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ml.chartshap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6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7.xml" ContentType="application/vnd.openxmlformats-officedocument.drawingml.chartshapes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8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9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0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1.xml" ContentType="application/vnd.openxmlformats-officedocument.drawingml.chartshapes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drawings/drawing12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13.xml" ContentType="application/vnd.openxmlformats-officedocument.drawingml.chartshapes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drawings/drawing14.xml" ContentType="application/vnd.openxmlformats-officedocument.drawing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15.xml" ContentType="application/vnd.openxmlformats-officedocument.drawingml.chartshapes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drawings/drawing16.xml" ContentType="application/vnd.openxmlformats-officedocument.drawing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drawings/drawing17.xml" ContentType="application/vnd.openxmlformats-officedocument.drawingml.chartshapes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drawings/drawing18.xml" ContentType="application/vnd.openxmlformats-officedocument.drawing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drawings/drawing19.xml" ContentType="application/vnd.openxmlformats-officedocument.drawingml.chartshapes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drawings/drawing20.xml" ContentType="application/vnd.openxmlformats-officedocument.drawing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drawings/drawing21.xml" ContentType="application/vnd.openxmlformats-officedocument.drawingml.chartshapes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drawings/drawing22.xml" ContentType="application/vnd.openxmlformats-officedocument.drawing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drawings/drawing23.xml" ContentType="application/vnd.openxmlformats-officedocument.drawingml.chartshapes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drawings/drawing24.xml" ContentType="application/vnd.openxmlformats-officedocument.drawing+xml"/>
  <Override PartName="/xl/comments1.xml" ContentType="application/vnd.openxmlformats-officedocument.spreadsheetml.comments+xml"/>
  <Override PartName="/xl/charts/chart18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9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5.xml" ContentType="application/vnd.openxmlformats-officedocument.drawing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drawings/drawing26.xml" ContentType="application/vnd.openxmlformats-officedocument.drawingml.chartshapes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drawings/drawing27.xml" ContentType="application/vnd.openxmlformats-officedocument.drawing+xml"/>
  <Override PartName="/xl/comments2.xml" ContentType="application/vnd.openxmlformats-officedocument.spreadsheetml.comments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drawings/drawing28.xml" ContentType="application/vnd.openxmlformats-officedocument.drawingml.chartshapes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drawings/drawing29.xml" ContentType="application/vnd.openxmlformats-officedocument.drawing+xml"/>
  <Override PartName="/xl/comments3.xml" ContentType="application/vnd.openxmlformats-officedocument.spreadsheetml.comments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drawings/drawing30.xml" ContentType="application/vnd.openxmlformats-officedocument.drawingml.chartshapes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unl-my.sharepoint.com/personal/s_van_loon_vu_nl/Documents/Mixtox experiment/Data analysis/"/>
    </mc:Choice>
  </mc:AlternateContent>
  <xr:revisionPtr revIDLastSave="1455" documentId="8_{9E211953-AA30-4ACA-A50A-0DC8773F5F4A}" xr6:coauthVersionLast="47" xr6:coauthVersionMax="47" xr10:uidLastSave="{F7BC8488-1B5D-4ECE-B7FA-9DFCCBB717DE}"/>
  <bookViews>
    <workbookView xWindow="-28920" yWindow="2025" windowWidth="29040" windowHeight="17520" tabRatio="736" firstSheet="6" activeTab="11" xr2:uid="{00000000-000D-0000-FFFF-FFFF00000000}"/>
  </bookViews>
  <sheets>
    <sheet name="WELCOME" sheetId="16" r:id="rId1"/>
    <sheet name="CA - MPs CPF (IMI)" sheetId="10" r:id="rId2"/>
    <sheet name="CA - MPs IMI (CPF)" sheetId="25" r:id="rId3"/>
    <sheet name="CA -IMI CPF (MPs)" sheetId="30" r:id="rId4"/>
    <sheet name="CA - CPF FBSA (IMI)" sheetId="26" r:id="rId5"/>
    <sheet name="CA - FBSA IMI (CPF)" sheetId="27" r:id="rId6"/>
    <sheet name="CA - CPF IMI (FBSA)" sheetId="31" r:id="rId7"/>
    <sheet name="CA - MPs FBSA (IMI)" sheetId="28" r:id="rId8"/>
    <sheet name="CA - MPs IMI (FBSA)" sheetId="29" r:id="rId9"/>
    <sheet name="CA - FBSA IMI (MPs)" sheetId="32" r:id="rId10"/>
    <sheet name="CA - MPs CPF (FBSA)" sheetId="33" r:id="rId11"/>
    <sheet name="CA - CPF FBSA (MPs)" sheetId="34" r:id="rId12"/>
    <sheet name="Overview" sheetId="35" r:id="rId13"/>
    <sheet name="IA - continous data model (new)" sheetId="20" r:id="rId14"/>
    <sheet name="CA - binary data model (new)" sheetId="13" r:id="rId15"/>
    <sheet name="IA - binary data model (new)" sheetId="15" r:id="rId16"/>
    <sheet name="RAW DATA 2" sheetId="17" r:id="rId17"/>
  </sheets>
  <functionGroups builtInGroupCount="19"/>
  <externalReferences>
    <externalReference r:id="rId18"/>
    <externalReference r:id="rId19"/>
  </externalReferences>
  <definedNames>
    <definedName name="_xleta.SUM" hidden="1" xlm="1">#NAME?</definedName>
    <definedName name="solver_adj" localSheetId="14" hidden="1">'CA - binary data model (new)'!$P$2:$P$8</definedName>
    <definedName name="solver_adj" localSheetId="4" hidden="1">'CA - CPF FBSA (IMI)'!$O$8</definedName>
    <definedName name="solver_adj" localSheetId="11" hidden="1">'CA - CPF FBSA (MPs)'!$O$8</definedName>
    <definedName name="solver_adj" localSheetId="6" hidden="1">'CA - CPF IMI (FBSA)'!$O$8</definedName>
    <definedName name="solver_adj" localSheetId="5" hidden="1">'CA - FBSA IMI (CPF)'!$O$8</definedName>
    <definedName name="solver_adj" localSheetId="9" hidden="1">'CA - FBSA IMI (MPs)'!$O$8</definedName>
    <definedName name="solver_adj" localSheetId="10" hidden="1">'CA - MPs CPF (FBSA)'!$O$8</definedName>
    <definedName name="solver_adj" localSheetId="1" hidden="1">'CA - MPs CPF (IMI)'!$O$8</definedName>
    <definedName name="solver_adj" localSheetId="7" hidden="1">'CA - MPs FBSA (IMI)'!$O$8</definedName>
    <definedName name="solver_adj" localSheetId="2" hidden="1">'CA - MPs IMI (CPF)'!$O$8</definedName>
    <definedName name="solver_adj" localSheetId="8" hidden="1">'CA - MPs IMI (FBSA)'!$O$8</definedName>
    <definedName name="solver_adj" localSheetId="3" hidden="1">'CA -IMI CPF (MPs)'!$O$8</definedName>
    <definedName name="solver_adj" localSheetId="15" hidden="1">'IA - binary data model (new)'!$P$2:$P$8</definedName>
    <definedName name="solver_adj" localSheetId="13" hidden="1">'IA - continous data model (new)'!$O$2:$O$8</definedName>
    <definedName name="solver_cvg" localSheetId="14" hidden="1">0.0001</definedName>
    <definedName name="solver_cvg" localSheetId="4" hidden="1">0.0001</definedName>
    <definedName name="solver_cvg" localSheetId="11" hidden="1">0.0001</definedName>
    <definedName name="solver_cvg" localSheetId="6" hidden="1">0.0001</definedName>
    <definedName name="solver_cvg" localSheetId="5" hidden="1">0.0001</definedName>
    <definedName name="solver_cvg" localSheetId="9" hidden="1">0.0001</definedName>
    <definedName name="solver_cvg" localSheetId="10" hidden="1">0.0001</definedName>
    <definedName name="solver_cvg" localSheetId="1" hidden="1">0.0001</definedName>
    <definedName name="solver_cvg" localSheetId="7" hidden="1">0.0001</definedName>
    <definedName name="solver_cvg" localSheetId="2" hidden="1">0.0001</definedName>
    <definedName name="solver_cvg" localSheetId="8" hidden="1">0.0001</definedName>
    <definedName name="solver_cvg" localSheetId="3" hidden="1">0.0001</definedName>
    <definedName name="solver_cvg" localSheetId="15" hidden="1">0.0001</definedName>
    <definedName name="solver_cvg" localSheetId="13" hidden="1">0.0001</definedName>
    <definedName name="solver_drv" localSheetId="14" hidden="1">1</definedName>
    <definedName name="solver_drv" localSheetId="4" hidden="1">1</definedName>
    <definedName name="solver_drv" localSheetId="11" hidden="1">1</definedName>
    <definedName name="solver_drv" localSheetId="6" hidden="1">1</definedName>
    <definedName name="solver_drv" localSheetId="5" hidden="1">1</definedName>
    <definedName name="solver_drv" localSheetId="9" hidden="1">1</definedName>
    <definedName name="solver_drv" localSheetId="10" hidden="1">1</definedName>
    <definedName name="solver_drv" localSheetId="1" hidden="1">1</definedName>
    <definedName name="solver_drv" localSheetId="7" hidden="1">1</definedName>
    <definedName name="solver_drv" localSheetId="2" hidden="1">1</definedName>
    <definedName name="solver_drv" localSheetId="8" hidden="1">1</definedName>
    <definedName name="solver_drv" localSheetId="3" hidden="1">1</definedName>
    <definedName name="solver_drv" localSheetId="15" hidden="1">1</definedName>
    <definedName name="solver_drv" localSheetId="13" hidden="1">1</definedName>
    <definedName name="solver_eng" localSheetId="14" hidden="1">1</definedName>
    <definedName name="solver_eng" localSheetId="4" hidden="1">1</definedName>
    <definedName name="solver_eng" localSheetId="11" hidden="1">1</definedName>
    <definedName name="solver_eng" localSheetId="6" hidden="1">1</definedName>
    <definedName name="solver_eng" localSheetId="5" hidden="1">1</definedName>
    <definedName name="solver_eng" localSheetId="9" hidden="1">1</definedName>
    <definedName name="solver_eng" localSheetId="10" hidden="1">1</definedName>
    <definedName name="solver_eng" localSheetId="1" hidden="1">1</definedName>
    <definedName name="solver_eng" localSheetId="7" hidden="1">1</definedName>
    <definedName name="solver_eng" localSheetId="2" hidden="1">1</definedName>
    <definedName name="solver_eng" localSheetId="8" hidden="1">1</definedName>
    <definedName name="solver_eng" localSheetId="3" hidden="1">1</definedName>
    <definedName name="solver_eng" localSheetId="15" hidden="1">1</definedName>
    <definedName name="solver_eng" localSheetId="13" hidden="1">1</definedName>
    <definedName name="solver_est" localSheetId="14" hidden="1">1</definedName>
    <definedName name="solver_est" localSheetId="4" hidden="1">1</definedName>
    <definedName name="solver_est" localSheetId="11" hidden="1">1</definedName>
    <definedName name="solver_est" localSheetId="6" hidden="1">1</definedName>
    <definedName name="solver_est" localSheetId="5" hidden="1">1</definedName>
    <definedName name="solver_est" localSheetId="9" hidden="1">1</definedName>
    <definedName name="solver_est" localSheetId="10" hidden="1">1</definedName>
    <definedName name="solver_est" localSheetId="1" hidden="1">1</definedName>
    <definedName name="solver_est" localSheetId="7" hidden="1">1</definedName>
    <definedName name="solver_est" localSheetId="2" hidden="1">1</definedName>
    <definedName name="solver_est" localSheetId="8" hidden="1">1</definedName>
    <definedName name="solver_est" localSheetId="3" hidden="1">1</definedName>
    <definedName name="solver_est" localSheetId="15" hidden="1">1</definedName>
    <definedName name="solver_est" localSheetId="13" hidden="1">1</definedName>
    <definedName name="solver_itr" localSheetId="14" hidden="1">1000</definedName>
    <definedName name="solver_itr" localSheetId="4" hidden="1">1000</definedName>
    <definedName name="solver_itr" localSheetId="11" hidden="1">1000</definedName>
    <definedName name="solver_itr" localSheetId="6" hidden="1">1000</definedName>
    <definedName name="solver_itr" localSheetId="5" hidden="1">1000</definedName>
    <definedName name="solver_itr" localSheetId="9" hidden="1">1000</definedName>
    <definedName name="solver_itr" localSheetId="10" hidden="1">1000</definedName>
    <definedName name="solver_itr" localSheetId="1" hidden="1">1000</definedName>
    <definedName name="solver_itr" localSheetId="7" hidden="1">1000</definedName>
    <definedName name="solver_itr" localSheetId="2" hidden="1">1000</definedName>
    <definedName name="solver_itr" localSheetId="8" hidden="1">1000</definedName>
    <definedName name="solver_itr" localSheetId="3" hidden="1">1000</definedName>
    <definedName name="solver_itr" localSheetId="15" hidden="1">1000</definedName>
    <definedName name="solver_itr" localSheetId="13" hidden="1">1000</definedName>
    <definedName name="solver_lhs1" localSheetId="14" hidden="1">'CA - binary data model (new)'!$P$2</definedName>
    <definedName name="solver_lhs1" localSheetId="4" hidden="1">'CA - CPF FBSA (IMI)'!$L$2</definedName>
    <definedName name="solver_lhs1" localSheetId="11" hidden="1">'CA - CPF FBSA (MPs)'!$L$2</definedName>
    <definedName name="solver_lhs1" localSheetId="6" hidden="1">'CA - CPF IMI (FBSA)'!$L$2</definedName>
    <definedName name="solver_lhs1" localSheetId="5" hidden="1">'CA - FBSA IMI (CPF)'!$L$2</definedName>
    <definedName name="solver_lhs1" localSheetId="9" hidden="1">'CA - FBSA IMI (MPs)'!$L$2</definedName>
    <definedName name="solver_lhs1" localSheetId="10" hidden="1">'CA - MPs CPF (FBSA)'!$L$2</definedName>
    <definedName name="solver_lhs1" localSheetId="1" hidden="1">'CA - MPs CPF (IMI)'!$L$2</definedName>
    <definedName name="solver_lhs1" localSheetId="7" hidden="1">'CA - MPs FBSA (IMI)'!$O$3</definedName>
    <definedName name="solver_lhs1" localSheetId="2" hidden="1">'CA - MPs IMI (CPF)'!$L$2</definedName>
    <definedName name="solver_lhs1" localSheetId="8" hidden="1">'CA - MPs IMI (FBSA)'!$O$3</definedName>
    <definedName name="solver_lhs1" localSheetId="3" hidden="1">'CA -IMI CPF (MPs)'!$L$2</definedName>
    <definedName name="solver_lhs1" localSheetId="15" hidden="1">'IA - binary data model (new)'!$P$2</definedName>
    <definedName name="solver_lhs1" localSheetId="13" hidden="1">'IA - continous data model (new)'!$L$2</definedName>
    <definedName name="solver_lhs2" localSheetId="7" hidden="1">'CA - MPs FBSA (IMI)'!$O$3</definedName>
    <definedName name="solver_lhs2" localSheetId="8" hidden="1">'CA - MPs IMI (FBSA)'!$O$3</definedName>
    <definedName name="solver_lhs3" localSheetId="7" hidden="1">'CA - MPs FBSA (IMI)'!$O$3</definedName>
    <definedName name="solver_lhs3" localSheetId="8" hidden="1">'CA - MPs IMI (FBSA)'!$O$3</definedName>
    <definedName name="solver_lhs4" localSheetId="7" hidden="1">'CA - MPs FBSA (IMI)'!$O$3</definedName>
    <definedName name="solver_lhs4" localSheetId="8" hidden="1">'CA - MPs IMI (FBSA)'!$O$3</definedName>
    <definedName name="solver_lhs5" localSheetId="8" hidden="1">'CA - MPs IMI (FBSA)'!$O$3</definedName>
    <definedName name="solver_lhs6" localSheetId="8" hidden="1">'CA - MPs IMI (FBSA)'!$O$3</definedName>
    <definedName name="solver_lin" localSheetId="14" hidden="1">2</definedName>
    <definedName name="solver_lin" localSheetId="4" hidden="1">2</definedName>
    <definedName name="solver_lin" localSheetId="11" hidden="1">2</definedName>
    <definedName name="solver_lin" localSheetId="6" hidden="1">2</definedName>
    <definedName name="solver_lin" localSheetId="5" hidden="1">2</definedName>
    <definedName name="solver_lin" localSheetId="9" hidden="1">2</definedName>
    <definedName name="solver_lin" localSheetId="10" hidden="1">2</definedName>
    <definedName name="solver_lin" localSheetId="1" hidden="1">2</definedName>
    <definedName name="solver_lin" localSheetId="7" hidden="1">2</definedName>
    <definedName name="solver_lin" localSheetId="2" hidden="1">2</definedName>
    <definedName name="solver_lin" localSheetId="8" hidden="1">2</definedName>
    <definedName name="solver_lin" localSheetId="3" hidden="1">2</definedName>
    <definedName name="solver_lin" localSheetId="15" hidden="1">2</definedName>
    <definedName name="solver_lin" localSheetId="13" hidden="1">2</definedName>
    <definedName name="solver_mip" localSheetId="14" hidden="1">2147483647</definedName>
    <definedName name="solver_mip" localSheetId="4" hidden="1">2147483647</definedName>
    <definedName name="solver_mip" localSheetId="11" hidden="1">2147483647</definedName>
    <definedName name="solver_mip" localSheetId="6" hidden="1">2147483647</definedName>
    <definedName name="solver_mip" localSheetId="5" hidden="1">2147483647</definedName>
    <definedName name="solver_mip" localSheetId="9" hidden="1">2147483647</definedName>
    <definedName name="solver_mip" localSheetId="10" hidden="1">2147483647</definedName>
    <definedName name="solver_mip" localSheetId="1" hidden="1">2147483647</definedName>
    <definedName name="solver_mip" localSheetId="7" hidden="1">2147483647</definedName>
    <definedName name="solver_mip" localSheetId="2" hidden="1">2147483647</definedName>
    <definedName name="solver_mip" localSheetId="8" hidden="1">2147483647</definedName>
    <definedName name="solver_mip" localSheetId="3" hidden="1">2147483647</definedName>
    <definedName name="solver_mip" localSheetId="15" hidden="1">2147483647</definedName>
    <definedName name="solver_mip" localSheetId="13" hidden="1">2147483647</definedName>
    <definedName name="solver_mni" localSheetId="14" hidden="1">30</definedName>
    <definedName name="solver_mni" localSheetId="4" hidden="1">30</definedName>
    <definedName name="solver_mni" localSheetId="11" hidden="1">30</definedName>
    <definedName name="solver_mni" localSheetId="6" hidden="1">30</definedName>
    <definedName name="solver_mni" localSheetId="5" hidden="1">30</definedName>
    <definedName name="solver_mni" localSheetId="9" hidden="1">30</definedName>
    <definedName name="solver_mni" localSheetId="10" hidden="1">30</definedName>
    <definedName name="solver_mni" localSheetId="1" hidden="1">30</definedName>
    <definedName name="solver_mni" localSheetId="7" hidden="1">30</definedName>
    <definedName name="solver_mni" localSheetId="2" hidden="1">30</definedName>
    <definedName name="solver_mni" localSheetId="8" hidden="1">30</definedName>
    <definedName name="solver_mni" localSheetId="3" hidden="1">30</definedName>
    <definedName name="solver_mni" localSheetId="15" hidden="1">30</definedName>
    <definedName name="solver_mni" localSheetId="13" hidden="1">30</definedName>
    <definedName name="solver_mrt" localSheetId="1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6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9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7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8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5" hidden="1">"""""""""""""""0,075"""""""""""""""</definedName>
    <definedName name="solver_mrt" localSheetId="13" hidden="1">"""""""""""""""0,075"""""""""""""""</definedName>
    <definedName name="solver_msl" localSheetId="14" hidden="1">2</definedName>
    <definedName name="solver_msl" localSheetId="4" hidden="1">2</definedName>
    <definedName name="solver_msl" localSheetId="11" hidden="1">2</definedName>
    <definedName name="solver_msl" localSheetId="6" hidden="1">2</definedName>
    <definedName name="solver_msl" localSheetId="5" hidden="1">2</definedName>
    <definedName name="solver_msl" localSheetId="9" hidden="1">2</definedName>
    <definedName name="solver_msl" localSheetId="10" hidden="1">2</definedName>
    <definedName name="solver_msl" localSheetId="1" hidden="1">2</definedName>
    <definedName name="solver_msl" localSheetId="7" hidden="1">2</definedName>
    <definedName name="solver_msl" localSheetId="2" hidden="1">2</definedName>
    <definedName name="solver_msl" localSheetId="8" hidden="1">2</definedName>
    <definedName name="solver_msl" localSheetId="3" hidden="1">2</definedName>
    <definedName name="solver_msl" localSheetId="15" hidden="1">2</definedName>
    <definedName name="solver_msl" localSheetId="13" hidden="1">2</definedName>
    <definedName name="solver_neg" localSheetId="14" hidden="1">2</definedName>
    <definedName name="solver_neg" localSheetId="4" hidden="1">2</definedName>
    <definedName name="solver_neg" localSheetId="11" hidden="1">2</definedName>
    <definedName name="solver_neg" localSheetId="6" hidden="1">2</definedName>
    <definedName name="solver_neg" localSheetId="5" hidden="1">2</definedName>
    <definedName name="solver_neg" localSheetId="9" hidden="1">2</definedName>
    <definedName name="solver_neg" localSheetId="10" hidden="1">2</definedName>
    <definedName name="solver_neg" localSheetId="1" hidden="1">1</definedName>
    <definedName name="solver_neg" localSheetId="7" hidden="1">2</definedName>
    <definedName name="solver_neg" localSheetId="2" hidden="1">2</definedName>
    <definedName name="solver_neg" localSheetId="8" hidden="1">2</definedName>
    <definedName name="solver_neg" localSheetId="3" hidden="1">2</definedName>
    <definedName name="solver_neg" localSheetId="15" hidden="1">2</definedName>
    <definedName name="solver_neg" localSheetId="13" hidden="1">2</definedName>
    <definedName name="solver_nod" localSheetId="14" hidden="1">2147483647</definedName>
    <definedName name="solver_nod" localSheetId="4" hidden="1">2147483647</definedName>
    <definedName name="solver_nod" localSheetId="11" hidden="1">2147483647</definedName>
    <definedName name="solver_nod" localSheetId="6" hidden="1">2147483647</definedName>
    <definedName name="solver_nod" localSheetId="5" hidden="1">2147483647</definedName>
    <definedName name="solver_nod" localSheetId="9" hidden="1">2147483647</definedName>
    <definedName name="solver_nod" localSheetId="10" hidden="1">2147483647</definedName>
    <definedName name="solver_nod" localSheetId="1" hidden="1">2147483647</definedName>
    <definedName name="solver_nod" localSheetId="7" hidden="1">2147483647</definedName>
    <definedName name="solver_nod" localSheetId="2" hidden="1">2147483647</definedName>
    <definedName name="solver_nod" localSheetId="8" hidden="1">2147483647</definedName>
    <definedName name="solver_nod" localSheetId="3" hidden="1">2147483647</definedName>
    <definedName name="solver_nod" localSheetId="15" hidden="1">2147483647</definedName>
    <definedName name="solver_nod" localSheetId="13" hidden="1">2147483647</definedName>
    <definedName name="solver_num" localSheetId="14" hidden="1">1</definedName>
    <definedName name="solver_num" localSheetId="4" hidden="1">0</definedName>
    <definedName name="solver_num" localSheetId="11" hidden="1">0</definedName>
    <definedName name="solver_num" localSheetId="6" hidden="1">0</definedName>
    <definedName name="solver_num" localSheetId="5" hidden="1">0</definedName>
    <definedName name="solver_num" localSheetId="9" hidden="1">0</definedName>
    <definedName name="solver_num" localSheetId="10" hidden="1">0</definedName>
    <definedName name="solver_num" localSheetId="1" hidden="1">0</definedName>
    <definedName name="solver_num" localSheetId="7" hidden="1">0</definedName>
    <definedName name="solver_num" localSheetId="2" hidden="1">0</definedName>
    <definedName name="solver_num" localSheetId="8" hidden="1">0</definedName>
    <definedName name="solver_num" localSheetId="3" hidden="1">0</definedName>
    <definedName name="solver_num" localSheetId="15" hidden="1">1</definedName>
    <definedName name="solver_num" localSheetId="13" hidden="1">0</definedName>
    <definedName name="solver_nwt" localSheetId="14" hidden="1">1</definedName>
    <definedName name="solver_nwt" localSheetId="4" hidden="1">1</definedName>
    <definedName name="solver_nwt" localSheetId="11" hidden="1">1</definedName>
    <definedName name="solver_nwt" localSheetId="6" hidden="1">1</definedName>
    <definedName name="solver_nwt" localSheetId="5" hidden="1">1</definedName>
    <definedName name="solver_nwt" localSheetId="9" hidden="1">1</definedName>
    <definedName name="solver_nwt" localSheetId="10" hidden="1">1</definedName>
    <definedName name="solver_nwt" localSheetId="1" hidden="1">1</definedName>
    <definedName name="solver_nwt" localSheetId="7" hidden="1">1</definedName>
    <definedName name="solver_nwt" localSheetId="2" hidden="1">1</definedName>
    <definedName name="solver_nwt" localSheetId="8" hidden="1">1</definedName>
    <definedName name="solver_nwt" localSheetId="3" hidden="1">1</definedName>
    <definedName name="solver_nwt" localSheetId="15" hidden="1">1</definedName>
    <definedName name="solver_nwt" localSheetId="13" hidden="1">1</definedName>
    <definedName name="solver_opt" localSheetId="14" hidden="1">'CA - binary data model (new)'!$P$12</definedName>
    <definedName name="solver_opt" localSheetId="4" hidden="1">'CA - CPF FBSA (IMI)'!$O$12</definedName>
    <definedName name="solver_opt" localSheetId="11" hidden="1">'CA - CPF FBSA (MPs)'!$O$12</definedName>
    <definedName name="solver_opt" localSheetId="6" hidden="1">'CA - CPF IMI (FBSA)'!$O$12</definedName>
    <definedName name="solver_opt" localSheetId="5" hidden="1">'CA - FBSA IMI (CPF)'!$O$12</definedName>
    <definedName name="solver_opt" localSheetId="9" hidden="1">'CA - FBSA IMI (MPs)'!$O$12</definedName>
    <definedName name="solver_opt" localSheetId="10" hidden="1">'CA - MPs CPF (FBSA)'!$O$12</definedName>
    <definedName name="solver_opt" localSheetId="1" hidden="1">'CA - MPs CPF (IMI)'!$O$12</definedName>
    <definedName name="solver_opt" localSheetId="7" hidden="1">'CA - MPs FBSA (IMI)'!$O$12</definedName>
    <definedName name="solver_opt" localSheetId="2" hidden="1">'CA - MPs IMI (CPF)'!$O$12</definedName>
    <definedName name="solver_opt" localSheetId="8" hidden="1">'CA - MPs IMI (FBSA)'!$O$12</definedName>
    <definedName name="solver_opt" localSheetId="3" hidden="1">'CA -IMI CPF (MPs)'!$O$12</definedName>
    <definedName name="solver_opt" localSheetId="15" hidden="1">'IA - binary data model (new)'!$P$12</definedName>
    <definedName name="solver_opt" localSheetId="13" hidden="1">'IA - continous data model (new)'!$O$12</definedName>
    <definedName name="solver_pre" localSheetId="14" hidden="1">0.000001</definedName>
    <definedName name="solver_pre" localSheetId="4" hidden="1">0.000001</definedName>
    <definedName name="solver_pre" localSheetId="11" hidden="1">0.000001</definedName>
    <definedName name="solver_pre" localSheetId="6" hidden="1">0.000001</definedName>
    <definedName name="solver_pre" localSheetId="5" hidden="1">0.000001</definedName>
    <definedName name="solver_pre" localSheetId="9" hidden="1">0.000001</definedName>
    <definedName name="solver_pre" localSheetId="10" hidden="1">0.000001</definedName>
    <definedName name="solver_pre" localSheetId="1" hidden="1">0.000001</definedName>
    <definedName name="solver_pre" localSheetId="7" hidden="1">0.000001</definedName>
    <definedName name="solver_pre" localSheetId="2" hidden="1">0.000001</definedName>
    <definedName name="solver_pre" localSheetId="8" hidden="1">0.000001</definedName>
    <definedName name="solver_pre" localSheetId="3" hidden="1">0.000001</definedName>
    <definedName name="solver_pre" localSheetId="15" hidden="1">0.000001</definedName>
    <definedName name="solver_pre" localSheetId="13" hidden="1">0.000001</definedName>
    <definedName name="solver_rbv" localSheetId="14" hidden="1">1</definedName>
    <definedName name="solver_rbv" localSheetId="4" hidden="1">1</definedName>
    <definedName name="solver_rbv" localSheetId="11" hidden="1">1</definedName>
    <definedName name="solver_rbv" localSheetId="6" hidden="1">1</definedName>
    <definedName name="solver_rbv" localSheetId="5" hidden="1">1</definedName>
    <definedName name="solver_rbv" localSheetId="9" hidden="1">1</definedName>
    <definedName name="solver_rbv" localSheetId="10" hidden="1">1</definedName>
    <definedName name="solver_rbv" localSheetId="1" hidden="1">1</definedName>
    <definedName name="solver_rbv" localSheetId="7" hidden="1">1</definedName>
    <definedName name="solver_rbv" localSheetId="2" hidden="1">1</definedName>
    <definedName name="solver_rbv" localSheetId="8" hidden="1">1</definedName>
    <definedName name="solver_rbv" localSheetId="3" hidden="1">1</definedName>
    <definedName name="solver_rbv" localSheetId="15" hidden="1">1</definedName>
    <definedName name="solver_rbv" localSheetId="13" hidden="1">1</definedName>
    <definedName name="solver_rel1" localSheetId="14" hidden="1">1</definedName>
    <definedName name="solver_rel1" localSheetId="4" hidden="1">1</definedName>
    <definedName name="solver_rel1" localSheetId="11" hidden="1">1</definedName>
    <definedName name="solver_rel1" localSheetId="6" hidden="1">1</definedName>
    <definedName name="solver_rel1" localSheetId="5" hidden="1">1</definedName>
    <definedName name="solver_rel1" localSheetId="9" hidden="1">1</definedName>
    <definedName name="solver_rel1" localSheetId="10" hidden="1">1</definedName>
    <definedName name="solver_rel1" localSheetId="1" hidden="1">1</definedName>
    <definedName name="solver_rel1" localSheetId="7" hidden="1">1</definedName>
    <definedName name="solver_rel1" localSheetId="2" hidden="1">1</definedName>
    <definedName name="solver_rel1" localSheetId="8" hidden="1">1</definedName>
    <definedName name="solver_rel1" localSheetId="3" hidden="1">1</definedName>
    <definedName name="solver_rel1" localSheetId="15" hidden="1">1</definedName>
    <definedName name="solver_rel1" localSheetId="13" hidden="1">1</definedName>
    <definedName name="solver_rel2" localSheetId="7" hidden="1">1</definedName>
    <definedName name="solver_rel2" localSheetId="8" hidden="1">1</definedName>
    <definedName name="solver_rel3" localSheetId="7" hidden="1">1</definedName>
    <definedName name="solver_rel3" localSheetId="8" hidden="1">1</definedName>
    <definedName name="solver_rel4" localSheetId="7" hidden="1">1</definedName>
    <definedName name="solver_rel4" localSheetId="8" hidden="1">1</definedName>
    <definedName name="solver_rel5" localSheetId="8" hidden="1">1</definedName>
    <definedName name="solver_rel6" localSheetId="8" hidden="1">1</definedName>
    <definedName name="solver_rhs1" localSheetId="14" hidden="1">98</definedName>
    <definedName name="solver_rhs1" localSheetId="4" hidden="1">0.999999</definedName>
    <definedName name="solver_rhs1" localSheetId="11" hidden="1">0.999999</definedName>
    <definedName name="solver_rhs1" localSheetId="6" hidden="1">0.999999</definedName>
    <definedName name="solver_rhs1" localSheetId="5" hidden="1">0.999999</definedName>
    <definedName name="solver_rhs1" localSheetId="9" hidden="1">0.999999</definedName>
    <definedName name="solver_rhs1" localSheetId="10" hidden="1">0.999999</definedName>
    <definedName name="solver_rhs1" localSheetId="1" hidden="1">0.999999</definedName>
    <definedName name="solver_rhs1" localSheetId="7" hidden="1">3</definedName>
    <definedName name="solver_rhs1" localSheetId="2" hidden="1">0.999999</definedName>
    <definedName name="solver_rhs1" localSheetId="8" hidden="1">3</definedName>
    <definedName name="solver_rhs1" localSheetId="3" hidden="1">0.999999</definedName>
    <definedName name="solver_rhs1" localSheetId="15" hidden="1">0.98</definedName>
    <definedName name="solver_rhs1" localSheetId="13" hidden="1">0.999999</definedName>
    <definedName name="solver_rhs2" localSheetId="7" hidden="1">3</definedName>
    <definedName name="solver_rhs2" localSheetId="8" hidden="1">3</definedName>
    <definedName name="solver_rhs3" localSheetId="7" hidden="1">3</definedName>
    <definedName name="solver_rhs3" localSheetId="8" hidden="1">3</definedName>
    <definedName name="solver_rhs4" localSheetId="7" hidden="1">3</definedName>
    <definedName name="solver_rhs4" localSheetId="8" hidden="1">3</definedName>
    <definedName name="solver_rhs5" localSheetId="8" hidden="1">3</definedName>
    <definedName name="solver_rhs6" localSheetId="8" hidden="1">3</definedName>
    <definedName name="solver_rlx" localSheetId="14" hidden="1">1</definedName>
    <definedName name="solver_rlx" localSheetId="4" hidden="1">1</definedName>
    <definedName name="solver_rlx" localSheetId="11" hidden="1">1</definedName>
    <definedName name="solver_rlx" localSheetId="6" hidden="1">1</definedName>
    <definedName name="solver_rlx" localSheetId="5" hidden="1">1</definedName>
    <definedName name="solver_rlx" localSheetId="9" hidden="1">1</definedName>
    <definedName name="solver_rlx" localSheetId="10" hidden="1">1</definedName>
    <definedName name="solver_rlx" localSheetId="1" hidden="1">1</definedName>
    <definedName name="solver_rlx" localSheetId="7" hidden="1">1</definedName>
    <definedName name="solver_rlx" localSheetId="2" hidden="1">1</definedName>
    <definedName name="solver_rlx" localSheetId="8" hidden="1">1</definedName>
    <definedName name="solver_rlx" localSheetId="3" hidden="1">1</definedName>
    <definedName name="solver_rlx" localSheetId="15" hidden="1">1</definedName>
    <definedName name="solver_rlx" localSheetId="13" hidden="1">1</definedName>
    <definedName name="solver_rsd" localSheetId="14" hidden="1">0</definedName>
    <definedName name="solver_rsd" localSheetId="4" hidden="1">0</definedName>
    <definedName name="solver_rsd" localSheetId="11" hidden="1">0</definedName>
    <definedName name="solver_rsd" localSheetId="6" hidden="1">0</definedName>
    <definedName name="solver_rsd" localSheetId="5" hidden="1">0</definedName>
    <definedName name="solver_rsd" localSheetId="9" hidden="1">0</definedName>
    <definedName name="solver_rsd" localSheetId="10" hidden="1">0</definedName>
    <definedName name="solver_rsd" localSheetId="1" hidden="1">0</definedName>
    <definedName name="solver_rsd" localSheetId="7" hidden="1">0</definedName>
    <definedName name="solver_rsd" localSheetId="2" hidden="1">0</definedName>
    <definedName name="solver_rsd" localSheetId="8" hidden="1">0</definedName>
    <definedName name="solver_rsd" localSheetId="3" hidden="1">0</definedName>
    <definedName name="solver_rsd" localSheetId="15" hidden="1">0</definedName>
    <definedName name="solver_rsd" localSheetId="13" hidden="1">0</definedName>
    <definedName name="solver_scl" localSheetId="14" hidden="1">2</definedName>
    <definedName name="solver_scl" localSheetId="4" hidden="1">2</definedName>
    <definedName name="solver_scl" localSheetId="11" hidden="1">2</definedName>
    <definedName name="solver_scl" localSheetId="6" hidden="1">2</definedName>
    <definedName name="solver_scl" localSheetId="5" hidden="1">2</definedName>
    <definedName name="solver_scl" localSheetId="9" hidden="1">2</definedName>
    <definedName name="solver_scl" localSheetId="10" hidden="1">2</definedName>
    <definedName name="solver_scl" localSheetId="1" hidden="1">2</definedName>
    <definedName name="solver_scl" localSheetId="7" hidden="1">2</definedName>
    <definedName name="solver_scl" localSheetId="2" hidden="1">2</definedName>
    <definedName name="solver_scl" localSheetId="8" hidden="1">2</definedName>
    <definedName name="solver_scl" localSheetId="3" hidden="1">2</definedName>
    <definedName name="solver_scl" localSheetId="15" hidden="1">2</definedName>
    <definedName name="solver_scl" localSheetId="13" hidden="1">2</definedName>
    <definedName name="solver_sho" localSheetId="14" hidden="1">2</definedName>
    <definedName name="solver_sho" localSheetId="4" hidden="1">2</definedName>
    <definedName name="solver_sho" localSheetId="11" hidden="1">2</definedName>
    <definedName name="solver_sho" localSheetId="6" hidden="1">2</definedName>
    <definedName name="solver_sho" localSheetId="5" hidden="1">2</definedName>
    <definedName name="solver_sho" localSheetId="9" hidden="1">2</definedName>
    <definedName name="solver_sho" localSheetId="10" hidden="1">2</definedName>
    <definedName name="solver_sho" localSheetId="1" hidden="1">2</definedName>
    <definedName name="solver_sho" localSheetId="7" hidden="1">2</definedName>
    <definedName name="solver_sho" localSheetId="2" hidden="1">2</definedName>
    <definedName name="solver_sho" localSheetId="8" hidden="1">2</definedName>
    <definedName name="solver_sho" localSheetId="3" hidden="1">2</definedName>
    <definedName name="solver_sho" localSheetId="15" hidden="1">2</definedName>
    <definedName name="solver_sho" localSheetId="13" hidden="1">2</definedName>
    <definedName name="solver_ssz" localSheetId="14" hidden="1">100</definedName>
    <definedName name="solver_ssz" localSheetId="4" hidden="1">100</definedName>
    <definedName name="solver_ssz" localSheetId="11" hidden="1">100</definedName>
    <definedName name="solver_ssz" localSheetId="6" hidden="1">100</definedName>
    <definedName name="solver_ssz" localSheetId="5" hidden="1">100</definedName>
    <definedName name="solver_ssz" localSheetId="9" hidden="1">100</definedName>
    <definedName name="solver_ssz" localSheetId="10" hidden="1">100</definedName>
    <definedName name="solver_ssz" localSheetId="1" hidden="1">100</definedName>
    <definedName name="solver_ssz" localSheetId="7" hidden="1">100</definedName>
    <definedName name="solver_ssz" localSheetId="2" hidden="1">100</definedName>
    <definedName name="solver_ssz" localSheetId="8" hidden="1">100</definedName>
    <definedName name="solver_ssz" localSheetId="3" hidden="1">100</definedName>
    <definedName name="solver_ssz" localSheetId="15" hidden="1">100</definedName>
    <definedName name="solver_ssz" localSheetId="13" hidden="1">100</definedName>
    <definedName name="solver_tim" localSheetId="14" hidden="1">100</definedName>
    <definedName name="solver_tim" localSheetId="4" hidden="1">100</definedName>
    <definedName name="solver_tim" localSheetId="11" hidden="1">100</definedName>
    <definedName name="solver_tim" localSheetId="6" hidden="1">100</definedName>
    <definedName name="solver_tim" localSheetId="5" hidden="1">100</definedName>
    <definedName name="solver_tim" localSheetId="9" hidden="1">100</definedName>
    <definedName name="solver_tim" localSheetId="10" hidden="1">100</definedName>
    <definedName name="solver_tim" localSheetId="1" hidden="1">100</definedName>
    <definedName name="solver_tim" localSheetId="7" hidden="1">100</definedName>
    <definedName name="solver_tim" localSheetId="2" hidden="1">100</definedName>
    <definedName name="solver_tim" localSheetId="8" hidden="1">100</definedName>
    <definedName name="solver_tim" localSheetId="3" hidden="1">100</definedName>
    <definedName name="solver_tim" localSheetId="15" hidden="1">100</definedName>
    <definedName name="solver_tim" localSheetId="13" hidden="1">100</definedName>
    <definedName name="solver_tol" localSheetId="14" hidden="1">5</definedName>
    <definedName name="solver_tol" localSheetId="4" hidden="1">5</definedName>
    <definedName name="solver_tol" localSheetId="11" hidden="1">5</definedName>
    <definedName name="solver_tol" localSheetId="6" hidden="1">5</definedName>
    <definedName name="solver_tol" localSheetId="5" hidden="1">5</definedName>
    <definedName name="solver_tol" localSheetId="9" hidden="1">5</definedName>
    <definedName name="solver_tol" localSheetId="10" hidden="1">5</definedName>
    <definedName name="solver_tol" localSheetId="1" hidden="1">5</definedName>
    <definedName name="solver_tol" localSheetId="7" hidden="1">5</definedName>
    <definedName name="solver_tol" localSheetId="2" hidden="1">5</definedName>
    <definedName name="solver_tol" localSheetId="8" hidden="1">5</definedName>
    <definedName name="solver_tol" localSheetId="3" hidden="1">5</definedName>
    <definedName name="solver_tol" localSheetId="15" hidden="1">5</definedName>
    <definedName name="solver_tol" localSheetId="13" hidden="1">5</definedName>
    <definedName name="solver_typ" localSheetId="14" hidden="1">2</definedName>
    <definedName name="solver_typ" localSheetId="4" hidden="1">2</definedName>
    <definedName name="solver_typ" localSheetId="11" hidden="1">2</definedName>
    <definedName name="solver_typ" localSheetId="6" hidden="1">2</definedName>
    <definedName name="solver_typ" localSheetId="5" hidden="1">2</definedName>
    <definedName name="solver_typ" localSheetId="9" hidden="1">2</definedName>
    <definedName name="solver_typ" localSheetId="10" hidden="1">2</definedName>
    <definedName name="solver_typ" localSheetId="1" hidden="1">2</definedName>
    <definedName name="solver_typ" localSheetId="7" hidden="1">2</definedName>
    <definedName name="solver_typ" localSheetId="2" hidden="1">2</definedName>
    <definedName name="solver_typ" localSheetId="8" hidden="1">2</definedName>
    <definedName name="solver_typ" localSheetId="3" hidden="1">2</definedName>
    <definedName name="solver_typ" localSheetId="15" hidden="1">2</definedName>
    <definedName name="solver_typ" localSheetId="13" hidden="1">2</definedName>
    <definedName name="solver_val" localSheetId="14" hidden="1">0</definedName>
    <definedName name="solver_val" localSheetId="4" hidden="1">0</definedName>
    <definedName name="solver_val" localSheetId="11" hidden="1">0</definedName>
    <definedName name="solver_val" localSheetId="6" hidden="1">0</definedName>
    <definedName name="solver_val" localSheetId="5" hidden="1">0</definedName>
    <definedName name="solver_val" localSheetId="9" hidden="1">0</definedName>
    <definedName name="solver_val" localSheetId="10" hidden="1">0</definedName>
    <definedName name="solver_val" localSheetId="1" hidden="1">0</definedName>
    <definedName name="solver_val" localSheetId="7" hidden="1">0</definedName>
    <definedName name="solver_val" localSheetId="2" hidden="1">0</definedName>
    <definedName name="solver_val" localSheetId="8" hidden="1">0</definedName>
    <definedName name="solver_val" localSheetId="3" hidden="1">0</definedName>
    <definedName name="solver_val" localSheetId="15" hidden="1">0</definedName>
    <definedName name="solver_val" localSheetId="13" hidden="1">0</definedName>
    <definedName name="solver_ver" localSheetId="14" hidden="1">3</definedName>
    <definedName name="solver_ver" localSheetId="4" hidden="1">3</definedName>
    <definedName name="solver_ver" localSheetId="11" hidden="1">3</definedName>
    <definedName name="solver_ver" localSheetId="6" hidden="1">3</definedName>
    <definedName name="solver_ver" localSheetId="5" hidden="1">3</definedName>
    <definedName name="solver_ver" localSheetId="9" hidden="1">3</definedName>
    <definedName name="solver_ver" localSheetId="10" hidden="1">3</definedName>
    <definedName name="solver_ver" localSheetId="1" hidden="1">3</definedName>
    <definedName name="solver_ver" localSheetId="7" hidden="1">3</definedName>
    <definedName name="solver_ver" localSheetId="2" hidden="1">3</definedName>
    <definedName name="solver_ver" localSheetId="8" hidden="1">3</definedName>
    <definedName name="solver_ver" localSheetId="3" hidden="1">3</definedName>
    <definedName name="solver_ver" localSheetId="15" hidden="1">3</definedName>
    <definedName name="solver_ver" localSheetId="1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68" i="35" l="1"/>
  <c r="AV265" i="35" s="1"/>
  <c r="AT265" i="35"/>
  <c r="BD264" i="35"/>
  <c r="BE268" i="35" s="1"/>
  <c r="BA264" i="35"/>
  <c r="AX264" i="35"/>
  <c r="AT264" i="35"/>
  <c r="AV263" i="35"/>
  <c r="L25" i="10"/>
  <c r="AX271" i="35" l="1"/>
  <c r="AX272" i="35" s="1"/>
  <c r="AT263" i="35"/>
  <c r="AV269" i="35" s="1"/>
  <c r="AV270" i="35" s="1"/>
  <c r="BA271" i="35"/>
  <c r="BA272" i="35" s="1"/>
  <c r="AV264" i="35"/>
  <c r="BD271" i="35"/>
  <c r="BD272" i="35" s="1"/>
  <c r="AV268" i="35"/>
  <c r="BB271" i="35"/>
  <c r="BB272" i="35" s="1"/>
  <c r="AY268" i="35"/>
  <c r="BB268" i="35"/>
  <c r="BE271" i="35"/>
  <c r="BE272" i="35" s="1"/>
  <c r="P317" i="34" l="1"/>
  <c r="O317" i="34"/>
  <c r="M317" i="34"/>
  <c r="L317" i="34"/>
  <c r="J317" i="34"/>
  <c r="I317" i="34"/>
  <c r="F317" i="34"/>
  <c r="E317" i="34"/>
  <c r="P316" i="34"/>
  <c r="O316" i="34"/>
  <c r="M316" i="34"/>
  <c r="L316" i="34"/>
  <c r="J316" i="34"/>
  <c r="I316" i="34"/>
  <c r="F316" i="34"/>
  <c r="E316" i="34"/>
  <c r="P315" i="34"/>
  <c r="O315" i="34"/>
  <c r="M315" i="34"/>
  <c r="L315" i="34"/>
  <c r="J315" i="34"/>
  <c r="I315" i="34"/>
  <c r="F315" i="34"/>
  <c r="E315" i="34"/>
  <c r="P314" i="34"/>
  <c r="O314" i="34"/>
  <c r="M314" i="34"/>
  <c r="L314" i="34"/>
  <c r="J314" i="34"/>
  <c r="I314" i="34"/>
  <c r="F314" i="34"/>
  <c r="E314" i="34"/>
  <c r="P313" i="34"/>
  <c r="O313" i="34"/>
  <c r="M313" i="34"/>
  <c r="L313" i="34"/>
  <c r="J313" i="34"/>
  <c r="I313" i="34"/>
  <c r="F313" i="34"/>
  <c r="E313" i="34"/>
  <c r="P312" i="34"/>
  <c r="O312" i="34"/>
  <c r="M312" i="34"/>
  <c r="L312" i="34"/>
  <c r="J312" i="34"/>
  <c r="I312" i="34"/>
  <c r="F312" i="34"/>
  <c r="E312" i="34"/>
  <c r="P311" i="34"/>
  <c r="O311" i="34"/>
  <c r="M311" i="34"/>
  <c r="L311" i="34"/>
  <c r="J311" i="34"/>
  <c r="I311" i="34"/>
  <c r="F311" i="34"/>
  <c r="E311" i="34"/>
  <c r="P310" i="34"/>
  <c r="O310" i="34"/>
  <c r="M310" i="34"/>
  <c r="L310" i="34"/>
  <c r="J310" i="34"/>
  <c r="I310" i="34"/>
  <c r="F310" i="34"/>
  <c r="E310" i="34"/>
  <c r="P309" i="34"/>
  <c r="O309" i="34"/>
  <c r="M309" i="34"/>
  <c r="L309" i="34"/>
  <c r="J309" i="34"/>
  <c r="I309" i="34"/>
  <c r="F309" i="34"/>
  <c r="E309" i="34"/>
  <c r="P308" i="34"/>
  <c r="O308" i="34"/>
  <c r="M308" i="34"/>
  <c r="L308" i="34"/>
  <c r="J308" i="34"/>
  <c r="I308" i="34"/>
  <c r="F308" i="34"/>
  <c r="E308" i="34"/>
  <c r="P307" i="34"/>
  <c r="O307" i="34"/>
  <c r="M307" i="34"/>
  <c r="L307" i="34"/>
  <c r="J307" i="34"/>
  <c r="I307" i="34"/>
  <c r="F307" i="34"/>
  <c r="E307" i="34"/>
  <c r="P306" i="34"/>
  <c r="O306" i="34"/>
  <c r="M306" i="34"/>
  <c r="L306" i="34"/>
  <c r="J306" i="34"/>
  <c r="I306" i="34"/>
  <c r="F306" i="34"/>
  <c r="E306" i="34"/>
  <c r="P305" i="34"/>
  <c r="O305" i="34"/>
  <c r="M305" i="34"/>
  <c r="L305" i="34"/>
  <c r="J305" i="34"/>
  <c r="I305" i="34"/>
  <c r="F305" i="34"/>
  <c r="E305" i="34"/>
  <c r="P304" i="34"/>
  <c r="O304" i="34"/>
  <c r="M304" i="34"/>
  <c r="L304" i="34"/>
  <c r="J304" i="34"/>
  <c r="I304" i="34"/>
  <c r="F304" i="34"/>
  <c r="E304" i="34"/>
  <c r="P303" i="34"/>
  <c r="O303" i="34"/>
  <c r="M303" i="34"/>
  <c r="L303" i="34"/>
  <c r="J303" i="34"/>
  <c r="I303" i="34"/>
  <c r="F303" i="34"/>
  <c r="E303" i="34"/>
  <c r="O302" i="34"/>
  <c r="L302" i="34"/>
  <c r="I302" i="34"/>
  <c r="E302" i="34"/>
  <c r="O301" i="34"/>
  <c r="L301" i="34"/>
  <c r="I301" i="34"/>
  <c r="E301" i="34"/>
  <c r="O300" i="34"/>
  <c r="L300" i="34"/>
  <c r="I300" i="34"/>
  <c r="E300" i="34"/>
  <c r="O299" i="34"/>
  <c r="L299" i="34"/>
  <c r="I299" i="34"/>
  <c r="E299" i="34"/>
  <c r="O298" i="34"/>
  <c r="L298" i="34"/>
  <c r="I298" i="34"/>
  <c r="E298" i="34"/>
  <c r="O297" i="34"/>
  <c r="L297" i="34"/>
  <c r="I297" i="34"/>
  <c r="E297" i="34"/>
  <c r="O296" i="34"/>
  <c r="L296" i="34"/>
  <c r="I296" i="34"/>
  <c r="E296" i="34"/>
  <c r="O295" i="34"/>
  <c r="L295" i="34"/>
  <c r="I295" i="34"/>
  <c r="E295" i="34"/>
  <c r="O294" i="34"/>
  <c r="L294" i="34"/>
  <c r="I294" i="34"/>
  <c r="E294" i="34"/>
  <c r="O293" i="34"/>
  <c r="L293" i="34"/>
  <c r="I293" i="34"/>
  <c r="E293" i="34"/>
  <c r="O292" i="34"/>
  <c r="L292" i="34"/>
  <c r="I292" i="34"/>
  <c r="E292" i="34"/>
  <c r="O291" i="34"/>
  <c r="L291" i="34"/>
  <c r="I291" i="34"/>
  <c r="E291" i="34"/>
  <c r="O290" i="34"/>
  <c r="L290" i="34"/>
  <c r="I290" i="34"/>
  <c r="E290" i="34"/>
  <c r="O289" i="34"/>
  <c r="L289" i="34"/>
  <c r="I289" i="34"/>
  <c r="E289" i="34"/>
  <c r="O288" i="34"/>
  <c r="L288" i="34"/>
  <c r="I288" i="34"/>
  <c r="E288" i="34"/>
  <c r="O287" i="34"/>
  <c r="L287" i="34"/>
  <c r="I287" i="34"/>
  <c r="E287" i="34"/>
  <c r="O286" i="34"/>
  <c r="L286" i="34"/>
  <c r="I286" i="34"/>
  <c r="E286" i="34"/>
  <c r="O285" i="34"/>
  <c r="L285" i="34"/>
  <c r="I285" i="34"/>
  <c r="E285" i="34"/>
  <c r="O284" i="34"/>
  <c r="L284" i="34"/>
  <c r="I284" i="34"/>
  <c r="E284" i="34"/>
  <c r="O283" i="34"/>
  <c r="L283" i="34"/>
  <c r="I283" i="34"/>
  <c r="E283" i="34"/>
  <c r="O282" i="34"/>
  <c r="L282" i="34"/>
  <c r="I282" i="34"/>
  <c r="E282" i="34"/>
  <c r="O281" i="34"/>
  <c r="L281" i="34"/>
  <c r="I281" i="34"/>
  <c r="E281" i="34"/>
  <c r="O280" i="34"/>
  <c r="L280" i="34"/>
  <c r="I280" i="34"/>
  <c r="E280" i="34"/>
  <c r="O279" i="34"/>
  <c r="L279" i="34"/>
  <c r="I279" i="34"/>
  <c r="E279" i="34"/>
  <c r="O278" i="34"/>
  <c r="L278" i="34"/>
  <c r="I278" i="34"/>
  <c r="E278" i="34"/>
  <c r="O277" i="34"/>
  <c r="L277" i="34"/>
  <c r="I277" i="34"/>
  <c r="E277" i="34"/>
  <c r="O276" i="34"/>
  <c r="L276" i="34"/>
  <c r="I276" i="34"/>
  <c r="E276" i="34"/>
  <c r="O275" i="34"/>
  <c r="L275" i="34"/>
  <c r="I275" i="34"/>
  <c r="E275" i="34"/>
  <c r="O274" i="34"/>
  <c r="L274" i="34"/>
  <c r="I274" i="34"/>
  <c r="E274" i="34"/>
  <c r="O273" i="34"/>
  <c r="L273" i="34"/>
  <c r="I273" i="34"/>
  <c r="E273" i="34"/>
  <c r="O272" i="34"/>
  <c r="L272" i="34"/>
  <c r="I272" i="34"/>
  <c r="E272" i="34"/>
  <c r="O271" i="34"/>
  <c r="L271" i="34"/>
  <c r="I271" i="34"/>
  <c r="E271" i="34"/>
  <c r="O270" i="34"/>
  <c r="L270" i="34"/>
  <c r="I270" i="34"/>
  <c r="E270" i="34"/>
  <c r="O269" i="34"/>
  <c r="L269" i="34"/>
  <c r="I269" i="34"/>
  <c r="E269" i="34"/>
  <c r="O268" i="34"/>
  <c r="L268" i="34"/>
  <c r="I268" i="34"/>
  <c r="E268" i="34"/>
  <c r="O267" i="34"/>
  <c r="L267" i="34"/>
  <c r="I267" i="34"/>
  <c r="E267" i="34"/>
  <c r="O266" i="34"/>
  <c r="L266" i="34"/>
  <c r="I266" i="34"/>
  <c r="E266" i="34"/>
  <c r="O265" i="34"/>
  <c r="L265" i="34"/>
  <c r="I265" i="34"/>
  <c r="E265" i="34"/>
  <c r="O264" i="34"/>
  <c r="L264" i="34"/>
  <c r="I264" i="34"/>
  <c r="E264" i="34"/>
  <c r="O263" i="34"/>
  <c r="L263" i="34"/>
  <c r="I263" i="34"/>
  <c r="E263" i="34"/>
  <c r="O262" i="34"/>
  <c r="L262" i="34"/>
  <c r="I262" i="34"/>
  <c r="E262" i="34"/>
  <c r="O261" i="34"/>
  <c r="L261" i="34"/>
  <c r="I261" i="34"/>
  <c r="E261" i="34"/>
  <c r="O260" i="34"/>
  <c r="L260" i="34"/>
  <c r="I260" i="34"/>
  <c r="E260" i="34"/>
  <c r="O259" i="34"/>
  <c r="L259" i="34"/>
  <c r="I259" i="34"/>
  <c r="E259" i="34"/>
  <c r="O258" i="34"/>
  <c r="L258" i="34"/>
  <c r="I258" i="34"/>
  <c r="E258" i="34"/>
  <c r="O257" i="34"/>
  <c r="L257" i="34"/>
  <c r="I257" i="34"/>
  <c r="E257" i="34"/>
  <c r="O256" i="34"/>
  <c r="L256" i="34"/>
  <c r="I256" i="34"/>
  <c r="E256" i="34"/>
  <c r="O255" i="34"/>
  <c r="L255" i="34"/>
  <c r="I255" i="34"/>
  <c r="E255" i="34"/>
  <c r="O254" i="34"/>
  <c r="L254" i="34"/>
  <c r="I254" i="34"/>
  <c r="E254" i="34"/>
  <c r="O253" i="34"/>
  <c r="L253" i="34"/>
  <c r="I253" i="34"/>
  <c r="E253" i="34"/>
  <c r="O252" i="34"/>
  <c r="L252" i="34"/>
  <c r="I252" i="34"/>
  <c r="E252" i="34"/>
  <c r="O251" i="34"/>
  <c r="L251" i="34"/>
  <c r="I251" i="34"/>
  <c r="E251" i="34"/>
  <c r="O250" i="34"/>
  <c r="L250" i="34"/>
  <c r="I250" i="34"/>
  <c r="E250" i="34"/>
  <c r="O249" i="34"/>
  <c r="L249" i="34"/>
  <c r="I249" i="34"/>
  <c r="E249" i="34"/>
  <c r="O248" i="34"/>
  <c r="L248" i="34"/>
  <c r="I248" i="34"/>
  <c r="E248" i="34"/>
  <c r="O247" i="34"/>
  <c r="L247" i="34"/>
  <c r="I247" i="34"/>
  <c r="E247" i="34"/>
  <c r="O246" i="34"/>
  <c r="L246" i="34"/>
  <c r="I246" i="34"/>
  <c r="E246" i="34"/>
  <c r="O245" i="34"/>
  <c r="L245" i="34"/>
  <c r="I245" i="34"/>
  <c r="E245" i="34"/>
  <c r="O244" i="34"/>
  <c r="L244" i="34"/>
  <c r="I244" i="34"/>
  <c r="E244" i="34"/>
  <c r="O243" i="34"/>
  <c r="L243" i="34"/>
  <c r="I243" i="34"/>
  <c r="E243" i="34"/>
  <c r="O242" i="34"/>
  <c r="L242" i="34"/>
  <c r="I242" i="34"/>
  <c r="E242" i="34"/>
  <c r="O241" i="34"/>
  <c r="L241" i="34"/>
  <c r="I241" i="34"/>
  <c r="E241" i="34"/>
  <c r="O240" i="34"/>
  <c r="L240" i="34"/>
  <c r="I240" i="34"/>
  <c r="E240" i="34"/>
  <c r="O239" i="34"/>
  <c r="L239" i="34"/>
  <c r="I239" i="34"/>
  <c r="E239" i="34"/>
  <c r="O238" i="34"/>
  <c r="L238" i="34"/>
  <c r="I238" i="34"/>
  <c r="E238" i="34"/>
  <c r="O237" i="34"/>
  <c r="L237" i="34"/>
  <c r="I237" i="34"/>
  <c r="E237" i="34"/>
  <c r="O236" i="34"/>
  <c r="L236" i="34"/>
  <c r="I236" i="34"/>
  <c r="E236" i="34"/>
  <c r="O235" i="34"/>
  <c r="L235" i="34"/>
  <c r="I235" i="34"/>
  <c r="E235" i="34"/>
  <c r="O234" i="34"/>
  <c r="L234" i="34"/>
  <c r="I234" i="34"/>
  <c r="E234" i="34"/>
  <c r="O233" i="34"/>
  <c r="L233" i="34"/>
  <c r="I233" i="34"/>
  <c r="E233" i="34"/>
  <c r="O232" i="34"/>
  <c r="L232" i="34"/>
  <c r="I232" i="34"/>
  <c r="E232" i="34"/>
  <c r="O231" i="34"/>
  <c r="L231" i="34"/>
  <c r="I231" i="34"/>
  <c r="E231" i="34"/>
  <c r="O230" i="34"/>
  <c r="L230" i="34"/>
  <c r="I230" i="34"/>
  <c r="E230" i="34"/>
  <c r="O229" i="34"/>
  <c r="L229" i="34"/>
  <c r="I229" i="34"/>
  <c r="E229" i="34"/>
  <c r="O228" i="34"/>
  <c r="L228" i="34"/>
  <c r="I228" i="34"/>
  <c r="E228" i="34"/>
  <c r="AK54" i="34"/>
  <c r="AD54" i="34"/>
  <c r="G44" i="34"/>
  <c r="G43" i="34"/>
  <c r="G42" i="34"/>
  <c r="G41" i="34"/>
  <c r="G40" i="34"/>
  <c r="G39" i="34"/>
  <c r="AK38" i="34"/>
  <c r="G38" i="34"/>
  <c r="AD37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01" i="34" s="1"/>
  <c r="AK20" i="34"/>
  <c r="AD20" i="34"/>
  <c r="C16" i="34"/>
  <c r="F11" i="34"/>
  <c r="AK4" i="34"/>
  <c r="AD4" i="34"/>
  <c r="S3" i="34"/>
  <c r="AK2" i="34"/>
  <c r="AC2" i="34"/>
  <c r="AC15" i="34" s="1"/>
  <c r="AC14" i="34" s="1"/>
  <c r="S2" i="34"/>
  <c r="P317" i="33"/>
  <c r="O317" i="33"/>
  <c r="M317" i="33"/>
  <c r="L317" i="33"/>
  <c r="J317" i="33"/>
  <c r="I317" i="33"/>
  <c r="F317" i="33"/>
  <c r="E317" i="33"/>
  <c r="P316" i="33"/>
  <c r="O316" i="33"/>
  <c r="M316" i="33"/>
  <c r="L316" i="33"/>
  <c r="J316" i="33"/>
  <c r="I316" i="33"/>
  <c r="F316" i="33"/>
  <c r="E316" i="33"/>
  <c r="P315" i="33"/>
  <c r="O315" i="33"/>
  <c r="M315" i="33"/>
  <c r="L315" i="33"/>
  <c r="J315" i="33"/>
  <c r="I315" i="33"/>
  <c r="F315" i="33"/>
  <c r="E315" i="33"/>
  <c r="P314" i="33"/>
  <c r="O314" i="33"/>
  <c r="M314" i="33"/>
  <c r="L314" i="33"/>
  <c r="J314" i="33"/>
  <c r="I314" i="33"/>
  <c r="F314" i="33"/>
  <c r="E314" i="33"/>
  <c r="P313" i="33"/>
  <c r="O313" i="33"/>
  <c r="M313" i="33"/>
  <c r="L313" i="33"/>
  <c r="J313" i="33"/>
  <c r="I313" i="33"/>
  <c r="F313" i="33"/>
  <c r="E313" i="33"/>
  <c r="P312" i="33"/>
  <c r="O312" i="33"/>
  <c r="M312" i="33"/>
  <c r="L312" i="33"/>
  <c r="J312" i="33"/>
  <c r="I312" i="33"/>
  <c r="F312" i="33"/>
  <c r="E312" i="33"/>
  <c r="P311" i="33"/>
  <c r="O311" i="33"/>
  <c r="M311" i="33"/>
  <c r="L311" i="33"/>
  <c r="J311" i="33"/>
  <c r="I311" i="33"/>
  <c r="F311" i="33"/>
  <c r="E311" i="33"/>
  <c r="P310" i="33"/>
  <c r="O310" i="33"/>
  <c r="M310" i="33"/>
  <c r="L310" i="33"/>
  <c r="J310" i="33"/>
  <c r="I310" i="33"/>
  <c r="F310" i="33"/>
  <c r="E310" i="33"/>
  <c r="P309" i="33"/>
  <c r="O309" i="33"/>
  <c r="M309" i="33"/>
  <c r="L309" i="33"/>
  <c r="J309" i="33"/>
  <c r="I309" i="33"/>
  <c r="F309" i="33"/>
  <c r="E309" i="33"/>
  <c r="P308" i="33"/>
  <c r="O308" i="33"/>
  <c r="M308" i="33"/>
  <c r="L308" i="33"/>
  <c r="J308" i="33"/>
  <c r="I308" i="33"/>
  <c r="F308" i="33"/>
  <c r="E308" i="33"/>
  <c r="P307" i="33"/>
  <c r="O307" i="33"/>
  <c r="M307" i="33"/>
  <c r="L307" i="33"/>
  <c r="J307" i="33"/>
  <c r="I307" i="33"/>
  <c r="F307" i="33"/>
  <c r="E307" i="33"/>
  <c r="P306" i="33"/>
  <c r="O306" i="33"/>
  <c r="M306" i="33"/>
  <c r="L306" i="33"/>
  <c r="J306" i="33"/>
  <c r="I306" i="33"/>
  <c r="F306" i="33"/>
  <c r="E306" i="33"/>
  <c r="P305" i="33"/>
  <c r="O305" i="33"/>
  <c r="M305" i="33"/>
  <c r="L305" i="33"/>
  <c r="J305" i="33"/>
  <c r="I305" i="33"/>
  <c r="F305" i="33"/>
  <c r="E305" i="33"/>
  <c r="P304" i="33"/>
  <c r="O304" i="33"/>
  <c r="M304" i="33"/>
  <c r="L304" i="33"/>
  <c r="J304" i="33"/>
  <c r="I304" i="33"/>
  <c r="F304" i="33"/>
  <c r="E304" i="33"/>
  <c r="P303" i="33"/>
  <c r="O303" i="33"/>
  <c r="M303" i="33"/>
  <c r="L303" i="33"/>
  <c r="J303" i="33"/>
  <c r="I303" i="33"/>
  <c r="F303" i="33"/>
  <c r="E303" i="33"/>
  <c r="O302" i="33"/>
  <c r="L302" i="33"/>
  <c r="I302" i="33"/>
  <c r="E302" i="33"/>
  <c r="O301" i="33"/>
  <c r="L301" i="33"/>
  <c r="I301" i="33"/>
  <c r="E301" i="33"/>
  <c r="O300" i="33"/>
  <c r="L300" i="33"/>
  <c r="I300" i="33"/>
  <c r="E300" i="33"/>
  <c r="O299" i="33"/>
  <c r="L299" i="33"/>
  <c r="I299" i="33"/>
  <c r="E299" i="33"/>
  <c r="O298" i="33"/>
  <c r="L298" i="33"/>
  <c r="I298" i="33"/>
  <c r="E298" i="33"/>
  <c r="O297" i="33"/>
  <c r="L297" i="33"/>
  <c r="I297" i="33"/>
  <c r="E297" i="33"/>
  <c r="O296" i="33"/>
  <c r="L296" i="33"/>
  <c r="I296" i="33"/>
  <c r="E296" i="33"/>
  <c r="O295" i="33"/>
  <c r="L295" i="33"/>
  <c r="I295" i="33"/>
  <c r="E295" i="33"/>
  <c r="O294" i="33"/>
  <c r="L294" i="33"/>
  <c r="I294" i="33"/>
  <c r="E294" i="33"/>
  <c r="O293" i="33"/>
  <c r="L293" i="33"/>
  <c r="I293" i="33"/>
  <c r="E293" i="33"/>
  <c r="O292" i="33"/>
  <c r="L292" i="33"/>
  <c r="I292" i="33"/>
  <c r="E292" i="33"/>
  <c r="O291" i="33"/>
  <c r="L291" i="33"/>
  <c r="I291" i="33"/>
  <c r="E291" i="33"/>
  <c r="O290" i="33"/>
  <c r="L290" i="33"/>
  <c r="I290" i="33"/>
  <c r="E290" i="33"/>
  <c r="O289" i="33"/>
  <c r="L289" i="33"/>
  <c r="I289" i="33"/>
  <c r="E289" i="33"/>
  <c r="O288" i="33"/>
  <c r="L288" i="33"/>
  <c r="I288" i="33"/>
  <c r="E288" i="33"/>
  <c r="O287" i="33"/>
  <c r="L287" i="33"/>
  <c r="I287" i="33"/>
  <c r="E287" i="33"/>
  <c r="O286" i="33"/>
  <c r="L286" i="33"/>
  <c r="I286" i="33"/>
  <c r="E286" i="33"/>
  <c r="O285" i="33"/>
  <c r="L285" i="33"/>
  <c r="I285" i="33"/>
  <c r="E285" i="33"/>
  <c r="O284" i="33"/>
  <c r="L284" i="33"/>
  <c r="I284" i="33"/>
  <c r="E284" i="33"/>
  <c r="O283" i="33"/>
  <c r="L283" i="33"/>
  <c r="I283" i="33"/>
  <c r="E283" i="33"/>
  <c r="O282" i="33"/>
  <c r="L282" i="33"/>
  <c r="I282" i="33"/>
  <c r="E282" i="33"/>
  <c r="O281" i="33"/>
  <c r="L281" i="33"/>
  <c r="I281" i="33"/>
  <c r="E281" i="33"/>
  <c r="O280" i="33"/>
  <c r="L280" i="33"/>
  <c r="I280" i="33"/>
  <c r="E280" i="33"/>
  <c r="O279" i="33"/>
  <c r="L279" i="33"/>
  <c r="I279" i="33"/>
  <c r="E279" i="33"/>
  <c r="O278" i="33"/>
  <c r="L278" i="33"/>
  <c r="I278" i="33"/>
  <c r="E278" i="33"/>
  <c r="O277" i="33"/>
  <c r="L277" i="33"/>
  <c r="I277" i="33"/>
  <c r="E277" i="33"/>
  <c r="O276" i="33"/>
  <c r="L276" i="33"/>
  <c r="I276" i="33"/>
  <c r="E276" i="33"/>
  <c r="O275" i="33"/>
  <c r="L275" i="33"/>
  <c r="I275" i="33"/>
  <c r="E275" i="33"/>
  <c r="O274" i="33"/>
  <c r="L274" i="33"/>
  <c r="I274" i="33"/>
  <c r="E274" i="33"/>
  <c r="O273" i="33"/>
  <c r="L273" i="33"/>
  <c r="I273" i="33"/>
  <c r="E273" i="33"/>
  <c r="O272" i="33"/>
  <c r="L272" i="33"/>
  <c r="I272" i="33"/>
  <c r="E272" i="33"/>
  <c r="O271" i="33"/>
  <c r="L271" i="33"/>
  <c r="I271" i="33"/>
  <c r="E271" i="33"/>
  <c r="O270" i="33"/>
  <c r="L270" i="33"/>
  <c r="I270" i="33"/>
  <c r="E270" i="33"/>
  <c r="O269" i="33"/>
  <c r="L269" i="33"/>
  <c r="I269" i="33"/>
  <c r="E269" i="33"/>
  <c r="O268" i="33"/>
  <c r="L268" i="33"/>
  <c r="I268" i="33"/>
  <c r="E268" i="33"/>
  <c r="O267" i="33"/>
  <c r="L267" i="33"/>
  <c r="I267" i="33"/>
  <c r="E267" i="33"/>
  <c r="O266" i="33"/>
  <c r="L266" i="33"/>
  <c r="I266" i="33"/>
  <c r="E266" i="33"/>
  <c r="O265" i="33"/>
  <c r="L265" i="33"/>
  <c r="I265" i="33"/>
  <c r="E265" i="33"/>
  <c r="O264" i="33"/>
  <c r="L264" i="33"/>
  <c r="I264" i="33"/>
  <c r="E264" i="33"/>
  <c r="O263" i="33"/>
  <c r="L263" i="33"/>
  <c r="I263" i="33"/>
  <c r="E263" i="33"/>
  <c r="O262" i="33"/>
  <c r="L262" i="33"/>
  <c r="I262" i="33"/>
  <c r="E262" i="33"/>
  <c r="O261" i="33"/>
  <c r="L261" i="33"/>
  <c r="I261" i="33"/>
  <c r="E261" i="33"/>
  <c r="O260" i="33"/>
  <c r="L260" i="33"/>
  <c r="I260" i="33"/>
  <c r="E260" i="33"/>
  <c r="O259" i="33"/>
  <c r="L259" i="33"/>
  <c r="I259" i="33"/>
  <c r="E259" i="33"/>
  <c r="O258" i="33"/>
  <c r="L258" i="33"/>
  <c r="I258" i="33"/>
  <c r="E258" i="33"/>
  <c r="O257" i="33"/>
  <c r="L257" i="33"/>
  <c r="I257" i="33"/>
  <c r="E257" i="33"/>
  <c r="O256" i="33"/>
  <c r="L256" i="33"/>
  <c r="I256" i="33"/>
  <c r="E256" i="33"/>
  <c r="O255" i="33"/>
  <c r="L255" i="33"/>
  <c r="I255" i="33"/>
  <c r="E255" i="33"/>
  <c r="O254" i="33"/>
  <c r="L254" i="33"/>
  <c r="I254" i="33"/>
  <c r="E254" i="33"/>
  <c r="O253" i="33"/>
  <c r="L253" i="33"/>
  <c r="I253" i="33"/>
  <c r="E253" i="33"/>
  <c r="O252" i="33"/>
  <c r="L252" i="33"/>
  <c r="I252" i="33"/>
  <c r="E252" i="33"/>
  <c r="O251" i="33"/>
  <c r="L251" i="33"/>
  <c r="I251" i="33"/>
  <c r="E251" i="33"/>
  <c r="O250" i="33"/>
  <c r="L250" i="33"/>
  <c r="I250" i="33"/>
  <c r="E250" i="33"/>
  <c r="O249" i="33"/>
  <c r="L249" i="33"/>
  <c r="I249" i="33"/>
  <c r="E249" i="33"/>
  <c r="O248" i="33"/>
  <c r="L248" i="33"/>
  <c r="I248" i="33"/>
  <c r="E248" i="33"/>
  <c r="O247" i="33"/>
  <c r="L247" i="33"/>
  <c r="I247" i="33"/>
  <c r="E247" i="33"/>
  <c r="O246" i="33"/>
  <c r="L246" i="33"/>
  <c r="I246" i="33"/>
  <c r="E246" i="33"/>
  <c r="O245" i="33"/>
  <c r="L245" i="33"/>
  <c r="I245" i="33"/>
  <c r="E245" i="33"/>
  <c r="O244" i="33"/>
  <c r="L244" i="33"/>
  <c r="I244" i="33"/>
  <c r="E244" i="33"/>
  <c r="O243" i="33"/>
  <c r="L243" i="33"/>
  <c r="I243" i="33"/>
  <c r="E243" i="33"/>
  <c r="O242" i="33"/>
  <c r="L242" i="33"/>
  <c r="I242" i="33"/>
  <c r="E242" i="33"/>
  <c r="O241" i="33"/>
  <c r="L241" i="33"/>
  <c r="I241" i="33"/>
  <c r="E241" i="33"/>
  <c r="O240" i="33"/>
  <c r="L240" i="33"/>
  <c r="I240" i="33"/>
  <c r="E240" i="33"/>
  <c r="O239" i="33"/>
  <c r="L239" i="33"/>
  <c r="I239" i="33"/>
  <c r="E239" i="33"/>
  <c r="O238" i="33"/>
  <c r="L238" i="33"/>
  <c r="I238" i="33"/>
  <c r="E238" i="33"/>
  <c r="O237" i="33"/>
  <c r="L237" i="33"/>
  <c r="I237" i="33"/>
  <c r="E237" i="33"/>
  <c r="O236" i="33"/>
  <c r="L236" i="33"/>
  <c r="I236" i="33"/>
  <c r="E236" i="33"/>
  <c r="O235" i="33"/>
  <c r="L235" i="33"/>
  <c r="I235" i="33"/>
  <c r="E235" i="33"/>
  <c r="O234" i="33"/>
  <c r="L234" i="33"/>
  <c r="I234" i="33"/>
  <c r="E234" i="33"/>
  <c r="O233" i="33"/>
  <c r="L233" i="33"/>
  <c r="I233" i="33"/>
  <c r="E233" i="33"/>
  <c r="O232" i="33"/>
  <c r="L232" i="33"/>
  <c r="I232" i="33"/>
  <c r="E232" i="33"/>
  <c r="O231" i="33"/>
  <c r="L231" i="33"/>
  <c r="I231" i="33"/>
  <c r="E231" i="33"/>
  <c r="O230" i="33"/>
  <c r="L230" i="33"/>
  <c r="I230" i="33"/>
  <c r="E230" i="33"/>
  <c r="O229" i="33"/>
  <c r="L229" i="33"/>
  <c r="I229" i="33"/>
  <c r="E229" i="33"/>
  <c r="O228" i="33"/>
  <c r="L228" i="33"/>
  <c r="I228" i="33"/>
  <c r="E228" i="33"/>
  <c r="AK54" i="33"/>
  <c r="AD54" i="33"/>
  <c r="G44" i="33"/>
  <c r="G43" i="33"/>
  <c r="G42" i="33"/>
  <c r="G41" i="33"/>
  <c r="G40" i="33"/>
  <c r="G39" i="33"/>
  <c r="AK38" i="33"/>
  <c r="G38" i="33"/>
  <c r="AD37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68" i="33" s="1"/>
  <c r="AK20" i="33"/>
  <c r="AD20" i="33"/>
  <c r="C16" i="33"/>
  <c r="F13" i="33" s="1"/>
  <c r="F11" i="33"/>
  <c r="AK4" i="33"/>
  <c r="AD4" i="33"/>
  <c r="S3" i="33"/>
  <c r="AK2" i="33"/>
  <c r="AC2" i="33"/>
  <c r="AC48" i="33" s="1"/>
  <c r="AC47" i="33" s="1"/>
  <c r="S2" i="33"/>
  <c r="P317" i="32"/>
  <c r="O317" i="32"/>
  <c r="M317" i="32"/>
  <c r="L317" i="32"/>
  <c r="J317" i="32"/>
  <c r="I317" i="32"/>
  <c r="F317" i="32"/>
  <c r="E317" i="32"/>
  <c r="P316" i="32"/>
  <c r="O316" i="32"/>
  <c r="M316" i="32"/>
  <c r="L316" i="32"/>
  <c r="J316" i="32"/>
  <c r="I316" i="32"/>
  <c r="F316" i="32"/>
  <c r="E316" i="32"/>
  <c r="P315" i="32"/>
  <c r="O315" i="32"/>
  <c r="M315" i="32"/>
  <c r="L315" i="32"/>
  <c r="J315" i="32"/>
  <c r="I315" i="32"/>
  <c r="F315" i="32"/>
  <c r="E315" i="32"/>
  <c r="P314" i="32"/>
  <c r="O314" i="32"/>
  <c r="M314" i="32"/>
  <c r="L314" i="32"/>
  <c r="J314" i="32"/>
  <c r="I314" i="32"/>
  <c r="F314" i="32"/>
  <c r="E314" i="32"/>
  <c r="P313" i="32"/>
  <c r="O313" i="32"/>
  <c r="M313" i="32"/>
  <c r="L313" i="32"/>
  <c r="J313" i="32"/>
  <c r="I313" i="32"/>
  <c r="F313" i="32"/>
  <c r="E313" i="32"/>
  <c r="P312" i="32"/>
  <c r="O312" i="32"/>
  <c r="M312" i="32"/>
  <c r="L312" i="32"/>
  <c r="J312" i="32"/>
  <c r="I312" i="32"/>
  <c r="F312" i="32"/>
  <c r="E312" i="32"/>
  <c r="P311" i="32"/>
  <c r="O311" i="32"/>
  <c r="M311" i="32"/>
  <c r="L311" i="32"/>
  <c r="J311" i="32"/>
  <c r="I311" i="32"/>
  <c r="F311" i="32"/>
  <c r="E311" i="32"/>
  <c r="P310" i="32"/>
  <c r="O310" i="32"/>
  <c r="M310" i="32"/>
  <c r="L310" i="32"/>
  <c r="J310" i="32"/>
  <c r="I310" i="32"/>
  <c r="F310" i="32"/>
  <c r="E310" i="32"/>
  <c r="P309" i="32"/>
  <c r="O309" i="32"/>
  <c r="M309" i="32"/>
  <c r="L309" i="32"/>
  <c r="J309" i="32"/>
  <c r="I309" i="32"/>
  <c r="F309" i="32"/>
  <c r="E309" i="32"/>
  <c r="P308" i="32"/>
  <c r="O308" i="32"/>
  <c r="M308" i="32"/>
  <c r="L308" i="32"/>
  <c r="J308" i="32"/>
  <c r="I308" i="32"/>
  <c r="F308" i="32"/>
  <c r="E308" i="32"/>
  <c r="P307" i="32"/>
  <c r="O307" i="32"/>
  <c r="M307" i="32"/>
  <c r="L307" i="32"/>
  <c r="J307" i="32"/>
  <c r="I307" i="32"/>
  <c r="F307" i="32"/>
  <c r="E307" i="32"/>
  <c r="P306" i="32"/>
  <c r="O306" i="32"/>
  <c r="M306" i="32"/>
  <c r="L306" i="32"/>
  <c r="J306" i="32"/>
  <c r="I306" i="32"/>
  <c r="F306" i="32"/>
  <c r="E306" i="32"/>
  <c r="P305" i="32"/>
  <c r="O305" i="32"/>
  <c r="M305" i="32"/>
  <c r="L305" i="32"/>
  <c r="J305" i="32"/>
  <c r="I305" i="32"/>
  <c r="F305" i="32"/>
  <c r="E305" i="32"/>
  <c r="P304" i="32"/>
  <c r="O304" i="32"/>
  <c r="M304" i="32"/>
  <c r="L304" i="32"/>
  <c r="J304" i="32"/>
  <c r="I304" i="32"/>
  <c r="F304" i="32"/>
  <c r="E304" i="32"/>
  <c r="P303" i="32"/>
  <c r="O303" i="32"/>
  <c r="M303" i="32"/>
  <c r="L303" i="32"/>
  <c r="J303" i="32"/>
  <c r="I303" i="32"/>
  <c r="F303" i="32"/>
  <c r="E303" i="32"/>
  <c r="O302" i="32"/>
  <c r="L302" i="32"/>
  <c r="I302" i="32"/>
  <c r="E302" i="32"/>
  <c r="O301" i="32"/>
  <c r="L301" i="32"/>
  <c r="I301" i="32"/>
  <c r="E301" i="32"/>
  <c r="O300" i="32"/>
  <c r="L300" i="32"/>
  <c r="I300" i="32"/>
  <c r="E300" i="32"/>
  <c r="O299" i="32"/>
  <c r="L299" i="32"/>
  <c r="I299" i="32"/>
  <c r="E299" i="32"/>
  <c r="O298" i="32"/>
  <c r="L298" i="32"/>
  <c r="I298" i="32"/>
  <c r="E298" i="32"/>
  <c r="O297" i="32"/>
  <c r="L297" i="32"/>
  <c r="I297" i="32"/>
  <c r="E297" i="32"/>
  <c r="O296" i="32"/>
  <c r="L296" i="32"/>
  <c r="I296" i="32"/>
  <c r="E296" i="32"/>
  <c r="O295" i="32"/>
  <c r="L295" i="32"/>
  <c r="I295" i="32"/>
  <c r="E295" i="32"/>
  <c r="O294" i="32"/>
  <c r="L294" i="32"/>
  <c r="I294" i="32"/>
  <c r="E294" i="32"/>
  <c r="O293" i="32"/>
  <c r="L293" i="32"/>
  <c r="I293" i="32"/>
  <c r="E293" i="32"/>
  <c r="O292" i="32"/>
  <c r="L292" i="32"/>
  <c r="I292" i="32"/>
  <c r="E292" i="32"/>
  <c r="O291" i="32"/>
  <c r="L291" i="32"/>
  <c r="I291" i="32"/>
  <c r="E291" i="32"/>
  <c r="O290" i="32"/>
  <c r="L290" i="32"/>
  <c r="I290" i="32"/>
  <c r="E290" i="32"/>
  <c r="O289" i="32"/>
  <c r="L289" i="32"/>
  <c r="I289" i="32"/>
  <c r="E289" i="32"/>
  <c r="O288" i="32"/>
  <c r="L288" i="32"/>
  <c r="I288" i="32"/>
  <c r="E288" i="32"/>
  <c r="O287" i="32"/>
  <c r="L287" i="32"/>
  <c r="I287" i="32"/>
  <c r="E287" i="32"/>
  <c r="O286" i="32"/>
  <c r="L286" i="32"/>
  <c r="I286" i="32"/>
  <c r="E286" i="32"/>
  <c r="O285" i="32"/>
  <c r="L285" i="32"/>
  <c r="I285" i="32"/>
  <c r="E285" i="32"/>
  <c r="O284" i="32"/>
  <c r="L284" i="32"/>
  <c r="I284" i="32"/>
  <c r="E284" i="32"/>
  <c r="O283" i="32"/>
  <c r="L283" i="32"/>
  <c r="I283" i="32"/>
  <c r="E283" i="32"/>
  <c r="O282" i="32"/>
  <c r="L282" i="32"/>
  <c r="I282" i="32"/>
  <c r="E282" i="32"/>
  <c r="O281" i="32"/>
  <c r="L281" i="32"/>
  <c r="I281" i="32"/>
  <c r="E281" i="32"/>
  <c r="O280" i="32"/>
  <c r="L280" i="32"/>
  <c r="I280" i="32"/>
  <c r="E280" i="32"/>
  <c r="O279" i="32"/>
  <c r="L279" i="32"/>
  <c r="I279" i="32"/>
  <c r="E279" i="32"/>
  <c r="O278" i="32"/>
  <c r="L278" i="32"/>
  <c r="I278" i="32"/>
  <c r="E278" i="32"/>
  <c r="O277" i="32"/>
  <c r="L277" i="32"/>
  <c r="I277" i="32"/>
  <c r="E277" i="32"/>
  <c r="O276" i="32"/>
  <c r="L276" i="32"/>
  <c r="I276" i="32"/>
  <c r="E276" i="32"/>
  <c r="O275" i="32"/>
  <c r="L275" i="32"/>
  <c r="I275" i="32"/>
  <c r="E275" i="32"/>
  <c r="O274" i="32"/>
  <c r="L274" i="32"/>
  <c r="I274" i="32"/>
  <c r="E274" i="32"/>
  <c r="O273" i="32"/>
  <c r="L273" i="32"/>
  <c r="I273" i="32"/>
  <c r="E273" i="32"/>
  <c r="O272" i="32"/>
  <c r="L272" i="32"/>
  <c r="I272" i="32"/>
  <c r="E272" i="32"/>
  <c r="O271" i="32"/>
  <c r="L271" i="32"/>
  <c r="I271" i="32"/>
  <c r="E271" i="32"/>
  <c r="O270" i="32"/>
  <c r="L270" i="32"/>
  <c r="I270" i="32"/>
  <c r="E270" i="32"/>
  <c r="O269" i="32"/>
  <c r="L269" i="32"/>
  <c r="I269" i="32"/>
  <c r="E269" i="32"/>
  <c r="O268" i="32"/>
  <c r="L268" i="32"/>
  <c r="I268" i="32"/>
  <c r="E268" i="32"/>
  <c r="O267" i="32"/>
  <c r="L267" i="32"/>
  <c r="I267" i="32"/>
  <c r="E267" i="32"/>
  <c r="O266" i="32"/>
  <c r="L266" i="32"/>
  <c r="I266" i="32"/>
  <c r="E266" i="32"/>
  <c r="O265" i="32"/>
  <c r="L265" i="32"/>
  <c r="I265" i="32"/>
  <c r="E265" i="32"/>
  <c r="O264" i="32"/>
  <c r="L264" i="32"/>
  <c r="I264" i="32"/>
  <c r="E264" i="32"/>
  <c r="O263" i="32"/>
  <c r="L263" i="32"/>
  <c r="I263" i="32"/>
  <c r="E263" i="32"/>
  <c r="O262" i="32"/>
  <c r="L262" i="32"/>
  <c r="I262" i="32"/>
  <c r="E262" i="32"/>
  <c r="O261" i="32"/>
  <c r="L261" i="32"/>
  <c r="I261" i="32"/>
  <c r="E261" i="32"/>
  <c r="O260" i="32"/>
  <c r="L260" i="32"/>
  <c r="I260" i="32"/>
  <c r="E260" i="32"/>
  <c r="O259" i="32"/>
  <c r="L259" i="32"/>
  <c r="I259" i="32"/>
  <c r="E259" i="32"/>
  <c r="O258" i="32"/>
  <c r="L258" i="32"/>
  <c r="I258" i="32"/>
  <c r="E258" i="32"/>
  <c r="O257" i="32"/>
  <c r="L257" i="32"/>
  <c r="I257" i="32"/>
  <c r="E257" i="32"/>
  <c r="O256" i="32"/>
  <c r="L256" i="32"/>
  <c r="I256" i="32"/>
  <c r="E256" i="32"/>
  <c r="O255" i="32"/>
  <c r="L255" i="32"/>
  <c r="I255" i="32"/>
  <c r="E255" i="32"/>
  <c r="O254" i="32"/>
  <c r="L254" i="32"/>
  <c r="I254" i="32"/>
  <c r="E254" i="32"/>
  <c r="O253" i="32"/>
  <c r="L253" i="32"/>
  <c r="I253" i="32"/>
  <c r="E253" i="32"/>
  <c r="O252" i="32"/>
  <c r="L252" i="32"/>
  <c r="I252" i="32"/>
  <c r="E252" i="32"/>
  <c r="O251" i="32"/>
  <c r="L251" i="32"/>
  <c r="I251" i="32"/>
  <c r="E251" i="32"/>
  <c r="O250" i="32"/>
  <c r="L250" i="32"/>
  <c r="I250" i="32"/>
  <c r="E250" i="32"/>
  <c r="O249" i="32"/>
  <c r="L249" i="32"/>
  <c r="I249" i="32"/>
  <c r="E249" i="32"/>
  <c r="O248" i="32"/>
  <c r="L248" i="32"/>
  <c r="I248" i="32"/>
  <c r="E248" i="32"/>
  <c r="O247" i="32"/>
  <c r="L247" i="32"/>
  <c r="I247" i="32"/>
  <c r="E247" i="32"/>
  <c r="O246" i="32"/>
  <c r="L246" i="32"/>
  <c r="I246" i="32"/>
  <c r="E246" i="32"/>
  <c r="O245" i="32"/>
  <c r="L245" i="32"/>
  <c r="I245" i="32"/>
  <c r="E245" i="32"/>
  <c r="O244" i="32"/>
  <c r="L244" i="32"/>
  <c r="I244" i="32"/>
  <c r="E244" i="32"/>
  <c r="O243" i="32"/>
  <c r="L243" i="32"/>
  <c r="I243" i="32"/>
  <c r="E243" i="32"/>
  <c r="O242" i="32"/>
  <c r="L242" i="32"/>
  <c r="I242" i="32"/>
  <c r="E242" i="32"/>
  <c r="O241" i="32"/>
  <c r="L241" i="32"/>
  <c r="I241" i="32"/>
  <c r="E241" i="32"/>
  <c r="O240" i="32"/>
  <c r="L240" i="32"/>
  <c r="I240" i="32"/>
  <c r="E240" i="32"/>
  <c r="O239" i="32"/>
  <c r="L239" i="32"/>
  <c r="I239" i="32"/>
  <c r="E239" i="32"/>
  <c r="O238" i="32"/>
  <c r="L238" i="32"/>
  <c r="I238" i="32"/>
  <c r="E238" i="32"/>
  <c r="O237" i="32"/>
  <c r="L237" i="32"/>
  <c r="I237" i="32"/>
  <c r="E237" i="32"/>
  <c r="O236" i="32"/>
  <c r="L236" i="32"/>
  <c r="I236" i="32"/>
  <c r="E236" i="32"/>
  <c r="O235" i="32"/>
  <c r="L235" i="32"/>
  <c r="I235" i="32"/>
  <c r="E235" i="32"/>
  <c r="O234" i="32"/>
  <c r="L234" i="32"/>
  <c r="I234" i="32"/>
  <c r="E234" i="32"/>
  <c r="O233" i="32"/>
  <c r="L233" i="32"/>
  <c r="I233" i="32"/>
  <c r="E233" i="32"/>
  <c r="O232" i="32"/>
  <c r="L232" i="32"/>
  <c r="I232" i="32"/>
  <c r="E232" i="32"/>
  <c r="O231" i="32"/>
  <c r="L231" i="32"/>
  <c r="I231" i="32"/>
  <c r="E231" i="32"/>
  <c r="O230" i="32"/>
  <c r="L230" i="32"/>
  <c r="I230" i="32"/>
  <c r="E230" i="32"/>
  <c r="O229" i="32"/>
  <c r="L229" i="32"/>
  <c r="I229" i="32"/>
  <c r="E229" i="32"/>
  <c r="O228" i="32"/>
  <c r="L228" i="32"/>
  <c r="I228" i="32"/>
  <c r="E228" i="32"/>
  <c r="AK54" i="32"/>
  <c r="AD54" i="32"/>
  <c r="G44" i="32"/>
  <c r="G43" i="32"/>
  <c r="G42" i="32"/>
  <c r="G41" i="32"/>
  <c r="G40" i="32"/>
  <c r="G39" i="32"/>
  <c r="AK38" i="32"/>
  <c r="G38" i="32"/>
  <c r="AD37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174" i="32" s="1"/>
  <c r="AK20" i="32"/>
  <c r="AD20" i="32"/>
  <c r="C16" i="32"/>
  <c r="F11" i="32"/>
  <c r="AK4" i="32"/>
  <c r="AD4" i="32"/>
  <c r="S3" i="32"/>
  <c r="AK2" i="32"/>
  <c r="AC2" i="32"/>
  <c r="AC15" i="32" s="1"/>
  <c r="AC14" i="32" s="1"/>
  <c r="S2" i="32"/>
  <c r="G44" i="29"/>
  <c r="G44" i="28"/>
  <c r="G44" i="26"/>
  <c r="G44" i="30"/>
  <c r="G44" i="25"/>
  <c r="G44" i="10"/>
  <c r="G44" i="27"/>
  <c r="G44" i="31"/>
  <c r="P317" i="31"/>
  <c r="O317" i="31"/>
  <c r="M317" i="31"/>
  <c r="L317" i="31"/>
  <c r="J317" i="31"/>
  <c r="I317" i="31"/>
  <c r="F317" i="31"/>
  <c r="E317" i="31"/>
  <c r="P316" i="31"/>
  <c r="O316" i="31"/>
  <c r="M316" i="31"/>
  <c r="L316" i="31"/>
  <c r="J316" i="31"/>
  <c r="I316" i="31"/>
  <c r="F316" i="31"/>
  <c r="E316" i="31"/>
  <c r="P315" i="31"/>
  <c r="O315" i="31"/>
  <c r="M315" i="31"/>
  <c r="L315" i="31"/>
  <c r="J315" i="31"/>
  <c r="I315" i="31"/>
  <c r="F315" i="31"/>
  <c r="E315" i="31"/>
  <c r="P314" i="31"/>
  <c r="O314" i="31"/>
  <c r="M314" i="31"/>
  <c r="L314" i="31"/>
  <c r="J314" i="31"/>
  <c r="I314" i="31"/>
  <c r="F314" i="31"/>
  <c r="E314" i="31"/>
  <c r="P313" i="31"/>
  <c r="O313" i="31"/>
  <c r="M313" i="31"/>
  <c r="L313" i="31"/>
  <c r="J313" i="31"/>
  <c r="I313" i="31"/>
  <c r="F313" i="31"/>
  <c r="E313" i="31"/>
  <c r="P312" i="31"/>
  <c r="O312" i="31"/>
  <c r="M312" i="31"/>
  <c r="L312" i="31"/>
  <c r="J312" i="31"/>
  <c r="I312" i="31"/>
  <c r="F312" i="31"/>
  <c r="E312" i="31"/>
  <c r="P311" i="31"/>
  <c r="O311" i="31"/>
  <c r="M311" i="31"/>
  <c r="L311" i="31"/>
  <c r="J311" i="31"/>
  <c r="I311" i="31"/>
  <c r="F311" i="31"/>
  <c r="E311" i="31"/>
  <c r="P310" i="31"/>
  <c r="O310" i="31"/>
  <c r="M310" i="31"/>
  <c r="L310" i="31"/>
  <c r="J310" i="31"/>
  <c r="I310" i="31"/>
  <c r="F310" i="31"/>
  <c r="E310" i="31"/>
  <c r="P309" i="31"/>
  <c r="O309" i="31"/>
  <c r="M309" i="31"/>
  <c r="L309" i="31"/>
  <c r="J309" i="31"/>
  <c r="I309" i="31"/>
  <c r="F309" i="31"/>
  <c r="E309" i="31"/>
  <c r="P308" i="31"/>
  <c r="O308" i="31"/>
  <c r="M308" i="31"/>
  <c r="L308" i="31"/>
  <c r="J308" i="31"/>
  <c r="I308" i="31"/>
  <c r="F308" i="31"/>
  <c r="E308" i="31"/>
  <c r="P307" i="31"/>
  <c r="O307" i="31"/>
  <c r="M307" i="31"/>
  <c r="L307" i="31"/>
  <c r="J307" i="31"/>
  <c r="I307" i="31"/>
  <c r="F307" i="31"/>
  <c r="E307" i="31"/>
  <c r="P306" i="31"/>
  <c r="O306" i="31"/>
  <c r="M306" i="31"/>
  <c r="L306" i="31"/>
  <c r="J306" i="31"/>
  <c r="I306" i="31"/>
  <c r="F306" i="31"/>
  <c r="E306" i="31"/>
  <c r="P305" i="31"/>
  <c r="O305" i="31"/>
  <c r="M305" i="31"/>
  <c r="L305" i="31"/>
  <c r="J305" i="31"/>
  <c r="I305" i="31"/>
  <c r="F305" i="31"/>
  <c r="E305" i="31"/>
  <c r="P304" i="31"/>
  <c r="O304" i="31"/>
  <c r="M304" i="31"/>
  <c r="L304" i="31"/>
  <c r="J304" i="31"/>
  <c r="I304" i="31"/>
  <c r="F304" i="31"/>
  <c r="E304" i="31"/>
  <c r="P303" i="31"/>
  <c r="O303" i="31"/>
  <c r="M303" i="31"/>
  <c r="L303" i="31"/>
  <c r="J303" i="31"/>
  <c r="I303" i="31"/>
  <c r="F303" i="31"/>
  <c r="E303" i="31"/>
  <c r="O302" i="31"/>
  <c r="L302" i="31"/>
  <c r="I302" i="31"/>
  <c r="E302" i="31"/>
  <c r="O301" i="31"/>
  <c r="L301" i="31"/>
  <c r="I301" i="31"/>
  <c r="E301" i="31"/>
  <c r="O300" i="31"/>
  <c r="L300" i="31"/>
  <c r="I300" i="31"/>
  <c r="E300" i="31"/>
  <c r="O299" i="31"/>
  <c r="L299" i="31"/>
  <c r="I299" i="31"/>
  <c r="E299" i="31"/>
  <c r="O298" i="31"/>
  <c r="L298" i="31"/>
  <c r="I298" i="31"/>
  <c r="E298" i="31"/>
  <c r="O297" i="31"/>
  <c r="L297" i="31"/>
  <c r="I297" i="31"/>
  <c r="E297" i="31"/>
  <c r="O296" i="31"/>
  <c r="L296" i="31"/>
  <c r="I296" i="31"/>
  <c r="E296" i="31"/>
  <c r="O295" i="31"/>
  <c r="L295" i="31"/>
  <c r="I295" i="31"/>
  <c r="E295" i="31"/>
  <c r="O294" i="31"/>
  <c r="L294" i="31"/>
  <c r="I294" i="31"/>
  <c r="E294" i="31"/>
  <c r="O293" i="31"/>
  <c r="L293" i="31"/>
  <c r="I293" i="31"/>
  <c r="E293" i="31"/>
  <c r="O292" i="31"/>
  <c r="L292" i="31"/>
  <c r="I292" i="31"/>
  <c r="E292" i="31"/>
  <c r="O291" i="31"/>
  <c r="L291" i="31"/>
  <c r="I291" i="31"/>
  <c r="E291" i="31"/>
  <c r="O290" i="31"/>
  <c r="L290" i="31"/>
  <c r="I290" i="31"/>
  <c r="E290" i="31"/>
  <c r="O289" i="31"/>
  <c r="L289" i="31"/>
  <c r="I289" i="31"/>
  <c r="E289" i="31"/>
  <c r="O288" i="31"/>
  <c r="L288" i="31"/>
  <c r="I288" i="31"/>
  <c r="E288" i="31"/>
  <c r="O287" i="31"/>
  <c r="L287" i="31"/>
  <c r="I287" i="31"/>
  <c r="E287" i="31"/>
  <c r="O286" i="31"/>
  <c r="L286" i="31"/>
  <c r="I286" i="31"/>
  <c r="E286" i="31"/>
  <c r="O285" i="31"/>
  <c r="L285" i="31"/>
  <c r="I285" i="31"/>
  <c r="E285" i="31"/>
  <c r="O284" i="31"/>
  <c r="L284" i="31"/>
  <c r="I284" i="31"/>
  <c r="E284" i="31"/>
  <c r="O283" i="31"/>
  <c r="L283" i="31"/>
  <c r="I283" i="31"/>
  <c r="E283" i="31"/>
  <c r="O282" i="31"/>
  <c r="L282" i="31"/>
  <c r="I282" i="31"/>
  <c r="E282" i="31"/>
  <c r="O281" i="31"/>
  <c r="L281" i="31"/>
  <c r="I281" i="31"/>
  <c r="E281" i="31"/>
  <c r="O280" i="31"/>
  <c r="L280" i="31"/>
  <c r="I280" i="31"/>
  <c r="E280" i="31"/>
  <c r="O279" i="31"/>
  <c r="L279" i="31"/>
  <c r="I279" i="31"/>
  <c r="E279" i="31"/>
  <c r="O278" i="31"/>
  <c r="L278" i="31"/>
  <c r="I278" i="31"/>
  <c r="E278" i="31"/>
  <c r="O277" i="31"/>
  <c r="L277" i="31"/>
  <c r="I277" i="31"/>
  <c r="E277" i="31"/>
  <c r="O276" i="31"/>
  <c r="L276" i="31"/>
  <c r="I276" i="31"/>
  <c r="E276" i="31"/>
  <c r="O275" i="31"/>
  <c r="L275" i="31"/>
  <c r="I275" i="31"/>
  <c r="E275" i="31"/>
  <c r="O274" i="31"/>
  <c r="L274" i="31"/>
  <c r="I274" i="31"/>
  <c r="E274" i="31"/>
  <c r="O273" i="31"/>
  <c r="L273" i="31"/>
  <c r="I273" i="31"/>
  <c r="E273" i="31"/>
  <c r="O272" i="31"/>
  <c r="L272" i="31"/>
  <c r="I272" i="31"/>
  <c r="E272" i="31"/>
  <c r="O271" i="31"/>
  <c r="L271" i="31"/>
  <c r="I271" i="31"/>
  <c r="E271" i="31"/>
  <c r="O270" i="31"/>
  <c r="L270" i="31"/>
  <c r="I270" i="31"/>
  <c r="E270" i="31"/>
  <c r="O269" i="31"/>
  <c r="L269" i="31"/>
  <c r="I269" i="31"/>
  <c r="E269" i="31"/>
  <c r="O268" i="31"/>
  <c r="L268" i="31"/>
  <c r="I268" i="31"/>
  <c r="E268" i="31"/>
  <c r="O267" i="31"/>
  <c r="L267" i="31"/>
  <c r="I267" i="31"/>
  <c r="E267" i="31"/>
  <c r="O266" i="31"/>
  <c r="L266" i="31"/>
  <c r="I266" i="31"/>
  <c r="E266" i="31"/>
  <c r="O265" i="31"/>
  <c r="L265" i="31"/>
  <c r="I265" i="31"/>
  <c r="E265" i="31"/>
  <c r="O264" i="31"/>
  <c r="L264" i="31"/>
  <c r="I264" i="31"/>
  <c r="E264" i="31"/>
  <c r="O263" i="31"/>
  <c r="L263" i="31"/>
  <c r="I263" i="31"/>
  <c r="E263" i="31"/>
  <c r="O262" i="31"/>
  <c r="L262" i="31"/>
  <c r="I262" i="31"/>
  <c r="E262" i="31"/>
  <c r="O261" i="31"/>
  <c r="L261" i="31"/>
  <c r="I261" i="31"/>
  <c r="E261" i="31"/>
  <c r="O260" i="31"/>
  <c r="L260" i="31"/>
  <c r="I260" i="31"/>
  <c r="E260" i="31"/>
  <c r="O259" i="31"/>
  <c r="L259" i="31"/>
  <c r="I259" i="31"/>
  <c r="E259" i="31"/>
  <c r="O258" i="31"/>
  <c r="L258" i="31"/>
  <c r="I258" i="31"/>
  <c r="E258" i="31"/>
  <c r="O257" i="31"/>
  <c r="L257" i="31"/>
  <c r="I257" i="31"/>
  <c r="E257" i="31"/>
  <c r="O256" i="31"/>
  <c r="L256" i="31"/>
  <c r="I256" i="31"/>
  <c r="E256" i="31"/>
  <c r="O255" i="31"/>
  <c r="L255" i="31"/>
  <c r="I255" i="31"/>
  <c r="E255" i="31"/>
  <c r="O254" i="31"/>
  <c r="L254" i="31"/>
  <c r="I254" i="31"/>
  <c r="E254" i="31"/>
  <c r="O253" i="31"/>
  <c r="L253" i="31"/>
  <c r="I253" i="31"/>
  <c r="E253" i="31"/>
  <c r="O252" i="31"/>
  <c r="L252" i="31"/>
  <c r="I252" i="31"/>
  <c r="E252" i="31"/>
  <c r="O251" i="31"/>
  <c r="L251" i="31"/>
  <c r="I251" i="31"/>
  <c r="E251" i="31"/>
  <c r="O250" i="31"/>
  <c r="L250" i="31"/>
  <c r="I250" i="31"/>
  <c r="E250" i="31"/>
  <c r="O249" i="31"/>
  <c r="L249" i="31"/>
  <c r="I249" i="31"/>
  <c r="E249" i="31"/>
  <c r="O248" i="31"/>
  <c r="L248" i="31"/>
  <c r="I248" i="31"/>
  <c r="E248" i="31"/>
  <c r="O247" i="31"/>
  <c r="L247" i="31"/>
  <c r="I247" i="31"/>
  <c r="E247" i="31"/>
  <c r="O246" i="31"/>
  <c r="L246" i="31"/>
  <c r="I246" i="31"/>
  <c r="E246" i="31"/>
  <c r="O245" i="31"/>
  <c r="L245" i="31"/>
  <c r="I245" i="31"/>
  <c r="E245" i="31"/>
  <c r="O244" i="31"/>
  <c r="L244" i="31"/>
  <c r="I244" i="31"/>
  <c r="E244" i="31"/>
  <c r="O243" i="31"/>
  <c r="L243" i="31"/>
  <c r="I243" i="31"/>
  <c r="E243" i="31"/>
  <c r="O242" i="31"/>
  <c r="L242" i="31"/>
  <c r="I242" i="31"/>
  <c r="E242" i="31"/>
  <c r="O241" i="31"/>
  <c r="L241" i="31"/>
  <c r="I241" i="31"/>
  <c r="E241" i="31"/>
  <c r="O240" i="31"/>
  <c r="L240" i="31"/>
  <c r="I240" i="31"/>
  <c r="E240" i="31"/>
  <c r="O239" i="31"/>
  <c r="L239" i="31"/>
  <c r="I239" i="31"/>
  <c r="E239" i="31"/>
  <c r="O238" i="31"/>
  <c r="L238" i="31"/>
  <c r="I238" i="31"/>
  <c r="E238" i="31"/>
  <c r="O237" i="31"/>
  <c r="L237" i="31"/>
  <c r="I237" i="31"/>
  <c r="E237" i="31"/>
  <c r="O236" i="31"/>
  <c r="L236" i="31"/>
  <c r="I236" i="31"/>
  <c r="E236" i="31"/>
  <c r="O235" i="31"/>
  <c r="L235" i="31"/>
  <c r="I235" i="31"/>
  <c r="E235" i="31"/>
  <c r="O234" i="31"/>
  <c r="L234" i="31"/>
  <c r="I234" i="31"/>
  <c r="E234" i="31"/>
  <c r="O233" i="31"/>
  <c r="L233" i="31"/>
  <c r="I233" i="31"/>
  <c r="E233" i="31"/>
  <c r="O232" i="31"/>
  <c r="L232" i="31"/>
  <c r="I232" i="31"/>
  <c r="E232" i="31"/>
  <c r="O231" i="31"/>
  <c r="L231" i="31"/>
  <c r="I231" i="31"/>
  <c r="E231" i="31"/>
  <c r="O230" i="31"/>
  <c r="L230" i="31"/>
  <c r="I230" i="31"/>
  <c r="E230" i="31"/>
  <c r="O229" i="31"/>
  <c r="L229" i="31"/>
  <c r="I229" i="31"/>
  <c r="E229" i="31"/>
  <c r="O228" i="31"/>
  <c r="L228" i="31"/>
  <c r="I228" i="31"/>
  <c r="E228" i="31"/>
  <c r="AK54" i="31"/>
  <c r="AD54" i="31"/>
  <c r="G43" i="31"/>
  <c r="G42" i="31"/>
  <c r="G41" i="31"/>
  <c r="G40" i="31"/>
  <c r="G39" i="31"/>
  <c r="AK38" i="31"/>
  <c r="G38" i="31"/>
  <c r="AD37" i="31"/>
  <c r="G37" i="31"/>
  <c r="G36" i="31"/>
  <c r="G35" i="31"/>
  <c r="G34" i="31"/>
  <c r="G33" i="31"/>
  <c r="G32" i="31"/>
  <c r="G31" i="31"/>
  <c r="G30" i="31"/>
  <c r="G29" i="31"/>
  <c r="G27" i="31"/>
  <c r="G26" i="31"/>
  <c r="G25" i="31"/>
  <c r="G58" i="31" s="1"/>
  <c r="AK20" i="31"/>
  <c r="AD20" i="31"/>
  <c r="C16" i="31"/>
  <c r="F13" i="31" s="1"/>
  <c r="F11" i="31"/>
  <c r="AK4" i="31"/>
  <c r="AD4" i="31"/>
  <c r="S3" i="31"/>
  <c r="AK2" i="31"/>
  <c r="AJ15" i="31" s="1"/>
  <c r="AC2" i="31"/>
  <c r="AC31" i="31" s="1"/>
  <c r="S2" i="31"/>
  <c r="P317" i="30"/>
  <c r="O317" i="30"/>
  <c r="M317" i="30"/>
  <c r="L317" i="30"/>
  <c r="J317" i="30"/>
  <c r="I317" i="30"/>
  <c r="F317" i="30"/>
  <c r="E317" i="30"/>
  <c r="P316" i="30"/>
  <c r="O316" i="30"/>
  <c r="M316" i="30"/>
  <c r="L316" i="30"/>
  <c r="J316" i="30"/>
  <c r="I316" i="30"/>
  <c r="F316" i="30"/>
  <c r="E316" i="30"/>
  <c r="P315" i="30"/>
  <c r="O315" i="30"/>
  <c r="M315" i="30"/>
  <c r="L315" i="30"/>
  <c r="J315" i="30"/>
  <c r="I315" i="30"/>
  <c r="F315" i="30"/>
  <c r="E315" i="30"/>
  <c r="P314" i="30"/>
  <c r="O314" i="30"/>
  <c r="M314" i="30"/>
  <c r="L314" i="30"/>
  <c r="J314" i="30"/>
  <c r="I314" i="30"/>
  <c r="F314" i="30"/>
  <c r="E314" i="30"/>
  <c r="P313" i="30"/>
  <c r="O313" i="30"/>
  <c r="M313" i="30"/>
  <c r="L313" i="30"/>
  <c r="J313" i="30"/>
  <c r="I313" i="30"/>
  <c r="F313" i="30"/>
  <c r="E313" i="30"/>
  <c r="P312" i="30"/>
  <c r="O312" i="30"/>
  <c r="M312" i="30"/>
  <c r="L312" i="30"/>
  <c r="J312" i="30"/>
  <c r="I312" i="30"/>
  <c r="F312" i="30"/>
  <c r="E312" i="30"/>
  <c r="P311" i="30"/>
  <c r="O311" i="30"/>
  <c r="M311" i="30"/>
  <c r="L311" i="30"/>
  <c r="J311" i="30"/>
  <c r="I311" i="30"/>
  <c r="F311" i="30"/>
  <c r="E311" i="30"/>
  <c r="P310" i="30"/>
  <c r="O310" i="30"/>
  <c r="M310" i="30"/>
  <c r="L310" i="30"/>
  <c r="J310" i="30"/>
  <c r="I310" i="30"/>
  <c r="F310" i="30"/>
  <c r="E310" i="30"/>
  <c r="P309" i="30"/>
  <c r="O309" i="30"/>
  <c r="M309" i="30"/>
  <c r="L309" i="30"/>
  <c r="J309" i="30"/>
  <c r="I309" i="30"/>
  <c r="F309" i="30"/>
  <c r="E309" i="30"/>
  <c r="P308" i="30"/>
  <c r="O308" i="30"/>
  <c r="M308" i="30"/>
  <c r="L308" i="30"/>
  <c r="J308" i="30"/>
  <c r="I308" i="30"/>
  <c r="F308" i="30"/>
  <c r="E308" i="30"/>
  <c r="P307" i="30"/>
  <c r="O307" i="30"/>
  <c r="M307" i="30"/>
  <c r="L307" i="30"/>
  <c r="J307" i="30"/>
  <c r="I307" i="30"/>
  <c r="F307" i="30"/>
  <c r="E307" i="30"/>
  <c r="P306" i="30"/>
  <c r="O306" i="30"/>
  <c r="M306" i="30"/>
  <c r="L306" i="30"/>
  <c r="J306" i="30"/>
  <c r="I306" i="30"/>
  <c r="F306" i="30"/>
  <c r="E306" i="30"/>
  <c r="P305" i="30"/>
  <c r="O305" i="30"/>
  <c r="M305" i="30"/>
  <c r="L305" i="30"/>
  <c r="J305" i="30"/>
  <c r="I305" i="30"/>
  <c r="F305" i="30"/>
  <c r="E305" i="30"/>
  <c r="P304" i="30"/>
  <c r="O304" i="30"/>
  <c r="M304" i="30"/>
  <c r="L304" i="30"/>
  <c r="J304" i="30"/>
  <c r="I304" i="30"/>
  <c r="F304" i="30"/>
  <c r="E304" i="30"/>
  <c r="P303" i="30"/>
  <c r="O303" i="30"/>
  <c r="M303" i="30"/>
  <c r="L303" i="30"/>
  <c r="J303" i="30"/>
  <c r="I303" i="30"/>
  <c r="F303" i="30"/>
  <c r="E303" i="30"/>
  <c r="O302" i="30"/>
  <c r="L302" i="30"/>
  <c r="I302" i="30"/>
  <c r="E302" i="30"/>
  <c r="O301" i="30"/>
  <c r="L301" i="30"/>
  <c r="I301" i="30"/>
  <c r="E301" i="30"/>
  <c r="O300" i="30"/>
  <c r="L300" i="30"/>
  <c r="I300" i="30"/>
  <c r="E300" i="30"/>
  <c r="O299" i="30"/>
  <c r="L299" i="30"/>
  <c r="I299" i="30"/>
  <c r="E299" i="30"/>
  <c r="O298" i="30"/>
  <c r="L298" i="30"/>
  <c r="I298" i="30"/>
  <c r="E298" i="30"/>
  <c r="O297" i="30"/>
  <c r="L297" i="30"/>
  <c r="I297" i="30"/>
  <c r="E297" i="30"/>
  <c r="O296" i="30"/>
  <c r="L296" i="30"/>
  <c r="I296" i="30"/>
  <c r="E296" i="30"/>
  <c r="O295" i="30"/>
  <c r="L295" i="30"/>
  <c r="I295" i="30"/>
  <c r="E295" i="30"/>
  <c r="O294" i="30"/>
  <c r="L294" i="30"/>
  <c r="I294" i="30"/>
  <c r="E294" i="30"/>
  <c r="O293" i="30"/>
  <c r="L293" i="30"/>
  <c r="I293" i="30"/>
  <c r="E293" i="30"/>
  <c r="O292" i="30"/>
  <c r="L292" i="30"/>
  <c r="I292" i="30"/>
  <c r="E292" i="30"/>
  <c r="O291" i="30"/>
  <c r="L291" i="30"/>
  <c r="I291" i="30"/>
  <c r="E291" i="30"/>
  <c r="O290" i="30"/>
  <c r="L290" i="30"/>
  <c r="I290" i="30"/>
  <c r="E290" i="30"/>
  <c r="O289" i="30"/>
  <c r="L289" i="30"/>
  <c r="I289" i="30"/>
  <c r="E289" i="30"/>
  <c r="O288" i="30"/>
  <c r="L288" i="30"/>
  <c r="I288" i="30"/>
  <c r="E288" i="30"/>
  <c r="O287" i="30"/>
  <c r="L287" i="30"/>
  <c r="I287" i="30"/>
  <c r="E287" i="30"/>
  <c r="O286" i="30"/>
  <c r="L286" i="30"/>
  <c r="I286" i="30"/>
  <c r="E286" i="30"/>
  <c r="O285" i="30"/>
  <c r="L285" i="30"/>
  <c r="I285" i="30"/>
  <c r="E285" i="30"/>
  <c r="O284" i="30"/>
  <c r="L284" i="30"/>
  <c r="I284" i="30"/>
  <c r="E284" i="30"/>
  <c r="O283" i="30"/>
  <c r="L283" i="30"/>
  <c r="I283" i="30"/>
  <c r="E283" i="30"/>
  <c r="O282" i="30"/>
  <c r="L282" i="30"/>
  <c r="I282" i="30"/>
  <c r="E282" i="30"/>
  <c r="O281" i="30"/>
  <c r="L281" i="30"/>
  <c r="I281" i="30"/>
  <c r="E281" i="30"/>
  <c r="O280" i="30"/>
  <c r="L280" i="30"/>
  <c r="I280" i="30"/>
  <c r="E280" i="30"/>
  <c r="O279" i="30"/>
  <c r="L279" i="30"/>
  <c r="I279" i="30"/>
  <c r="E279" i="30"/>
  <c r="O278" i="30"/>
  <c r="L278" i="30"/>
  <c r="I278" i="30"/>
  <c r="E278" i="30"/>
  <c r="O277" i="30"/>
  <c r="L277" i="30"/>
  <c r="I277" i="30"/>
  <c r="E277" i="30"/>
  <c r="O276" i="30"/>
  <c r="L276" i="30"/>
  <c r="I276" i="30"/>
  <c r="E276" i="30"/>
  <c r="O275" i="30"/>
  <c r="L275" i="30"/>
  <c r="I275" i="30"/>
  <c r="E275" i="30"/>
  <c r="O274" i="30"/>
  <c r="L274" i="30"/>
  <c r="I274" i="30"/>
  <c r="E274" i="30"/>
  <c r="O273" i="30"/>
  <c r="L273" i="30"/>
  <c r="I273" i="30"/>
  <c r="E273" i="30"/>
  <c r="O272" i="30"/>
  <c r="L272" i="30"/>
  <c r="I272" i="30"/>
  <c r="E272" i="30"/>
  <c r="O271" i="30"/>
  <c r="L271" i="30"/>
  <c r="I271" i="30"/>
  <c r="E271" i="30"/>
  <c r="O270" i="30"/>
  <c r="L270" i="30"/>
  <c r="I270" i="30"/>
  <c r="E270" i="30"/>
  <c r="O269" i="30"/>
  <c r="L269" i="30"/>
  <c r="I269" i="30"/>
  <c r="E269" i="30"/>
  <c r="O268" i="30"/>
  <c r="L268" i="30"/>
  <c r="I268" i="30"/>
  <c r="E268" i="30"/>
  <c r="O267" i="30"/>
  <c r="L267" i="30"/>
  <c r="I267" i="30"/>
  <c r="E267" i="30"/>
  <c r="O266" i="30"/>
  <c r="L266" i="30"/>
  <c r="I266" i="30"/>
  <c r="E266" i="30"/>
  <c r="O265" i="30"/>
  <c r="L265" i="30"/>
  <c r="I265" i="30"/>
  <c r="E265" i="30"/>
  <c r="O264" i="30"/>
  <c r="L264" i="30"/>
  <c r="I264" i="30"/>
  <c r="E264" i="30"/>
  <c r="O263" i="30"/>
  <c r="L263" i="30"/>
  <c r="I263" i="30"/>
  <c r="E263" i="30"/>
  <c r="O262" i="30"/>
  <c r="L262" i="30"/>
  <c r="I262" i="30"/>
  <c r="E262" i="30"/>
  <c r="O261" i="30"/>
  <c r="L261" i="30"/>
  <c r="I261" i="30"/>
  <c r="E261" i="30"/>
  <c r="O260" i="30"/>
  <c r="L260" i="30"/>
  <c r="I260" i="30"/>
  <c r="E260" i="30"/>
  <c r="O259" i="30"/>
  <c r="L259" i="30"/>
  <c r="I259" i="30"/>
  <c r="E259" i="30"/>
  <c r="O258" i="30"/>
  <c r="L258" i="30"/>
  <c r="I258" i="30"/>
  <c r="E258" i="30"/>
  <c r="O257" i="30"/>
  <c r="L257" i="30"/>
  <c r="I257" i="30"/>
  <c r="E257" i="30"/>
  <c r="O256" i="30"/>
  <c r="L256" i="30"/>
  <c r="I256" i="30"/>
  <c r="E256" i="30"/>
  <c r="O255" i="30"/>
  <c r="L255" i="30"/>
  <c r="I255" i="30"/>
  <c r="E255" i="30"/>
  <c r="O254" i="30"/>
  <c r="L254" i="30"/>
  <c r="I254" i="30"/>
  <c r="E254" i="30"/>
  <c r="O253" i="30"/>
  <c r="L253" i="30"/>
  <c r="I253" i="30"/>
  <c r="E253" i="30"/>
  <c r="O252" i="30"/>
  <c r="L252" i="30"/>
  <c r="I252" i="30"/>
  <c r="E252" i="30"/>
  <c r="O251" i="30"/>
  <c r="L251" i="30"/>
  <c r="I251" i="30"/>
  <c r="E251" i="30"/>
  <c r="O250" i="30"/>
  <c r="L250" i="30"/>
  <c r="I250" i="30"/>
  <c r="E250" i="30"/>
  <c r="O249" i="30"/>
  <c r="L249" i="30"/>
  <c r="I249" i="30"/>
  <c r="E249" i="30"/>
  <c r="O248" i="30"/>
  <c r="L248" i="30"/>
  <c r="I248" i="30"/>
  <c r="E248" i="30"/>
  <c r="O247" i="30"/>
  <c r="L247" i="30"/>
  <c r="I247" i="30"/>
  <c r="E247" i="30"/>
  <c r="O246" i="30"/>
  <c r="L246" i="30"/>
  <c r="I246" i="30"/>
  <c r="E246" i="30"/>
  <c r="O245" i="30"/>
  <c r="L245" i="30"/>
  <c r="I245" i="30"/>
  <c r="E245" i="30"/>
  <c r="O244" i="30"/>
  <c r="L244" i="30"/>
  <c r="I244" i="30"/>
  <c r="E244" i="30"/>
  <c r="O243" i="30"/>
  <c r="L243" i="30"/>
  <c r="I243" i="30"/>
  <c r="E243" i="30"/>
  <c r="O242" i="30"/>
  <c r="L242" i="30"/>
  <c r="I242" i="30"/>
  <c r="E242" i="30"/>
  <c r="O241" i="30"/>
  <c r="L241" i="30"/>
  <c r="I241" i="30"/>
  <c r="E241" i="30"/>
  <c r="O240" i="30"/>
  <c r="L240" i="30"/>
  <c r="I240" i="30"/>
  <c r="E240" i="30"/>
  <c r="O239" i="30"/>
  <c r="L239" i="30"/>
  <c r="I239" i="30"/>
  <c r="E239" i="30"/>
  <c r="O238" i="30"/>
  <c r="L238" i="30"/>
  <c r="I238" i="30"/>
  <c r="E238" i="30"/>
  <c r="O237" i="30"/>
  <c r="L237" i="30"/>
  <c r="I237" i="30"/>
  <c r="E237" i="30"/>
  <c r="O236" i="30"/>
  <c r="L236" i="30"/>
  <c r="I236" i="30"/>
  <c r="E236" i="30"/>
  <c r="O235" i="30"/>
  <c r="L235" i="30"/>
  <c r="I235" i="30"/>
  <c r="E235" i="30"/>
  <c r="O234" i="30"/>
  <c r="L234" i="30"/>
  <c r="I234" i="30"/>
  <c r="E234" i="30"/>
  <c r="O233" i="30"/>
  <c r="L233" i="30"/>
  <c r="I233" i="30"/>
  <c r="E233" i="30"/>
  <c r="O232" i="30"/>
  <c r="L232" i="30"/>
  <c r="I232" i="30"/>
  <c r="E232" i="30"/>
  <c r="O231" i="30"/>
  <c r="L231" i="30"/>
  <c r="I231" i="30"/>
  <c r="E231" i="30"/>
  <c r="O230" i="30"/>
  <c r="L230" i="30"/>
  <c r="I230" i="30"/>
  <c r="E230" i="30"/>
  <c r="O229" i="30"/>
  <c r="L229" i="30"/>
  <c r="I229" i="30"/>
  <c r="E229" i="30"/>
  <c r="O228" i="30"/>
  <c r="L228" i="30"/>
  <c r="I228" i="30"/>
  <c r="E228" i="30"/>
  <c r="AK54" i="30"/>
  <c r="AD54" i="30"/>
  <c r="G43" i="30"/>
  <c r="G42" i="30"/>
  <c r="G41" i="30"/>
  <c r="G40" i="30"/>
  <c r="G39" i="30"/>
  <c r="AK38" i="30"/>
  <c r="G38" i="30"/>
  <c r="AD37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145" i="30" s="1"/>
  <c r="AK20" i="30"/>
  <c r="AD20" i="30"/>
  <c r="C16" i="30"/>
  <c r="F11" i="30"/>
  <c r="AK4" i="30"/>
  <c r="AD4" i="30"/>
  <c r="S3" i="30"/>
  <c r="AK2" i="30"/>
  <c r="AJ15" i="30" s="1"/>
  <c r="AC2" i="30"/>
  <c r="S2" i="30"/>
  <c r="P317" i="29"/>
  <c r="O317" i="29"/>
  <c r="M317" i="29"/>
  <c r="L317" i="29"/>
  <c r="J317" i="29"/>
  <c r="I317" i="29"/>
  <c r="F317" i="29"/>
  <c r="E317" i="29"/>
  <c r="P316" i="29"/>
  <c r="O316" i="29"/>
  <c r="M316" i="29"/>
  <c r="L316" i="29"/>
  <c r="J316" i="29"/>
  <c r="I316" i="29"/>
  <c r="F316" i="29"/>
  <c r="E316" i="29"/>
  <c r="P315" i="29"/>
  <c r="O315" i="29"/>
  <c r="M315" i="29"/>
  <c r="L315" i="29"/>
  <c r="J315" i="29"/>
  <c r="I315" i="29"/>
  <c r="F315" i="29"/>
  <c r="E315" i="29"/>
  <c r="P314" i="29"/>
  <c r="O314" i="29"/>
  <c r="M314" i="29"/>
  <c r="L314" i="29"/>
  <c r="J314" i="29"/>
  <c r="I314" i="29"/>
  <c r="F314" i="29"/>
  <c r="E314" i="29"/>
  <c r="P313" i="29"/>
  <c r="O313" i="29"/>
  <c r="M313" i="29"/>
  <c r="L313" i="29"/>
  <c r="J313" i="29"/>
  <c r="I313" i="29"/>
  <c r="F313" i="29"/>
  <c r="E313" i="29"/>
  <c r="P312" i="29"/>
  <c r="O312" i="29"/>
  <c r="M312" i="29"/>
  <c r="L312" i="29"/>
  <c r="J312" i="29"/>
  <c r="I312" i="29"/>
  <c r="F312" i="29"/>
  <c r="E312" i="29"/>
  <c r="P311" i="29"/>
  <c r="O311" i="29"/>
  <c r="M311" i="29"/>
  <c r="L311" i="29"/>
  <c r="J311" i="29"/>
  <c r="I311" i="29"/>
  <c r="F311" i="29"/>
  <c r="E311" i="29"/>
  <c r="P310" i="29"/>
  <c r="O310" i="29"/>
  <c r="M310" i="29"/>
  <c r="L310" i="29"/>
  <c r="J310" i="29"/>
  <c r="I310" i="29"/>
  <c r="F310" i="29"/>
  <c r="E310" i="29"/>
  <c r="P309" i="29"/>
  <c r="O309" i="29"/>
  <c r="M309" i="29"/>
  <c r="L309" i="29"/>
  <c r="J309" i="29"/>
  <c r="I309" i="29"/>
  <c r="F309" i="29"/>
  <c r="E309" i="29"/>
  <c r="P308" i="29"/>
  <c r="O308" i="29"/>
  <c r="M308" i="29"/>
  <c r="L308" i="29"/>
  <c r="J308" i="29"/>
  <c r="I308" i="29"/>
  <c r="F308" i="29"/>
  <c r="E308" i="29"/>
  <c r="P307" i="29"/>
  <c r="O307" i="29"/>
  <c r="M307" i="29"/>
  <c r="L307" i="29"/>
  <c r="J307" i="29"/>
  <c r="I307" i="29"/>
  <c r="F307" i="29"/>
  <c r="E307" i="29"/>
  <c r="P306" i="29"/>
  <c r="O306" i="29"/>
  <c r="M306" i="29"/>
  <c r="L306" i="29"/>
  <c r="J306" i="29"/>
  <c r="I306" i="29"/>
  <c r="F306" i="29"/>
  <c r="E306" i="29"/>
  <c r="P305" i="29"/>
  <c r="O305" i="29"/>
  <c r="M305" i="29"/>
  <c r="L305" i="29"/>
  <c r="J305" i="29"/>
  <c r="I305" i="29"/>
  <c r="F305" i="29"/>
  <c r="E305" i="29"/>
  <c r="P304" i="29"/>
  <c r="O304" i="29"/>
  <c r="M304" i="29"/>
  <c r="L304" i="29"/>
  <c r="J304" i="29"/>
  <c r="I304" i="29"/>
  <c r="F304" i="29"/>
  <c r="E304" i="29"/>
  <c r="P303" i="29"/>
  <c r="O303" i="29"/>
  <c r="M303" i="29"/>
  <c r="L303" i="29"/>
  <c r="J303" i="29"/>
  <c r="I303" i="29"/>
  <c r="F303" i="29"/>
  <c r="E303" i="29"/>
  <c r="O302" i="29"/>
  <c r="L302" i="29"/>
  <c r="I302" i="29"/>
  <c r="E302" i="29"/>
  <c r="O301" i="29"/>
  <c r="L301" i="29"/>
  <c r="I301" i="29"/>
  <c r="E301" i="29"/>
  <c r="O300" i="29"/>
  <c r="L300" i="29"/>
  <c r="I300" i="29"/>
  <c r="E300" i="29"/>
  <c r="O299" i="29"/>
  <c r="L299" i="29"/>
  <c r="I299" i="29"/>
  <c r="E299" i="29"/>
  <c r="O298" i="29"/>
  <c r="L298" i="29"/>
  <c r="I298" i="29"/>
  <c r="E298" i="29"/>
  <c r="O297" i="29"/>
  <c r="L297" i="29"/>
  <c r="I297" i="29"/>
  <c r="E297" i="29"/>
  <c r="O296" i="29"/>
  <c r="L296" i="29"/>
  <c r="I296" i="29"/>
  <c r="E296" i="29"/>
  <c r="O295" i="29"/>
  <c r="L295" i="29"/>
  <c r="I295" i="29"/>
  <c r="E295" i="29"/>
  <c r="O294" i="29"/>
  <c r="L294" i="29"/>
  <c r="I294" i="29"/>
  <c r="E294" i="29"/>
  <c r="O293" i="29"/>
  <c r="L293" i="29"/>
  <c r="I293" i="29"/>
  <c r="E293" i="29"/>
  <c r="O292" i="29"/>
  <c r="L292" i="29"/>
  <c r="I292" i="29"/>
  <c r="E292" i="29"/>
  <c r="O291" i="29"/>
  <c r="L291" i="29"/>
  <c r="I291" i="29"/>
  <c r="E291" i="29"/>
  <c r="O290" i="29"/>
  <c r="L290" i="29"/>
  <c r="I290" i="29"/>
  <c r="E290" i="29"/>
  <c r="O289" i="29"/>
  <c r="L289" i="29"/>
  <c r="I289" i="29"/>
  <c r="E289" i="29"/>
  <c r="O288" i="29"/>
  <c r="L288" i="29"/>
  <c r="I288" i="29"/>
  <c r="E288" i="29"/>
  <c r="O287" i="29"/>
  <c r="L287" i="29"/>
  <c r="I287" i="29"/>
  <c r="E287" i="29"/>
  <c r="O286" i="29"/>
  <c r="L286" i="29"/>
  <c r="I286" i="29"/>
  <c r="E286" i="29"/>
  <c r="O285" i="29"/>
  <c r="L285" i="29"/>
  <c r="I285" i="29"/>
  <c r="E285" i="29"/>
  <c r="O284" i="29"/>
  <c r="L284" i="29"/>
  <c r="I284" i="29"/>
  <c r="E284" i="29"/>
  <c r="O283" i="29"/>
  <c r="L283" i="29"/>
  <c r="I283" i="29"/>
  <c r="E283" i="29"/>
  <c r="O282" i="29"/>
  <c r="L282" i="29"/>
  <c r="I282" i="29"/>
  <c r="E282" i="29"/>
  <c r="O281" i="29"/>
  <c r="L281" i="29"/>
  <c r="I281" i="29"/>
  <c r="E281" i="29"/>
  <c r="O280" i="29"/>
  <c r="L280" i="29"/>
  <c r="I280" i="29"/>
  <c r="E280" i="29"/>
  <c r="O279" i="29"/>
  <c r="L279" i="29"/>
  <c r="I279" i="29"/>
  <c r="E279" i="29"/>
  <c r="O278" i="29"/>
  <c r="L278" i="29"/>
  <c r="I278" i="29"/>
  <c r="E278" i="29"/>
  <c r="O277" i="29"/>
  <c r="L277" i="29"/>
  <c r="I277" i="29"/>
  <c r="E277" i="29"/>
  <c r="O276" i="29"/>
  <c r="L276" i="29"/>
  <c r="I276" i="29"/>
  <c r="E276" i="29"/>
  <c r="O275" i="29"/>
  <c r="L275" i="29"/>
  <c r="I275" i="29"/>
  <c r="E275" i="29"/>
  <c r="O274" i="29"/>
  <c r="L274" i="29"/>
  <c r="I274" i="29"/>
  <c r="E274" i="29"/>
  <c r="O273" i="29"/>
  <c r="L273" i="29"/>
  <c r="I273" i="29"/>
  <c r="E273" i="29"/>
  <c r="O272" i="29"/>
  <c r="L272" i="29"/>
  <c r="I272" i="29"/>
  <c r="E272" i="29"/>
  <c r="O271" i="29"/>
  <c r="L271" i="29"/>
  <c r="I271" i="29"/>
  <c r="E271" i="29"/>
  <c r="O270" i="29"/>
  <c r="L270" i="29"/>
  <c r="I270" i="29"/>
  <c r="E270" i="29"/>
  <c r="O269" i="29"/>
  <c r="L269" i="29"/>
  <c r="I269" i="29"/>
  <c r="E269" i="29"/>
  <c r="O268" i="29"/>
  <c r="L268" i="29"/>
  <c r="I268" i="29"/>
  <c r="E268" i="29"/>
  <c r="O267" i="29"/>
  <c r="L267" i="29"/>
  <c r="I267" i="29"/>
  <c r="E267" i="29"/>
  <c r="O266" i="29"/>
  <c r="L266" i="29"/>
  <c r="I266" i="29"/>
  <c r="E266" i="29"/>
  <c r="O265" i="29"/>
  <c r="L265" i="29"/>
  <c r="I265" i="29"/>
  <c r="E265" i="29"/>
  <c r="O264" i="29"/>
  <c r="L264" i="29"/>
  <c r="I264" i="29"/>
  <c r="E264" i="29"/>
  <c r="O263" i="29"/>
  <c r="L263" i="29"/>
  <c r="I263" i="29"/>
  <c r="E263" i="29"/>
  <c r="O262" i="29"/>
  <c r="L262" i="29"/>
  <c r="I262" i="29"/>
  <c r="E262" i="29"/>
  <c r="O261" i="29"/>
  <c r="L261" i="29"/>
  <c r="I261" i="29"/>
  <c r="E261" i="29"/>
  <c r="O260" i="29"/>
  <c r="L260" i="29"/>
  <c r="I260" i="29"/>
  <c r="E260" i="29"/>
  <c r="O259" i="29"/>
  <c r="L259" i="29"/>
  <c r="I259" i="29"/>
  <c r="E259" i="29"/>
  <c r="O258" i="29"/>
  <c r="L258" i="29"/>
  <c r="I258" i="29"/>
  <c r="E258" i="29"/>
  <c r="O257" i="29"/>
  <c r="L257" i="29"/>
  <c r="I257" i="29"/>
  <c r="E257" i="29"/>
  <c r="O256" i="29"/>
  <c r="L256" i="29"/>
  <c r="I256" i="29"/>
  <c r="E256" i="29"/>
  <c r="O255" i="29"/>
  <c r="L255" i="29"/>
  <c r="I255" i="29"/>
  <c r="E255" i="29"/>
  <c r="O254" i="29"/>
  <c r="L254" i="29"/>
  <c r="I254" i="29"/>
  <c r="E254" i="29"/>
  <c r="O253" i="29"/>
  <c r="L253" i="29"/>
  <c r="I253" i="29"/>
  <c r="E253" i="29"/>
  <c r="O252" i="29"/>
  <c r="L252" i="29"/>
  <c r="I252" i="29"/>
  <c r="E252" i="29"/>
  <c r="O251" i="29"/>
  <c r="L251" i="29"/>
  <c r="I251" i="29"/>
  <c r="E251" i="29"/>
  <c r="O250" i="29"/>
  <c r="L250" i="29"/>
  <c r="I250" i="29"/>
  <c r="E250" i="29"/>
  <c r="O249" i="29"/>
  <c r="L249" i="29"/>
  <c r="I249" i="29"/>
  <c r="E249" i="29"/>
  <c r="O248" i="29"/>
  <c r="L248" i="29"/>
  <c r="I248" i="29"/>
  <c r="E248" i="29"/>
  <c r="O247" i="29"/>
  <c r="L247" i="29"/>
  <c r="I247" i="29"/>
  <c r="E247" i="29"/>
  <c r="O246" i="29"/>
  <c r="L246" i="29"/>
  <c r="I246" i="29"/>
  <c r="E246" i="29"/>
  <c r="O245" i="29"/>
  <c r="L245" i="29"/>
  <c r="I245" i="29"/>
  <c r="E245" i="29"/>
  <c r="O244" i="29"/>
  <c r="L244" i="29"/>
  <c r="I244" i="29"/>
  <c r="E244" i="29"/>
  <c r="O243" i="29"/>
  <c r="L243" i="29"/>
  <c r="I243" i="29"/>
  <c r="E243" i="29"/>
  <c r="O242" i="29"/>
  <c r="L242" i="29"/>
  <c r="I242" i="29"/>
  <c r="E242" i="29"/>
  <c r="O241" i="29"/>
  <c r="L241" i="29"/>
  <c r="I241" i="29"/>
  <c r="E241" i="29"/>
  <c r="O240" i="29"/>
  <c r="L240" i="29"/>
  <c r="I240" i="29"/>
  <c r="E240" i="29"/>
  <c r="O239" i="29"/>
  <c r="L239" i="29"/>
  <c r="I239" i="29"/>
  <c r="E239" i="29"/>
  <c r="O238" i="29"/>
  <c r="L238" i="29"/>
  <c r="I238" i="29"/>
  <c r="E238" i="29"/>
  <c r="O237" i="29"/>
  <c r="L237" i="29"/>
  <c r="I237" i="29"/>
  <c r="E237" i="29"/>
  <c r="O236" i="29"/>
  <c r="L236" i="29"/>
  <c r="I236" i="29"/>
  <c r="E236" i="29"/>
  <c r="O235" i="29"/>
  <c r="L235" i="29"/>
  <c r="I235" i="29"/>
  <c r="E235" i="29"/>
  <c r="O234" i="29"/>
  <c r="L234" i="29"/>
  <c r="I234" i="29"/>
  <c r="E234" i="29"/>
  <c r="O233" i="29"/>
  <c r="L233" i="29"/>
  <c r="I233" i="29"/>
  <c r="E233" i="29"/>
  <c r="O232" i="29"/>
  <c r="L232" i="29"/>
  <c r="I232" i="29"/>
  <c r="E232" i="29"/>
  <c r="O231" i="29"/>
  <c r="L231" i="29"/>
  <c r="I231" i="29"/>
  <c r="E231" i="29"/>
  <c r="O230" i="29"/>
  <c r="L230" i="29"/>
  <c r="I230" i="29"/>
  <c r="E230" i="29"/>
  <c r="O229" i="29"/>
  <c r="L229" i="29"/>
  <c r="I229" i="29"/>
  <c r="E229" i="29"/>
  <c r="O228" i="29"/>
  <c r="L228" i="29"/>
  <c r="I228" i="29"/>
  <c r="E228" i="29"/>
  <c r="AK54" i="29"/>
  <c r="AD54" i="29"/>
  <c r="G43" i="29"/>
  <c r="G42" i="29"/>
  <c r="G41" i="29"/>
  <c r="G40" i="29"/>
  <c r="G39" i="29"/>
  <c r="AK38" i="29"/>
  <c r="G38" i="29"/>
  <c r="AD37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G25" i="29"/>
  <c r="G107" i="29" s="1"/>
  <c r="AK20" i="29"/>
  <c r="AD20" i="29"/>
  <c r="C16" i="29"/>
  <c r="F13" i="29" s="1"/>
  <c r="F11" i="29"/>
  <c r="AK4" i="29"/>
  <c r="AD4" i="29"/>
  <c r="S3" i="29"/>
  <c r="AK2" i="29"/>
  <c r="AJ65" i="29" s="1"/>
  <c r="AJ64" i="29" s="1"/>
  <c r="AC2" i="29"/>
  <c r="AC48" i="29" s="1"/>
  <c r="S2" i="29"/>
  <c r="P317" i="28"/>
  <c r="O317" i="28"/>
  <c r="M317" i="28"/>
  <c r="L317" i="28"/>
  <c r="J317" i="28"/>
  <c r="I317" i="28"/>
  <c r="F317" i="28"/>
  <c r="E317" i="28"/>
  <c r="P316" i="28"/>
  <c r="O316" i="28"/>
  <c r="M316" i="28"/>
  <c r="L316" i="28"/>
  <c r="J316" i="28"/>
  <c r="I316" i="28"/>
  <c r="F316" i="28"/>
  <c r="E316" i="28"/>
  <c r="P315" i="28"/>
  <c r="O315" i="28"/>
  <c r="M315" i="28"/>
  <c r="L315" i="28"/>
  <c r="J315" i="28"/>
  <c r="I315" i="28"/>
  <c r="F315" i="28"/>
  <c r="E315" i="28"/>
  <c r="P314" i="28"/>
  <c r="O314" i="28"/>
  <c r="M314" i="28"/>
  <c r="L314" i="28"/>
  <c r="J314" i="28"/>
  <c r="I314" i="28"/>
  <c r="F314" i="28"/>
  <c r="E314" i="28"/>
  <c r="P313" i="28"/>
  <c r="O313" i="28"/>
  <c r="M313" i="28"/>
  <c r="L313" i="28"/>
  <c r="J313" i="28"/>
  <c r="I313" i="28"/>
  <c r="F313" i="28"/>
  <c r="E313" i="28"/>
  <c r="P312" i="28"/>
  <c r="O312" i="28"/>
  <c r="M312" i="28"/>
  <c r="L312" i="28"/>
  <c r="J312" i="28"/>
  <c r="I312" i="28"/>
  <c r="F312" i="28"/>
  <c r="E312" i="28"/>
  <c r="P311" i="28"/>
  <c r="O311" i="28"/>
  <c r="M311" i="28"/>
  <c r="L311" i="28"/>
  <c r="J311" i="28"/>
  <c r="I311" i="28"/>
  <c r="F311" i="28"/>
  <c r="E311" i="28"/>
  <c r="P310" i="28"/>
  <c r="O310" i="28"/>
  <c r="M310" i="28"/>
  <c r="L310" i="28"/>
  <c r="J310" i="28"/>
  <c r="I310" i="28"/>
  <c r="F310" i="28"/>
  <c r="E310" i="28"/>
  <c r="P309" i="28"/>
  <c r="O309" i="28"/>
  <c r="M309" i="28"/>
  <c r="L309" i="28"/>
  <c r="J309" i="28"/>
  <c r="I309" i="28"/>
  <c r="F309" i="28"/>
  <c r="E309" i="28"/>
  <c r="P308" i="28"/>
  <c r="O308" i="28"/>
  <c r="M308" i="28"/>
  <c r="L308" i="28"/>
  <c r="J308" i="28"/>
  <c r="I308" i="28"/>
  <c r="F308" i="28"/>
  <c r="E308" i="28"/>
  <c r="P307" i="28"/>
  <c r="O307" i="28"/>
  <c r="M307" i="28"/>
  <c r="L307" i="28"/>
  <c r="J307" i="28"/>
  <c r="I307" i="28"/>
  <c r="F307" i="28"/>
  <c r="E307" i="28"/>
  <c r="P306" i="28"/>
  <c r="O306" i="28"/>
  <c r="M306" i="28"/>
  <c r="L306" i="28"/>
  <c r="J306" i="28"/>
  <c r="I306" i="28"/>
  <c r="F306" i="28"/>
  <c r="E306" i="28"/>
  <c r="P305" i="28"/>
  <c r="O305" i="28"/>
  <c r="M305" i="28"/>
  <c r="L305" i="28"/>
  <c r="J305" i="28"/>
  <c r="I305" i="28"/>
  <c r="F305" i="28"/>
  <c r="E305" i="28"/>
  <c r="P304" i="28"/>
  <c r="O304" i="28"/>
  <c r="M304" i="28"/>
  <c r="L304" i="28"/>
  <c r="J304" i="28"/>
  <c r="I304" i="28"/>
  <c r="F304" i="28"/>
  <c r="E304" i="28"/>
  <c r="P303" i="28"/>
  <c r="O303" i="28"/>
  <c r="M303" i="28"/>
  <c r="L303" i="28"/>
  <c r="J303" i="28"/>
  <c r="I303" i="28"/>
  <c r="F303" i="28"/>
  <c r="E303" i="28"/>
  <c r="O302" i="28"/>
  <c r="L302" i="28"/>
  <c r="I302" i="28"/>
  <c r="E302" i="28"/>
  <c r="O301" i="28"/>
  <c r="L301" i="28"/>
  <c r="I301" i="28"/>
  <c r="E301" i="28"/>
  <c r="O300" i="28"/>
  <c r="L300" i="28"/>
  <c r="I300" i="28"/>
  <c r="E300" i="28"/>
  <c r="O299" i="28"/>
  <c r="L299" i="28"/>
  <c r="I299" i="28"/>
  <c r="E299" i="28"/>
  <c r="O298" i="28"/>
  <c r="L298" i="28"/>
  <c r="I298" i="28"/>
  <c r="E298" i="28"/>
  <c r="O297" i="28"/>
  <c r="L297" i="28"/>
  <c r="I297" i="28"/>
  <c r="E297" i="28"/>
  <c r="O296" i="28"/>
  <c r="L296" i="28"/>
  <c r="I296" i="28"/>
  <c r="E296" i="28"/>
  <c r="O295" i="28"/>
  <c r="L295" i="28"/>
  <c r="I295" i="28"/>
  <c r="E295" i="28"/>
  <c r="O294" i="28"/>
  <c r="L294" i="28"/>
  <c r="I294" i="28"/>
  <c r="E294" i="28"/>
  <c r="O293" i="28"/>
  <c r="L293" i="28"/>
  <c r="I293" i="28"/>
  <c r="E293" i="28"/>
  <c r="O292" i="28"/>
  <c r="L292" i="28"/>
  <c r="I292" i="28"/>
  <c r="E292" i="28"/>
  <c r="O291" i="28"/>
  <c r="L291" i="28"/>
  <c r="I291" i="28"/>
  <c r="E291" i="28"/>
  <c r="O290" i="28"/>
  <c r="L290" i="28"/>
  <c r="I290" i="28"/>
  <c r="E290" i="28"/>
  <c r="O289" i="28"/>
  <c r="L289" i="28"/>
  <c r="I289" i="28"/>
  <c r="E289" i="28"/>
  <c r="O288" i="28"/>
  <c r="L288" i="28"/>
  <c r="I288" i="28"/>
  <c r="E288" i="28"/>
  <c r="O287" i="28"/>
  <c r="L287" i="28"/>
  <c r="I287" i="28"/>
  <c r="E287" i="28"/>
  <c r="O286" i="28"/>
  <c r="L286" i="28"/>
  <c r="I286" i="28"/>
  <c r="E286" i="28"/>
  <c r="O285" i="28"/>
  <c r="L285" i="28"/>
  <c r="I285" i="28"/>
  <c r="E285" i="28"/>
  <c r="O284" i="28"/>
  <c r="L284" i="28"/>
  <c r="I284" i="28"/>
  <c r="E284" i="28"/>
  <c r="O283" i="28"/>
  <c r="L283" i="28"/>
  <c r="I283" i="28"/>
  <c r="E283" i="28"/>
  <c r="O282" i="28"/>
  <c r="L282" i="28"/>
  <c r="I282" i="28"/>
  <c r="E282" i="28"/>
  <c r="O281" i="28"/>
  <c r="L281" i="28"/>
  <c r="I281" i="28"/>
  <c r="E281" i="28"/>
  <c r="O280" i="28"/>
  <c r="L280" i="28"/>
  <c r="I280" i="28"/>
  <c r="E280" i="28"/>
  <c r="O279" i="28"/>
  <c r="L279" i="28"/>
  <c r="I279" i="28"/>
  <c r="E279" i="28"/>
  <c r="O278" i="28"/>
  <c r="L278" i="28"/>
  <c r="I278" i="28"/>
  <c r="E278" i="28"/>
  <c r="O277" i="28"/>
  <c r="L277" i="28"/>
  <c r="I277" i="28"/>
  <c r="E277" i="28"/>
  <c r="O276" i="28"/>
  <c r="L276" i="28"/>
  <c r="I276" i="28"/>
  <c r="E276" i="28"/>
  <c r="O275" i="28"/>
  <c r="L275" i="28"/>
  <c r="I275" i="28"/>
  <c r="E275" i="28"/>
  <c r="O274" i="28"/>
  <c r="L274" i="28"/>
  <c r="I274" i="28"/>
  <c r="E274" i="28"/>
  <c r="O273" i="28"/>
  <c r="L273" i="28"/>
  <c r="I273" i="28"/>
  <c r="E273" i="28"/>
  <c r="O272" i="28"/>
  <c r="L272" i="28"/>
  <c r="I272" i="28"/>
  <c r="E272" i="28"/>
  <c r="O271" i="28"/>
  <c r="L271" i="28"/>
  <c r="I271" i="28"/>
  <c r="E271" i="28"/>
  <c r="O270" i="28"/>
  <c r="L270" i="28"/>
  <c r="I270" i="28"/>
  <c r="E270" i="28"/>
  <c r="O269" i="28"/>
  <c r="L269" i="28"/>
  <c r="I269" i="28"/>
  <c r="E269" i="28"/>
  <c r="O268" i="28"/>
  <c r="L268" i="28"/>
  <c r="I268" i="28"/>
  <c r="E268" i="28"/>
  <c r="O267" i="28"/>
  <c r="L267" i="28"/>
  <c r="I267" i="28"/>
  <c r="E267" i="28"/>
  <c r="O266" i="28"/>
  <c r="L266" i="28"/>
  <c r="I266" i="28"/>
  <c r="E266" i="28"/>
  <c r="O265" i="28"/>
  <c r="L265" i="28"/>
  <c r="I265" i="28"/>
  <c r="E265" i="28"/>
  <c r="O264" i="28"/>
  <c r="L264" i="28"/>
  <c r="I264" i="28"/>
  <c r="E264" i="28"/>
  <c r="O263" i="28"/>
  <c r="L263" i="28"/>
  <c r="I263" i="28"/>
  <c r="E263" i="28"/>
  <c r="O262" i="28"/>
  <c r="L262" i="28"/>
  <c r="I262" i="28"/>
  <c r="E262" i="28"/>
  <c r="O261" i="28"/>
  <c r="L261" i="28"/>
  <c r="I261" i="28"/>
  <c r="E261" i="28"/>
  <c r="O260" i="28"/>
  <c r="L260" i="28"/>
  <c r="I260" i="28"/>
  <c r="E260" i="28"/>
  <c r="O259" i="28"/>
  <c r="L259" i="28"/>
  <c r="I259" i="28"/>
  <c r="E259" i="28"/>
  <c r="O258" i="28"/>
  <c r="L258" i="28"/>
  <c r="I258" i="28"/>
  <c r="E258" i="28"/>
  <c r="O257" i="28"/>
  <c r="L257" i="28"/>
  <c r="I257" i="28"/>
  <c r="E257" i="28"/>
  <c r="O256" i="28"/>
  <c r="L256" i="28"/>
  <c r="I256" i="28"/>
  <c r="E256" i="28"/>
  <c r="O255" i="28"/>
  <c r="L255" i="28"/>
  <c r="I255" i="28"/>
  <c r="E255" i="28"/>
  <c r="O254" i="28"/>
  <c r="L254" i="28"/>
  <c r="I254" i="28"/>
  <c r="E254" i="28"/>
  <c r="O253" i="28"/>
  <c r="L253" i="28"/>
  <c r="I253" i="28"/>
  <c r="E253" i="28"/>
  <c r="O252" i="28"/>
  <c r="L252" i="28"/>
  <c r="I252" i="28"/>
  <c r="E252" i="28"/>
  <c r="O251" i="28"/>
  <c r="L251" i="28"/>
  <c r="I251" i="28"/>
  <c r="E251" i="28"/>
  <c r="O250" i="28"/>
  <c r="L250" i="28"/>
  <c r="I250" i="28"/>
  <c r="E250" i="28"/>
  <c r="O249" i="28"/>
  <c r="L249" i="28"/>
  <c r="I249" i="28"/>
  <c r="E249" i="28"/>
  <c r="O248" i="28"/>
  <c r="L248" i="28"/>
  <c r="I248" i="28"/>
  <c r="E248" i="28"/>
  <c r="O247" i="28"/>
  <c r="L247" i="28"/>
  <c r="I247" i="28"/>
  <c r="E247" i="28"/>
  <c r="O246" i="28"/>
  <c r="L246" i="28"/>
  <c r="I246" i="28"/>
  <c r="E246" i="28"/>
  <c r="O245" i="28"/>
  <c r="L245" i="28"/>
  <c r="I245" i="28"/>
  <c r="E245" i="28"/>
  <c r="O244" i="28"/>
  <c r="L244" i="28"/>
  <c r="I244" i="28"/>
  <c r="E244" i="28"/>
  <c r="O243" i="28"/>
  <c r="L243" i="28"/>
  <c r="I243" i="28"/>
  <c r="E243" i="28"/>
  <c r="O242" i="28"/>
  <c r="L242" i="28"/>
  <c r="I242" i="28"/>
  <c r="E242" i="28"/>
  <c r="O241" i="28"/>
  <c r="L241" i="28"/>
  <c r="I241" i="28"/>
  <c r="E241" i="28"/>
  <c r="O240" i="28"/>
  <c r="L240" i="28"/>
  <c r="I240" i="28"/>
  <c r="E240" i="28"/>
  <c r="O239" i="28"/>
  <c r="L239" i="28"/>
  <c r="I239" i="28"/>
  <c r="E239" i="28"/>
  <c r="O238" i="28"/>
  <c r="L238" i="28"/>
  <c r="I238" i="28"/>
  <c r="E238" i="28"/>
  <c r="O237" i="28"/>
  <c r="L237" i="28"/>
  <c r="I237" i="28"/>
  <c r="E237" i="28"/>
  <c r="O236" i="28"/>
  <c r="L236" i="28"/>
  <c r="I236" i="28"/>
  <c r="E236" i="28"/>
  <c r="O235" i="28"/>
  <c r="L235" i="28"/>
  <c r="I235" i="28"/>
  <c r="E235" i="28"/>
  <c r="O234" i="28"/>
  <c r="L234" i="28"/>
  <c r="I234" i="28"/>
  <c r="E234" i="28"/>
  <c r="O233" i="28"/>
  <c r="L233" i="28"/>
  <c r="I233" i="28"/>
  <c r="E233" i="28"/>
  <c r="O232" i="28"/>
  <c r="L232" i="28"/>
  <c r="I232" i="28"/>
  <c r="E232" i="28"/>
  <c r="O231" i="28"/>
  <c r="L231" i="28"/>
  <c r="I231" i="28"/>
  <c r="E231" i="28"/>
  <c r="O230" i="28"/>
  <c r="L230" i="28"/>
  <c r="I230" i="28"/>
  <c r="E230" i="28"/>
  <c r="O229" i="28"/>
  <c r="L229" i="28"/>
  <c r="I229" i="28"/>
  <c r="E229" i="28"/>
  <c r="O228" i="28"/>
  <c r="L228" i="28"/>
  <c r="I228" i="28"/>
  <c r="E228" i="28"/>
  <c r="AK54" i="28"/>
  <c r="AD54" i="28"/>
  <c r="G43" i="28"/>
  <c r="G42" i="28"/>
  <c r="G41" i="28"/>
  <c r="G40" i="28"/>
  <c r="G39" i="28"/>
  <c r="AK38" i="28"/>
  <c r="G38" i="28"/>
  <c r="AD37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163" i="28" s="1"/>
  <c r="AK20" i="28"/>
  <c r="AD20" i="28"/>
  <c r="C16" i="28"/>
  <c r="F11" i="28"/>
  <c r="AK4" i="28"/>
  <c r="AD4" i="28"/>
  <c r="S3" i="28"/>
  <c r="AK2" i="28"/>
  <c r="AJ15" i="28" s="1"/>
  <c r="AC2" i="28"/>
  <c r="S2" i="28"/>
  <c r="P317" i="27"/>
  <c r="O317" i="27"/>
  <c r="M317" i="27"/>
  <c r="L317" i="27"/>
  <c r="J317" i="27"/>
  <c r="I317" i="27"/>
  <c r="F317" i="27"/>
  <c r="E317" i="27"/>
  <c r="P316" i="27"/>
  <c r="O316" i="27"/>
  <c r="M316" i="27"/>
  <c r="L316" i="27"/>
  <c r="J316" i="27"/>
  <c r="I316" i="27"/>
  <c r="F316" i="27"/>
  <c r="E316" i="27"/>
  <c r="P315" i="27"/>
  <c r="O315" i="27"/>
  <c r="M315" i="27"/>
  <c r="L315" i="27"/>
  <c r="J315" i="27"/>
  <c r="I315" i="27"/>
  <c r="F315" i="27"/>
  <c r="E315" i="27"/>
  <c r="P314" i="27"/>
  <c r="O314" i="27"/>
  <c r="M314" i="27"/>
  <c r="L314" i="27"/>
  <c r="J314" i="27"/>
  <c r="I314" i="27"/>
  <c r="F314" i="27"/>
  <c r="E314" i="27"/>
  <c r="P313" i="27"/>
  <c r="O313" i="27"/>
  <c r="M313" i="27"/>
  <c r="L313" i="27"/>
  <c r="J313" i="27"/>
  <c r="I313" i="27"/>
  <c r="F313" i="27"/>
  <c r="E313" i="27"/>
  <c r="P312" i="27"/>
  <c r="O312" i="27"/>
  <c r="M312" i="27"/>
  <c r="L312" i="27"/>
  <c r="J312" i="27"/>
  <c r="I312" i="27"/>
  <c r="F312" i="27"/>
  <c r="E312" i="27"/>
  <c r="P311" i="27"/>
  <c r="O311" i="27"/>
  <c r="M311" i="27"/>
  <c r="L311" i="27"/>
  <c r="J311" i="27"/>
  <c r="I311" i="27"/>
  <c r="F311" i="27"/>
  <c r="E311" i="27"/>
  <c r="P310" i="27"/>
  <c r="O310" i="27"/>
  <c r="M310" i="27"/>
  <c r="L310" i="27"/>
  <c r="J310" i="27"/>
  <c r="I310" i="27"/>
  <c r="F310" i="27"/>
  <c r="E310" i="27"/>
  <c r="P309" i="27"/>
  <c r="O309" i="27"/>
  <c r="M309" i="27"/>
  <c r="L309" i="27"/>
  <c r="J309" i="27"/>
  <c r="I309" i="27"/>
  <c r="F309" i="27"/>
  <c r="E309" i="27"/>
  <c r="P308" i="27"/>
  <c r="O308" i="27"/>
  <c r="M308" i="27"/>
  <c r="L308" i="27"/>
  <c r="J308" i="27"/>
  <c r="I308" i="27"/>
  <c r="F308" i="27"/>
  <c r="E308" i="27"/>
  <c r="P307" i="27"/>
  <c r="O307" i="27"/>
  <c r="M307" i="27"/>
  <c r="L307" i="27"/>
  <c r="J307" i="27"/>
  <c r="I307" i="27"/>
  <c r="F307" i="27"/>
  <c r="E307" i="27"/>
  <c r="P306" i="27"/>
  <c r="O306" i="27"/>
  <c r="M306" i="27"/>
  <c r="L306" i="27"/>
  <c r="J306" i="27"/>
  <c r="I306" i="27"/>
  <c r="F306" i="27"/>
  <c r="E306" i="27"/>
  <c r="P305" i="27"/>
  <c r="O305" i="27"/>
  <c r="M305" i="27"/>
  <c r="L305" i="27"/>
  <c r="J305" i="27"/>
  <c r="I305" i="27"/>
  <c r="F305" i="27"/>
  <c r="E305" i="27"/>
  <c r="P304" i="27"/>
  <c r="O304" i="27"/>
  <c r="M304" i="27"/>
  <c r="L304" i="27"/>
  <c r="J304" i="27"/>
  <c r="I304" i="27"/>
  <c r="F304" i="27"/>
  <c r="E304" i="27"/>
  <c r="P303" i="27"/>
  <c r="O303" i="27"/>
  <c r="M303" i="27"/>
  <c r="L303" i="27"/>
  <c r="J303" i="27"/>
  <c r="I303" i="27"/>
  <c r="F303" i="27"/>
  <c r="E303" i="27"/>
  <c r="O302" i="27"/>
  <c r="L302" i="27"/>
  <c r="I302" i="27"/>
  <c r="E302" i="27"/>
  <c r="O301" i="27"/>
  <c r="L301" i="27"/>
  <c r="I301" i="27"/>
  <c r="E301" i="27"/>
  <c r="O300" i="27"/>
  <c r="L300" i="27"/>
  <c r="I300" i="27"/>
  <c r="E300" i="27"/>
  <c r="O299" i="27"/>
  <c r="L299" i="27"/>
  <c r="I299" i="27"/>
  <c r="E299" i="27"/>
  <c r="O298" i="27"/>
  <c r="L298" i="27"/>
  <c r="I298" i="27"/>
  <c r="E298" i="27"/>
  <c r="O297" i="27"/>
  <c r="L297" i="27"/>
  <c r="I297" i="27"/>
  <c r="E297" i="27"/>
  <c r="O296" i="27"/>
  <c r="L296" i="27"/>
  <c r="I296" i="27"/>
  <c r="E296" i="27"/>
  <c r="O295" i="27"/>
  <c r="L295" i="27"/>
  <c r="I295" i="27"/>
  <c r="E295" i="27"/>
  <c r="O294" i="27"/>
  <c r="L294" i="27"/>
  <c r="I294" i="27"/>
  <c r="E294" i="27"/>
  <c r="O293" i="27"/>
  <c r="L293" i="27"/>
  <c r="I293" i="27"/>
  <c r="E293" i="27"/>
  <c r="O292" i="27"/>
  <c r="L292" i="27"/>
  <c r="I292" i="27"/>
  <c r="E292" i="27"/>
  <c r="O291" i="27"/>
  <c r="L291" i="27"/>
  <c r="I291" i="27"/>
  <c r="E291" i="27"/>
  <c r="O290" i="27"/>
  <c r="L290" i="27"/>
  <c r="I290" i="27"/>
  <c r="E290" i="27"/>
  <c r="O289" i="27"/>
  <c r="L289" i="27"/>
  <c r="I289" i="27"/>
  <c r="E289" i="27"/>
  <c r="O288" i="27"/>
  <c r="L288" i="27"/>
  <c r="I288" i="27"/>
  <c r="E288" i="27"/>
  <c r="O287" i="27"/>
  <c r="L287" i="27"/>
  <c r="I287" i="27"/>
  <c r="E287" i="27"/>
  <c r="O286" i="27"/>
  <c r="L286" i="27"/>
  <c r="I286" i="27"/>
  <c r="E286" i="27"/>
  <c r="O285" i="27"/>
  <c r="L285" i="27"/>
  <c r="I285" i="27"/>
  <c r="E285" i="27"/>
  <c r="O284" i="27"/>
  <c r="L284" i="27"/>
  <c r="I284" i="27"/>
  <c r="E284" i="27"/>
  <c r="O283" i="27"/>
  <c r="L283" i="27"/>
  <c r="I283" i="27"/>
  <c r="E283" i="27"/>
  <c r="O282" i="27"/>
  <c r="L282" i="27"/>
  <c r="I282" i="27"/>
  <c r="E282" i="27"/>
  <c r="O281" i="27"/>
  <c r="L281" i="27"/>
  <c r="I281" i="27"/>
  <c r="E281" i="27"/>
  <c r="O280" i="27"/>
  <c r="L280" i="27"/>
  <c r="I280" i="27"/>
  <c r="E280" i="27"/>
  <c r="O279" i="27"/>
  <c r="L279" i="27"/>
  <c r="I279" i="27"/>
  <c r="E279" i="27"/>
  <c r="O278" i="27"/>
  <c r="L278" i="27"/>
  <c r="I278" i="27"/>
  <c r="E278" i="27"/>
  <c r="O277" i="27"/>
  <c r="L277" i="27"/>
  <c r="I277" i="27"/>
  <c r="E277" i="27"/>
  <c r="O276" i="27"/>
  <c r="L276" i="27"/>
  <c r="I276" i="27"/>
  <c r="E276" i="27"/>
  <c r="O275" i="27"/>
  <c r="L275" i="27"/>
  <c r="I275" i="27"/>
  <c r="E275" i="27"/>
  <c r="O274" i="27"/>
  <c r="L274" i="27"/>
  <c r="I274" i="27"/>
  <c r="E274" i="27"/>
  <c r="O273" i="27"/>
  <c r="L273" i="27"/>
  <c r="I273" i="27"/>
  <c r="E273" i="27"/>
  <c r="O272" i="27"/>
  <c r="L272" i="27"/>
  <c r="I272" i="27"/>
  <c r="E272" i="27"/>
  <c r="O271" i="27"/>
  <c r="L271" i="27"/>
  <c r="I271" i="27"/>
  <c r="E271" i="27"/>
  <c r="O270" i="27"/>
  <c r="L270" i="27"/>
  <c r="I270" i="27"/>
  <c r="E270" i="27"/>
  <c r="O269" i="27"/>
  <c r="L269" i="27"/>
  <c r="I269" i="27"/>
  <c r="E269" i="27"/>
  <c r="O268" i="27"/>
  <c r="L268" i="27"/>
  <c r="I268" i="27"/>
  <c r="E268" i="27"/>
  <c r="O267" i="27"/>
  <c r="L267" i="27"/>
  <c r="I267" i="27"/>
  <c r="E267" i="27"/>
  <c r="O266" i="27"/>
  <c r="L266" i="27"/>
  <c r="I266" i="27"/>
  <c r="E266" i="27"/>
  <c r="O265" i="27"/>
  <c r="L265" i="27"/>
  <c r="I265" i="27"/>
  <c r="E265" i="27"/>
  <c r="O264" i="27"/>
  <c r="L264" i="27"/>
  <c r="I264" i="27"/>
  <c r="E264" i="27"/>
  <c r="O263" i="27"/>
  <c r="L263" i="27"/>
  <c r="I263" i="27"/>
  <c r="E263" i="27"/>
  <c r="O262" i="27"/>
  <c r="L262" i="27"/>
  <c r="I262" i="27"/>
  <c r="E262" i="27"/>
  <c r="O261" i="27"/>
  <c r="L261" i="27"/>
  <c r="I261" i="27"/>
  <c r="E261" i="27"/>
  <c r="O260" i="27"/>
  <c r="L260" i="27"/>
  <c r="I260" i="27"/>
  <c r="E260" i="27"/>
  <c r="O259" i="27"/>
  <c r="L259" i="27"/>
  <c r="I259" i="27"/>
  <c r="E259" i="27"/>
  <c r="O258" i="27"/>
  <c r="L258" i="27"/>
  <c r="I258" i="27"/>
  <c r="E258" i="27"/>
  <c r="O257" i="27"/>
  <c r="L257" i="27"/>
  <c r="I257" i="27"/>
  <c r="E257" i="27"/>
  <c r="O256" i="27"/>
  <c r="L256" i="27"/>
  <c r="I256" i="27"/>
  <c r="E256" i="27"/>
  <c r="O255" i="27"/>
  <c r="L255" i="27"/>
  <c r="I255" i="27"/>
  <c r="E255" i="27"/>
  <c r="O254" i="27"/>
  <c r="L254" i="27"/>
  <c r="I254" i="27"/>
  <c r="E254" i="27"/>
  <c r="O253" i="27"/>
  <c r="L253" i="27"/>
  <c r="I253" i="27"/>
  <c r="E253" i="27"/>
  <c r="O252" i="27"/>
  <c r="L252" i="27"/>
  <c r="I252" i="27"/>
  <c r="E252" i="27"/>
  <c r="O251" i="27"/>
  <c r="L251" i="27"/>
  <c r="I251" i="27"/>
  <c r="E251" i="27"/>
  <c r="O250" i="27"/>
  <c r="L250" i="27"/>
  <c r="I250" i="27"/>
  <c r="E250" i="27"/>
  <c r="O249" i="27"/>
  <c r="L249" i="27"/>
  <c r="I249" i="27"/>
  <c r="E249" i="27"/>
  <c r="O248" i="27"/>
  <c r="L248" i="27"/>
  <c r="I248" i="27"/>
  <c r="E248" i="27"/>
  <c r="O247" i="27"/>
  <c r="L247" i="27"/>
  <c r="I247" i="27"/>
  <c r="E247" i="27"/>
  <c r="O246" i="27"/>
  <c r="L246" i="27"/>
  <c r="I246" i="27"/>
  <c r="E246" i="27"/>
  <c r="O245" i="27"/>
  <c r="L245" i="27"/>
  <c r="I245" i="27"/>
  <c r="E245" i="27"/>
  <c r="O244" i="27"/>
  <c r="L244" i="27"/>
  <c r="I244" i="27"/>
  <c r="E244" i="27"/>
  <c r="O243" i="27"/>
  <c r="L243" i="27"/>
  <c r="I243" i="27"/>
  <c r="E243" i="27"/>
  <c r="O242" i="27"/>
  <c r="L242" i="27"/>
  <c r="I242" i="27"/>
  <c r="E242" i="27"/>
  <c r="O241" i="27"/>
  <c r="L241" i="27"/>
  <c r="I241" i="27"/>
  <c r="E241" i="27"/>
  <c r="O240" i="27"/>
  <c r="L240" i="27"/>
  <c r="I240" i="27"/>
  <c r="E240" i="27"/>
  <c r="O239" i="27"/>
  <c r="L239" i="27"/>
  <c r="I239" i="27"/>
  <c r="E239" i="27"/>
  <c r="O238" i="27"/>
  <c r="L238" i="27"/>
  <c r="I238" i="27"/>
  <c r="E238" i="27"/>
  <c r="O237" i="27"/>
  <c r="L237" i="27"/>
  <c r="I237" i="27"/>
  <c r="E237" i="27"/>
  <c r="O236" i="27"/>
  <c r="L236" i="27"/>
  <c r="I236" i="27"/>
  <c r="E236" i="27"/>
  <c r="O235" i="27"/>
  <c r="L235" i="27"/>
  <c r="I235" i="27"/>
  <c r="E235" i="27"/>
  <c r="O234" i="27"/>
  <c r="L234" i="27"/>
  <c r="I234" i="27"/>
  <c r="E234" i="27"/>
  <c r="O233" i="27"/>
  <c r="L233" i="27"/>
  <c r="I233" i="27"/>
  <c r="E233" i="27"/>
  <c r="O232" i="27"/>
  <c r="L232" i="27"/>
  <c r="I232" i="27"/>
  <c r="E232" i="27"/>
  <c r="O231" i="27"/>
  <c r="L231" i="27"/>
  <c r="I231" i="27"/>
  <c r="E231" i="27"/>
  <c r="O230" i="27"/>
  <c r="L230" i="27"/>
  <c r="I230" i="27"/>
  <c r="E230" i="27"/>
  <c r="O229" i="27"/>
  <c r="L229" i="27"/>
  <c r="I229" i="27"/>
  <c r="E229" i="27"/>
  <c r="O228" i="27"/>
  <c r="L228" i="27"/>
  <c r="I228" i="27"/>
  <c r="E228" i="27"/>
  <c r="AK54" i="27"/>
  <c r="AD54" i="27"/>
  <c r="G43" i="27"/>
  <c r="G42" i="27"/>
  <c r="G41" i="27"/>
  <c r="G40" i="27"/>
  <c r="G39" i="27"/>
  <c r="AK38" i="27"/>
  <c r="G38" i="27"/>
  <c r="AD37" i="27"/>
  <c r="G37" i="27"/>
  <c r="G36" i="27"/>
  <c r="G35" i="27"/>
  <c r="G34" i="27"/>
  <c r="G33" i="27"/>
  <c r="G32" i="27"/>
  <c r="G31" i="27"/>
  <c r="G30" i="27"/>
  <c r="G29" i="27"/>
  <c r="G27" i="27"/>
  <c r="G26" i="27"/>
  <c r="G25" i="27"/>
  <c r="G190" i="27" s="1"/>
  <c r="AK20" i="27"/>
  <c r="AD20" i="27"/>
  <c r="C16" i="27"/>
  <c r="F11" i="27"/>
  <c r="AK4" i="27"/>
  <c r="AD4" i="27"/>
  <c r="S3" i="27"/>
  <c r="AK2" i="27"/>
  <c r="AJ65" i="27" s="1"/>
  <c r="AC2" i="27"/>
  <c r="AC65" i="27" s="1"/>
  <c r="AD65" i="27" s="1"/>
  <c r="S2" i="27"/>
  <c r="P317" i="26"/>
  <c r="O317" i="26"/>
  <c r="M317" i="26"/>
  <c r="L317" i="26"/>
  <c r="J317" i="26"/>
  <c r="I317" i="26"/>
  <c r="F317" i="26"/>
  <c r="E317" i="26"/>
  <c r="P316" i="26"/>
  <c r="O316" i="26"/>
  <c r="M316" i="26"/>
  <c r="L316" i="26"/>
  <c r="J316" i="26"/>
  <c r="I316" i="26"/>
  <c r="F316" i="26"/>
  <c r="E316" i="26"/>
  <c r="P315" i="26"/>
  <c r="O315" i="26"/>
  <c r="M315" i="26"/>
  <c r="L315" i="26"/>
  <c r="J315" i="26"/>
  <c r="I315" i="26"/>
  <c r="F315" i="26"/>
  <c r="E315" i="26"/>
  <c r="P314" i="26"/>
  <c r="O314" i="26"/>
  <c r="M314" i="26"/>
  <c r="L314" i="26"/>
  <c r="J314" i="26"/>
  <c r="I314" i="26"/>
  <c r="F314" i="26"/>
  <c r="E314" i="26"/>
  <c r="P313" i="26"/>
  <c r="O313" i="26"/>
  <c r="M313" i="26"/>
  <c r="L313" i="26"/>
  <c r="J313" i="26"/>
  <c r="I313" i="26"/>
  <c r="F313" i="26"/>
  <c r="E313" i="26"/>
  <c r="P312" i="26"/>
  <c r="O312" i="26"/>
  <c r="M312" i="26"/>
  <c r="L312" i="26"/>
  <c r="J312" i="26"/>
  <c r="I312" i="26"/>
  <c r="F312" i="26"/>
  <c r="E312" i="26"/>
  <c r="P311" i="26"/>
  <c r="O311" i="26"/>
  <c r="M311" i="26"/>
  <c r="L311" i="26"/>
  <c r="J311" i="26"/>
  <c r="I311" i="26"/>
  <c r="F311" i="26"/>
  <c r="E311" i="26"/>
  <c r="P310" i="26"/>
  <c r="O310" i="26"/>
  <c r="M310" i="26"/>
  <c r="L310" i="26"/>
  <c r="J310" i="26"/>
  <c r="I310" i="26"/>
  <c r="F310" i="26"/>
  <c r="E310" i="26"/>
  <c r="P309" i="26"/>
  <c r="O309" i="26"/>
  <c r="M309" i="26"/>
  <c r="L309" i="26"/>
  <c r="J309" i="26"/>
  <c r="I309" i="26"/>
  <c r="F309" i="26"/>
  <c r="E309" i="26"/>
  <c r="P308" i="26"/>
  <c r="O308" i="26"/>
  <c r="M308" i="26"/>
  <c r="L308" i="26"/>
  <c r="J308" i="26"/>
  <c r="I308" i="26"/>
  <c r="F308" i="26"/>
  <c r="E308" i="26"/>
  <c r="P307" i="26"/>
  <c r="O307" i="26"/>
  <c r="M307" i="26"/>
  <c r="L307" i="26"/>
  <c r="J307" i="26"/>
  <c r="I307" i="26"/>
  <c r="F307" i="26"/>
  <c r="E307" i="26"/>
  <c r="P306" i="26"/>
  <c r="O306" i="26"/>
  <c r="M306" i="26"/>
  <c r="L306" i="26"/>
  <c r="J306" i="26"/>
  <c r="I306" i="26"/>
  <c r="F306" i="26"/>
  <c r="E306" i="26"/>
  <c r="P305" i="26"/>
  <c r="O305" i="26"/>
  <c r="M305" i="26"/>
  <c r="L305" i="26"/>
  <c r="J305" i="26"/>
  <c r="I305" i="26"/>
  <c r="F305" i="26"/>
  <c r="E305" i="26"/>
  <c r="P304" i="26"/>
  <c r="O304" i="26"/>
  <c r="M304" i="26"/>
  <c r="L304" i="26"/>
  <c r="J304" i="26"/>
  <c r="I304" i="26"/>
  <c r="F304" i="26"/>
  <c r="E304" i="26"/>
  <c r="P303" i="26"/>
  <c r="O303" i="26"/>
  <c r="M303" i="26"/>
  <c r="L303" i="26"/>
  <c r="J303" i="26"/>
  <c r="I303" i="26"/>
  <c r="F303" i="26"/>
  <c r="E303" i="26"/>
  <c r="O302" i="26"/>
  <c r="L302" i="26"/>
  <c r="I302" i="26"/>
  <c r="E302" i="26"/>
  <c r="O301" i="26"/>
  <c r="L301" i="26"/>
  <c r="I301" i="26"/>
  <c r="E301" i="26"/>
  <c r="O300" i="26"/>
  <c r="L300" i="26"/>
  <c r="I300" i="26"/>
  <c r="E300" i="26"/>
  <c r="O299" i="26"/>
  <c r="L299" i="26"/>
  <c r="I299" i="26"/>
  <c r="E299" i="26"/>
  <c r="O298" i="26"/>
  <c r="L298" i="26"/>
  <c r="I298" i="26"/>
  <c r="E298" i="26"/>
  <c r="O297" i="26"/>
  <c r="L297" i="26"/>
  <c r="I297" i="26"/>
  <c r="E297" i="26"/>
  <c r="O296" i="26"/>
  <c r="L296" i="26"/>
  <c r="I296" i="26"/>
  <c r="E296" i="26"/>
  <c r="O295" i="26"/>
  <c r="L295" i="26"/>
  <c r="I295" i="26"/>
  <c r="E295" i="26"/>
  <c r="O294" i="26"/>
  <c r="L294" i="26"/>
  <c r="I294" i="26"/>
  <c r="E294" i="26"/>
  <c r="O293" i="26"/>
  <c r="L293" i="26"/>
  <c r="I293" i="26"/>
  <c r="E293" i="26"/>
  <c r="O292" i="26"/>
  <c r="L292" i="26"/>
  <c r="I292" i="26"/>
  <c r="E292" i="26"/>
  <c r="O291" i="26"/>
  <c r="L291" i="26"/>
  <c r="I291" i="26"/>
  <c r="E291" i="26"/>
  <c r="O290" i="26"/>
  <c r="L290" i="26"/>
  <c r="I290" i="26"/>
  <c r="E290" i="26"/>
  <c r="O289" i="26"/>
  <c r="L289" i="26"/>
  <c r="I289" i="26"/>
  <c r="E289" i="26"/>
  <c r="O288" i="26"/>
  <c r="L288" i="26"/>
  <c r="I288" i="26"/>
  <c r="E288" i="26"/>
  <c r="O287" i="26"/>
  <c r="L287" i="26"/>
  <c r="I287" i="26"/>
  <c r="E287" i="26"/>
  <c r="O286" i="26"/>
  <c r="L286" i="26"/>
  <c r="I286" i="26"/>
  <c r="E286" i="26"/>
  <c r="O285" i="26"/>
  <c r="L285" i="26"/>
  <c r="I285" i="26"/>
  <c r="E285" i="26"/>
  <c r="O284" i="26"/>
  <c r="L284" i="26"/>
  <c r="I284" i="26"/>
  <c r="E284" i="26"/>
  <c r="O283" i="26"/>
  <c r="L283" i="26"/>
  <c r="I283" i="26"/>
  <c r="E283" i="26"/>
  <c r="O282" i="26"/>
  <c r="L282" i="26"/>
  <c r="I282" i="26"/>
  <c r="E282" i="26"/>
  <c r="O281" i="26"/>
  <c r="L281" i="26"/>
  <c r="I281" i="26"/>
  <c r="E281" i="26"/>
  <c r="O280" i="26"/>
  <c r="L280" i="26"/>
  <c r="I280" i="26"/>
  <c r="E280" i="26"/>
  <c r="O279" i="26"/>
  <c r="L279" i="26"/>
  <c r="I279" i="26"/>
  <c r="E279" i="26"/>
  <c r="O278" i="26"/>
  <c r="L278" i="26"/>
  <c r="I278" i="26"/>
  <c r="E278" i="26"/>
  <c r="O277" i="26"/>
  <c r="L277" i="26"/>
  <c r="I277" i="26"/>
  <c r="E277" i="26"/>
  <c r="O276" i="26"/>
  <c r="L276" i="26"/>
  <c r="I276" i="26"/>
  <c r="E276" i="26"/>
  <c r="O275" i="26"/>
  <c r="L275" i="26"/>
  <c r="I275" i="26"/>
  <c r="E275" i="26"/>
  <c r="O274" i="26"/>
  <c r="L274" i="26"/>
  <c r="I274" i="26"/>
  <c r="E274" i="26"/>
  <c r="O273" i="26"/>
  <c r="L273" i="26"/>
  <c r="I273" i="26"/>
  <c r="E273" i="26"/>
  <c r="O272" i="26"/>
  <c r="L272" i="26"/>
  <c r="I272" i="26"/>
  <c r="E272" i="26"/>
  <c r="O271" i="26"/>
  <c r="L271" i="26"/>
  <c r="I271" i="26"/>
  <c r="E271" i="26"/>
  <c r="O270" i="26"/>
  <c r="L270" i="26"/>
  <c r="I270" i="26"/>
  <c r="E270" i="26"/>
  <c r="O269" i="26"/>
  <c r="L269" i="26"/>
  <c r="I269" i="26"/>
  <c r="E269" i="26"/>
  <c r="O268" i="26"/>
  <c r="L268" i="26"/>
  <c r="I268" i="26"/>
  <c r="E268" i="26"/>
  <c r="O267" i="26"/>
  <c r="L267" i="26"/>
  <c r="I267" i="26"/>
  <c r="E267" i="26"/>
  <c r="O266" i="26"/>
  <c r="L266" i="26"/>
  <c r="I266" i="26"/>
  <c r="E266" i="26"/>
  <c r="O265" i="26"/>
  <c r="L265" i="26"/>
  <c r="I265" i="26"/>
  <c r="E265" i="26"/>
  <c r="O264" i="26"/>
  <c r="L264" i="26"/>
  <c r="I264" i="26"/>
  <c r="E264" i="26"/>
  <c r="O263" i="26"/>
  <c r="L263" i="26"/>
  <c r="I263" i="26"/>
  <c r="E263" i="26"/>
  <c r="O262" i="26"/>
  <c r="L262" i="26"/>
  <c r="I262" i="26"/>
  <c r="E262" i="26"/>
  <c r="O261" i="26"/>
  <c r="L261" i="26"/>
  <c r="I261" i="26"/>
  <c r="E261" i="26"/>
  <c r="O260" i="26"/>
  <c r="L260" i="26"/>
  <c r="I260" i="26"/>
  <c r="E260" i="26"/>
  <c r="O259" i="26"/>
  <c r="L259" i="26"/>
  <c r="I259" i="26"/>
  <c r="E259" i="26"/>
  <c r="O258" i="26"/>
  <c r="L258" i="26"/>
  <c r="I258" i="26"/>
  <c r="E258" i="26"/>
  <c r="O257" i="26"/>
  <c r="L257" i="26"/>
  <c r="I257" i="26"/>
  <c r="E257" i="26"/>
  <c r="O256" i="26"/>
  <c r="L256" i="26"/>
  <c r="I256" i="26"/>
  <c r="E256" i="26"/>
  <c r="O255" i="26"/>
  <c r="L255" i="26"/>
  <c r="I255" i="26"/>
  <c r="E255" i="26"/>
  <c r="O254" i="26"/>
  <c r="L254" i="26"/>
  <c r="I254" i="26"/>
  <c r="E254" i="26"/>
  <c r="O253" i="26"/>
  <c r="L253" i="26"/>
  <c r="I253" i="26"/>
  <c r="E253" i="26"/>
  <c r="O252" i="26"/>
  <c r="L252" i="26"/>
  <c r="I252" i="26"/>
  <c r="E252" i="26"/>
  <c r="O251" i="26"/>
  <c r="L251" i="26"/>
  <c r="I251" i="26"/>
  <c r="E251" i="26"/>
  <c r="O250" i="26"/>
  <c r="L250" i="26"/>
  <c r="I250" i="26"/>
  <c r="E250" i="26"/>
  <c r="O249" i="26"/>
  <c r="L249" i="26"/>
  <c r="I249" i="26"/>
  <c r="E249" i="26"/>
  <c r="O248" i="26"/>
  <c r="L248" i="26"/>
  <c r="I248" i="26"/>
  <c r="E248" i="26"/>
  <c r="O247" i="26"/>
  <c r="L247" i="26"/>
  <c r="I247" i="26"/>
  <c r="E247" i="26"/>
  <c r="O246" i="26"/>
  <c r="L246" i="26"/>
  <c r="I246" i="26"/>
  <c r="E246" i="26"/>
  <c r="O245" i="26"/>
  <c r="L245" i="26"/>
  <c r="I245" i="26"/>
  <c r="E245" i="26"/>
  <c r="O244" i="26"/>
  <c r="L244" i="26"/>
  <c r="I244" i="26"/>
  <c r="E244" i="26"/>
  <c r="O243" i="26"/>
  <c r="L243" i="26"/>
  <c r="I243" i="26"/>
  <c r="E243" i="26"/>
  <c r="O242" i="26"/>
  <c r="L242" i="26"/>
  <c r="I242" i="26"/>
  <c r="E242" i="26"/>
  <c r="O241" i="26"/>
  <c r="L241" i="26"/>
  <c r="I241" i="26"/>
  <c r="E241" i="26"/>
  <c r="O240" i="26"/>
  <c r="L240" i="26"/>
  <c r="I240" i="26"/>
  <c r="E240" i="26"/>
  <c r="O239" i="26"/>
  <c r="L239" i="26"/>
  <c r="I239" i="26"/>
  <c r="E239" i="26"/>
  <c r="O238" i="26"/>
  <c r="L238" i="26"/>
  <c r="I238" i="26"/>
  <c r="E238" i="26"/>
  <c r="O237" i="26"/>
  <c r="L237" i="26"/>
  <c r="I237" i="26"/>
  <c r="E237" i="26"/>
  <c r="O236" i="26"/>
  <c r="L236" i="26"/>
  <c r="I236" i="26"/>
  <c r="E236" i="26"/>
  <c r="O235" i="26"/>
  <c r="L235" i="26"/>
  <c r="I235" i="26"/>
  <c r="E235" i="26"/>
  <c r="O234" i="26"/>
  <c r="L234" i="26"/>
  <c r="I234" i="26"/>
  <c r="E234" i="26"/>
  <c r="O233" i="26"/>
  <c r="L233" i="26"/>
  <c r="I233" i="26"/>
  <c r="E233" i="26"/>
  <c r="O232" i="26"/>
  <c r="L232" i="26"/>
  <c r="I232" i="26"/>
  <c r="E232" i="26"/>
  <c r="O231" i="26"/>
  <c r="L231" i="26"/>
  <c r="I231" i="26"/>
  <c r="E231" i="26"/>
  <c r="O230" i="26"/>
  <c r="L230" i="26"/>
  <c r="I230" i="26"/>
  <c r="E230" i="26"/>
  <c r="O229" i="26"/>
  <c r="L229" i="26"/>
  <c r="I229" i="26"/>
  <c r="E229" i="26"/>
  <c r="O228" i="26"/>
  <c r="L228" i="26"/>
  <c r="I228" i="26"/>
  <c r="E228" i="26"/>
  <c r="AK54" i="26"/>
  <c r="AD54" i="26"/>
  <c r="G43" i="26"/>
  <c r="G42" i="26"/>
  <c r="G41" i="26"/>
  <c r="G40" i="26"/>
  <c r="G39" i="26"/>
  <c r="AK38" i="26"/>
  <c r="G38" i="26"/>
  <c r="AD37" i="26"/>
  <c r="G37" i="26"/>
  <c r="G36" i="26"/>
  <c r="G35" i="26"/>
  <c r="G34" i="26"/>
  <c r="G33" i="26"/>
  <c r="G32" i="26"/>
  <c r="G31" i="26"/>
  <c r="G30" i="26"/>
  <c r="G29" i="26"/>
  <c r="G27" i="26"/>
  <c r="G26" i="26"/>
  <c r="G25" i="26"/>
  <c r="G70" i="26" s="1"/>
  <c r="AK20" i="26"/>
  <c r="AD20" i="26"/>
  <c r="C16" i="26"/>
  <c r="F13" i="26" s="1"/>
  <c r="F11" i="26"/>
  <c r="AK4" i="26"/>
  <c r="AD4" i="26"/>
  <c r="S3" i="26"/>
  <c r="AK2" i="26"/>
  <c r="AC2" i="26"/>
  <c r="AC15" i="26" s="1"/>
  <c r="S2" i="26"/>
  <c r="P317" i="25"/>
  <c r="O317" i="25"/>
  <c r="M317" i="25"/>
  <c r="L317" i="25"/>
  <c r="J317" i="25"/>
  <c r="I317" i="25"/>
  <c r="F317" i="25"/>
  <c r="E317" i="25"/>
  <c r="P316" i="25"/>
  <c r="O316" i="25"/>
  <c r="M316" i="25"/>
  <c r="L316" i="25"/>
  <c r="J316" i="25"/>
  <c r="I316" i="25"/>
  <c r="F316" i="25"/>
  <c r="E316" i="25"/>
  <c r="P315" i="25"/>
  <c r="O315" i="25"/>
  <c r="M315" i="25"/>
  <c r="L315" i="25"/>
  <c r="J315" i="25"/>
  <c r="I315" i="25"/>
  <c r="F315" i="25"/>
  <c r="E315" i="25"/>
  <c r="P314" i="25"/>
  <c r="O314" i="25"/>
  <c r="M314" i="25"/>
  <c r="L314" i="25"/>
  <c r="J314" i="25"/>
  <c r="I314" i="25"/>
  <c r="F314" i="25"/>
  <c r="E314" i="25"/>
  <c r="P313" i="25"/>
  <c r="O313" i="25"/>
  <c r="M313" i="25"/>
  <c r="L313" i="25"/>
  <c r="J313" i="25"/>
  <c r="I313" i="25"/>
  <c r="F313" i="25"/>
  <c r="E313" i="25"/>
  <c r="P312" i="25"/>
  <c r="O312" i="25"/>
  <c r="M312" i="25"/>
  <c r="L312" i="25"/>
  <c r="J312" i="25"/>
  <c r="I312" i="25"/>
  <c r="F312" i="25"/>
  <c r="E312" i="25"/>
  <c r="P311" i="25"/>
  <c r="O311" i="25"/>
  <c r="M311" i="25"/>
  <c r="L311" i="25"/>
  <c r="J311" i="25"/>
  <c r="I311" i="25"/>
  <c r="F311" i="25"/>
  <c r="E311" i="25"/>
  <c r="P310" i="25"/>
  <c r="O310" i="25"/>
  <c r="M310" i="25"/>
  <c r="L310" i="25"/>
  <c r="J310" i="25"/>
  <c r="I310" i="25"/>
  <c r="F310" i="25"/>
  <c r="E310" i="25"/>
  <c r="P309" i="25"/>
  <c r="O309" i="25"/>
  <c r="M309" i="25"/>
  <c r="L309" i="25"/>
  <c r="J309" i="25"/>
  <c r="I309" i="25"/>
  <c r="F309" i="25"/>
  <c r="E309" i="25"/>
  <c r="P308" i="25"/>
  <c r="O308" i="25"/>
  <c r="M308" i="25"/>
  <c r="L308" i="25"/>
  <c r="J308" i="25"/>
  <c r="I308" i="25"/>
  <c r="F308" i="25"/>
  <c r="E308" i="25"/>
  <c r="P307" i="25"/>
  <c r="O307" i="25"/>
  <c r="M307" i="25"/>
  <c r="L307" i="25"/>
  <c r="J307" i="25"/>
  <c r="I307" i="25"/>
  <c r="F307" i="25"/>
  <c r="E307" i="25"/>
  <c r="P306" i="25"/>
  <c r="O306" i="25"/>
  <c r="M306" i="25"/>
  <c r="L306" i="25"/>
  <c r="J306" i="25"/>
  <c r="I306" i="25"/>
  <c r="F306" i="25"/>
  <c r="E306" i="25"/>
  <c r="P305" i="25"/>
  <c r="O305" i="25"/>
  <c r="M305" i="25"/>
  <c r="L305" i="25"/>
  <c r="J305" i="25"/>
  <c r="I305" i="25"/>
  <c r="F305" i="25"/>
  <c r="E305" i="25"/>
  <c r="P304" i="25"/>
  <c r="O304" i="25"/>
  <c r="M304" i="25"/>
  <c r="L304" i="25"/>
  <c r="J304" i="25"/>
  <c r="I304" i="25"/>
  <c r="F304" i="25"/>
  <c r="E304" i="25"/>
  <c r="P303" i="25"/>
  <c r="O303" i="25"/>
  <c r="M303" i="25"/>
  <c r="L303" i="25"/>
  <c r="J303" i="25"/>
  <c r="I303" i="25"/>
  <c r="F303" i="25"/>
  <c r="E303" i="25"/>
  <c r="O302" i="25"/>
  <c r="L302" i="25"/>
  <c r="I302" i="25"/>
  <c r="E302" i="25"/>
  <c r="O301" i="25"/>
  <c r="L301" i="25"/>
  <c r="I301" i="25"/>
  <c r="E301" i="25"/>
  <c r="O300" i="25"/>
  <c r="L300" i="25"/>
  <c r="I300" i="25"/>
  <c r="E300" i="25"/>
  <c r="O299" i="25"/>
  <c r="L299" i="25"/>
  <c r="I299" i="25"/>
  <c r="E299" i="25"/>
  <c r="O298" i="25"/>
  <c r="L298" i="25"/>
  <c r="I298" i="25"/>
  <c r="E298" i="25"/>
  <c r="O297" i="25"/>
  <c r="L297" i="25"/>
  <c r="I297" i="25"/>
  <c r="E297" i="25"/>
  <c r="O296" i="25"/>
  <c r="L296" i="25"/>
  <c r="I296" i="25"/>
  <c r="E296" i="25"/>
  <c r="O295" i="25"/>
  <c r="L295" i="25"/>
  <c r="I295" i="25"/>
  <c r="E295" i="25"/>
  <c r="O294" i="25"/>
  <c r="L294" i="25"/>
  <c r="I294" i="25"/>
  <c r="E294" i="25"/>
  <c r="O293" i="25"/>
  <c r="L293" i="25"/>
  <c r="I293" i="25"/>
  <c r="E293" i="25"/>
  <c r="O292" i="25"/>
  <c r="L292" i="25"/>
  <c r="I292" i="25"/>
  <c r="E292" i="25"/>
  <c r="O291" i="25"/>
  <c r="L291" i="25"/>
  <c r="I291" i="25"/>
  <c r="E291" i="25"/>
  <c r="O290" i="25"/>
  <c r="L290" i="25"/>
  <c r="I290" i="25"/>
  <c r="E290" i="25"/>
  <c r="O289" i="25"/>
  <c r="L289" i="25"/>
  <c r="I289" i="25"/>
  <c r="E289" i="25"/>
  <c r="O288" i="25"/>
  <c r="L288" i="25"/>
  <c r="I288" i="25"/>
  <c r="E288" i="25"/>
  <c r="O287" i="25"/>
  <c r="L287" i="25"/>
  <c r="I287" i="25"/>
  <c r="E287" i="25"/>
  <c r="O286" i="25"/>
  <c r="L286" i="25"/>
  <c r="I286" i="25"/>
  <c r="E286" i="25"/>
  <c r="O285" i="25"/>
  <c r="L285" i="25"/>
  <c r="I285" i="25"/>
  <c r="E285" i="25"/>
  <c r="O284" i="25"/>
  <c r="L284" i="25"/>
  <c r="I284" i="25"/>
  <c r="E284" i="25"/>
  <c r="O283" i="25"/>
  <c r="L283" i="25"/>
  <c r="I283" i="25"/>
  <c r="E283" i="25"/>
  <c r="O282" i="25"/>
  <c r="L282" i="25"/>
  <c r="I282" i="25"/>
  <c r="E282" i="25"/>
  <c r="O281" i="25"/>
  <c r="L281" i="25"/>
  <c r="I281" i="25"/>
  <c r="E281" i="25"/>
  <c r="O280" i="25"/>
  <c r="L280" i="25"/>
  <c r="I280" i="25"/>
  <c r="E280" i="25"/>
  <c r="O279" i="25"/>
  <c r="L279" i="25"/>
  <c r="I279" i="25"/>
  <c r="E279" i="25"/>
  <c r="O278" i="25"/>
  <c r="L278" i="25"/>
  <c r="I278" i="25"/>
  <c r="E278" i="25"/>
  <c r="O277" i="25"/>
  <c r="L277" i="25"/>
  <c r="I277" i="25"/>
  <c r="E277" i="25"/>
  <c r="O276" i="25"/>
  <c r="L276" i="25"/>
  <c r="I276" i="25"/>
  <c r="E276" i="25"/>
  <c r="O275" i="25"/>
  <c r="L275" i="25"/>
  <c r="I275" i="25"/>
  <c r="E275" i="25"/>
  <c r="O274" i="25"/>
  <c r="L274" i="25"/>
  <c r="I274" i="25"/>
  <c r="E274" i="25"/>
  <c r="O273" i="25"/>
  <c r="L273" i="25"/>
  <c r="I273" i="25"/>
  <c r="E273" i="25"/>
  <c r="O272" i="25"/>
  <c r="L272" i="25"/>
  <c r="I272" i="25"/>
  <c r="E272" i="25"/>
  <c r="O271" i="25"/>
  <c r="L271" i="25"/>
  <c r="I271" i="25"/>
  <c r="E271" i="25"/>
  <c r="O270" i="25"/>
  <c r="L270" i="25"/>
  <c r="I270" i="25"/>
  <c r="E270" i="25"/>
  <c r="O269" i="25"/>
  <c r="L269" i="25"/>
  <c r="I269" i="25"/>
  <c r="E269" i="25"/>
  <c r="O268" i="25"/>
  <c r="L268" i="25"/>
  <c r="I268" i="25"/>
  <c r="E268" i="25"/>
  <c r="O267" i="25"/>
  <c r="L267" i="25"/>
  <c r="I267" i="25"/>
  <c r="E267" i="25"/>
  <c r="O266" i="25"/>
  <c r="L266" i="25"/>
  <c r="I266" i="25"/>
  <c r="E266" i="25"/>
  <c r="O265" i="25"/>
  <c r="L265" i="25"/>
  <c r="I265" i="25"/>
  <c r="E265" i="25"/>
  <c r="O264" i="25"/>
  <c r="L264" i="25"/>
  <c r="I264" i="25"/>
  <c r="E264" i="25"/>
  <c r="O263" i="25"/>
  <c r="L263" i="25"/>
  <c r="I263" i="25"/>
  <c r="E263" i="25"/>
  <c r="O262" i="25"/>
  <c r="L262" i="25"/>
  <c r="I262" i="25"/>
  <c r="E262" i="25"/>
  <c r="O261" i="25"/>
  <c r="L261" i="25"/>
  <c r="I261" i="25"/>
  <c r="E261" i="25"/>
  <c r="O260" i="25"/>
  <c r="L260" i="25"/>
  <c r="I260" i="25"/>
  <c r="E260" i="25"/>
  <c r="O259" i="25"/>
  <c r="L259" i="25"/>
  <c r="I259" i="25"/>
  <c r="E259" i="25"/>
  <c r="O258" i="25"/>
  <c r="L258" i="25"/>
  <c r="I258" i="25"/>
  <c r="E258" i="25"/>
  <c r="O257" i="25"/>
  <c r="L257" i="25"/>
  <c r="I257" i="25"/>
  <c r="E257" i="25"/>
  <c r="O256" i="25"/>
  <c r="L256" i="25"/>
  <c r="I256" i="25"/>
  <c r="E256" i="25"/>
  <c r="O255" i="25"/>
  <c r="L255" i="25"/>
  <c r="I255" i="25"/>
  <c r="E255" i="25"/>
  <c r="O254" i="25"/>
  <c r="L254" i="25"/>
  <c r="I254" i="25"/>
  <c r="E254" i="25"/>
  <c r="O253" i="25"/>
  <c r="L253" i="25"/>
  <c r="I253" i="25"/>
  <c r="E253" i="25"/>
  <c r="O252" i="25"/>
  <c r="L252" i="25"/>
  <c r="I252" i="25"/>
  <c r="E252" i="25"/>
  <c r="O251" i="25"/>
  <c r="L251" i="25"/>
  <c r="I251" i="25"/>
  <c r="E251" i="25"/>
  <c r="O250" i="25"/>
  <c r="L250" i="25"/>
  <c r="I250" i="25"/>
  <c r="E250" i="25"/>
  <c r="O249" i="25"/>
  <c r="L249" i="25"/>
  <c r="I249" i="25"/>
  <c r="E249" i="25"/>
  <c r="O248" i="25"/>
  <c r="L248" i="25"/>
  <c r="I248" i="25"/>
  <c r="E248" i="25"/>
  <c r="O247" i="25"/>
  <c r="L247" i="25"/>
  <c r="I247" i="25"/>
  <c r="E247" i="25"/>
  <c r="O246" i="25"/>
  <c r="L246" i="25"/>
  <c r="I246" i="25"/>
  <c r="E246" i="25"/>
  <c r="O245" i="25"/>
  <c r="L245" i="25"/>
  <c r="I245" i="25"/>
  <c r="E245" i="25"/>
  <c r="O244" i="25"/>
  <c r="L244" i="25"/>
  <c r="I244" i="25"/>
  <c r="E244" i="25"/>
  <c r="O243" i="25"/>
  <c r="L243" i="25"/>
  <c r="I243" i="25"/>
  <c r="E243" i="25"/>
  <c r="O242" i="25"/>
  <c r="L242" i="25"/>
  <c r="I242" i="25"/>
  <c r="E242" i="25"/>
  <c r="O241" i="25"/>
  <c r="L241" i="25"/>
  <c r="I241" i="25"/>
  <c r="E241" i="25"/>
  <c r="O240" i="25"/>
  <c r="L240" i="25"/>
  <c r="I240" i="25"/>
  <c r="E240" i="25"/>
  <c r="O239" i="25"/>
  <c r="L239" i="25"/>
  <c r="I239" i="25"/>
  <c r="E239" i="25"/>
  <c r="O238" i="25"/>
  <c r="L238" i="25"/>
  <c r="I238" i="25"/>
  <c r="E238" i="25"/>
  <c r="O237" i="25"/>
  <c r="L237" i="25"/>
  <c r="I237" i="25"/>
  <c r="E237" i="25"/>
  <c r="O236" i="25"/>
  <c r="L236" i="25"/>
  <c r="I236" i="25"/>
  <c r="E236" i="25"/>
  <c r="O235" i="25"/>
  <c r="L235" i="25"/>
  <c r="I235" i="25"/>
  <c r="E235" i="25"/>
  <c r="O234" i="25"/>
  <c r="L234" i="25"/>
  <c r="I234" i="25"/>
  <c r="E234" i="25"/>
  <c r="O233" i="25"/>
  <c r="L233" i="25"/>
  <c r="I233" i="25"/>
  <c r="E233" i="25"/>
  <c r="O232" i="25"/>
  <c r="L232" i="25"/>
  <c r="I232" i="25"/>
  <c r="E232" i="25"/>
  <c r="O231" i="25"/>
  <c r="L231" i="25"/>
  <c r="I231" i="25"/>
  <c r="E231" i="25"/>
  <c r="O230" i="25"/>
  <c r="L230" i="25"/>
  <c r="I230" i="25"/>
  <c r="E230" i="25"/>
  <c r="O229" i="25"/>
  <c r="L229" i="25"/>
  <c r="I229" i="25"/>
  <c r="E229" i="25"/>
  <c r="O228" i="25"/>
  <c r="L228" i="25"/>
  <c r="I228" i="25"/>
  <c r="E228" i="25"/>
  <c r="AK54" i="25"/>
  <c r="AD54" i="25"/>
  <c r="G43" i="25"/>
  <c r="G42" i="25"/>
  <c r="G41" i="25"/>
  <c r="G40" i="25"/>
  <c r="G39" i="25"/>
  <c r="AK38" i="25"/>
  <c r="G38" i="25"/>
  <c r="AD37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111" i="25" s="1"/>
  <c r="AK20" i="25"/>
  <c r="AD20" i="25"/>
  <c r="C16" i="25"/>
  <c r="F13" i="25" s="1"/>
  <c r="F11" i="25"/>
  <c r="AK4" i="25"/>
  <c r="AD4" i="25"/>
  <c r="S3" i="25"/>
  <c r="AK2" i="25"/>
  <c r="AJ49" i="25" s="1"/>
  <c r="AJ48" i="25" s="1"/>
  <c r="AK48" i="25" s="1"/>
  <c r="AC2" i="25"/>
  <c r="AC65" i="25" s="1"/>
  <c r="S2" i="2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X8" i="34" l="1"/>
  <c r="G56" i="34"/>
  <c r="G61" i="34"/>
  <c r="G198" i="34"/>
  <c r="G189" i="34"/>
  <c r="G165" i="34"/>
  <c r="G167" i="34"/>
  <c r="G68" i="34"/>
  <c r="G69" i="34"/>
  <c r="G48" i="34"/>
  <c r="G105" i="34"/>
  <c r="G54" i="34"/>
  <c r="G110" i="34"/>
  <c r="M246" i="34"/>
  <c r="P246" i="34"/>
  <c r="F246" i="34"/>
  <c r="J301" i="34"/>
  <c r="J246" i="34"/>
  <c r="M301" i="34"/>
  <c r="P301" i="34"/>
  <c r="F301" i="34"/>
  <c r="AD14" i="34"/>
  <c r="AC13" i="34"/>
  <c r="AC48" i="34"/>
  <c r="AC31" i="34"/>
  <c r="AC65" i="34"/>
  <c r="AD15" i="34"/>
  <c r="AC16" i="34"/>
  <c r="AD16" i="34" s="1"/>
  <c r="G158" i="34"/>
  <c r="AJ65" i="34"/>
  <c r="AJ49" i="34"/>
  <c r="AJ31" i="34"/>
  <c r="G64" i="34"/>
  <c r="G114" i="34"/>
  <c r="AJ15" i="34"/>
  <c r="G208" i="34"/>
  <c r="G207" i="34"/>
  <c r="G206" i="34"/>
  <c r="G205" i="34"/>
  <c r="G204" i="34"/>
  <c r="G210" i="34"/>
  <c r="G196" i="34"/>
  <c r="G188" i="34"/>
  <c r="G180" i="34"/>
  <c r="G172" i="34"/>
  <c r="G164" i="34"/>
  <c r="G156" i="34"/>
  <c r="G148" i="34"/>
  <c r="G140" i="34"/>
  <c r="G112" i="34"/>
  <c r="G104" i="34"/>
  <c r="G96" i="34"/>
  <c r="G195" i="34"/>
  <c r="G187" i="34"/>
  <c r="G179" i="34"/>
  <c r="G171" i="34"/>
  <c r="G163" i="34"/>
  <c r="G155" i="34"/>
  <c r="G147" i="34"/>
  <c r="G139" i="34"/>
  <c r="G111" i="34"/>
  <c r="G194" i="34"/>
  <c r="G186" i="34"/>
  <c r="G178" i="34"/>
  <c r="G170" i="34"/>
  <c r="G162" i="34"/>
  <c r="G146" i="34"/>
  <c r="G138" i="34"/>
  <c r="G202" i="34"/>
  <c r="G193" i="34"/>
  <c r="G185" i="34"/>
  <c r="G177" i="34"/>
  <c r="G169" i="34"/>
  <c r="G161" i="34"/>
  <c r="G153" i="34"/>
  <c r="G145" i="34"/>
  <c r="G137" i="34"/>
  <c r="G109" i="34"/>
  <c r="G200" i="34"/>
  <c r="G192" i="34"/>
  <c r="G184" i="34"/>
  <c r="G176" i="34"/>
  <c r="G168" i="34"/>
  <c r="G160" i="34"/>
  <c r="G152" i="34"/>
  <c r="G144" i="34"/>
  <c r="G136" i="34"/>
  <c r="G108" i="34"/>
  <c r="G174" i="34"/>
  <c r="G143" i="34"/>
  <c r="G141" i="34"/>
  <c r="G95" i="34"/>
  <c r="G67" i="34"/>
  <c r="G59" i="34"/>
  <c r="G53" i="34"/>
  <c r="G183" i="34"/>
  <c r="G181" i="34"/>
  <c r="G150" i="34"/>
  <c r="G106" i="34"/>
  <c r="G102" i="34"/>
  <c r="G101" i="34"/>
  <c r="G100" i="34"/>
  <c r="G99" i="34"/>
  <c r="G98" i="34"/>
  <c r="G97" i="34"/>
  <c r="G94" i="34"/>
  <c r="G62" i="34"/>
  <c r="G52" i="34"/>
  <c r="G46" i="34"/>
  <c r="G190" i="34"/>
  <c r="G159" i="34"/>
  <c r="G157" i="34"/>
  <c r="G103" i="34"/>
  <c r="G93" i="34"/>
  <c r="G65" i="34"/>
  <c r="G57" i="34"/>
  <c r="G51" i="34"/>
  <c r="G49" i="34"/>
  <c r="G199" i="34"/>
  <c r="G197" i="34"/>
  <c r="G166" i="34"/>
  <c r="G115" i="34"/>
  <c r="G113" i="34"/>
  <c r="G92" i="34"/>
  <c r="G60" i="34"/>
  <c r="G203" i="34"/>
  <c r="G175" i="34"/>
  <c r="G173" i="34"/>
  <c r="G142" i="34"/>
  <c r="G107" i="34"/>
  <c r="G91" i="34"/>
  <c r="G63" i="34"/>
  <c r="G55" i="34"/>
  <c r="G47" i="34"/>
  <c r="G182" i="34"/>
  <c r="G151" i="34"/>
  <c r="G149" i="34"/>
  <c r="G70" i="34"/>
  <c r="G66" i="34"/>
  <c r="G58" i="34"/>
  <c r="G50" i="34"/>
  <c r="G191" i="34"/>
  <c r="F13" i="34"/>
  <c r="F12" i="34" s="1"/>
  <c r="AC49" i="33"/>
  <c r="AD49" i="33" s="1"/>
  <c r="X8" i="33"/>
  <c r="G54" i="33"/>
  <c r="F12" i="33"/>
  <c r="AC15" i="33"/>
  <c r="AC14" i="33" s="1"/>
  <c r="AD14" i="33" s="1"/>
  <c r="G48" i="33"/>
  <c r="AC46" i="33"/>
  <c r="AD47" i="33"/>
  <c r="AD15" i="33"/>
  <c r="G64" i="33"/>
  <c r="AC65" i="33"/>
  <c r="G92" i="33"/>
  <c r="G158" i="33"/>
  <c r="AJ65" i="33"/>
  <c r="AJ49" i="33"/>
  <c r="AJ15" i="33"/>
  <c r="AC31" i="33"/>
  <c r="G56" i="33"/>
  <c r="G97" i="33"/>
  <c r="G104" i="33"/>
  <c r="G108" i="33"/>
  <c r="G160" i="33"/>
  <c r="AD48" i="33"/>
  <c r="G61" i="33"/>
  <c r="AJ31" i="33"/>
  <c r="G208" i="33"/>
  <c r="G207" i="33"/>
  <c r="G206" i="33"/>
  <c r="G205" i="33"/>
  <c r="G193" i="33"/>
  <c r="G185" i="33"/>
  <c r="G177" i="33"/>
  <c r="G169" i="33"/>
  <c r="G161" i="33"/>
  <c r="G153" i="33"/>
  <c r="G145" i="33"/>
  <c r="G137" i="33"/>
  <c r="G109" i="33"/>
  <c r="G203" i="33"/>
  <c r="G200" i="33"/>
  <c r="G192" i="33"/>
  <c r="G210" i="33"/>
  <c r="G199" i="33"/>
  <c r="G191" i="33"/>
  <c r="G183" i="33"/>
  <c r="G175" i="33"/>
  <c r="G167" i="33"/>
  <c r="G159" i="33"/>
  <c r="G151" i="33"/>
  <c r="G143" i="33"/>
  <c r="G115" i="33"/>
  <c r="G107" i="33"/>
  <c r="G201" i="33"/>
  <c r="G198" i="33"/>
  <c r="G190" i="33"/>
  <c r="G204" i="33"/>
  <c r="G197" i="33"/>
  <c r="G189" i="33"/>
  <c r="G181" i="33"/>
  <c r="G173" i="33"/>
  <c r="G165" i="33"/>
  <c r="G157" i="33"/>
  <c r="G149" i="33"/>
  <c r="G141" i="33"/>
  <c r="G113" i="33"/>
  <c r="G196" i="33"/>
  <c r="G188" i="33"/>
  <c r="G180" i="33"/>
  <c r="G172" i="33"/>
  <c r="G164" i="33"/>
  <c r="G156" i="33"/>
  <c r="G148" i="33"/>
  <c r="G140" i="33"/>
  <c r="G202" i="33"/>
  <c r="G195" i="33"/>
  <c r="G187" i="33"/>
  <c r="G179" i="33"/>
  <c r="G171" i="33"/>
  <c r="G163" i="33"/>
  <c r="G155" i="33"/>
  <c r="G147" i="33"/>
  <c r="G139" i="33"/>
  <c r="G194" i="33"/>
  <c r="G174" i="33"/>
  <c r="G162" i="33"/>
  <c r="G112" i="33"/>
  <c r="G103" i="33"/>
  <c r="G95" i="33"/>
  <c r="G67" i="33"/>
  <c r="G59" i="33"/>
  <c r="G53" i="33"/>
  <c r="G186" i="33"/>
  <c r="G176" i="33"/>
  <c r="G150" i="33"/>
  <c r="G138" i="33"/>
  <c r="G102" i="33"/>
  <c r="G94" i="33"/>
  <c r="G62" i="33"/>
  <c r="G52" i="33"/>
  <c r="G46" i="33"/>
  <c r="G178" i="33"/>
  <c r="G152" i="33"/>
  <c r="G136" i="33"/>
  <c r="G101" i="33"/>
  <c r="G93" i="33"/>
  <c r="G65" i="33"/>
  <c r="G57" i="33"/>
  <c r="G51" i="33"/>
  <c r="G49" i="33"/>
  <c r="G166" i="33"/>
  <c r="G154" i="33"/>
  <c r="G100" i="33"/>
  <c r="G209" i="33"/>
  <c r="G168" i="33"/>
  <c r="G142" i="33"/>
  <c r="G110" i="33"/>
  <c r="G99" i="33"/>
  <c r="G91" i="33"/>
  <c r="G63" i="33"/>
  <c r="G55" i="33"/>
  <c r="G47" i="33"/>
  <c r="G182" i="33"/>
  <c r="G170" i="33"/>
  <c r="G144" i="33"/>
  <c r="G114" i="33"/>
  <c r="G106" i="33"/>
  <c r="G98" i="33"/>
  <c r="G70" i="33"/>
  <c r="G66" i="33"/>
  <c r="G58" i="33"/>
  <c r="G50" i="33"/>
  <c r="G105" i="33"/>
  <c r="G60" i="33"/>
  <c r="G96" i="33"/>
  <c r="G69" i="33"/>
  <c r="G111" i="33"/>
  <c r="G146" i="33"/>
  <c r="G184" i="33"/>
  <c r="X8" i="32"/>
  <c r="G60" i="32"/>
  <c r="G59" i="32"/>
  <c r="G136" i="32"/>
  <c r="G147" i="32"/>
  <c r="G47" i="32"/>
  <c r="G149" i="32"/>
  <c r="G55" i="32"/>
  <c r="G56" i="32"/>
  <c r="G146" i="32"/>
  <c r="AC31" i="32"/>
  <c r="AC32" i="32" s="1"/>
  <c r="AD32" i="32" s="1"/>
  <c r="AC48" i="32"/>
  <c r="AD48" i="32" s="1"/>
  <c r="G62" i="32"/>
  <c r="G53" i="32"/>
  <c r="G94" i="32"/>
  <c r="G110" i="32"/>
  <c r="G111" i="32"/>
  <c r="AC13" i="32"/>
  <c r="AD14" i="32"/>
  <c r="AJ49" i="32"/>
  <c r="AJ65" i="32"/>
  <c r="AJ31" i="32"/>
  <c r="AJ15" i="32"/>
  <c r="F13" i="32"/>
  <c r="F12" i="32" s="1"/>
  <c r="AC16" i="32"/>
  <c r="AD16" i="32" s="1"/>
  <c r="AD15" i="32"/>
  <c r="G48" i="32"/>
  <c r="G54" i="32"/>
  <c r="G103" i="32"/>
  <c r="G108" i="32"/>
  <c r="G206" i="32"/>
  <c r="G205" i="32"/>
  <c r="G197" i="32"/>
  <c r="G189" i="32"/>
  <c r="G181" i="32"/>
  <c r="G209" i="32"/>
  <c r="G203" i="32"/>
  <c r="G173" i="32"/>
  <c r="G165" i="32"/>
  <c r="G157" i="32"/>
  <c r="G210" i="32"/>
  <c r="G204" i="32"/>
  <c r="G172" i="32"/>
  <c r="G164" i="32"/>
  <c r="G156" i="32"/>
  <c r="G180" i="32"/>
  <c r="G179" i="32"/>
  <c r="G171" i="32"/>
  <c r="G163" i="32"/>
  <c r="G155" i="32"/>
  <c r="G188" i="32"/>
  <c r="G187" i="32"/>
  <c r="G186" i="32"/>
  <c r="G185" i="32"/>
  <c r="G184" i="32"/>
  <c r="G183" i="32"/>
  <c r="G182" i="32"/>
  <c r="G178" i="32"/>
  <c r="G170" i="32"/>
  <c r="G162" i="32"/>
  <c r="G154" i="32"/>
  <c r="G196" i="32"/>
  <c r="G195" i="32"/>
  <c r="G194" i="32"/>
  <c r="G193" i="32"/>
  <c r="G192" i="32"/>
  <c r="G191" i="32"/>
  <c r="G190" i="32"/>
  <c r="G177" i="32"/>
  <c r="G169" i="32"/>
  <c r="G161" i="32"/>
  <c r="G153" i="32"/>
  <c r="G202" i="32"/>
  <c r="G175" i="32"/>
  <c r="G143" i="32"/>
  <c r="G115" i="32"/>
  <c r="G107" i="32"/>
  <c r="G99" i="32"/>
  <c r="G91" i="32"/>
  <c r="G63" i="32"/>
  <c r="G208" i="32"/>
  <c r="G152" i="32"/>
  <c r="G142" i="32"/>
  <c r="G114" i="32"/>
  <c r="G106" i="32"/>
  <c r="G98" i="32"/>
  <c r="G70" i="32"/>
  <c r="G66" i="32"/>
  <c r="G58" i="32"/>
  <c r="G201" i="32"/>
  <c r="G198" i="32"/>
  <c r="G160" i="32"/>
  <c r="G158" i="32"/>
  <c r="G141" i="32"/>
  <c r="G113" i="32"/>
  <c r="G105" i="32"/>
  <c r="G97" i="32"/>
  <c r="G69" i="32"/>
  <c r="G61" i="32"/>
  <c r="G207" i="32"/>
  <c r="G167" i="32"/>
  <c r="G140" i="32"/>
  <c r="G112" i="32"/>
  <c r="G104" i="32"/>
  <c r="G96" i="32"/>
  <c r="G68" i="32"/>
  <c r="G64" i="32"/>
  <c r="G159" i="32"/>
  <c r="G150" i="32"/>
  <c r="G145" i="32"/>
  <c r="G137" i="32"/>
  <c r="G109" i="32"/>
  <c r="G101" i="32"/>
  <c r="G93" i="32"/>
  <c r="G65" i="32"/>
  <c r="G57" i="32"/>
  <c r="G199" i="32"/>
  <c r="G168" i="32"/>
  <c r="G166" i="32"/>
  <c r="G151" i="32"/>
  <c r="G144" i="32"/>
  <c r="G50" i="32"/>
  <c r="AC65" i="32"/>
  <c r="G67" i="32"/>
  <c r="G92" i="32"/>
  <c r="G138" i="32"/>
  <c r="G176" i="32"/>
  <c r="G102" i="32"/>
  <c r="G200" i="32"/>
  <c r="G49" i="32"/>
  <c r="G51" i="32"/>
  <c r="G95" i="32"/>
  <c r="G100" i="32"/>
  <c r="G148" i="32"/>
  <c r="G46" i="32"/>
  <c r="G52" i="32"/>
  <c r="G139" i="32"/>
  <c r="G51" i="29"/>
  <c r="G152" i="29"/>
  <c r="G53" i="29"/>
  <c r="G167" i="29"/>
  <c r="G57" i="29"/>
  <c r="G65" i="29"/>
  <c r="G101" i="29"/>
  <c r="G49" i="29"/>
  <c r="G109" i="29"/>
  <c r="F12" i="29"/>
  <c r="AJ66" i="29"/>
  <c r="AK66" i="29" s="1"/>
  <c r="AJ65" i="25"/>
  <c r="F12" i="31"/>
  <c r="X8" i="31"/>
  <c r="G57" i="31"/>
  <c r="G111" i="31"/>
  <c r="E13" i="34" l="1"/>
  <c r="AJ14" i="34"/>
  <c r="AJ16" i="34"/>
  <c r="AK16" i="34" s="1"/>
  <c r="AK15" i="34"/>
  <c r="AC64" i="34"/>
  <c r="AD65" i="34"/>
  <c r="AC66" i="34"/>
  <c r="AD66" i="34" s="1"/>
  <c r="AC30" i="34"/>
  <c r="AD31" i="34"/>
  <c r="AC32" i="34"/>
  <c r="AD32" i="34" s="1"/>
  <c r="AJ32" i="34"/>
  <c r="AK32" i="34" s="1"/>
  <c r="AK31" i="34"/>
  <c r="AJ30" i="34"/>
  <c r="AC49" i="34"/>
  <c r="AD49" i="34" s="1"/>
  <c r="AC47" i="34"/>
  <c r="AD48" i="34"/>
  <c r="AK49" i="34"/>
  <c r="AJ48" i="34"/>
  <c r="AJ50" i="34"/>
  <c r="AK50" i="34" s="1"/>
  <c r="AK65" i="34"/>
  <c r="AJ66" i="34"/>
  <c r="AK66" i="34" s="1"/>
  <c r="AJ64" i="34"/>
  <c r="AC12" i="34"/>
  <c r="AD13" i="34"/>
  <c r="AC13" i="33"/>
  <c r="AD13" i="33" s="1"/>
  <c r="AC16" i="33"/>
  <c r="AD16" i="33" s="1"/>
  <c r="E13" i="33"/>
  <c r="AK49" i="33"/>
  <c r="AJ50" i="33"/>
  <c r="AK50" i="33" s="1"/>
  <c r="AJ48" i="33"/>
  <c r="AJ14" i="33"/>
  <c r="AJ16" i="33"/>
  <c r="AK16" i="33" s="1"/>
  <c r="AK15" i="33"/>
  <c r="AK65" i="33"/>
  <c r="AJ66" i="33"/>
  <c r="AK66" i="33" s="1"/>
  <c r="AJ64" i="33"/>
  <c r="AD46" i="33"/>
  <c r="AC45" i="33"/>
  <c r="AC64" i="33"/>
  <c r="AD65" i="33"/>
  <c r="AC66" i="33"/>
  <c r="AD66" i="33" s="1"/>
  <c r="AC12" i="33"/>
  <c r="AJ30" i="33"/>
  <c r="AK31" i="33"/>
  <c r="AJ32" i="33"/>
  <c r="AK32" i="33" s="1"/>
  <c r="AC32" i="33"/>
  <c r="AD32" i="33" s="1"/>
  <c r="AC30" i="33"/>
  <c r="AD31" i="33"/>
  <c r="AC49" i="32"/>
  <c r="AD49" i="32" s="1"/>
  <c r="AC30" i="32"/>
  <c r="AD30" i="32" s="1"/>
  <c r="AC47" i="32"/>
  <c r="AC46" i="32" s="1"/>
  <c r="AD31" i="32"/>
  <c r="E13" i="32"/>
  <c r="AC66" i="32"/>
  <c r="AD66" i="32" s="1"/>
  <c r="AD65" i="32"/>
  <c r="AC64" i="32"/>
  <c r="AJ32" i="32"/>
  <c r="AK32" i="32" s="1"/>
  <c r="AJ30" i="32"/>
  <c r="AK31" i="32"/>
  <c r="AJ14" i="32"/>
  <c r="AJ16" i="32"/>
  <c r="AK16" i="32" s="1"/>
  <c r="AK15" i="32"/>
  <c r="AJ66" i="32"/>
  <c r="AK66" i="32" s="1"/>
  <c r="AJ64" i="32"/>
  <c r="AK65" i="32"/>
  <c r="AJ50" i="32"/>
  <c r="AK50" i="32" s="1"/>
  <c r="AJ48" i="32"/>
  <c r="AK49" i="32"/>
  <c r="AD13" i="32"/>
  <c r="AC12" i="32"/>
  <c r="G61" i="31"/>
  <c r="G150" i="31"/>
  <c r="G66" i="31"/>
  <c r="G171" i="31"/>
  <c r="G67" i="31"/>
  <c r="G50" i="31"/>
  <c r="G68" i="31"/>
  <c r="G51" i="31"/>
  <c r="G69" i="31"/>
  <c r="G95" i="31"/>
  <c r="G98" i="31"/>
  <c r="AC32" i="31"/>
  <c r="AD32" i="31" s="1"/>
  <c r="AD31" i="31"/>
  <c r="AC30" i="31"/>
  <c r="AJ14" i="31"/>
  <c r="AJ16" i="31"/>
  <c r="AK16" i="31" s="1"/>
  <c r="AK15" i="31"/>
  <c r="AC48" i="31"/>
  <c r="G207" i="31"/>
  <c r="G205" i="31"/>
  <c r="G204" i="31"/>
  <c r="G203" i="31"/>
  <c r="G210" i="31"/>
  <c r="G202" i="31"/>
  <c r="G193" i="31"/>
  <c r="G185" i="31"/>
  <c r="G177" i="31"/>
  <c r="G169" i="31"/>
  <c r="G161" i="31"/>
  <c r="G153" i="31"/>
  <c r="G206" i="31"/>
  <c r="G200" i="31"/>
  <c r="G192" i="31"/>
  <c r="G184" i="31"/>
  <c r="G176" i="31"/>
  <c r="G168" i="31"/>
  <c r="G160" i="31"/>
  <c r="G208" i="31"/>
  <c r="G196" i="31"/>
  <c r="G188" i="31"/>
  <c r="G180" i="31"/>
  <c r="G172" i="31"/>
  <c r="G164" i="31"/>
  <c r="G156" i="31"/>
  <c r="G189" i="31"/>
  <c r="G179" i="31"/>
  <c r="G162" i="31"/>
  <c r="G159" i="31"/>
  <c r="G146" i="31"/>
  <c r="G138" i="31"/>
  <c r="G110" i="31"/>
  <c r="G102" i="31"/>
  <c r="G94" i="31"/>
  <c r="G186" i="31"/>
  <c r="G183" i="31"/>
  <c r="G166" i="31"/>
  <c r="G145" i="31"/>
  <c r="G137" i="31"/>
  <c r="G109" i="31"/>
  <c r="G101" i="31"/>
  <c r="G93" i="31"/>
  <c r="G190" i="31"/>
  <c r="G173" i="31"/>
  <c r="G163" i="31"/>
  <c r="G144" i="31"/>
  <c r="G136" i="31"/>
  <c r="G108" i="31"/>
  <c r="G100" i="31"/>
  <c r="G92" i="31"/>
  <c r="G197" i="31"/>
  <c r="G187" i="31"/>
  <c r="G170" i="31"/>
  <c r="G167" i="31"/>
  <c r="G143" i="31"/>
  <c r="G115" i="31"/>
  <c r="G107" i="31"/>
  <c r="G99" i="31"/>
  <c r="G91" i="31"/>
  <c r="G194" i="31"/>
  <c r="G191" i="31"/>
  <c r="G174" i="31"/>
  <c r="G157" i="31"/>
  <c r="G142" i="31"/>
  <c r="G201" i="31"/>
  <c r="G195" i="31"/>
  <c r="G178" i="31"/>
  <c r="G175" i="31"/>
  <c r="G158" i="31"/>
  <c r="G154" i="31"/>
  <c r="G148" i="31"/>
  <c r="G140" i="31"/>
  <c r="G112" i="31"/>
  <c r="G104" i="31"/>
  <c r="G96" i="31"/>
  <c r="G151" i="31"/>
  <c r="G199" i="31"/>
  <c r="G182" i="31"/>
  <c r="G165" i="31"/>
  <c r="G139" i="31"/>
  <c r="G113" i="31"/>
  <c r="G209" i="31"/>
  <c r="G198" i="31"/>
  <c r="G181" i="31"/>
  <c r="G149" i="31"/>
  <c r="G62" i="31"/>
  <c r="G52" i="31"/>
  <c r="G46" i="31"/>
  <c r="G152" i="31"/>
  <c r="G141" i="31"/>
  <c r="G105" i="31"/>
  <c r="G60" i="31"/>
  <c r="G47" i="31"/>
  <c r="G59" i="31"/>
  <c r="G63" i="31"/>
  <c r="AC15" i="31"/>
  <c r="AC65" i="31"/>
  <c r="AJ65" i="31"/>
  <c r="AJ49" i="31"/>
  <c r="G48" i="31"/>
  <c r="G54" i="31"/>
  <c r="G64" i="31"/>
  <c r="G103" i="31"/>
  <c r="G106" i="31"/>
  <c r="G147" i="31"/>
  <c r="G155" i="31"/>
  <c r="AJ31" i="31"/>
  <c r="G53" i="31"/>
  <c r="G55" i="31"/>
  <c r="G97" i="31"/>
  <c r="G114" i="31"/>
  <c r="G49" i="31"/>
  <c r="G56" i="31"/>
  <c r="G65" i="31"/>
  <c r="G70" i="31"/>
  <c r="X8" i="30"/>
  <c r="G100" i="30"/>
  <c r="G193" i="30"/>
  <c r="G48" i="30"/>
  <c r="G64" i="30"/>
  <c r="G68" i="30"/>
  <c r="AJ31" i="30"/>
  <c r="AJ32" i="30" s="1"/>
  <c r="AK32" i="30" s="1"/>
  <c r="G54" i="30"/>
  <c r="G56" i="30"/>
  <c r="AJ16" i="30"/>
  <c r="AK16" i="30" s="1"/>
  <c r="AJ14" i="30"/>
  <c r="AK15" i="30"/>
  <c r="AC48" i="30"/>
  <c r="AC65" i="30"/>
  <c r="AJ65" i="30"/>
  <c r="AJ49" i="30"/>
  <c r="AC31" i="30"/>
  <c r="F13" i="30"/>
  <c r="F12" i="30" s="1"/>
  <c r="AC15" i="30"/>
  <c r="G61" i="30"/>
  <c r="G69" i="30"/>
  <c r="G99" i="30"/>
  <c r="G113" i="30"/>
  <c r="G141" i="30"/>
  <c r="G50" i="30"/>
  <c r="G58" i="30"/>
  <c r="G66" i="30"/>
  <c r="G70" i="30"/>
  <c r="G107" i="30"/>
  <c r="G111" i="30"/>
  <c r="G207" i="30"/>
  <c r="G206" i="30"/>
  <c r="G204" i="30"/>
  <c r="G203" i="30"/>
  <c r="G210" i="30"/>
  <c r="G202" i="30"/>
  <c r="G209" i="30"/>
  <c r="G201" i="30"/>
  <c r="G208" i="30"/>
  <c r="G198" i="30"/>
  <c r="G190" i="30"/>
  <c r="G182" i="30"/>
  <c r="G174" i="30"/>
  <c r="G166" i="30"/>
  <c r="G158" i="30"/>
  <c r="G150" i="30"/>
  <c r="G142" i="30"/>
  <c r="G114" i="30"/>
  <c r="G106" i="30"/>
  <c r="G98" i="30"/>
  <c r="G197" i="30"/>
  <c r="G189" i="30"/>
  <c r="G181" i="30"/>
  <c r="G173" i="30"/>
  <c r="G165" i="30"/>
  <c r="G157" i="30"/>
  <c r="G149" i="30"/>
  <c r="G196" i="30"/>
  <c r="G188" i="30"/>
  <c r="G180" i="30"/>
  <c r="G172" i="30"/>
  <c r="G164" i="30"/>
  <c r="G156" i="30"/>
  <c r="G148" i="30"/>
  <c r="G140" i="30"/>
  <c r="G112" i="30"/>
  <c r="G104" i="30"/>
  <c r="G195" i="30"/>
  <c r="G187" i="30"/>
  <c r="G179" i="30"/>
  <c r="G171" i="30"/>
  <c r="G163" i="30"/>
  <c r="G155" i="30"/>
  <c r="G147" i="30"/>
  <c r="G139" i="30"/>
  <c r="G194" i="30"/>
  <c r="G186" i="30"/>
  <c r="G178" i="30"/>
  <c r="G170" i="30"/>
  <c r="G162" i="30"/>
  <c r="G154" i="30"/>
  <c r="G146" i="30"/>
  <c r="G138" i="30"/>
  <c r="G110" i="30"/>
  <c r="G102" i="30"/>
  <c r="G200" i="30"/>
  <c r="G192" i="30"/>
  <c r="G184" i="30"/>
  <c r="G176" i="30"/>
  <c r="G168" i="30"/>
  <c r="G160" i="30"/>
  <c r="G152" i="30"/>
  <c r="G144" i="30"/>
  <c r="G136" i="30"/>
  <c r="G205" i="30"/>
  <c r="G199" i="30"/>
  <c r="G191" i="30"/>
  <c r="G183" i="30"/>
  <c r="G175" i="30"/>
  <c r="G167" i="30"/>
  <c r="G159" i="30"/>
  <c r="G151" i="30"/>
  <c r="G143" i="30"/>
  <c r="G115" i="30"/>
  <c r="G47" i="30"/>
  <c r="G55" i="30"/>
  <c r="G63" i="30"/>
  <c r="G91" i="30"/>
  <c r="G109" i="30"/>
  <c r="G153" i="30"/>
  <c r="G60" i="30"/>
  <c r="G92" i="30"/>
  <c r="G97" i="30"/>
  <c r="G103" i="30"/>
  <c r="G161" i="30"/>
  <c r="G49" i="30"/>
  <c r="G51" i="30"/>
  <c r="G57" i="30"/>
  <c r="G65" i="30"/>
  <c r="G93" i="30"/>
  <c r="G96" i="30"/>
  <c r="G169" i="30"/>
  <c r="G46" i="30"/>
  <c r="G52" i="30"/>
  <c r="G62" i="30"/>
  <c r="G94" i="30"/>
  <c r="G95" i="30"/>
  <c r="G137" i="30"/>
  <c r="G177" i="30"/>
  <c r="G53" i="30"/>
  <c r="G59" i="30"/>
  <c r="G67" i="30"/>
  <c r="G101" i="30"/>
  <c r="G105" i="30"/>
  <c r="G108" i="30"/>
  <c r="G185" i="30"/>
  <c r="AC49" i="29"/>
  <c r="AD49" i="29" s="1"/>
  <c r="AC47" i="29"/>
  <c r="AD48" i="29"/>
  <c r="AK65" i="29"/>
  <c r="X8" i="29"/>
  <c r="AC65" i="29"/>
  <c r="AC31" i="29"/>
  <c r="AC15" i="29"/>
  <c r="AK64" i="29"/>
  <c r="AJ63" i="29"/>
  <c r="G46" i="29"/>
  <c r="AJ49" i="29"/>
  <c r="G52" i="29"/>
  <c r="G91" i="29"/>
  <c r="AJ15" i="29"/>
  <c r="G48" i="29"/>
  <c r="G54" i="29"/>
  <c r="G56" i="29"/>
  <c r="G62" i="29"/>
  <c r="G68" i="29"/>
  <c r="G99" i="29"/>
  <c r="G188" i="29"/>
  <c r="G63" i="29"/>
  <c r="G67" i="29"/>
  <c r="G137" i="29"/>
  <c r="AJ31" i="29"/>
  <c r="G50" i="29"/>
  <c r="G207" i="29"/>
  <c r="G206" i="29"/>
  <c r="G205" i="29"/>
  <c r="G204" i="29"/>
  <c r="G198" i="29"/>
  <c r="G190" i="29"/>
  <c r="G182" i="29"/>
  <c r="G174" i="29"/>
  <c r="G166" i="29"/>
  <c r="G158" i="29"/>
  <c r="G210" i="29"/>
  <c r="G208" i="29"/>
  <c r="G195" i="29"/>
  <c r="G187" i="29"/>
  <c r="G179" i="29"/>
  <c r="G171" i="29"/>
  <c r="G163" i="29"/>
  <c r="G155" i="29"/>
  <c r="G147" i="29"/>
  <c r="G194" i="29"/>
  <c r="G186" i="29"/>
  <c r="G178" i="29"/>
  <c r="G170" i="29"/>
  <c r="G162" i="29"/>
  <c r="G193" i="29"/>
  <c r="G185" i="29"/>
  <c r="G177" i="29"/>
  <c r="G169" i="29"/>
  <c r="G161" i="29"/>
  <c r="G153" i="29"/>
  <c r="G202" i="29"/>
  <c r="G200" i="29"/>
  <c r="G192" i="29"/>
  <c r="G184" i="29"/>
  <c r="G176" i="29"/>
  <c r="G168" i="29"/>
  <c r="G160" i="29"/>
  <c r="G197" i="29"/>
  <c r="G164" i="29"/>
  <c r="G159" i="29"/>
  <c r="G154" i="29"/>
  <c r="G114" i="29"/>
  <c r="G106" i="29"/>
  <c r="G98" i="29"/>
  <c r="G70" i="29"/>
  <c r="G66" i="29"/>
  <c r="G58" i="29"/>
  <c r="G199" i="29"/>
  <c r="G173" i="29"/>
  <c r="G157" i="29"/>
  <c r="G113" i="29"/>
  <c r="G105" i="29"/>
  <c r="G97" i="29"/>
  <c r="G69" i="29"/>
  <c r="G61" i="29"/>
  <c r="G209" i="29"/>
  <c r="G180" i="29"/>
  <c r="G175" i="29"/>
  <c r="G112" i="29"/>
  <c r="G104" i="29"/>
  <c r="G96" i="29"/>
  <c r="G189" i="29"/>
  <c r="G146" i="29"/>
  <c r="G145" i="29"/>
  <c r="G144" i="29"/>
  <c r="G143" i="29"/>
  <c r="G142" i="29"/>
  <c r="G141" i="29"/>
  <c r="G140" i="29"/>
  <c r="G139" i="29"/>
  <c r="G111" i="29"/>
  <c r="G103" i="29"/>
  <c r="G95" i="29"/>
  <c r="G196" i="29"/>
  <c r="G191" i="29"/>
  <c r="G165" i="29"/>
  <c r="G151" i="29"/>
  <c r="G150" i="29"/>
  <c r="G149" i="29"/>
  <c r="G148" i="29"/>
  <c r="G138" i="29"/>
  <c r="G110" i="29"/>
  <c r="G102" i="29"/>
  <c r="G94" i="29"/>
  <c r="G181" i="29"/>
  <c r="G156" i="29"/>
  <c r="G136" i="29"/>
  <c r="G108" i="29"/>
  <c r="G100" i="29"/>
  <c r="G92" i="29"/>
  <c r="G47" i="29"/>
  <c r="G55" i="29"/>
  <c r="G59" i="29"/>
  <c r="G93" i="29"/>
  <c r="G172" i="29"/>
  <c r="G201" i="29"/>
  <c r="G60" i="29"/>
  <c r="G64" i="29"/>
  <c r="G115" i="29"/>
  <c r="G183" i="29"/>
  <c r="G147" i="28"/>
  <c r="X8" i="28"/>
  <c r="G161" i="28"/>
  <c r="AJ65" i="28"/>
  <c r="AJ66" i="28" s="1"/>
  <c r="AK66" i="28" s="1"/>
  <c r="G92" i="28"/>
  <c r="AJ31" i="28"/>
  <c r="AK31" i="28" s="1"/>
  <c r="AJ49" i="28"/>
  <c r="G52" i="28"/>
  <c r="G100" i="28"/>
  <c r="G175" i="28"/>
  <c r="G54" i="28"/>
  <c r="G102" i="28"/>
  <c r="G179" i="28"/>
  <c r="G138" i="28"/>
  <c r="G46" i="28"/>
  <c r="G140" i="28"/>
  <c r="G48" i="28"/>
  <c r="G55" i="28"/>
  <c r="G141" i="28"/>
  <c r="G63" i="28"/>
  <c r="G142" i="28"/>
  <c r="AC15" i="28"/>
  <c r="AC65" i="28"/>
  <c r="AC48" i="28"/>
  <c r="AC31" i="28"/>
  <c r="AJ14" i="28"/>
  <c r="AJ16" i="28"/>
  <c r="AK16" i="28" s="1"/>
  <c r="AK15" i="28"/>
  <c r="G91" i="28"/>
  <c r="G177" i="28"/>
  <c r="G60" i="28"/>
  <c r="G139" i="28"/>
  <c r="G159" i="28"/>
  <c r="G206" i="28"/>
  <c r="G210" i="28"/>
  <c r="G202" i="28"/>
  <c r="G193" i="28"/>
  <c r="G185" i="28"/>
  <c r="G200" i="28"/>
  <c r="G192" i="28"/>
  <c r="G184" i="28"/>
  <c r="G176" i="28"/>
  <c r="G168" i="28"/>
  <c r="G160" i="28"/>
  <c r="G152" i="28"/>
  <c r="G144" i="28"/>
  <c r="G136" i="28"/>
  <c r="G108" i="28"/>
  <c r="G201" i="28"/>
  <c r="G199" i="28"/>
  <c r="G191" i="28"/>
  <c r="G183" i="28"/>
  <c r="G207" i="28"/>
  <c r="G198" i="28"/>
  <c r="G190" i="28"/>
  <c r="G182" i="28"/>
  <c r="G174" i="28"/>
  <c r="G166" i="28"/>
  <c r="G158" i="28"/>
  <c r="G150" i="28"/>
  <c r="G197" i="28"/>
  <c r="G189" i="28"/>
  <c r="G181" i="28"/>
  <c r="G173" i="28"/>
  <c r="G165" i="28"/>
  <c r="G157" i="28"/>
  <c r="G149" i="28"/>
  <c r="G208" i="28"/>
  <c r="G203" i="28"/>
  <c r="G196" i="28"/>
  <c r="G188" i="28"/>
  <c r="G180" i="28"/>
  <c r="G172" i="28"/>
  <c r="G164" i="28"/>
  <c r="G156" i="28"/>
  <c r="G148" i="28"/>
  <c r="G205" i="28"/>
  <c r="G186" i="28"/>
  <c r="G170" i="28"/>
  <c r="G154" i="28"/>
  <c r="G143" i="28"/>
  <c r="G101" i="28"/>
  <c r="G93" i="28"/>
  <c r="G65" i="28"/>
  <c r="G57" i="28"/>
  <c r="G51" i="28"/>
  <c r="G49" i="28"/>
  <c r="G195" i="28"/>
  <c r="G171" i="28"/>
  <c r="G155" i="28"/>
  <c r="G98" i="28"/>
  <c r="G70" i="28"/>
  <c r="G66" i="28"/>
  <c r="G58" i="28"/>
  <c r="G50" i="28"/>
  <c r="G178" i="28"/>
  <c r="G162" i="28"/>
  <c r="G97" i="28"/>
  <c r="G69" i="28"/>
  <c r="G61" i="28"/>
  <c r="G187" i="28"/>
  <c r="G169" i="28"/>
  <c r="G153" i="28"/>
  <c r="G145" i="28"/>
  <c r="G107" i="28"/>
  <c r="G106" i="28"/>
  <c r="G105" i="28"/>
  <c r="G104" i="28"/>
  <c r="G96" i="28"/>
  <c r="G68" i="28"/>
  <c r="G64" i="28"/>
  <c r="G194" i="28"/>
  <c r="G167" i="28"/>
  <c r="G151" i="28"/>
  <c r="G115" i="28"/>
  <c r="G114" i="28"/>
  <c r="G113" i="28"/>
  <c r="G112" i="28"/>
  <c r="G111" i="28"/>
  <c r="G110" i="28"/>
  <c r="G109" i="28"/>
  <c r="G103" i="28"/>
  <c r="G95" i="28"/>
  <c r="G67" i="28"/>
  <c r="G59" i="28"/>
  <c r="G53" i="28"/>
  <c r="G47" i="28"/>
  <c r="G56" i="28"/>
  <c r="G62" i="28"/>
  <c r="G94" i="28"/>
  <c r="G99" i="28"/>
  <c r="G137" i="28"/>
  <c r="G146" i="28"/>
  <c r="G204" i="28"/>
  <c r="F13" i="28"/>
  <c r="F12" i="28" s="1"/>
  <c r="G209" i="28"/>
  <c r="X8" i="27"/>
  <c r="AJ49" i="27"/>
  <c r="AJ50" i="27" s="1"/>
  <c r="AK50" i="27" s="1"/>
  <c r="G61" i="27"/>
  <c r="G195" i="27"/>
  <c r="G52" i="27"/>
  <c r="G198" i="27"/>
  <c r="G53" i="27"/>
  <c r="G68" i="27"/>
  <c r="G160" i="27"/>
  <c r="G204" i="27"/>
  <c r="G50" i="27"/>
  <c r="G67" i="27"/>
  <c r="AC15" i="27"/>
  <c r="AD15" i="27" s="1"/>
  <c r="G70" i="27"/>
  <c r="G161" i="27"/>
  <c r="G194" i="27"/>
  <c r="G64" i="27"/>
  <c r="G96" i="27"/>
  <c r="G177" i="27"/>
  <c r="G111" i="27"/>
  <c r="G114" i="27"/>
  <c r="G144" i="27"/>
  <c r="G57" i="27"/>
  <c r="G102" i="27"/>
  <c r="G178" i="27"/>
  <c r="AJ31" i="27"/>
  <c r="G46" i="27"/>
  <c r="G59" i="27"/>
  <c r="G104" i="27"/>
  <c r="G184" i="27"/>
  <c r="AJ66" i="27"/>
  <c r="AK66" i="27" s="1"/>
  <c r="AK65" i="27"/>
  <c r="AJ64" i="27"/>
  <c r="F13" i="27"/>
  <c r="F12" i="27" s="1"/>
  <c r="G49" i="27"/>
  <c r="G51" i="27"/>
  <c r="G66" i="27"/>
  <c r="G97" i="27"/>
  <c r="G106" i="27"/>
  <c r="G200" i="27"/>
  <c r="AJ15" i="27"/>
  <c r="AC31" i="27"/>
  <c r="G48" i="27"/>
  <c r="G54" i="27"/>
  <c r="G56" i="27"/>
  <c r="G58" i="27"/>
  <c r="AC64" i="27"/>
  <c r="G69" i="27"/>
  <c r="G110" i="27"/>
  <c r="G147" i="27"/>
  <c r="G150" i="27"/>
  <c r="G209" i="27"/>
  <c r="AC48" i="27"/>
  <c r="AC66" i="27"/>
  <c r="AD66" i="27" s="1"/>
  <c r="G95" i="27"/>
  <c r="G136" i="27"/>
  <c r="G153" i="27"/>
  <c r="G170" i="27"/>
  <c r="G187" i="27"/>
  <c r="G208" i="27"/>
  <c r="G207" i="27"/>
  <c r="G206" i="27"/>
  <c r="G205" i="27"/>
  <c r="G210" i="27"/>
  <c r="G202" i="27"/>
  <c r="G203" i="27"/>
  <c r="G199" i="27"/>
  <c r="G191" i="27"/>
  <c r="G183" i="27"/>
  <c r="G175" i="27"/>
  <c r="G167" i="27"/>
  <c r="G159" i="27"/>
  <c r="G151" i="27"/>
  <c r="G143" i="27"/>
  <c r="G115" i="27"/>
  <c r="G107" i="27"/>
  <c r="G197" i="27"/>
  <c r="G189" i="27"/>
  <c r="G181" i="27"/>
  <c r="G173" i="27"/>
  <c r="G165" i="27"/>
  <c r="G157" i="27"/>
  <c r="G149" i="27"/>
  <c r="G141" i="27"/>
  <c r="G113" i="27"/>
  <c r="G105" i="27"/>
  <c r="G196" i="27"/>
  <c r="G188" i="27"/>
  <c r="G180" i="27"/>
  <c r="G172" i="27"/>
  <c r="G164" i="27"/>
  <c r="G156" i="27"/>
  <c r="G148" i="27"/>
  <c r="G140" i="27"/>
  <c r="G112" i="27"/>
  <c r="G201" i="27"/>
  <c r="G185" i="27"/>
  <c r="G168" i="27"/>
  <c r="G158" i="27"/>
  <c r="G155" i="27"/>
  <c r="G138" i="27"/>
  <c r="G101" i="27"/>
  <c r="G93" i="27"/>
  <c r="G65" i="27"/>
  <c r="G192" i="27"/>
  <c r="G182" i="27"/>
  <c r="G179" i="27"/>
  <c r="G162" i="27"/>
  <c r="G145" i="27"/>
  <c r="G108" i="27"/>
  <c r="G100" i="27"/>
  <c r="G92" i="27"/>
  <c r="G60" i="27"/>
  <c r="G186" i="27"/>
  <c r="G169" i="27"/>
  <c r="G152" i="27"/>
  <c r="G142" i="27"/>
  <c r="G139" i="27"/>
  <c r="G99" i="27"/>
  <c r="G91" i="27"/>
  <c r="G63" i="27"/>
  <c r="G193" i="27"/>
  <c r="G176" i="27"/>
  <c r="G166" i="27"/>
  <c r="G163" i="27"/>
  <c r="G146" i="27"/>
  <c r="G109" i="27"/>
  <c r="G47" i="27"/>
  <c r="G55" i="27"/>
  <c r="G62" i="27"/>
  <c r="G94" i="27"/>
  <c r="G98" i="27"/>
  <c r="G103" i="27"/>
  <c r="G137" i="27"/>
  <c r="G154" i="27"/>
  <c r="G171" i="27"/>
  <c r="G174" i="27"/>
  <c r="X8" i="26"/>
  <c r="F12" i="26"/>
  <c r="AC31" i="26"/>
  <c r="AD31" i="26" s="1"/>
  <c r="AC16" i="26"/>
  <c r="AD16" i="26" s="1"/>
  <c r="AC14" i="26"/>
  <c r="AD14" i="26" s="1"/>
  <c r="G66" i="26"/>
  <c r="G160" i="26"/>
  <c r="G58" i="26"/>
  <c r="G154" i="26"/>
  <c r="G183" i="26"/>
  <c r="AC48" i="26"/>
  <c r="AC65" i="26"/>
  <c r="AD15" i="26"/>
  <c r="G101" i="26"/>
  <c r="G141" i="26"/>
  <c r="G150" i="26"/>
  <c r="G177" i="26"/>
  <c r="AJ65" i="26"/>
  <c r="AJ49" i="26"/>
  <c r="AJ15" i="26"/>
  <c r="G69" i="26"/>
  <c r="G200" i="26"/>
  <c r="G48" i="26"/>
  <c r="G54" i="26"/>
  <c r="G96" i="26"/>
  <c r="G102" i="26"/>
  <c r="G194" i="26"/>
  <c r="AJ31" i="26"/>
  <c r="G64" i="26"/>
  <c r="G208" i="26"/>
  <c r="G207" i="26"/>
  <c r="G206" i="26"/>
  <c r="G205" i="26"/>
  <c r="G210" i="26"/>
  <c r="G198" i="26"/>
  <c r="G190" i="26"/>
  <c r="G182" i="26"/>
  <c r="G174" i="26"/>
  <c r="G166" i="26"/>
  <c r="G158" i="26"/>
  <c r="G201" i="26"/>
  <c r="G197" i="26"/>
  <c r="G189" i="26"/>
  <c r="G181" i="26"/>
  <c r="G173" i="26"/>
  <c r="G165" i="26"/>
  <c r="G157" i="26"/>
  <c r="G204" i="26"/>
  <c r="G196" i="26"/>
  <c r="G188" i="26"/>
  <c r="G180" i="26"/>
  <c r="G172" i="26"/>
  <c r="G164" i="26"/>
  <c r="G195" i="26"/>
  <c r="G191" i="26"/>
  <c r="G178" i="26"/>
  <c r="G161" i="26"/>
  <c r="G155" i="26"/>
  <c r="G147" i="26"/>
  <c r="G139" i="26"/>
  <c r="G111" i="26"/>
  <c r="G103" i="26"/>
  <c r="G95" i="26"/>
  <c r="G192" i="26"/>
  <c r="G179" i="26"/>
  <c r="G175" i="26"/>
  <c r="G162" i="26"/>
  <c r="G153" i="26"/>
  <c r="G145" i="26"/>
  <c r="G137" i="26"/>
  <c r="G209" i="26"/>
  <c r="G199" i="26"/>
  <c r="G186" i="26"/>
  <c r="G169" i="26"/>
  <c r="G152" i="26"/>
  <c r="G144" i="26"/>
  <c r="G136" i="26"/>
  <c r="G108" i="26"/>
  <c r="G203" i="26"/>
  <c r="G193" i="26"/>
  <c r="G176" i="26"/>
  <c r="G163" i="26"/>
  <c r="G159" i="26"/>
  <c r="G151" i="26"/>
  <c r="G143" i="26"/>
  <c r="G115" i="26"/>
  <c r="G107" i="26"/>
  <c r="G99" i="26"/>
  <c r="G91" i="26"/>
  <c r="G171" i="26"/>
  <c r="G148" i="26"/>
  <c r="G112" i="26"/>
  <c r="G97" i="26"/>
  <c r="G67" i="26"/>
  <c r="G59" i="26"/>
  <c r="G53" i="26"/>
  <c r="G185" i="26"/>
  <c r="G168" i="26"/>
  <c r="G146" i="26"/>
  <c r="G109" i="26"/>
  <c r="G104" i="26"/>
  <c r="G98" i="26"/>
  <c r="G62" i="26"/>
  <c r="G52" i="26"/>
  <c r="G46" i="26"/>
  <c r="G187" i="26"/>
  <c r="G170" i="26"/>
  <c r="G142" i="26"/>
  <c r="G105" i="26"/>
  <c r="G92" i="26"/>
  <c r="G65" i="26"/>
  <c r="G57" i="26"/>
  <c r="G51" i="26"/>
  <c r="G49" i="26"/>
  <c r="G202" i="26"/>
  <c r="G149" i="26"/>
  <c r="G113" i="26"/>
  <c r="G110" i="26"/>
  <c r="G106" i="26"/>
  <c r="G93" i="26"/>
  <c r="G60" i="26"/>
  <c r="G184" i="26"/>
  <c r="G167" i="26"/>
  <c r="G156" i="26"/>
  <c r="G140" i="26"/>
  <c r="G100" i="26"/>
  <c r="G94" i="26"/>
  <c r="G63" i="26"/>
  <c r="G55" i="26"/>
  <c r="G47" i="26"/>
  <c r="G56" i="26"/>
  <c r="G138" i="26"/>
  <c r="G50" i="26"/>
  <c r="G61" i="26"/>
  <c r="G68" i="26"/>
  <c r="G114" i="26"/>
  <c r="F12" i="25"/>
  <c r="G104" i="25"/>
  <c r="G47" i="25"/>
  <c r="AC48" i="25"/>
  <c r="AC47" i="25" s="1"/>
  <c r="AJ47" i="25"/>
  <c r="AJ50" i="25"/>
  <c r="AK50" i="25" s="1"/>
  <c r="X8" i="25"/>
  <c r="AJ66" i="25"/>
  <c r="AK66" i="25" s="1"/>
  <c r="AK65" i="25"/>
  <c r="AJ64" i="25"/>
  <c r="AK49" i="25"/>
  <c r="G52" i="25"/>
  <c r="G207" i="25"/>
  <c r="G206" i="25"/>
  <c r="G205" i="25"/>
  <c r="G210" i="25"/>
  <c r="G202" i="25"/>
  <c r="G200" i="25"/>
  <c r="G199" i="25"/>
  <c r="G191" i="25"/>
  <c r="G183" i="25"/>
  <c r="G198" i="25"/>
  <c r="G190" i="25"/>
  <c r="G182" i="25"/>
  <c r="G174" i="25"/>
  <c r="G166" i="25"/>
  <c r="G158" i="25"/>
  <c r="G150" i="25"/>
  <c r="G142" i="25"/>
  <c r="G114" i="25"/>
  <c r="G203" i="25"/>
  <c r="G197" i="25"/>
  <c r="G189" i="25"/>
  <c r="G181" i="25"/>
  <c r="G201" i="25"/>
  <c r="G196" i="25"/>
  <c r="G188" i="25"/>
  <c r="G180" i="25"/>
  <c r="G172" i="25"/>
  <c r="G164" i="25"/>
  <c r="G156" i="25"/>
  <c r="G148" i="25"/>
  <c r="G140" i="25"/>
  <c r="G112" i="25"/>
  <c r="G208" i="25"/>
  <c r="G195" i="25"/>
  <c r="G187" i="25"/>
  <c r="G179" i="25"/>
  <c r="G171" i="25"/>
  <c r="G163" i="25"/>
  <c r="G204" i="25"/>
  <c r="G194" i="25"/>
  <c r="G186" i="25"/>
  <c r="G178" i="25"/>
  <c r="G170" i="25"/>
  <c r="G162" i="25"/>
  <c r="G154" i="25"/>
  <c r="G146" i="25"/>
  <c r="G138" i="25"/>
  <c r="G209" i="25"/>
  <c r="G169" i="25"/>
  <c r="G155" i="25"/>
  <c r="G145" i="25"/>
  <c r="G109" i="25"/>
  <c r="G101" i="25"/>
  <c r="G93" i="25"/>
  <c r="G65" i="25"/>
  <c r="G57" i="25"/>
  <c r="G51" i="25"/>
  <c r="G49" i="25"/>
  <c r="G193" i="25"/>
  <c r="G176" i="25"/>
  <c r="G152" i="25"/>
  <c r="G115" i="25"/>
  <c r="G108" i="25"/>
  <c r="G100" i="25"/>
  <c r="G92" i="25"/>
  <c r="G60" i="25"/>
  <c r="G167" i="25"/>
  <c r="G159" i="25"/>
  <c r="G149" i="25"/>
  <c r="G139" i="25"/>
  <c r="G107" i="25"/>
  <c r="G99" i="25"/>
  <c r="G91" i="25"/>
  <c r="G63" i="25"/>
  <c r="G55" i="25"/>
  <c r="G185" i="25"/>
  <c r="G165" i="25"/>
  <c r="G153" i="25"/>
  <c r="G136" i="25"/>
  <c r="G106" i="25"/>
  <c r="G98" i="25"/>
  <c r="G70" i="25"/>
  <c r="G66" i="25"/>
  <c r="G58" i="25"/>
  <c r="G184" i="25"/>
  <c r="G175" i="25"/>
  <c r="G161" i="25"/>
  <c r="G144" i="25"/>
  <c r="G103" i="25"/>
  <c r="G95" i="25"/>
  <c r="G67" i="25"/>
  <c r="G59" i="25"/>
  <c r="G53" i="25"/>
  <c r="G157" i="25"/>
  <c r="G94" i="25"/>
  <c r="G69" i="25"/>
  <c r="G62" i="25"/>
  <c r="G160" i="25"/>
  <c r="G96" i="25"/>
  <c r="G147" i="25"/>
  <c r="G141" i="25"/>
  <c r="G137" i="25"/>
  <c r="G113" i="25"/>
  <c r="G110" i="25"/>
  <c r="G105" i="25"/>
  <c r="G97" i="25"/>
  <c r="G173" i="25"/>
  <c r="G168" i="25"/>
  <c r="G48" i="25"/>
  <c r="G151" i="25"/>
  <c r="G143" i="25"/>
  <c r="G56" i="25"/>
  <c r="G177" i="25"/>
  <c r="G68" i="25"/>
  <c r="G61" i="25"/>
  <c r="G50" i="25"/>
  <c r="G46" i="25"/>
  <c r="G102" i="25"/>
  <c r="G64" i="25"/>
  <c r="G54" i="25"/>
  <c r="G192" i="25"/>
  <c r="AC15" i="25"/>
  <c r="AD65" i="25"/>
  <c r="AC64" i="25"/>
  <c r="AJ15" i="25"/>
  <c r="AC31" i="25"/>
  <c r="AC66" i="25"/>
  <c r="AD66" i="25" s="1"/>
  <c r="AJ31" i="25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E25" i="15"/>
  <c r="E25" i="13"/>
  <c r="S2" i="20"/>
  <c r="AC2" i="20"/>
  <c r="AC48" i="20" s="1"/>
  <c r="AK2" i="20"/>
  <c r="AJ15" i="20" s="1"/>
  <c r="S3" i="20"/>
  <c r="AD4" i="20"/>
  <c r="AK4" i="20"/>
  <c r="E230" i="20"/>
  <c r="I230" i="20"/>
  <c r="L230" i="20"/>
  <c r="O230" i="20"/>
  <c r="G25" i="20"/>
  <c r="F11" i="20"/>
  <c r="C16" i="20"/>
  <c r="F13" i="20" s="1"/>
  <c r="AD20" i="20"/>
  <c r="AK20" i="20"/>
  <c r="AD37" i="20"/>
  <c r="AK38" i="20"/>
  <c r="AJ49" i="20"/>
  <c r="AJ48" i="20" s="1"/>
  <c r="AD54" i="20"/>
  <c r="AK54" i="20"/>
  <c r="E231" i="20"/>
  <c r="I231" i="20"/>
  <c r="L231" i="20"/>
  <c r="O231" i="20"/>
  <c r="E232" i="20"/>
  <c r="I232" i="20"/>
  <c r="L232" i="20"/>
  <c r="O232" i="20"/>
  <c r="E233" i="20"/>
  <c r="I233" i="20"/>
  <c r="L233" i="20"/>
  <c r="O233" i="20"/>
  <c r="E234" i="20"/>
  <c r="I234" i="20"/>
  <c r="L234" i="20"/>
  <c r="O234" i="20"/>
  <c r="E235" i="20"/>
  <c r="I235" i="20"/>
  <c r="L235" i="20"/>
  <c r="O235" i="20"/>
  <c r="E236" i="20"/>
  <c r="I236" i="20"/>
  <c r="L236" i="20"/>
  <c r="O236" i="20"/>
  <c r="E237" i="20"/>
  <c r="I237" i="20"/>
  <c r="L237" i="20"/>
  <c r="O237" i="20"/>
  <c r="E238" i="20"/>
  <c r="I238" i="20"/>
  <c r="L238" i="20"/>
  <c r="O238" i="20"/>
  <c r="E239" i="20"/>
  <c r="I239" i="20"/>
  <c r="L239" i="20"/>
  <c r="O239" i="20"/>
  <c r="E240" i="20"/>
  <c r="I240" i="20"/>
  <c r="L240" i="20"/>
  <c r="O240" i="20"/>
  <c r="E241" i="20"/>
  <c r="I241" i="20"/>
  <c r="L241" i="20"/>
  <c r="O241" i="20"/>
  <c r="E242" i="20"/>
  <c r="I242" i="20"/>
  <c r="L242" i="20"/>
  <c r="O242" i="20"/>
  <c r="E243" i="20"/>
  <c r="I243" i="20"/>
  <c r="L243" i="20"/>
  <c r="O243" i="20"/>
  <c r="E244" i="20"/>
  <c r="I244" i="20"/>
  <c r="L244" i="20"/>
  <c r="O244" i="20"/>
  <c r="E245" i="20"/>
  <c r="I245" i="20"/>
  <c r="L245" i="20"/>
  <c r="O245" i="20"/>
  <c r="E246" i="20"/>
  <c r="I246" i="20"/>
  <c r="L246" i="20"/>
  <c r="O246" i="20"/>
  <c r="E247" i="20"/>
  <c r="I247" i="20"/>
  <c r="L247" i="20"/>
  <c r="O247" i="20"/>
  <c r="E248" i="20"/>
  <c r="I248" i="20"/>
  <c r="L248" i="20"/>
  <c r="O248" i="20"/>
  <c r="E249" i="20"/>
  <c r="I249" i="20"/>
  <c r="L249" i="20"/>
  <c r="O249" i="20"/>
  <c r="E250" i="20"/>
  <c r="I250" i="20"/>
  <c r="L250" i="20"/>
  <c r="O250" i="20"/>
  <c r="E251" i="20"/>
  <c r="I251" i="20"/>
  <c r="L251" i="20"/>
  <c r="O251" i="20"/>
  <c r="E252" i="20"/>
  <c r="I252" i="20"/>
  <c r="L252" i="20"/>
  <c r="O252" i="20"/>
  <c r="E253" i="20"/>
  <c r="I253" i="20"/>
  <c r="L253" i="20"/>
  <c r="O253" i="20"/>
  <c r="E254" i="20"/>
  <c r="I254" i="20"/>
  <c r="L254" i="20"/>
  <c r="O254" i="20"/>
  <c r="E255" i="20"/>
  <c r="I255" i="20"/>
  <c r="L255" i="20"/>
  <c r="O255" i="20"/>
  <c r="E256" i="20"/>
  <c r="I256" i="20"/>
  <c r="L256" i="20"/>
  <c r="O256" i="20"/>
  <c r="E257" i="20"/>
  <c r="I257" i="20"/>
  <c r="L257" i="20"/>
  <c r="O257" i="20"/>
  <c r="E258" i="20"/>
  <c r="I258" i="20"/>
  <c r="L258" i="20"/>
  <c r="O258" i="20"/>
  <c r="E259" i="20"/>
  <c r="I259" i="20"/>
  <c r="L259" i="20"/>
  <c r="O259" i="20"/>
  <c r="E260" i="20"/>
  <c r="I260" i="20"/>
  <c r="L260" i="20"/>
  <c r="O260" i="20"/>
  <c r="E261" i="20"/>
  <c r="I261" i="20"/>
  <c r="L261" i="20"/>
  <c r="O261" i="20"/>
  <c r="E262" i="20"/>
  <c r="I262" i="20"/>
  <c r="L262" i="20"/>
  <c r="O262" i="20"/>
  <c r="E263" i="20"/>
  <c r="I263" i="20"/>
  <c r="L263" i="20"/>
  <c r="O263" i="20"/>
  <c r="E264" i="20"/>
  <c r="I264" i="20"/>
  <c r="L264" i="20"/>
  <c r="O264" i="20"/>
  <c r="E265" i="20"/>
  <c r="I265" i="20"/>
  <c r="L265" i="20"/>
  <c r="O265" i="20"/>
  <c r="E266" i="20"/>
  <c r="I266" i="20"/>
  <c r="L266" i="20"/>
  <c r="O266" i="20"/>
  <c r="E267" i="20"/>
  <c r="I267" i="20"/>
  <c r="L267" i="20"/>
  <c r="O267" i="20"/>
  <c r="E268" i="20"/>
  <c r="I268" i="20"/>
  <c r="L268" i="20"/>
  <c r="O268" i="20"/>
  <c r="E269" i="20"/>
  <c r="I269" i="20"/>
  <c r="L269" i="20"/>
  <c r="O269" i="20"/>
  <c r="E270" i="20"/>
  <c r="I270" i="20"/>
  <c r="L270" i="20"/>
  <c r="O270" i="20"/>
  <c r="E271" i="20"/>
  <c r="I271" i="20"/>
  <c r="L271" i="20"/>
  <c r="O271" i="20"/>
  <c r="E272" i="20"/>
  <c r="I272" i="20"/>
  <c r="L272" i="20"/>
  <c r="O272" i="20"/>
  <c r="E273" i="20"/>
  <c r="I273" i="20"/>
  <c r="L273" i="20"/>
  <c r="O273" i="20"/>
  <c r="E274" i="20"/>
  <c r="I274" i="20"/>
  <c r="L274" i="20"/>
  <c r="O274" i="20"/>
  <c r="E275" i="20"/>
  <c r="I275" i="20"/>
  <c r="L275" i="20"/>
  <c r="O275" i="20"/>
  <c r="E276" i="20"/>
  <c r="I276" i="20"/>
  <c r="L276" i="20"/>
  <c r="O276" i="20"/>
  <c r="E277" i="20"/>
  <c r="I277" i="20"/>
  <c r="L277" i="20"/>
  <c r="O277" i="20"/>
  <c r="E278" i="20"/>
  <c r="I278" i="20"/>
  <c r="L278" i="20"/>
  <c r="O278" i="20"/>
  <c r="E279" i="20"/>
  <c r="I279" i="20"/>
  <c r="L279" i="20"/>
  <c r="O279" i="20"/>
  <c r="E280" i="20"/>
  <c r="I280" i="20"/>
  <c r="L280" i="20"/>
  <c r="O280" i="20"/>
  <c r="E281" i="20"/>
  <c r="I281" i="20"/>
  <c r="L281" i="20"/>
  <c r="O281" i="20"/>
  <c r="E282" i="20"/>
  <c r="I282" i="20"/>
  <c r="L282" i="20"/>
  <c r="O282" i="20"/>
  <c r="E283" i="20"/>
  <c r="I283" i="20"/>
  <c r="L283" i="20"/>
  <c r="O283" i="20"/>
  <c r="E284" i="20"/>
  <c r="I284" i="20"/>
  <c r="L284" i="20"/>
  <c r="O284" i="20"/>
  <c r="E285" i="20"/>
  <c r="I285" i="20"/>
  <c r="L285" i="20"/>
  <c r="O285" i="20"/>
  <c r="E286" i="20"/>
  <c r="I286" i="20"/>
  <c r="L286" i="20"/>
  <c r="O286" i="20"/>
  <c r="E287" i="20"/>
  <c r="I287" i="20"/>
  <c r="L287" i="20"/>
  <c r="O287" i="20"/>
  <c r="E288" i="20"/>
  <c r="I288" i="20"/>
  <c r="L288" i="20"/>
  <c r="O288" i="20"/>
  <c r="E289" i="20"/>
  <c r="I289" i="20"/>
  <c r="L289" i="20"/>
  <c r="O289" i="20"/>
  <c r="E290" i="20"/>
  <c r="I290" i="20"/>
  <c r="L290" i="20"/>
  <c r="O290" i="20"/>
  <c r="E291" i="20"/>
  <c r="I291" i="20"/>
  <c r="L291" i="20"/>
  <c r="O291" i="20"/>
  <c r="E292" i="20"/>
  <c r="I292" i="20"/>
  <c r="L292" i="20"/>
  <c r="O292" i="20"/>
  <c r="E293" i="20"/>
  <c r="I293" i="20"/>
  <c r="L293" i="20"/>
  <c r="O293" i="20"/>
  <c r="E294" i="20"/>
  <c r="I294" i="20"/>
  <c r="L294" i="20"/>
  <c r="O294" i="20"/>
  <c r="E295" i="20"/>
  <c r="I295" i="20"/>
  <c r="L295" i="20"/>
  <c r="O295" i="20"/>
  <c r="E296" i="20"/>
  <c r="I296" i="20"/>
  <c r="L296" i="20"/>
  <c r="O296" i="20"/>
  <c r="E297" i="20"/>
  <c r="I297" i="20"/>
  <c r="L297" i="20"/>
  <c r="O297" i="20"/>
  <c r="E298" i="20"/>
  <c r="I298" i="20"/>
  <c r="L298" i="20"/>
  <c r="O298" i="20"/>
  <c r="E299" i="20"/>
  <c r="I299" i="20"/>
  <c r="L299" i="20"/>
  <c r="O299" i="20"/>
  <c r="E300" i="20"/>
  <c r="I300" i="20"/>
  <c r="L300" i="20"/>
  <c r="O300" i="20"/>
  <c r="E301" i="20"/>
  <c r="I301" i="20"/>
  <c r="L301" i="20"/>
  <c r="O301" i="20"/>
  <c r="E302" i="20"/>
  <c r="I302" i="20"/>
  <c r="L302" i="20"/>
  <c r="O302" i="20"/>
  <c r="E303" i="20"/>
  <c r="I303" i="20"/>
  <c r="L303" i="20"/>
  <c r="O303" i="20"/>
  <c r="E304" i="20"/>
  <c r="I304" i="20"/>
  <c r="L304" i="20"/>
  <c r="O304" i="20"/>
  <c r="E305" i="20"/>
  <c r="F305" i="20"/>
  <c r="I305" i="20"/>
  <c r="J305" i="20"/>
  <c r="L305" i="20"/>
  <c r="M305" i="20"/>
  <c r="O305" i="20"/>
  <c r="P305" i="20"/>
  <c r="E306" i="20"/>
  <c r="F306" i="20"/>
  <c r="I306" i="20"/>
  <c r="J306" i="20"/>
  <c r="L306" i="20"/>
  <c r="M306" i="20"/>
  <c r="O306" i="20"/>
  <c r="P306" i="20"/>
  <c r="E307" i="20"/>
  <c r="F307" i="20"/>
  <c r="I307" i="20"/>
  <c r="J307" i="20"/>
  <c r="L307" i="20"/>
  <c r="M307" i="20"/>
  <c r="O307" i="20"/>
  <c r="P307" i="20"/>
  <c r="E308" i="20"/>
  <c r="F308" i="20"/>
  <c r="I308" i="20"/>
  <c r="J308" i="20"/>
  <c r="L308" i="20"/>
  <c r="M308" i="20"/>
  <c r="O308" i="20"/>
  <c r="P308" i="20"/>
  <c r="E309" i="20"/>
  <c r="F309" i="20"/>
  <c r="I309" i="20"/>
  <c r="J309" i="20"/>
  <c r="L309" i="20"/>
  <c r="M309" i="20"/>
  <c r="O309" i="20"/>
  <c r="P309" i="20"/>
  <c r="E310" i="20"/>
  <c r="F310" i="20"/>
  <c r="I310" i="20"/>
  <c r="J310" i="20"/>
  <c r="L310" i="20"/>
  <c r="M310" i="20"/>
  <c r="O310" i="20"/>
  <c r="P310" i="20"/>
  <c r="E311" i="20"/>
  <c r="F311" i="20"/>
  <c r="I311" i="20"/>
  <c r="J311" i="20"/>
  <c r="L311" i="20"/>
  <c r="M311" i="20"/>
  <c r="O311" i="20"/>
  <c r="P311" i="20"/>
  <c r="E312" i="20"/>
  <c r="F312" i="20"/>
  <c r="I312" i="20"/>
  <c r="J312" i="20"/>
  <c r="L312" i="20"/>
  <c r="M312" i="20"/>
  <c r="O312" i="20"/>
  <c r="P312" i="20"/>
  <c r="E313" i="20"/>
  <c r="F313" i="20"/>
  <c r="I313" i="20"/>
  <c r="J313" i="20"/>
  <c r="L313" i="20"/>
  <c r="M313" i="20"/>
  <c r="O313" i="20"/>
  <c r="P313" i="20"/>
  <c r="E314" i="20"/>
  <c r="F314" i="20"/>
  <c r="I314" i="20"/>
  <c r="J314" i="20"/>
  <c r="L314" i="20"/>
  <c r="M314" i="20"/>
  <c r="O314" i="20"/>
  <c r="P314" i="20"/>
  <c r="E315" i="20"/>
  <c r="F315" i="20"/>
  <c r="I315" i="20"/>
  <c r="J315" i="20"/>
  <c r="L315" i="20"/>
  <c r="M315" i="20"/>
  <c r="O315" i="20"/>
  <c r="P315" i="20"/>
  <c r="E316" i="20"/>
  <c r="F316" i="20"/>
  <c r="I316" i="20"/>
  <c r="J316" i="20"/>
  <c r="L316" i="20"/>
  <c r="M316" i="20"/>
  <c r="O316" i="20"/>
  <c r="P316" i="20"/>
  <c r="E317" i="20"/>
  <c r="F317" i="20"/>
  <c r="I317" i="20"/>
  <c r="J317" i="20"/>
  <c r="L317" i="20"/>
  <c r="M317" i="20"/>
  <c r="O317" i="20"/>
  <c r="P317" i="20"/>
  <c r="E318" i="20"/>
  <c r="F318" i="20"/>
  <c r="I318" i="20"/>
  <c r="J318" i="20"/>
  <c r="L318" i="20"/>
  <c r="M318" i="20"/>
  <c r="O318" i="20"/>
  <c r="P318" i="20"/>
  <c r="E319" i="20"/>
  <c r="F319" i="20"/>
  <c r="I319" i="20"/>
  <c r="J319" i="20"/>
  <c r="L319" i="20"/>
  <c r="M319" i="20"/>
  <c r="O319" i="20"/>
  <c r="P319" i="20"/>
  <c r="G25" i="10"/>
  <c r="G136" i="10" s="1"/>
  <c r="E47" i="15"/>
  <c r="E92" i="15"/>
  <c r="E137" i="15"/>
  <c r="F230" i="15"/>
  <c r="J230" i="15"/>
  <c r="M230" i="15"/>
  <c r="P230" i="15"/>
  <c r="F231" i="15"/>
  <c r="J231" i="15"/>
  <c r="M231" i="15"/>
  <c r="P231" i="15"/>
  <c r="F232" i="15"/>
  <c r="J232" i="15"/>
  <c r="M232" i="15"/>
  <c r="P232" i="15"/>
  <c r="F233" i="15"/>
  <c r="J233" i="15"/>
  <c r="M233" i="15"/>
  <c r="P233" i="15"/>
  <c r="F234" i="15"/>
  <c r="J234" i="15"/>
  <c r="M234" i="15"/>
  <c r="P234" i="15"/>
  <c r="F235" i="15"/>
  <c r="J235" i="15"/>
  <c r="M235" i="15"/>
  <c r="P235" i="15"/>
  <c r="F236" i="15"/>
  <c r="J236" i="15"/>
  <c r="M236" i="15"/>
  <c r="P236" i="15"/>
  <c r="F237" i="15"/>
  <c r="J237" i="15"/>
  <c r="M237" i="15"/>
  <c r="P237" i="15"/>
  <c r="F238" i="15"/>
  <c r="J238" i="15"/>
  <c r="M238" i="15"/>
  <c r="P238" i="15"/>
  <c r="F239" i="15"/>
  <c r="J239" i="15"/>
  <c r="M239" i="15"/>
  <c r="P239" i="15"/>
  <c r="F240" i="15"/>
  <c r="J240" i="15"/>
  <c r="M240" i="15"/>
  <c r="P240" i="15"/>
  <c r="F241" i="15"/>
  <c r="J241" i="15"/>
  <c r="M241" i="15"/>
  <c r="P241" i="15"/>
  <c r="F242" i="15"/>
  <c r="J242" i="15"/>
  <c r="M242" i="15"/>
  <c r="P242" i="15"/>
  <c r="F243" i="15"/>
  <c r="J243" i="15"/>
  <c r="M243" i="15"/>
  <c r="P243" i="15"/>
  <c r="F244" i="15"/>
  <c r="J244" i="15"/>
  <c r="M244" i="15"/>
  <c r="P244" i="15"/>
  <c r="F245" i="15"/>
  <c r="J245" i="15"/>
  <c r="M245" i="15"/>
  <c r="P245" i="15"/>
  <c r="F246" i="15"/>
  <c r="J246" i="15"/>
  <c r="M246" i="15"/>
  <c r="P246" i="15"/>
  <c r="F247" i="15"/>
  <c r="J247" i="15"/>
  <c r="M247" i="15"/>
  <c r="P247" i="15"/>
  <c r="F248" i="15"/>
  <c r="J248" i="15"/>
  <c r="M248" i="15"/>
  <c r="P248" i="15"/>
  <c r="F249" i="15"/>
  <c r="J249" i="15"/>
  <c r="M249" i="15"/>
  <c r="P249" i="15"/>
  <c r="F250" i="15"/>
  <c r="J250" i="15"/>
  <c r="M250" i="15"/>
  <c r="P250" i="15"/>
  <c r="F251" i="15"/>
  <c r="J251" i="15"/>
  <c r="M251" i="15"/>
  <c r="P251" i="15"/>
  <c r="F252" i="15"/>
  <c r="J252" i="15"/>
  <c r="M252" i="15"/>
  <c r="P252" i="15"/>
  <c r="F253" i="15"/>
  <c r="J253" i="15"/>
  <c r="M253" i="15"/>
  <c r="P253" i="15"/>
  <c r="F254" i="15"/>
  <c r="J254" i="15"/>
  <c r="M254" i="15"/>
  <c r="P254" i="15"/>
  <c r="F255" i="15"/>
  <c r="J255" i="15"/>
  <c r="M255" i="15"/>
  <c r="P255" i="15"/>
  <c r="F256" i="15"/>
  <c r="J256" i="15"/>
  <c r="M256" i="15"/>
  <c r="P256" i="15"/>
  <c r="F257" i="15"/>
  <c r="J257" i="15"/>
  <c r="M257" i="15"/>
  <c r="P257" i="15"/>
  <c r="F258" i="15"/>
  <c r="J258" i="15"/>
  <c r="M258" i="15"/>
  <c r="P258" i="15"/>
  <c r="F259" i="15"/>
  <c r="J259" i="15"/>
  <c r="M259" i="15"/>
  <c r="P259" i="15"/>
  <c r="F260" i="15"/>
  <c r="J260" i="15"/>
  <c r="M260" i="15"/>
  <c r="P260" i="15"/>
  <c r="F261" i="15"/>
  <c r="J261" i="15"/>
  <c r="M261" i="15"/>
  <c r="P261" i="15"/>
  <c r="F262" i="15"/>
  <c r="J262" i="15"/>
  <c r="M262" i="15"/>
  <c r="P262" i="15"/>
  <c r="F263" i="15"/>
  <c r="J263" i="15"/>
  <c r="M263" i="15"/>
  <c r="P263" i="15"/>
  <c r="F264" i="15"/>
  <c r="J264" i="15"/>
  <c r="M264" i="15"/>
  <c r="P264" i="15"/>
  <c r="F265" i="15"/>
  <c r="J265" i="15"/>
  <c r="M265" i="15"/>
  <c r="P265" i="15"/>
  <c r="F266" i="15"/>
  <c r="J266" i="15"/>
  <c r="M266" i="15"/>
  <c r="P266" i="15"/>
  <c r="F267" i="15"/>
  <c r="J267" i="15"/>
  <c r="M267" i="15"/>
  <c r="P267" i="15"/>
  <c r="F268" i="15"/>
  <c r="J268" i="15"/>
  <c r="M268" i="15"/>
  <c r="P268" i="15"/>
  <c r="F269" i="15"/>
  <c r="J269" i="15"/>
  <c r="M269" i="15"/>
  <c r="P269" i="15"/>
  <c r="F270" i="15"/>
  <c r="J270" i="15"/>
  <c r="M270" i="15"/>
  <c r="P270" i="15"/>
  <c r="F271" i="15"/>
  <c r="J271" i="15"/>
  <c r="M271" i="15"/>
  <c r="P271" i="15"/>
  <c r="F272" i="15"/>
  <c r="J272" i="15"/>
  <c r="M272" i="15"/>
  <c r="P272" i="15"/>
  <c r="F273" i="15"/>
  <c r="J273" i="15"/>
  <c r="M273" i="15"/>
  <c r="P273" i="15"/>
  <c r="F274" i="15"/>
  <c r="J274" i="15"/>
  <c r="M274" i="15"/>
  <c r="P274" i="15"/>
  <c r="F275" i="15"/>
  <c r="J275" i="15"/>
  <c r="M275" i="15"/>
  <c r="P275" i="15"/>
  <c r="F276" i="15"/>
  <c r="J276" i="15"/>
  <c r="M276" i="15"/>
  <c r="P276" i="15"/>
  <c r="F277" i="15"/>
  <c r="J277" i="15"/>
  <c r="M277" i="15"/>
  <c r="P277" i="15"/>
  <c r="F278" i="15"/>
  <c r="J278" i="15"/>
  <c r="M278" i="15"/>
  <c r="P278" i="15"/>
  <c r="F279" i="15"/>
  <c r="J279" i="15"/>
  <c r="M279" i="15"/>
  <c r="P279" i="15"/>
  <c r="F280" i="15"/>
  <c r="J280" i="15"/>
  <c r="M280" i="15"/>
  <c r="P280" i="15"/>
  <c r="F281" i="15"/>
  <c r="J281" i="15"/>
  <c r="M281" i="15"/>
  <c r="P281" i="15"/>
  <c r="F282" i="15"/>
  <c r="J282" i="15"/>
  <c r="M282" i="15"/>
  <c r="P282" i="15"/>
  <c r="F283" i="15"/>
  <c r="J283" i="15"/>
  <c r="M283" i="15"/>
  <c r="P283" i="15"/>
  <c r="F284" i="15"/>
  <c r="J284" i="15"/>
  <c r="M284" i="15"/>
  <c r="P284" i="15"/>
  <c r="F285" i="15"/>
  <c r="J285" i="15"/>
  <c r="M285" i="15"/>
  <c r="P285" i="15"/>
  <c r="F286" i="15"/>
  <c r="J286" i="15"/>
  <c r="M286" i="15"/>
  <c r="P286" i="15"/>
  <c r="F287" i="15"/>
  <c r="J287" i="15"/>
  <c r="M287" i="15"/>
  <c r="P287" i="15"/>
  <c r="F288" i="15"/>
  <c r="J288" i="15"/>
  <c r="M288" i="15"/>
  <c r="P288" i="15"/>
  <c r="F289" i="15"/>
  <c r="J289" i="15"/>
  <c r="M289" i="15"/>
  <c r="P289" i="15"/>
  <c r="F290" i="15"/>
  <c r="J290" i="15"/>
  <c r="M290" i="15"/>
  <c r="P290" i="15"/>
  <c r="F291" i="15"/>
  <c r="J291" i="15"/>
  <c r="M291" i="15"/>
  <c r="P291" i="15"/>
  <c r="F292" i="15"/>
  <c r="J292" i="15"/>
  <c r="M292" i="15"/>
  <c r="P292" i="15"/>
  <c r="F293" i="15"/>
  <c r="J293" i="15"/>
  <c r="M293" i="15"/>
  <c r="P293" i="15"/>
  <c r="F294" i="15"/>
  <c r="J294" i="15"/>
  <c r="M294" i="15"/>
  <c r="P294" i="15"/>
  <c r="F295" i="15"/>
  <c r="J295" i="15"/>
  <c r="M295" i="15"/>
  <c r="P295" i="15"/>
  <c r="F296" i="15"/>
  <c r="J296" i="15"/>
  <c r="M296" i="15"/>
  <c r="P296" i="15"/>
  <c r="F297" i="15"/>
  <c r="J297" i="15"/>
  <c r="M297" i="15"/>
  <c r="P297" i="15"/>
  <c r="F298" i="15"/>
  <c r="J298" i="15"/>
  <c r="M298" i="15"/>
  <c r="P298" i="15"/>
  <c r="F299" i="15"/>
  <c r="J299" i="15"/>
  <c r="M299" i="15"/>
  <c r="P299" i="15"/>
  <c r="F300" i="15"/>
  <c r="J300" i="15"/>
  <c r="M300" i="15"/>
  <c r="P300" i="15"/>
  <c r="F301" i="15"/>
  <c r="J301" i="15"/>
  <c r="M301" i="15"/>
  <c r="P301" i="15"/>
  <c r="F302" i="15"/>
  <c r="J302" i="15"/>
  <c r="M302" i="15"/>
  <c r="P302" i="15"/>
  <c r="F303" i="15"/>
  <c r="J303" i="15"/>
  <c r="M303" i="15"/>
  <c r="P303" i="15"/>
  <c r="F304" i="15"/>
  <c r="H304" i="15"/>
  <c r="J304" i="15"/>
  <c r="K304" i="15"/>
  <c r="M304" i="15"/>
  <c r="N304" i="15"/>
  <c r="P304" i="15"/>
  <c r="Q304" i="15"/>
  <c r="F305" i="15"/>
  <c r="H305" i="15"/>
  <c r="J305" i="15"/>
  <c r="K305" i="15"/>
  <c r="M305" i="15"/>
  <c r="N305" i="15"/>
  <c r="P305" i="15"/>
  <c r="Q305" i="15"/>
  <c r="F306" i="15"/>
  <c r="H306" i="15"/>
  <c r="J306" i="15"/>
  <c r="K306" i="15"/>
  <c r="M306" i="15"/>
  <c r="N306" i="15"/>
  <c r="P306" i="15"/>
  <c r="Q306" i="15"/>
  <c r="F307" i="15"/>
  <c r="H307" i="15"/>
  <c r="J307" i="15"/>
  <c r="K307" i="15"/>
  <c r="M307" i="15"/>
  <c r="N307" i="15"/>
  <c r="P307" i="15"/>
  <c r="Q307" i="15"/>
  <c r="F308" i="15"/>
  <c r="H308" i="15"/>
  <c r="J308" i="15"/>
  <c r="K308" i="15"/>
  <c r="M308" i="15"/>
  <c r="N308" i="15"/>
  <c r="P308" i="15"/>
  <c r="Q308" i="15"/>
  <c r="F309" i="15"/>
  <c r="H309" i="15"/>
  <c r="J309" i="15"/>
  <c r="K309" i="15"/>
  <c r="M309" i="15"/>
  <c r="N309" i="15"/>
  <c r="P309" i="15"/>
  <c r="Q309" i="15"/>
  <c r="F310" i="15"/>
  <c r="H310" i="15"/>
  <c r="J310" i="15"/>
  <c r="K310" i="15"/>
  <c r="M310" i="15"/>
  <c r="N310" i="15"/>
  <c r="P310" i="15"/>
  <c r="Q310" i="15"/>
  <c r="F311" i="15"/>
  <c r="H311" i="15"/>
  <c r="J311" i="15"/>
  <c r="K311" i="15"/>
  <c r="M311" i="15"/>
  <c r="N311" i="15"/>
  <c r="P311" i="15"/>
  <c r="Q311" i="15"/>
  <c r="F312" i="15"/>
  <c r="H312" i="15"/>
  <c r="J312" i="15"/>
  <c r="K312" i="15"/>
  <c r="M312" i="15"/>
  <c r="N312" i="15"/>
  <c r="P312" i="15"/>
  <c r="Q312" i="15"/>
  <c r="F313" i="15"/>
  <c r="H313" i="15"/>
  <c r="J313" i="15"/>
  <c r="K313" i="15"/>
  <c r="M313" i="15"/>
  <c r="N313" i="15"/>
  <c r="P313" i="15"/>
  <c r="Q313" i="15"/>
  <c r="F314" i="15"/>
  <c r="H314" i="15"/>
  <c r="J314" i="15"/>
  <c r="K314" i="15"/>
  <c r="M314" i="15"/>
  <c r="N314" i="15"/>
  <c r="P314" i="15"/>
  <c r="Q314" i="15"/>
  <c r="F315" i="15"/>
  <c r="H315" i="15"/>
  <c r="J315" i="15"/>
  <c r="K315" i="15"/>
  <c r="M315" i="15"/>
  <c r="N315" i="15"/>
  <c r="P315" i="15"/>
  <c r="Q315" i="15"/>
  <c r="F316" i="15"/>
  <c r="H316" i="15"/>
  <c r="J316" i="15"/>
  <c r="K316" i="15"/>
  <c r="M316" i="15"/>
  <c r="N316" i="15"/>
  <c r="P316" i="15"/>
  <c r="Q316" i="15"/>
  <c r="F317" i="15"/>
  <c r="H317" i="15"/>
  <c r="J317" i="15"/>
  <c r="K317" i="15"/>
  <c r="M317" i="15"/>
  <c r="N317" i="15"/>
  <c r="P317" i="15"/>
  <c r="Q317" i="15"/>
  <c r="F318" i="15"/>
  <c r="H318" i="15"/>
  <c r="J318" i="15"/>
  <c r="K318" i="15"/>
  <c r="M318" i="15"/>
  <c r="N318" i="15"/>
  <c r="P318" i="15"/>
  <c r="Q318" i="15"/>
  <c r="F227" i="13"/>
  <c r="J227" i="13"/>
  <c r="M227" i="13"/>
  <c r="P227" i="13"/>
  <c r="F228" i="13"/>
  <c r="J228" i="13"/>
  <c r="M228" i="13"/>
  <c r="P228" i="13"/>
  <c r="F229" i="13"/>
  <c r="J229" i="13"/>
  <c r="M229" i="13"/>
  <c r="P229" i="13"/>
  <c r="F230" i="13"/>
  <c r="J230" i="13"/>
  <c r="M230" i="13"/>
  <c r="P230" i="13"/>
  <c r="F231" i="13"/>
  <c r="J231" i="13"/>
  <c r="M231" i="13"/>
  <c r="P231" i="13"/>
  <c r="F232" i="13"/>
  <c r="J232" i="13"/>
  <c r="M232" i="13"/>
  <c r="P232" i="13"/>
  <c r="F233" i="13"/>
  <c r="J233" i="13"/>
  <c r="M233" i="13"/>
  <c r="P233" i="13"/>
  <c r="F234" i="13"/>
  <c r="J234" i="13"/>
  <c r="M234" i="13"/>
  <c r="P234" i="13"/>
  <c r="F235" i="13"/>
  <c r="J235" i="13"/>
  <c r="M235" i="13"/>
  <c r="P235" i="13"/>
  <c r="F236" i="13"/>
  <c r="J236" i="13"/>
  <c r="M236" i="13"/>
  <c r="P236" i="13"/>
  <c r="F237" i="13"/>
  <c r="J237" i="13"/>
  <c r="M237" i="13"/>
  <c r="P237" i="13"/>
  <c r="F238" i="13"/>
  <c r="J238" i="13"/>
  <c r="M238" i="13"/>
  <c r="P238" i="13"/>
  <c r="F239" i="13"/>
  <c r="J239" i="13"/>
  <c r="M239" i="13"/>
  <c r="P239" i="13"/>
  <c r="F240" i="13"/>
  <c r="J240" i="13"/>
  <c r="M240" i="13"/>
  <c r="P240" i="13"/>
  <c r="F241" i="13"/>
  <c r="J241" i="13"/>
  <c r="M241" i="13"/>
  <c r="P241" i="13"/>
  <c r="F242" i="13"/>
  <c r="J242" i="13"/>
  <c r="M242" i="13"/>
  <c r="P242" i="13"/>
  <c r="F243" i="13"/>
  <c r="J243" i="13"/>
  <c r="M243" i="13"/>
  <c r="P243" i="13"/>
  <c r="F244" i="13"/>
  <c r="J244" i="13"/>
  <c r="M244" i="13"/>
  <c r="P244" i="13"/>
  <c r="F245" i="13"/>
  <c r="J245" i="13"/>
  <c r="M245" i="13"/>
  <c r="P245" i="13"/>
  <c r="F246" i="13"/>
  <c r="J246" i="13"/>
  <c r="M246" i="13"/>
  <c r="P246" i="13"/>
  <c r="F247" i="13"/>
  <c r="J247" i="13"/>
  <c r="M247" i="13"/>
  <c r="P247" i="13"/>
  <c r="F248" i="13"/>
  <c r="J248" i="13"/>
  <c r="M248" i="13"/>
  <c r="P248" i="13"/>
  <c r="F249" i="13"/>
  <c r="J249" i="13"/>
  <c r="M249" i="13"/>
  <c r="P249" i="13"/>
  <c r="F250" i="13"/>
  <c r="J250" i="13"/>
  <c r="M250" i="13"/>
  <c r="P250" i="13"/>
  <c r="F251" i="13"/>
  <c r="J251" i="13"/>
  <c r="M251" i="13"/>
  <c r="P251" i="13"/>
  <c r="F252" i="13"/>
  <c r="J252" i="13"/>
  <c r="M252" i="13"/>
  <c r="P252" i="13"/>
  <c r="F253" i="13"/>
  <c r="J253" i="13"/>
  <c r="M253" i="13"/>
  <c r="P253" i="13"/>
  <c r="F254" i="13"/>
  <c r="J254" i="13"/>
  <c r="M254" i="13"/>
  <c r="P254" i="13"/>
  <c r="F255" i="13"/>
  <c r="J255" i="13"/>
  <c r="M255" i="13"/>
  <c r="P255" i="13"/>
  <c r="F256" i="13"/>
  <c r="J256" i="13"/>
  <c r="M256" i="13"/>
  <c r="P256" i="13"/>
  <c r="F257" i="13"/>
  <c r="J257" i="13"/>
  <c r="M257" i="13"/>
  <c r="P257" i="13"/>
  <c r="F258" i="13"/>
  <c r="J258" i="13"/>
  <c r="M258" i="13"/>
  <c r="P258" i="13"/>
  <c r="F259" i="13"/>
  <c r="J259" i="13"/>
  <c r="M259" i="13"/>
  <c r="P259" i="13"/>
  <c r="F260" i="13"/>
  <c r="J260" i="13"/>
  <c r="M260" i="13"/>
  <c r="P260" i="13"/>
  <c r="F261" i="13"/>
  <c r="J261" i="13"/>
  <c r="M261" i="13"/>
  <c r="P261" i="13"/>
  <c r="F262" i="13"/>
  <c r="J262" i="13"/>
  <c r="M262" i="13"/>
  <c r="P262" i="13"/>
  <c r="F263" i="13"/>
  <c r="J263" i="13"/>
  <c r="M263" i="13"/>
  <c r="P263" i="13"/>
  <c r="F264" i="13"/>
  <c r="J264" i="13"/>
  <c r="M264" i="13"/>
  <c r="P264" i="13"/>
  <c r="F265" i="13"/>
  <c r="J265" i="13"/>
  <c r="M265" i="13"/>
  <c r="P265" i="13"/>
  <c r="F266" i="13"/>
  <c r="J266" i="13"/>
  <c r="M266" i="13"/>
  <c r="P266" i="13"/>
  <c r="F267" i="13"/>
  <c r="J267" i="13"/>
  <c r="M267" i="13"/>
  <c r="P267" i="13"/>
  <c r="F268" i="13"/>
  <c r="J268" i="13"/>
  <c r="M268" i="13"/>
  <c r="P268" i="13"/>
  <c r="F269" i="13"/>
  <c r="J269" i="13"/>
  <c r="M269" i="13"/>
  <c r="P269" i="13"/>
  <c r="F270" i="13"/>
  <c r="J270" i="13"/>
  <c r="M270" i="13"/>
  <c r="P270" i="13"/>
  <c r="F271" i="13"/>
  <c r="J271" i="13"/>
  <c r="M271" i="13"/>
  <c r="P271" i="13"/>
  <c r="F272" i="13"/>
  <c r="J272" i="13"/>
  <c r="M272" i="13"/>
  <c r="P272" i="13"/>
  <c r="F273" i="13"/>
  <c r="J273" i="13"/>
  <c r="M273" i="13"/>
  <c r="P273" i="13"/>
  <c r="F274" i="13"/>
  <c r="J274" i="13"/>
  <c r="M274" i="13"/>
  <c r="P274" i="13"/>
  <c r="F275" i="13"/>
  <c r="J275" i="13"/>
  <c r="M275" i="13"/>
  <c r="P275" i="13"/>
  <c r="F276" i="13"/>
  <c r="J276" i="13"/>
  <c r="M276" i="13"/>
  <c r="P276" i="13"/>
  <c r="F277" i="13"/>
  <c r="J277" i="13"/>
  <c r="M277" i="13"/>
  <c r="P277" i="13"/>
  <c r="F278" i="13"/>
  <c r="J278" i="13"/>
  <c r="M278" i="13"/>
  <c r="P278" i="13"/>
  <c r="F279" i="13"/>
  <c r="J279" i="13"/>
  <c r="M279" i="13"/>
  <c r="P279" i="13"/>
  <c r="F280" i="13"/>
  <c r="J280" i="13"/>
  <c r="M280" i="13"/>
  <c r="P280" i="13"/>
  <c r="F281" i="13"/>
  <c r="J281" i="13"/>
  <c r="M281" i="13"/>
  <c r="P281" i="13"/>
  <c r="F282" i="13"/>
  <c r="J282" i="13"/>
  <c r="M282" i="13"/>
  <c r="P282" i="13"/>
  <c r="F283" i="13"/>
  <c r="J283" i="13"/>
  <c r="M283" i="13"/>
  <c r="P283" i="13"/>
  <c r="F284" i="13"/>
  <c r="J284" i="13"/>
  <c r="M284" i="13"/>
  <c r="P284" i="13"/>
  <c r="F285" i="13"/>
  <c r="J285" i="13"/>
  <c r="M285" i="13"/>
  <c r="P285" i="13"/>
  <c r="F286" i="13"/>
  <c r="J286" i="13"/>
  <c r="M286" i="13"/>
  <c r="P286" i="13"/>
  <c r="F287" i="13"/>
  <c r="J287" i="13"/>
  <c r="M287" i="13"/>
  <c r="P287" i="13"/>
  <c r="F288" i="13"/>
  <c r="J288" i="13"/>
  <c r="M288" i="13"/>
  <c r="P288" i="13"/>
  <c r="F289" i="13"/>
  <c r="J289" i="13"/>
  <c r="M289" i="13"/>
  <c r="P289" i="13"/>
  <c r="F290" i="13"/>
  <c r="J290" i="13"/>
  <c r="M290" i="13"/>
  <c r="P290" i="13"/>
  <c r="F291" i="13"/>
  <c r="J291" i="13"/>
  <c r="M291" i="13"/>
  <c r="P291" i="13"/>
  <c r="F292" i="13"/>
  <c r="J292" i="13"/>
  <c r="M292" i="13"/>
  <c r="P292" i="13"/>
  <c r="F293" i="13"/>
  <c r="J293" i="13"/>
  <c r="M293" i="13"/>
  <c r="P293" i="13"/>
  <c r="F294" i="13"/>
  <c r="J294" i="13"/>
  <c r="M294" i="13"/>
  <c r="P294" i="13"/>
  <c r="F295" i="13"/>
  <c r="J295" i="13"/>
  <c r="M295" i="13"/>
  <c r="P295" i="13"/>
  <c r="F296" i="13"/>
  <c r="J296" i="13"/>
  <c r="M296" i="13"/>
  <c r="P296" i="13"/>
  <c r="F297" i="13"/>
  <c r="J297" i="13"/>
  <c r="M297" i="13"/>
  <c r="P297" i="13"/>
  <c r="F298" i="13"/>
  <c r="J298" i="13"/>
  <c r="M298" i="13"/>
  <c r="P298" i="13"/>
  <c r="F299" i="13"/>
  <c r="J299" i="13"/>
  <c r="M299" i="13"/>
  <c r="P299" i="13"/>
  <c r="F300" i="13"/>
  <c r="J300" i="13"/>
  <c r="M300" i="13"/>
  <c r="P300" i="13"/>
  <c r="F301" i="13"/>
  <c r="H301" i="13"/>
  <c r="J301" i="13"/>
  <c r="K301" i="13"/>
  <c r="M301" i="13"/>
  <c r="N301" i="13"/>
  <c r="P301" i="13"/>
  <c r="Q301" i="13"/>
  <c r="F302" i="13"/>
  <c r="H302" i="13"/>
  <c r="J302" i="13"/>
  <c r="K302" i="13"/>
  <c r="M302" i="13"/>
  <c r="N302" i="13"/>
  <c r="P302" i="13"/>
  <c r="Q302" i="13"/>
  <c r="F303" i="13"/>
  <c r="H303" i="13"/>
  <c r="J303" i="13"/>
  <c r="K303" i="13"/>
  <c r="M303" i="13"/>
  <c r="N303" i="13"/>
  <c r="P303" i="13"/>
  <c r="Q303" i="13"/>
  <c r="F304" i="13"/>
  <c r="H304" i="13"/>
  <c r="J304" i="13"/>
  <c r="K304" i="13"/>
  <c r="M304" i="13"/>
  <c r="N304" i="13"/>
  <c r="P304" i="13"/>
  <c r="Q304" i="13"/>
  <c r="F305" i="13"/>
  <c r="H305" i="13"/>
  <c r="J305" i="13"/>
  <c r="K305" i="13"/>
  <c r="M305" i="13"/>
  <c r="N305" i="13"/>
  <c r="P305" i="13"/>
  <c r="Q305" i="13"/>
  <c r="F306" i="13"/>
  <c r="H306" i="13"/>
  <c r="J306" i="13"/>
  <c r="K306" i="13"/>
  <c r="M306" i="13"/>
  <c r="N306" i="13"/>
  <c r="P306" i="13"/>
  <c r="Q306" i="13"/>
  <c r="F307" i="13"/>
  <c r="H307" i="13"/>
  <c r="J307" i="13"/>
  <c r="K307" i="13"/>
  <c r="M307" i="13"/>
  <c r="N307" i="13"/>
  <c r="P307" i="13"/>
  <c r="Q307" i="13"/>
  <c r="F308" i="13"/>
  <c r="H308" i="13"/>
  <c r="J308" i="13"/>
  <c r="K308" i="13"/>
  <c r="M308" i="13"/>
  <c r="N308" i="13"/>
  <c r="P308" i="13"/>
  <c r="Q308" i="13"/>
  <c r="F309" i="13"/>
  <c r="H309" i="13"/>
  <c r="J309" i="13"/>
  <c r="K309" i="13"/>
  <c r="M309" i="13"/>
  <c r="N309" i="13"/>
  <c r="P309" i="13"/>
  <c r="Q309" i="13"/>
  <c r="F310" i="13"/>
  <c r="H310" i="13"/>
  <c r="J310" i="13"/>
  <c r="K310" i="13"/>
  <c r="M310" i="13"/>
  <c r="N310" i="13"/>
  <c r="P310" i="13"/>
  <c r="Q310" i="13"/>
  <c r="F311" i="13"/>
  <c r="H311" i="13"/>
  <c r="J311" i="13"/>
  <c r="K311" i="13"/>
  <c r="M311" i="13"/>
  <c r="N311" i="13"/>
  <c r="P311" i="13"/>
  <c r="Q311" i="13"/>
  <c r="F312" i="13"/>
  <c r="H312" i="13"/>
  <c r="J312" i="13"/>
  <c r="K312" i="13"/>
  <c r="M312" i="13"/>
  <c r="N312" i="13"/>
  <c r="P312" i="13"/>
  <c r="Q312" i="13"/>
  <c r="F313" i="13"/>
  <c r="H313" i="13"/>
  <c r="J313" i="13"/>
  <c r="K313" i="13"/>
  <c r="M313" i="13"/>
  <c r="N313" i="13"/>
  <c r="P313" i="13"/>
  <c r="Q313" i="13"/>
  <c r="F314" i="13"/>
  <c r="H314" i="13"/>
  <c r="J314" i="13"/>
  <c r="K314" i="13"/>
  <c r="M314" i="13"/>
  <c r="N314" i="13"/>
  <c r="P314" i="13"/>
  <c r="Q314" i="13"/>
  <c r="F315" i="13"/>
  <c r="H315" i="13"/>
  <c r="J315" i="13"/>
  <c r="K315" i="13"/>
  <c r="M315" i="13"/>
  <c r="N315" i="13"/>
  <c r="P315" i="13"/>
  <c r="Q315" i="13"/>
  <c r="E134" i="13"/>
  <c r="T2" i="15"/>
  <c r="AD2" i="15"/>
  <c r="AD15" i="15" s="1"/>
  <c r="AL2" i="15"/>
  <c r="AK15" i="15" s="1"/>
  <c r="AE4" i="15"/>
  <c r="AL4" i="15"/>
  <c r="F229" i="15"/>
  <c r="J229" i="15"/>
  <c r="M229" i="15"/>
  <c r="P229" i="15"/>
  <c r="H11" i="15"/>
  <c r="D16" i="15"/>
  <c r="H13" i="15" s="1"/>
  <c r="AE20" i="15"/>
  <c r="AL20" i="15"/>
  <c r="AE37" i="15"/>
  <c r="AL38" i="15"/>
  <c r="AE54" i="15"/>
  <c r="AL54" i="15"/>
  <c r="E44" i="13"/>
  <c r="E89" i="13"/>
  <c r="H11" i="13"/>
  <c r="D16" i="13"/>
  <c r="H13" i="13" s="1"/>
  <c r="C16" i="10"/>
  <c r="F13" i="10" s="1"/>
  <c r="F11" i="10"/>
  <c r="AD2" i="13"/>
  <c r="AD65" i="13" s="1"/>
  <c r="AE65" i="13" s="1"/>
  <c r="T2" i="13"/>
  <c r="AL2" i="13"/>
  <c r="AK65" i="13" s="1"/>
  <c r="AK66" i="13" s="1"/>
  <c r="AL66" i="13" s="1"/>
  <c r="AE4" i="13"/>
  <c r="AL4" i="13"/>
  <c r="F226" i="13"/>
  <c r="J226" i="13"/>
  <c r="M226" i="13"/>
  <c r="P226" i="13"/>
  <c r="AE20" i="13"/>
  <c r="AL20" i="13"/>
  <c r="AE37" i="13"/>
  <c r="AL38" i="13"/>
  <c r="AE54" i="13"/>
  <c r="AL54" i="13"/>
  <c r="AK2" i="10"/>
  <c r="AJ65" i="10" s="1"/>
  <c r="AJ64" i="10" s="1"/>
  <c r="AJ63" i="10" s="1"/>
  <c r="AK63" i="10" s="1"/>
  <c r="AC2" i="10"/>
  <c r="AC65" i="10" s="1"/>
  <c r="AC64" i="10" s="1"/>
  <c r="AC63" i="10" s="1"/>
  <c r="E229" i="10"/>
  <c r="I229" i="10"/>
  <c r="L229" i="10"/>
  <c r="O229" i="10"/>
  <c r="E230" i="10"/>
  <c r="I230" i="10"/>
  <c r="L230" i="10"/>
  <c r="O230" i="10"/>
  <c r="E231" i="10"/>
  <c r="I231" i="10"/>
  <c r="L231" i="10"/>
  <c r="O231" i="10"/>
  <c r="E232" i="10"/>
  <c r="I232" i="10"/>
  <c r="L232" i="10"/>
  <c r="O232" i="10"/>
  <c r="E233" i="10"/>
  <c r="I233" i="10"/>
  <c r="L233" i="10"/>
  <c r="O233" i="10"/>
  <c r="E234" i="10"/>
  <c r="I234" i="10"/>
  <c r="L234" i="10"/>
  <c r="O234" i="10"/>
  <c r="E235" i="10"/>
  <c r="I235" i="10"/>
  <c r="L235" i="10"/>
  <c r="O235" i="10"/>
  <c r="E236" i="10"/>
  <c r="I236" i="10"/>
  <c r="L236" i="10"/>
  <c r="O236" i="10"/>
  <c r="E237" i="10"/>
  <c r="I237" i="10"/>
  <c r="L237" i="10"/>
  <c r="O237" i="10"/>
  <c r="E238" i="10"/>
  <c r="I238" i="10"/>
  <c r="L238" i="10"/>
  <c r="O238" i="10"/>
  <c r="E239" i="10"/>
  <c r="I239" i="10"/>
  <c r="L239" i="10"/>
  <c r="O239" i="10"/>
  <c r="E240" i="10"/>
  <c r="I240" i="10"/>
  <c r="L240" i="10"/>
  <c r="O240" i="10"/>
  <c r="E241" i="10"/>
  <c r="I241" i="10"/>
  <c r="L241" i="10"/>
  <c r="O241" i="10"/>
  <c r="E242" i="10"/>
  <c r="I242" i="10"/>
  <c r="L242" i="10"/>
  <c r="O242" i="10"/>
  <c r="E243" i="10"/>
  <c r="I243" i="10"/>
  <c r="L243" i="10"/>
  <c r="O243" i="10"/>
  <c r="E244" i="10"/>
  <c r="I244" i="10"/>
  <c r="L244" i="10"/>
  <c r="O244" i="10"/>
  <c r="E245" i="10"/>
  <c r="I245" i="10"/>
  <c r="L245" i="10"/>
  <c r="O245" i="10"/>
  <c r="E246" i="10"/>
  <c r="I246" i="10"/>
  <c r="L246" i="10"/>
  <c r="O246" i="10"/>
  <c r="E247" i="10"/>
  <c r="I247" i="10"/>
  <c r="L247" i="10"/>
  <c r="O247" i="10"/>
  <c r="E248" i="10"/>
  <c r="I248" i="10"/>
  <c r="L248" i="10"/>
  <c r="O248" i="10"/>
  <c r="E249" i="10"/>
  <c r="I249" i="10"/>
  <c r="L249" i="10"/>
  <c r="O249" i="10"/>
  <c r="E250" i="10"/>
  <c r="I250" i="10"/>
  <c r="L250" i="10"/>
  <c r="O250" i="10"/>
  <c r="E251" i="10"/>
  <c r="I251" i="10"/>
  <c r="L251" i="10"/>
  <c r="O251" i="10"/>
  <c r="E252" i="10"/>
  <c r="I252" i="10"/>
  <c r="L252" i="10"/>
  <c r="O252" i="10"/>
  <c r="E253" i="10"/>
  <c r="I253" i="10"/>
  <c r="L253" i="10"/>
  <c r="O253" i="10"/>
  <c r="E254" i="10"/>
  <c r="I254" i="10"/>
  <c r="L254" i="10"/>
  <c r="O254" i="10"/>
  <c r="E255" i="10"/>
  <c r="I255" i="10"/>
  <c r="L255" i="10"/>
  <c r="O255" i="10"/>
  <c r="E256" i="10"/>
  <c r="I256" i="10"/>
  <c r="L256" i="10"/>
  <c r="O256" i="10"/>
  <c r="E257" i="10"/>
  <c r="I257" i="10"/>
  <c r="L257" i="10"/>
  <c r="O257" i="10"/>
  <c r="E258" i="10"/>
  <c r="I258" i="10"/>
  <c r="L258" i="10"/>
  <c r="O258" i="10"/>
  <c r="E259" i="10"/>
  <c r="I259" i="10"/>
  <c r="L259" i="10"/>
  <c r="O259" i="10"/>
  <c r="E260" i="10"/>
  <c r="I260" i="10"/>
  <c r="L260" i="10"/>
  <c r="O260" i="10"/>
  <c r="E261" i="10"/>
  <c r="I261" i="10"/>
  <c r="L261" i="10"/>
  <c r="O261" i="10"/>
  <c r="E262" i="10"/>
  <c r="I262" i="10"/>
  <c r="L262" i="10"/>
  <c r="O262" i="10"/>
  <c r="E263" i="10"/>
  <c r="I263" i="10"/>
  <c r="L263" i="10"/>
  <c r="O263" i="10"/>
  <c r="E264" i="10"/>
  <c r="I264" i="10"/>
  <c r="L264" i="10"/>
  <c r="O264" i="10"/>
  <c r="E265" i="10"/>
  <c r="I265" i="10"/>
  <c r="L265" i="10"/>
  <c r="O265" i="10"/>
  <c r="E266" i="10"/>
  <c r="I266" i="10"/>
  <c r="L266" i="10"/>
  <c r="O266" i="10"/>
  <c r="E267" i="10"/>
  <c r="I267" i="10"/>
  <c r="L267" i="10"/>
  <c r="O267" i="10"/>
  <c r="E268" i="10"/>
  <c r="I268" i="10"/>
  <c r="L268" i="10"/>
  <c r="O268" i="10"/>
  <c r="E269" i="10"/>
  <c r="I269" i="10"/>
  <c r="L269" i="10"/>
  <c r="O269" i="10"/>
  <c r="E270" i="10"/>
  <c r="I270" i="10"/>
  <c r="L270" i="10"/>
  <c r="O270" i="10"/>
  <c r="E271" i="10"/>
  <c r="I271" i="10"/>
  <c r="L271" i="10"/>
  <c r="O271" i="10"/>
  <c r="E272" i="10"/>
  <c r="I272" i="10"/>
  <c r="L272" i="10"/>
  <c r="O272" i="10"/>
  <c r="E273" i="10"/>
  <c r="I273" i="10"/>
  <c r="L273" i="10"/>
  <c r="O273" i="10"/>
  <c r="E274" i="10"/>
  <c r="I274" i="10"/>
  <c r="L274" i="10"/>
  <c r="O274" i="10"/>
  <c r="E275" i="10"/>
  <c r="I275" i="10"/>
  <c r="L275" i="10"/>
  <c r="O275" i="10"/>
  <c r="E276" i="10"/>
  <c r="I276" i="10"/>
  <c r="L276" i="10"/>
  <c r="O276" i="10"/>
  <c r="E277" i="10"/>
  <c r="I277" i="10"/>
  <c r="L277" i="10"/>
  <c r="O277" i="10"/>
  <c r="E278" i="10"/>
  <c r="I278" i="10"/>
  <c r="L278" i="10"/>
  <c r="O278" i="10"/>
  <c r="E279" i="10"/>
  <c r="I279" i="10"/>
  <c r="L279" i="10"/>
  <c r="O279" i="10"/>
  <c r="E280" i="10"/>
  <c r="I280" i="10"/>
  <c r="L280" i="10"/>
  <c r="O280" i="10"/>
  <c r="E281" i="10"/>
  <c r="I281" i="10"/>
  <c r="L281" i="10"/>
  <c r="O281" i="10"/>
  <c r="E282" i="10"/>
  <c r="I282" i="10"/>
  <c r="L282" i="10"/>
  <c r="O282" i="10"/>
  <c r="E283" i="10"/>
  <c r="I283" i="10"/>
  <c r="L283" i="10"/>
  <c r="O283" i="10"/>
  <c r="E284" i="10"/>
  <c r="I284" i="10"/>
  <c r="L284" i="10"/>
  <c r="O284" i="10"/>
  <c r="E285" i="10"/>
  <c r="I285" i="10"/>
  <c r="L285" i="10"/>
  <c r="O285" i="10"/>
  <c r="E286" i="10"/>
  <c r="I286" i="10"/>
  <c r="L286" i="10"/>
  <c r="O286" i="10"/>
  <c r="E287" i="10"/>
  <c r="I287" i="10"/>
  <c r="L287" i="10"/>
  <c r="O287" i="10"/>
  <c r="E288" i="10"/>
  <c r="I288" i="10"/>
  <c r="L288" i="10"/>
  <c r="O288" i="10"/>
  <c r="E289" i="10"/>
  <c r="I289" i="10"/>
  <c r="L289" i="10"/>
  <c r="O289" i="10"/>
  <c r="E290" i="10"/>
  <c r="I290" i="10"/>
  <c r="L290" i="10"/>
  <c r="O290" i="10"/>
  <c r="E291" i="10"/>
  <c r="I291" i="10"/>
  <c r="L291" i="10"/>
  <c r="O291" i="10"/>
  <c r="E292" i="10"/>
  <c r="I292" i="10"/>
  <c r="L292" i="10"/>
  <c r="O292" i="10"/>
  <c r="E293" i="10"/>
  <c r="I293" i="10"/>
  <c r="L293" i="10"/>
  <c r="O293" i="10"/>
  <c r="E294" i="10"/>
  <c r="I294" i="10"/>
  <c r="L294" i="10"/>
  <c r="O294" i="10"/>
  <c r="E295" i="10"/>
  <c r="I295" i="10"/>
  <c r="L295" i="10"/>
  <c r="O295" i="10"/>
  <c r="E296" i="10"/>
  <c r="I296" i="10"/>
  <c r="L296" i="10"/>
  <c r="O296" i="10"/>
  <c r="E297" i="10"/>
  <c r="I297" i="10"/>
  <c r="L297" i="10"/>
  <c r="O297" i="10"/>
  <c r="E298" i="10"/>
  <c r="I298" i="10"/>
  <c r="L298" i="10"/>
  <c r="O298" i="10"/>
  <c r="E299" i="10"/>
  <c r="I299" i="10"/>
  <c r="L299" i="10"/>
  <c r="O299" i="10"/>
  <c r="E300" i="10"/>
  <c r="I300" i="10"/>
  <c r="L300" i="10"/>
  <c r="O300" i="10"/>
  <c r="E301" i="10"/>
  <c r="I301" i="10"/>
  <c r="L301" i="10"/>
  <c r="O301" i="10"/>
  <c r="E302" i="10"/>
  <c r="I302" i="10"/>
  <c r="L302" i="10"/>
  <c r="O302" i="10"/>
  <c r="E303" i="10"/>
  <c r="F303" i="10"/>
  <c r="I303" i="10"/>
  <c r="J303" i="10"/>
  <c r="L303" i="10"/>
  <c r="M303" i="10"/>
  <c r="O303" i="10"/>
  <c r="P303" i="10"/>
  <c r="E304" i="10"/>
  <c r="F304" i="10"/>
  <c r="I304" i="10"/>
  <c r="J304" i="10"/>
  <c r="L304" i="10"/>
  <c r="M304" i="10"/>
  <c r="O304" i="10"/>
  <c r="P304" i="10"/>
  <c r="E305" i="10"/>
  <c r="F305" i="10"/>
  <c r="I305" i="10"/>
  <c r="J305" i="10"/>
  <c r="L305" i="10"/>
  <c r="M305" i="10"/>
  <c r="O305" i="10"/>
  <c r="P305" i="10"/>
  <c r="E306" i="10"/>
  <c r="F306" i="10"/>
  <c r="I306" i="10"/>
  <c r="J306" i="10"/>
  <c r="L306" i="10"/>
  <c r="M306" i="10"/>
  <c r="O306" i="10"/>
  <c r="P306" i="10"/>
  <c r="E307" i="10"/>
  <c r="F307" i="10"/>
  <c r="I307" i="10"/>
  <c r="J307" i="10"/>
  <c r="L307" i="10"/>
  <c r="M307" i="10"/>
  <c r="O307" i="10"/>
  <c r="P307" i="10"/>
  <c r="E308" i="10"/>
  <c r="F308" i="10"/>
  <c r="I308" i="10"/>
  <c r="J308" i="10"/>
  <c r="L308" i="10"/>
  <c r="M308" i="10"/>
  <c r="O308" i="10"/>
  <c r="P308" i="10"/>
  <c r="E309" i="10"/>
  <c r="F309" i="10"/>
  <c r="I309" i="10"/>
  <c r="J309" i="10"/>
  <c r="L309" i="10"/>
  <c r="M309" i="10"/>
  <c r="O309" i="10"/>
  <c r="P309" i="10"/>
  <c r="E310" i="10"/>
  <c r="F310" i="10"/>
  <c r="I310" i="10"/>
  <c r="J310" i="10"/>
  <c r="L310" i="10"/>
  <c r="M310" i="10"/>
  <c r="O310" i="10"/>
  <c r="P310" i="10"/>
  <c r="E311" i="10"/>
  <c r="F311" i="10"/>
  <c r="I311" i="10"/>
  <c r="J311" i="10"/>
  <c r="L311" i="10"/>
  <c r="M311" i="10"/>
  <c r="O311" i="10"/>
  <c r="P311" i="10"/>
  <c r="E312" i="10"/>
  <c r="F312" i="10"/>
  <c r="I312" i="10"/>
  <c r="J312" i="10"/>
  <c r="L312" i="10"/>
  <c r="M312" i="10"/>
  <c r="O312" i="10"/>
  <c r="P312" i="10"/>
  <c r="E313" i="10"/>
  <c r="F313" i="10"/>
  <c r="I313" i="10"/>
  <c r="J313" i="10"/>
  <c r="L313" i="10"/>
  <c r="M313" i="10"/>
  <c r="O313" i="10"/>
  <c r="P313" i="10"/>
  <c r="E314" i="10"/>
  <c r="F314" i="10"/>
  <c r="I314" i="10"/>
  <c r="J314" i="10"/>
  <c r="L314" i="10"/>
  <c r="M314" i="10"/>
  <c r="O314" i="10"/>
  <c r="P314" i="10"/>
  <c r="E315" i="10"/>
  <c r="F315" i="10"/>
  <c r="I315" i="10"/>
  <c r="J315" i="10"/>
  <c r="L315" i="10"/>
  <c r="M315" i="10"/>
  <c r="O315" i="10"/>
  <c r="P315" i="10"/>
  <c r="E316" i="10"/>
  <c r="F316" i="10"/>
  <c r="I316" i="10"/>
  <c r="J316" i="10"/>
  <c r="L316" i="10"/>
  <c r="M316" i="10"/>
  <c r="O316" i="10"/>
  <c r="P316" i="10"/>
  <c r="E317" i="10"/>
  <c r="F317" i="10"/>
  <c r="I317" i="10"/>
  <c r="J317" i="10"/>
  <c r="L317" i="10"/>
  <c r="M317" i="10"/>
  <c r="O317" i="10"/>
  <c r="P317" i="10"/>
  <c r="E228" i="10"/>
  <c r="I228" i="10"/>
  <c r="L228" i="10"/>
  <c r="O228" i="10"/>
  <c r="S2" i="10"/>
  <c r="S3" i="10"/>
  <c r="AD4" i="10"/>
  <c r="AK4" i="10"/>
  <c r="AD20" i="10"/>
  <c r="AK20" i="10"/>
  <c r="AD37" i="10"/>
  <c r="AK38" i="10"/>
  <c r="AD54" i="10"/>
  <c r="AK54" i="10"/>
  <c r="AD47" i="32" l="1"/>
  <c r="AC14" i="27"/>
  <c r="AC15" i="20"/>
  <c r="AC14" i="20" s="1"/>
  <c r="G146" i="20"/>
  <c r="G154" i="20"/>
  <c r="G162" i="20"/>
  <c r="G170" i="20"/>
  <c r="G178" i="20"/>
  <c r="G186" i="20"/>
  <c r="G194" i="20"/>
  <c r="G202" i="20"/>
  <c r="G210" i="20"/>
  <c r="G145" i="20"/>
  <c r="G139" i="20"/>
  <c r="G147" i="20"/>
  <c r="G155" i="20"/>
  <c r="G163" i="20"/>
  <c r="G171" i="20"/>
  <c r="G179" i="20"/>
  <c r="G187" i="20"/>
  <c r="G195" i="20"/>
  <c r="G203" i="20"/>
  <c r="G211" i="20"/>
  <c r="G140" i="20"/>
  <c r="G148" i="20"/>
  <c r="G156" i="20"/>
  <c r="G164" i="20"/>
  <c r="G172" i="20"/>
  <c r="G180" i="20"/>
  <c r="G188" i="20"/>
  <c r="G196" i="20"/>
  <c r="G204" i="20"/>
  <c r="G212" i="20"/>
  <c r="G185" i="20"/>
  <c r="G141" i="20"/>
  <c r="G149" i="20"/>
  <c r="G157" i="20"/>
  <c r="G165" i="20"/>
  <c r="G173" i="20"/>
  <c r="G181" i="20"/>
  <c r="G189" i="20"/>
  <c r="G197" i="20"/>
  <c r="G205" i="20"/>
  <c r="G169" i="20"/>
  <c r="G142" i="20"/>
  <c r="G150" i="20"/>
  <c r="G158" i="20"/>
  <c r="G166" i="20"/>
  <c r="G174" i="20"/>
  <c r="G182" i="20"/>
  <c r="G190" i="20"/>
  <c r="G198" i="20"/>
  <c r="G206" i="20"/>
  <c r="G161" i="20"/>
  <c r="G143" i="20"/>
  <c r="G151" i="20"/>
  <c r="G159" i="20"/>
  <c r="G167" i="20"/>
  <c r="G175" i="20"/>
  <c r="G183" i="20"/>
  <c r="G191" i="20"/>
  <c r="G199" i="20"/>
  <c r="G207" i="20"/>
  <c r="G153" i="20"/>
  <c r="G144" i="20"/>
  <c r="G152" i="20"/>
  <c r="G160" i="20"/>
  <c r="G168" i="20"/>
  <c r="G176" i="20"/>
  <c r="G184" i="20"/>
  <c r="G192" i="20"/>
  <c r="G200" i="20"/>
  <c r="G208" i="20"/>
  <c r="G177" i="20"/>
  <c r="G193" i="20"/>
  <c r="G201" i="20"/>
  <c r="G209" i="20"/>
  <c r="AC13" i="26"/>
  <c r="P295" i="29"/>
  <c r="F295" i="29"/>
  <c r="M295" i="29"/>
  <c r="J295" i="29"/>
  <c r="AJ47" i="34"/>
  <c r="AK48" i="34"/>
  <c r="AD12" i="34"/>
  <c r="AC11" i="34"/>
  <c r="AD30" i="34"/>
  <c r="AC29" i="34"/>
  <c r="AK14" i="34"/>
  <c r="AJ13" i="34"/>
  <c r="AJ63" i="34"/>
  <c r="AK64" i="34"/>
  <c r="AC46" i="34"/>
  <c r="AD47" i="34"/>
  <c r="AJ29" i="34"/>
  <c r="AK30" i="34"/>
  <c r="AC63" i="34"/>
  <c r="AD64" i="34"/>
  <c r="AK14" i="33"/>
  <c r="AJ13" i="33"/>
  <c r="AK48" i="33"/>
  <c r="AJ47" i="33"/>
  <c r="AD12" i="33"/>
  <c r="AC11" i="33"/>
  <c r="AK64" i="33"/>
  <c r="AJ63" i="33"/>
  <c r="AD30" i="33"/>
  <c r="AC29" i="33"/>
  <c r="AC63" i="33"/>
  <c r="AD64" i="33"/>
  <c r="AJ29" i="33"/>
  <c r="AK30" i="33"/>
  <c r="AD45" i="33"/>
  <c r="AC44" i="33"/>
  <c r="AC29" i="32"/>
  <c r="AD29" i="32" s="1"/>
  <c r="AK14" i="32"/>
  <c r="AJ13" i="32"/>
  <c r="AD46" i="32"/>
  <c r="AC45" i="32"/>
  <c r="AK64" i="32"/>
  <c r="AJ63" i="32"/>
  <c r="AK30" i="32"/>
  <c r="AJ29" i="32"/>
  <c r="AC11" i="32"/>
  <c r="AD12" i="32"/>
  <c r="AC63" i="32"/>
  <c r="AD64" i="32"/>
  <c r="AJ47" i="32"/>
  <c r="AK48" i="32"/>
  <c r="E13" i="29"/>
  <c r="AK31" i="30"/>
  <c r="AK49" i="27"/>
  <c r="E13" i="31"/>
  <c r="AJ50" i="31"/>
  <c r="AK50" i="31" s="1"/>
  <c r="AK49" i="31"/>
  <c r="AJ48" i="31"/>
  <c r="AK14" i="31"/>
  <c r="AJ13" i="31"/>
  <c r="AK65" i="31"/>
  <c r="AJ66" i="31"/>
  <c r="AK66" i="31" s="1"/>
  <c r="AJ64" i="31"/>
  <c r="AC29" i="31"/>
  <c r="AD30" i="31"/>
  <c r="AC66" i="31"/>
  <c r="AD66" i="31" s="1"/>
  <c r="AD65" i="31"/>
  <c r="AC64" i="31"/>
  <c r="AC14" i="31"/>
  <c r="AD15" i="31"/>
  <c r="AC16" i="31"/>
  <c r="AD16" i="31" s="1"/>
  <c r="AK31" i="31"/>
  <c r="AJ30" i="31"/>
  <c r="AJ32" i="31"/>
  <c r="AK32" i="31" s="1"/>
  <c r="AC49" i="31"/>
  <c r="AD49" i="31" s="1"/>
  <c r="AC47" i="31"/>
  <c r="AD48" i="31"/>
  <c r="AJ30" i="30"/>
  <c r="AJ29" i="30" s="1"/>
  <c r="AC49" i="30"/>
  <c r="AD49" i="30" s="1"/>
  <c r="AC47" i="30"/>
  <c r="AD48" i="30"/>
  <c r="E13" i="30"/>
  <c r="AD15" i="30"/>
  <c r="AC16" i="30"/>
  <c r="AD16" i="30" s="1"/>
  <c r="AC14" i="30"/>
  <c r="AK14" i="30"/>
  <c r="AJ13" i="30"/>
  <c r="AC32" i="30"/>
  <c r="AD32" i="30" s="1"/>
  <c r="AC30" i="30"/>
  <c r="AD31" i="30"/>
  <c r="AK49" i="30"/>
  <c r="AJ50" i="30"/>
  <c r="AK50" i="30" s="1"/>
  <c r="AJ48" i="30"/>
  <c r="AK65" i="30"/>
  <c r="AJ66" i="30"/>
  <c r="AK66" i="30" s="1"/>
  <c r="AJ64" i="30"/>
  <c r="AC64" i="30"/>
  <c r="AD65" i="30"/>
  <c r="AC66" i="30"/>
  <c r="AD66" i="30" s="1"/>
  <c r="AK63" i="29"/>
  <c r="AJ62" i="29"/>
  <c r="AJ14" i="29"/>
  <c r="AJ16" i="29"/>
  <c r="AK16" i="29" s="1"/>
  <c r="AK15" i="29"/>
  <c r="AC14" i="29"/>
  <c r="AC16" i="29"/>
  <c r="AD16" i="29" s="1"/>
  <c r="AD15" i="29"/>
  <c r="AD47" i="29"/>
  <c r="AC46" i="29"/>
  <c r="AC30" i="29"/>
  <c r="AD31" i="29"/>
  <c r="AC32" i="29"/>
  <c r="AD32" i="29" s="1"/>
  <c r="AC66" i="29"/>
  <c r="AD66" i="29" s="1"/>
  <c r="AD65" i="29"/>
  <c r="AC64" i="29"/>
  <c r="AJ50" i="29"/>
  <c r="AK50" i="29" s="1"/>
  <c r="AJ48" i="29"/>
  <c r="AK49" i="29"/>
  <c r="AK31" i="29"/>
  <c r="AJ32" i="29"/>
  <c r="AK32" i="29" s="1"/>
  <c r="AJ30" i="29"/>
  <c r="AK65" i="28"/>
  <c r="AJ64" i="28"/>
  <c r="AJ63" i="28" s="1"/>
  <c r="AJ50" i="28"/>
  <c r="AK50" i="28" s="1"/>
  <c r="AK49" i="28"/>
  <c r="AJ48" i="28"/>
  <c r="AJ30" i="28"/>
  <c r="AJ32" i="28"/>
  <c r="AK32" i="28" s="1"/>
  <c r="E13" i="28"/>
  <c r="AC49" i="28"/>
  <c r="AD49" i="28" s="1"/>
  <c r="AD48" i="28"/>
  <c r="AC47" i="28"/>
  <c r="AD65" i="28"/>
  <c r="AC66" i="28"/>
  <c r="AD66" i="28" s="1"/>
  <c r="AC64" i="28"/>
  <c r="AC14" i="28"/>
  <c r="AD15" i="28"/>
  <c r="AC16" i="28"/>
  <c r="AD16" i="28" s="1"/>
  <c r="AK14" i="28"/>
  <c r="AJ13" i="28"/>
  <c r="AC32" i="28"/>
  <c r="AD32" i="28" s="1"/>
  <c r="AC30" i="28"/>
  <c r="AD31" i="28"/>
  <c r="AC16" i="27"/>
  <c r="AD16" i="27" s="1"/>
  <c r="AJ48" i="27"/>
  <c r="AJ47" i="27" s="1"/>
  <c r="AK31" i="27"/>
  <c r="AJ32" i="27"/>
  <c r="AK32" i="27" s="1"/>
  <c r="AJ30" i="27"/>
  <c r="AJ29" i="27" s="1"/>
  <c r="AD64" i="27"/>
  <c r="AC63" i="27"/>
  <c r="AD14" i="27"/>
  <c r="AC13" i="27"/>
  <c r="AC47" i="27"/>
  <c r="AD48" i="27"/>
  <c r="AC49" i="27"/>
  <c r="AD49" i="27" s="1"/>
  <c r="AJ63" i="27"/>
  <c r="AK64" i="27"/>
  <c r="AC30" i="27"/>
  <c r="AD31" i="27"/>
  <c r="AC32" i="27"/>
  <c r="AD32" i="27" s="1"/>
  <c r="E13" i="27"/>
  <c r="AJ16" i="27"/>
  <c r="AK16" i="27" s="1"/>
  <c r="AK15" i="27"/>
  <c r="AJ14" i="27"/>
  <c r="AC30" i="26"/>
  <c r="AC29" i="26" s="1"/>
  <c r="AC32" i="26"/>
  <c r="AD32" i="26" s="1"/>
  <c r="E13" i="26"/>
  <c r="AK49" i="26"/>
  <c r="AJ48" i="26"/>
  <c r="AJ50" i="26"/>
  <c r="AK50" i="26" s="1"/>
  <c r="AC64" i="26"/>
  <c r="AD65" i="26"/>
  <c r="AC66" i="26"/>
  <c r="AD66" i="26" s="1"/>
  <c r="AK65" i="26"/>
  <c r="AJ66" i="26"/>
  <c r="AK66" i="26" s="1"/>
  <c r="AJ64" i="26"/>
  <c r="AC49" i="26"/>
  <c r="AD49" i="26" s="1"/>
  <c r="AD48" i="26"/>
  <c r="AC47" i="26"/>
  <c r="AK31" i="26"/>
  <c r="AJ32" i="26"/>
  <c r="AK32" i="26" s="1"/>
  <c r="AJ30" i="26"/>
  <c r="AC12" i="26"/>
  <c r="AD13" i="26"/>
  <c r="AJ14" i="26"/>
  <c r="AJ16" i="26"/>
  <c r="AK16" i="26" s="1"/>
  <c r="AK15" i="26"/>
  <c r="AD48" i="25"/>
  <c r="E13" i="25"/>
  <c r="AC46" i="25"/>
  <c r="AD47" i="25"/>
  <c r="AC49" i="25"/>
  <c r="AD49" i="25" s="1"/>
  <c r="AJ16" i="25"/>
  <c r="AK16" i="25" s="1"/>
  <c r="AK15" i="25"/>
  <c r="AJ14" i="25"/>
  <c r="AC63" i="25"/>
  <c r="AD64" i="25"/>
  <c r="AK47" i="25"/>
  <c r="AJ46" i="25"/>
  <c r="AJ32" i="25"/>
  <c r="AK32" i="25" s="1"/>
  <c r="AJ30" i="25"/>
  <c r="AK31" i="25"/>
  <c r="AJ63" i="25"/>
  <c r="AK64" i="25"/>
  <c r="AD31" i="25"/>
  <c r="AC32" i="25"/>
  <c r="AD32" i="25" s="1"/>
  <c r="AC30" i="25"/>
  <c r="AC14" i="25"/>
  <c r="AC16" i="25"/>
  <c r="AD16" i="25" s="1"/>
  <c r="AD15" i="25"/>
  <c r="G196" i="10"/>
  <c r="G180" i="10"/>
  <c r="G164" i="10"/>
  <c r="G148" i="10"/>
  <c r="G203" i="10"/>
  <c r="G187" i="10"/>
  <c r="G171" i="10"/>
  <c r="G155" i="10"/>
  <c r="G147" i="10"/>
  <c r="G210" i="10"/>
  <c r="G194" i="10"/>
  <c r="G178" i="10"/>
  <c r="G162" i="10"/>
  <c r="G146" i="10"/>
  <c r="G137" i="10"/>
  <c r="G204" i="10"/>
  <c r="G188" i="10"/>
  <c r="G172" i="10"/>
  <c r="G156" i="10"/>
  <c r="G140" i="10"/>
  <c r="G195" i="10"/>
  <c r="G179" i="10"/>
  <c r="G163" i="10"/>
  <c r="G139" i="10"/>
  <c r="G202" i="10"/>
  <c r="G186" i="10"/>
  <c r="G170" i="10"/>
  <c r="G154" i="10"/>
  <c r="G138" i="10"/>
  <c r="G209" i="10"/>
  <c r="G201" i="10"/>
  <c r="G193" i="10"/>
  <c r="G185" i="10"/>
  <c r="G177" i="10"/>
  <c r="G169" i="10"/>
  <c r="G161" i="10"/>
  <c r="G153" i="10"/>
  <c r="G145" i="10"/>
  <c r="G208" i="10"/>
  <c r="G200" i="10"/>
  <c r="G192" i="10"/>
  <c r="G184" i="10"/>
  <c r="G176" i="10"/>
  <c r="G168" i="10"/>
  <c r="G160" i="10"/>
  <c r="G152" i="10"/>
  <c r="G144" i="10"/>
  <c r="G207" i="10"/>
  <c r="G199" i="10"/>
  <c r="G191" i="10"/>
  <c r="G183" i="10"/>
  <c r="G175" i="10"/>
  <c r="G167" i="10"/>
  <c r="G159" i="10"/>
  <c r="G151" i="10"/>
  <c r="G143" i="10"/>
  <c r="G206" i="10"/>
  <c r="G198" i="10"/>
  <c r="G190" i="10"/>
  <c r="G182" i="10"/>
  <c r="G174" i="10"/>
  <c r="G166" i="10"/>
  <c r="G158" i="10"/>
  <c r="G150" i="10"/>
  <c r="G142" i="10"/>
  <c r="G205" i="10"/>
  <c r="G197" i="10"/>
  <c r="G189" i="10"/>
  <c r="G181" i="10"/>
  <c r="G173" i="10"/>
  <c r="G165" i="10"/>
  <c r="G157" i="10"/>
  <c r="G149" i="10"/>
  <c r="G141" i="10"/>
  <c r="T3" i="15"/>
  <c r="G23" i="15"/>
  <c r="AK49" i="15"/>
  <c r="AL49" i="15" s="1"/>
  <c r="AD48" i="15"/>
  <c r="AD47" i="15" s="1"/>
  <c r="AK31" i="15"/>
  <c r="AK30" i="15" s="1"/>
  <c r="AK29" i="15" s="1"/>
  <c r="AK14" i="15"/>
  <c r="AL15" i="15"/>
  <c r="AK16" i="15"/>
  <c r="AL16" i="15" s="1"/>
  <c r="Y8" i="15"/>
  <c r="AK65" i="15"/>
  <c r="AK66" i="15" s="1"/>
  <c r="AL66" i="15" s="1"/>
  <c r="H12" i="15"/>
  <c r="F12" i="20"/>
  <c r="G94" i="20"/>
  <c r="G102" i="20"/>
  <c r="G110" i="20"/>
  <c r="G95" i="20"/>
  <c r="G103" i="20"/>
  <c r="G111" i="20"/>
  <c r="G96" i="20"/>
  <c r="G104" i="20"/>
  <c r="G112" i="20"/>
  <c r="G99" i="20"/>
  <c r="G115" i="20"/>
  <c r="G97" i="20"/>
  <c r="G105" i="20"/>
  <c r="G113" i="20"/>
  <c r="G98" i="20"/>
  <c r="G106" i="20"/>
  <c r="G114" i="20"/>
  <c r="G107" i="20"/>
  <c r="G100" i="20"/>
  <c r="G108" i="20"/>
  <c r="G116" i="20"/>
  <c r="G101" i="20"/>
  <c r="G109" i="20"/>
  <c r="G117" i="20"/>
  <c r="X8" i="20"/>
  <c r="AC65" i="20"/>
  <c r="AC66" i="20" s="1"/>
  <c r="AD66" i="20" s="1"/>
  <c r="G48" i="20"/>
  <c r="G49" i="20"/>
  <c r="G57" i="20"/>
  <c r="G65" i="20"/>
  <c r="G50" i="20"/>
  <c r="G58" i="20"/>
  <c r="G66" i="20"/>
  <c r="G51" i="20"/>
  <c r="G59" i="20"/>
  <c r="G67" i="20"/>
  <c r="G54" i="20"/>
  <c r="G52" i="20"/>
  <c r="G60" i="20"/>
  <c r="G68" i="20"/>
  <c r="G62" i="20"/>
  <c r="G53" i="20"/>
  <c r="G61" i="20"/>
  <c r="G69" i="20"/>
  <c r="G70" i="20"/>
  <c r="G55" i="20"/>
  <c r="G63" i="20"/>
  <c r="G71" i="20"/>
  <c r="G56" i="20"/>
  <c r="G64" i="20"/>
  <c r="G72" i="20"/>
  <c r="AJ65" i="20"/>
  <c r="AK65" i="20" s="1"/>
  <c r="AJ31" i="20"/>
  <c r="G138" i="20"/>
  <c r="AC31" i="20"/>
  <c r="AJ14" i="20"/>
  <c r="AK14" i="20" s="1"/>
  <c r="AK15" i="20"/>
  <c r="AJ16" i="20"/>
  <c r="AK16" i="20" s="1"/>
  <c r="G93" i="20"/>
  <c r="AC16" i="20"/>
  <c r="AD16" i="20" s="1"/>
  <c r="AJ30" i="20"/>
  <c r="AJ29" i="20" s="1"/>
  <c r="AD15" i="20"/>
  <c r="H12" i="13"/>
  <c r="T3" i="13"/>
  <c r="G23" i="13"/>
  <c r="AK49" i="13"/>
  <c r="AK48" i="13" s="1"/>
  <c r="AL48" i="13" s="1"/>
  <c r="AD66" i="13"/>
  <c r="AE66" i="13" s="1"/>
  <c r="AK31" i="13"/>
  <c r="AL31" i="13" s="1"/>
  <c r="AK15" i="13"/>
  <c r="AL15" i="13" s="1"/>
  <c r="AK64" i="13"/>
  <c r="AK63" i="13" s="1"/>
  <c r="AD31" i="13"/>
  <c r="AD30" i="13" s="1"/>
  <c r="AD15" i="13"/>
  <c r="AD16" i="13" s="1"/>
  <c r="AE16" i="13" s="1"/>
  <c r="AD64" i="13"/>
  <c r="AD63" i="13" s="1"/>
  <c r="AE63" i="13" s="1"/>
  <c r="AD48" i="13"/>
  <c r="F12" i="10"/>
  <c r="G70" i="10"/>
  <c r="G113" i="10"/>
  <c r="G105" i="10"/>
  <c r="G97" i="10"/>
  <c r="G115" i="10"/>
  <c r="G107" i="10"/>
  <c r="G99" i="10"/>
  <c r="G114" i="10"/>
  <c r="G106" i="10"/>
  <c r="G98" i="10"/>
  <c r="G68" i="10"/>
  <c r="G112" i="10"/>
  <c r="G104" i="10"/>
  <c r="G96" i="10"/>
  <c r="G62" i="10"/>
  <c r="G111" i="10"/>
  <c r="G103" i="10"/>
  <c r="G95" i="10"/>
  <c r="G60" i="10"/>
  <c r="G110" i="10"/>
  <c r="G102" i="10"/>
  <c r="G94" i="10"/>
  <c r="G54" i="10"/>
  <c r="G109" i="10"/>
  <c r="G101" i="10"/>
  <c r="G93" i="10"/>
  <c r="G52" i="10"/>
  <c r="G108" i="10"/>
  <c r="G100" i="10"/>
  <c r="G92" i="10"/>
  <c r="X8" i="10"/>
  <c r="G69" i="10"/>
  <c r="G61" i="10"/>
  <c r="G53" i="10"/>
  <c r="G67" i="10"/>
  <c r="G59" i="10"/>
  <c r="G51" i="10"/>
  <c r="G66" i="10"/>
  <c r="G58" i="10"/>
  <c r="G50" i="10"/>
  <c r="G65" i="10"/>
  <c r="G57" i="10"/>
  <c r="G49" i="10"/>
  <c r="G64" i="10"/>
  <c r="G56" i="10"/>
  <c r="G48" i="10"/>
  <c r="G63" i="10"/>
  <c r="G55" i="10"/>
  <c r="G47" i="10"/>
  <c r="AC66" i="10"/>
  <c r="AD66" i="10" s="1"/>
  <c r="AK64" i="10"/>
  <c r="AK65" i="10"/>
  <c r="AD64" i="10"/>
  <c r="AD65" i="10"/>
  <c r="G91" i="10"/>
  <c r="G46" i="10"/>
  <c r="AJ15" i="10"/>
  <c r="AJ31" i="10"/>
  <c r="AJ32" i="10" s="1"/>
  <c r="AK32" i="10" s="1"/>
  <c r="AJ49" i="10"/>
  <c r="AK49" i="10" s="1"/>
  <c r="AJ66" i="10"/>
  <c r="AK66" i="10" s="1"/>
  <c r="AJ62" i="10"/>
  <c r="AK62" i="10" s="1"/>
  <c r="AC15" i="10"/>
  <c r="AC31" i="10"/>
  <c r="AD63" i="10"/>
  <c r="AC62" i="10"/>
  <c r="Y8" i="13"/>
  <c r="AC13" i="20"/>
  <c r="AD14" i="20"/>
  <c r="AC48" i="10"/>
  <c r="AJ47" i="20"/>
  <c r="AK48" i="20"/>
  <c r="AL65" i="13"/>
  <c r="AD14" i="15"/>
  <c r="AE15" i="15"/>
  <c r="AD16" i="15"/>
  <c r="AE16" i="15" s="1"/>
  <c r="AC47" i="20"/>
  <c r="AD48" i="20"/>
  <c r="AC49" i="20"/>
  <c r="AD49" i="20" s="1"/>
  <c r="AJ50" i="20"/>
  <c r="AK50" i="20" s="1"/>
  <c r="AK49" i="20"/>
  <c r="AD65" i="15"/>
  <c r="AD31" i="15"/>
  <c r="L28" i="32"/>
  <c r="L178" i="32"/>
  <c r="O210" i="32"/>
  <c r="L67" i="32"/>
  <c r="L107" i="32"/>
  <c r="L162" i="32"/>
  <c r="L147" i="32"/>
  <c r="I46" i="32"/>
  <c r="L174" i="31"/>
  <c r="L203" i="31"/>
  <c r="O47" i="33"/>
  <c r="O29" i="33"/>
  <c r="O95" i="31"/>
  <c r="O138" i="34"/>
  <c r="O207" i="32"/>
  <c r="O54" i="34"/>
  <c r="O136" i="33"/>
  <c r="O171" i="33"/>
  <c r="O181" i="33"/>
  <c r="O58" i="33"/>
  <c r="L152" i="33"/>
  <c r="L27" i="33"/>
  <c r="L159" i="33"/>
  <c r="L28" i="33"/>
  <c r="O60" i="32"/>
  <c r="O177" i="32"/>
  <c r="I178" i="32"/>
  <c r="I113" i="32"/>
  <c r="I188" i="32"/>
  <c r="I196" i="32"/>
  <c r="E173" i="31"/>
  <c r="E103" i="31"/>
  <c r="E186" i="31"/>
  <c r="E181" i="31"/>
  <c r="E182" i="33"/>
  <c r="E175" i="33"/>
  <c r="I208" i="33"/>
  <c r="I29" i="33"/>
  <c r="I198" i="32"/>
  <c r="E152" i="32"/>
  <c r="O115" i="32"/>
  <c r="I104" i="33"/>
  <c r="E140" i="31"/>
  <c r="L35" i="33"/>
  <c r="I92" i="32"/>
  <c r="I62" i="33"/>
  <c r="O172" i="31"/>
  <c r="I209" i="33"/>
  <c r="L106" i="31"/>
  <c r="L157" i="32"/>
  <c r="L191" i="34"/>
  <c r="O189" i="31"/>
  <c r="I190" i="34"/>
  <c r="E103" i="32"/>
  <c r="I51" i="33"/>
  <c r="E66" i="32"/>
  <c r="I155" i="33"/>
  <c r="I137" i="33"/>
  <c r="E144" i="32"/>
  <c r="E39" i="32"/>
  <c r="E192" i="32"/>
  <c r="E64" i="32"/>
  <c r="I70" i="32"/>
  <c r="I139" i="32"/>
  <c r="L105" i="31"/>
  <c r="L44" i="31"/>
  <c r="L160" i="31"/>
  <c r="L153" i="31"/>
  <c r="L184" i="31"/>
  <c r="I103" i="31"/>
  <c r="I203" i="31"/>
  <c r="I152" i="31"/>
  <c r="I194" i="31"/>
  <c r="L137" i="33"/>
  <c r="L147" i="33"/>
  <c r="E38" i="33"/>
  <c r="L193" i="33"/>
  <c r="E145" i="33"/>
  <c r="O65" i="34"/>
  <c r="O92" i="33"/>
  <c r="O94" i="33"/>
  <c r="E28" i="33"/>
  <c r="E46" i="33"/>
  <c r="O139" i="33"/>
  <c r="O53" i="33"/>
  <c r="O114" i="33"/>
  <c r="O208" i="33"/>
  <c r="E108" i="32"/>
  <c r="E28" i="32"/>
  <c r="I99" i="32"/>
  <c r="I110" i="32"/>
  <c r="O208" i="31"/>
  <c r="O209" i="31"/>
  <c r="E108" i="34"/>
  <c r="I108" i="32"/>
  <c r="I143" i="32"/>
  <c r="I111" i="32"/>
  <c r="L206" i="32"/>
  <c r="L208" i="32"/>
  <c r="I174" i="32"/>
  <c r="I195" i="32"/>
  <c r="I43" i="32"/>
  <c r="I154" i="32"/>
  <c r="I171" i="31"/>
  <c r="I182" i="31"/>
  <c r="L46" i="33"/>
  <c r="L190" i="33"/>
  <c r="L50" i="33"/>
  <c r="L171" i="33"/>
  <c r="L29" i="33"/>
  <c r="L180" i="33"/>
  <c r="I189" i="33"/>
  <c r="I36" i="33"/>
  <c r="O201" i="32"/>
  <c r="O41" i="32"/>
  <c r="E194" i="31"/>
  <c r="E195" i="31"/>
  <c r="E209" i="33"/>
  <c r="E203" i="32"/>
  <c r="L197" i="31"/>
  <c r="E138" i="31"/>
  <c r="L193" i="34"/>
  <c r="E191" i="31"/>
  <c r="I37" i="34"/>
  <c r="O94" i="31"/>
  <c r="L192" i="34"/>
  <c r="O162" i="31"/>
  <c r="E67" i="33"/>
  <c r="O57" i="33"/>
  <c r="I31" i="33"/>
  <c r="I181" i="33"/>
  <c r="L169" i="32"/>
  <c r="L27" i="34"/>
  <c r="O149" i="31"/>
  <c r="L142" i="31"/>
  <c r="O104" i="31"/>
  <c r="O105" i="31"/>
  <c r="L180" i="31"/>
  <c r="L114" i="31"/>
  <c r="L47" i="31"/>
  <c r="L143" i="31"/>
  <c r="O55" i="33"/>
  <c r="E139" i="32"/>
  <c r="E181" i="32"/>
  <c r="E65" i="32"/>
  <c r="E58" i="32"/>
  <c r="E36" i="32"/>
  <c r="E201" i="32"/>
  <c r="E60" i="32"/>
  <c r="E43" i="32"/>
  <c r="O160" i="32"/>
  <c r="O106" i="32"/>
  <c r="I192" i="32"/>
  <c r="I202" i="31"/>
  <c r="E44" i="33"/>
  <c r="I156" i="33"/>
  <c r="E192" i="33"/>
  <c r="L142" i="34"/>
  <c r="I183" i="34"/>
  <c r="O196" i="34"/>
  <c r="I145" i="31"/>
  <c r="O181" i="34"/>
  <c r="I25" i="34"/>
  <c r="E166" i="34"/>
  <c r="E31" i="33"/>
  <c r="I202" i="33"/>
  <c r="L173" i="34"/>
  <c r="I140" i="31"/>
  <c r="E140" i="33"/>
  <c r="I197" i="33"/>
  <c r="E206" i="33"/>
  <c r="O196" i="33"/>
  <c r="E153" i="33"/>
  <c r="I56" i="33"/>
  <c r="L61" i="32"/>
  <c r="L178" i="31"/>
  <c r="L100" i="34"/>
  <c r="O60" i="33"/>
  <c r="L59" i="33"/>
  <c r="E47" i="34"/>
  <c r="O100" i="32"/>
  <c r="O140" i="32"/>
  <c r="E154" i="31"/>
  <c r="O156" i="33"/>
  <c r="I65" i="34"/>
  <c r="L53" i="32"/>
  <c r="L104" i="33"/>
  <c r="E115" i="32"/>
  <c r="O58" i="32"/>
  <c r="O171" i="32"/>
  <c r="L201" i="33"/>
  <c r="E139" i="31"/>
  <c r="E198" i="31"/>
  <c r="I160" i="32"/>
  <c r="O143" i="32"/>
  <c r="L167" i="32"/>
  <c r="L113" i="33"/>
  <c r="E148" i="33"/>
  <c r="E207" i="34"/>
  <c r="O69" i="31"/>
  <c r="I206" i="32"/>
  <c r="L200" i="34"/>
  <c r="L42" i="32"/>
  <c r="L60" i="32"/>
  <c r="L143" i="32"/>
  <c r="L201" i="32"/>
  <c r="L68" i="32"/>
  <c r="L148" i="32"/>
  <c r="L52" i="32"/>
  <c r="L188" i="32"/>
  <c r="L194" i="31"/>
  <c r="L172" i="31"/>
  <c r="O165" i="33"/>
  <c r="O27" i="33"/>
  <c r="I160" i="33"/>
  <c r="L198" i="31"/>
  <c r="L94" i="33"/>
  <c r="I41" i="34"/>
  <c r="O167" i="33"/>
  <c r="L146" i="33"/>
  <c r="O25" i="33"/>
  <c r="O50" i="33"/>
  <c r="L150" i="33"/>
  <c r="L174" i="33"/>
  <c r="L49" i="33"/>
  <c r="L188" i="33"/>
  <c r="O55" i="32"/>
  <c r="O149" i="32"/>
  <c r="I144" i="32"/>
  <c r="I145" i="32"/>
  <c r="I193" i="32"/>
  <c r="I67" i="32"/>
  <c r="E106" i="31"/>
  <c r="E176" i="31"/>
  <c r="E160" i="31"/>
  <c r="E109" i="31"/>
  <c r="E204" i="33"/>
  <c r="O169" i="33"/>
  <c r="I53" i="33"/>
  <c r="E205" i="31"/>
  <c r="O33" i="34"/>
  <c r="I108" i="31"/>
  <c r="I27" i="33"/>
  <c r="I32" i="33"/>
  <c r="L96" i="33"/>
  <c r="L208" i="33"/>
  <c r="I169" i="33"/>
  <c r="I54" i="33"/>
  <c r="I47" i="33"/>
  <c r="I97" i="33"/>
  <c r="L159" i="32"/>
  <c r="L163" i="32"/>
  <c r="O161" i="31"/>
  <c r="O168" i="31"/>
  <c r="L94" i="32"/>
  <c r="L161" i="32"/>
  <c r="I175" i="33"/>
  <c r="I184" i="31"/>
  <c r="I110" i="33"/>
  <c r="O186" i="31"/>
  <c r="E57" i="32"/>
  <c r="I165" i="31"/>
  <c r="E164" i="32"/>
  <c r="E153" i="34"/>
  <c r="I100" i="32"/>
  <c r="L60" i="34"/>
  <c r="L138" i="31"/>
  <c r="L199" i="31"/>
  <c r="I137" i="31"/>
  <c r="L139" i="31"/>
  <c r="L115" i="31"/>
  <c r="I153" i="31"/>
  <c r="I185" i="31"/>
  <c r="I157" i="31"/>
  <c r="I114" i="31"/>
  <c r="L177" i="33"/>
  <c r="E91" i="33"/>
  <c r="E172" i="33"/>
  <c r="I43" i="33"/>
  <c r="I141" i="32"/>
  <c r="I207" i="31"/>
  <c r="O206" i="34"/>
  <c r="E33" i="32"/>
  <c r="I101" i="31"/>
  <c r="O37" i="32"/>
  <c r="E188" i="34"/>
  <c r="E166" i="32"/>
  <c r="E49" i="34"/>
  <c r="I141" i="34"/>
  <c r="E189" i="34"/>
  <c r="I91" i="34"/>
  <c r="L144" i="34"/>
  <c r="O56" i="32"/>
  <c r="E203" i="33"/>
  <c r="O148" i="33"/>
  <c r="E34" i="33"/>
  <c r="L92" i="34"/>
  <c r="O181" i="31"/>
  <c r="O153" i="32"/>
  <c r="O163" i="33"/>
  <c r="O41" i="34"/>
  <c r="L44" i="33"/>
  <c r="E146" i="34"/>
  <c r="O202" i="32"/>
  <c r="O36" i="32"/>
  <c r="E171" i="31"/>
  <c r="O96" i="33"/>
  <c r="I150" i="34"/>
  <c r="O30" i="33"/>
  <c r="L163" i="34"/>
  <c r="E183" i="32"/>
  <c r="I143" i="34"/>
  <c r="O151" i="33"/>
  <c r="O103" i="34"/>
  <c r="I139" i="33"/>
  <c r="L192" i="32"/>
  <c r="O152" i="32"/>
  <c r="L199" i="32"/>
  <c r="O170" i="31"/>
  <c r="L63" i="33"/>
  <c r="I185" i="33"/>
  <c r="E64" i="31"/>
  <c r="I152" i="33"/>
  <c r="I184" i="32"/>
  <c r="I91" i="32"/>
  <c r="I148" i="32"/>
  <c r="E70" i="32"/>
  <c r="E29" i="33"/>
  <c r="O193" i="34"/>
  <c r="L159" i="31"/>
  <c r="L173" i="33"/>
  <c r="O54" i="33"/>
  <c r="O34" i="33"/>
  <c r="E101" i="33"/>
  <c r="E161" i="33"/>
  <c r="O172" i="33"/>
  <c r="O184" i="33"/>
  <c r="O205" i="33"/>
  <c r="O93" i="33"/>
  <c r="E190" i="32"/>
  <c r="E184" i="32"/>
  <c r="I41" i="32"/>
  <c r="I150" i="32"/>
  <c r="I101" i="34"/>
  <c r="L109" i="31"/>
  <c r="E54" i="32"/>
  <c r="O166" i="31"/>
  <c r="I54" i="32"/>
  <c r="I146" i="32"/>
  <c r="L115" i="32"/>
  <c r="L98" i="32"/>
  <c r="I170" i="32"/>
  <c r="I50" i="32"/>
  <c r="I35" i="32"/>
  <c r="I66" i="32"/>
  <c r="I175" i="31"/>
  <c r="E36" i="33"/>
  <c r="L140" i="33"/>
  <c r="L176" i="32"/>
  <c r="L105" i="33"/>
  <c r="O107" i="32"/>
  <c r="L209" i="33"/>
  <c r="I161" i="32"/>
  <c r="I113" i="33"/>
  <c r="I168" i="32"/>
  <c r="O28" i="32"/>
  <c r="O97" i="34"/>
  <c r="E184" i="31"/>
  <c r="L197" i="34"/>
  <c r="L70" i="33"/>
  <c r="I102" i="32"/>
  <c r="E192" i="31"/>
  <c r="O97" i="31"/>
  <c r="I171" i="32"/>
  <c r="E112" i="31"/>
  <c r="O163" i="31"/>
  <c r="O112" i="31"/>
  <c r="O155" i="31"/>
  <c r="O174" i="31"/>
  <c r="O70" i="33"/>
  <c r="O162" i="33"/>
  <c r="I162" i="33"/>
  <c r="I174" i="33"/>
  <c r="L174" i="32"/>
  <c r="I158" i="34"/>
  <c r="O159" i="31"/>
  <c r="I202" i="34"/>
  <c r="O157" i="31"/>
  <c r="L112" i="34"/>
  <c r="L192" i="31"/>
  <c r="O147" i="31"/>
  <c r="L164" i="31"/>
  <c r="O182" i="33"/>
  <c r="O186" i="33"/>
  <c r="E175" i="32"/>
  <c r="E59" i="32"/>
  <c r="E173" i="32"/>
  <c r="E205" i="34"/>
  <c r="E200" i="32"/>
  <c r="I155" i="31"/>
  <c r="E172" i="32"/>
  <c r="E96" i="34"/>
  <c r="L70" i="32"/>
  <c r="L173" i="32"/>
  <c r="L105" i="32"/>
  <c r="L155" i="32"/>
  <c r="L59" i="32"/>
  <c r="L145" i="32"/>
  <c r="I27" i="32"/>
  <c r="I39" i="32"/>
  <c r="L63" i="31"/>
  <c r="L204" i="31"/>
  <c r="O191" i="33"/>
  <c r="O170" i="32"/>
  <c r="L196" i="31"/>
  <c r="L55" i="31"/>
  <c r="E198" i="32"/>
  <c r="I196" i="34"/>
  <c r="O150" i="33"/>
  <c r="O150" i="32"/>
  <c r="O62" i="33"/>
  <c r="E155" i="32"/>
  <c r="L61" i="33"/>
  <c r="O67" i="32"/>
  <c r="L112" i="33"/>
  <c r="L37" i="32"/>
  <c r="O204" i="32"/>
  <c r="E195" i="34"/>
  <c r="I69" i="32"/>
  <c r="I114" i="34"/>
  <c r="I138" i="32"/>
  <c r="I174" i="34"/>
  <c r="E111" i="31"/>
  <c r="I44" i="27"/>
  <c r="E187" i="31"/>
  <c r="E163" i="33"/>
  <c r="E147" i="33"/>
  <c r="I49" i="33"/>
  <c r="I109" i="33"/>
  <c r="I48" i="33"/>
  <c r="O101" i="34"/>
  <c r="E64" i="33"/>
  <c r="I170" i="33"/>
  <c r="I98" i="33"/>
  <c r="L156" i="33"/>
  <c r="L101" i="33"/>
  <c r="I196" i="33"/>
  <c r="I91" i="33"/>
  <c r="I34" i="33"/>
  <c r="I61" i="33"/>
  <c r="L55" i="32"/>
  <c r="L40" i="32"/>
  <c r="O154" i="31"/>
  <c r="O180" i="31"/>
  <c r="L138" i="34"/>
  <c r="I99" i="33"/>
  <c r="E93" i="32"/>
  <c r="I107" i="33"/>
  <c r="I203" i="33"/>
  <c r="E188" i="32"/>
  <c r="E38" i="32"/>
  <c r="E41" i="32"/>
  <c r="E101" i="32"/>
  <c r="L139" i="32"/>
  <c r="I48" i="32"/>
  <c r="L170" i="31"/>
  <c r="I181" i="31"/>
  <c r="L208" i="31"/>
  <c r="I136" i="34"/>
  <c r="L182" i="31"/>
  <c r="E44" i="27"/>
  <c r="I106" i="31"/>
  <c r="E93" i="33"/>
  <c r="I179" i="31"/>
  <c r="L56" i="33"/>
  <c r="L151" i="33"/>
  <c r="E62" i="33"/>
  <c r="E207" i="33"/>
  <c r="I199" i="34"/>
  <c r="E95" i="34"/>
  <c r="O164" i="33"/>
  <c r="L187" i="31"/>
  <c r="I161" i="31"/>
  <c r="I161" i="34"/>
  <c r="O152" i="34"/>
  <c r="L202" i="34"/>
  <c r="E199" i="34"/>
  <c r="I155" i="34"/>
  <c r="E155" i="33"/>
  <c r="O173" i="34"/>
  <c r="O61" i="34"/>
  <c r="E200" i="31"/>
  <c r="E149" i="33"/>
  <c r="E158" i="33"/>
  <c r="I67" i="33"/>
  <c r="E65" i="33"/>
  <c r="I169" i="34"/>
  <c r="E108" i="31"/>
  <c r="O57" i="34"/>
  <c r="L54" i="33"/>
  <c r="L30" i="34"/>
  <c r="I32" i="32"/>
  <c r="O109" i="34"/>
  <c r="O97" i="32"/>
  <c r="O191" i="32"/>
  <c r="I166" i="32"/>
  <c r="I60" i="32"/>
  <c r="O108" i="34"/>
  <c r="E59" i="34"/>
  <c r="E193" i="33"/>
  <c r="I112" i="32"/>
  <c r="O109" i="33"/>
  <c r="I33" i="33"/>
  <c r="E33" i="33"/>
  <c r="L60" i="33"/>
  <c r="O202" i="33"/>
  <c r="E138" i="32"/>
  <c r="O140" i="33"/>
  <c r="E114" i="32"/>
  <c r="E53" i="32"/>
  <c r="E50" i="34"/>
  <c r="I199" i="32"/>
  <c r="I31" i="34"/>
  <c r="I179" i="33"/>
  <c r="E140" i="32"/>
  <c r="E194" i="32"/>
  <c r="E144" i="34"/>
  <c r="I179" i="32"/>
  <c r="I70" i="34"/>
  <c r="L100" i="32"/>
  <c r="L98" i="34"/>
  <c r="I191" i="32"/>
  <c r="I110" i="34"/>
  <c r="I38" i="32"/>
  <c r="I144" i="34"/>
  <c r="I150" i="31"/>
  <c r="L185" i="33"/>
  <c r="L92" i="33"/>
  <c r="O204" i="33"/>
  <c r="L30" i="33"/>
  <c r="L98" i="33"/>
  <c r="L32" i="33"/>
  <c r="L162" i="33"/>
  <c r="I207" i="33"/>
  <c r="O93" i="32"/>
  <c r="O46" i="32"/>
  <c r="E92" i="31"/>
  <c r="E199" i="31"/>
  <c r="I68" i="33"/>
  <c r="O98" i="32"/>
  <c r="O160" i="34"/>
  <c r="E54" i="31"/>
  <c r="E144" i="31"/>
  <c r="I44" i="29"/>
  <c r="E161" i="31"/>
  <c r="O145" i="31"/>
  <c r="O167" i="31"/>
  <c r="O150" i="31"/>
  <c r="O111" i="31"/>
  <c r="O154" i="33"/>
  <c r="O95" i="33"/>
  <c r="I69" i="33"/>
  <c r="I95" i="33"/>
  <c r="E101" i="31"/>
  <c r="O113" i="31"/>
  <c r="L155" i="31"/>
  <c r="E145" i="31"/>
  <c r="O99" i="31"/>
  <c r="L154" i="31"/>
  <c r="L205" i="31"/>
  <c r="L165" i="31"/>
  <c r="L141" i="31"/>
  <c r="O98" i="33"/>
  <c r="O64" i="33"/>
  <c r="E205" i="32"/>
  <c r="E109" i="32"/>
  <c r="E189" i="32"/>
  <c r="I188" i="33"/>
  <c r="E204" i="32"/>
  <c r="E110" i="32"/>
  <c r="E156" i="32"/>
  <c r="E97" i="32"/>
  <c r="O194" i="32"/>
  <c r="I136" i="32"/>
  <c r="I94" i="32"/>
  <c r="I139" i="31"/>
  <c r="E136" i="33"/>
  <c r="I159" i="31"/>
  <c r="L172" i="32"/>
  <c r="L151" i="31"/>
  <c r="O178" i="33"/>
  <c r="L95" i="33"/>
  <c r="I210" i="31"/>
  <c r="E31" i="32"/>
  <c r="L106" i="32"/>
  <c r="L172" i="33"/>
  <c r="E165" i="31"/>
  <c r="E26" i="34"/>
  <c r="O197" i="34"/>
  <c r="L55" i="34"/>
  <c r="E170" i="32"/>
  <c r="E171" i="33"/>
  <c r="O110" i="33"/>
  <c r="I96" i="33"/>
  <c r="L176" i="31"/>
  <c r="O44" i="34"/>
  <c r="L143" i="34"/>
  <c r="L209" i="32"/>
  <c r="O64" i="32"/>
  <c r="I30" i="32"/>
  <c r="E100" i="34"/>
  <c r="L195" i="32"/>
  <c r="E100" i="32"/>
  <c r="O183" i="32"/>
  <c r="O44" i="33"/>
  <c r="O151" i="34"/>
  <c r="O164" i="31"/>
  <c r="L141" i="32"/>
  <c r="O185" i="34"/>
  <c r="E169" i="33"/>
  <c r="O44" i="30"/>
  <c r="O44" i="26"/>
  <c r="O195" i="34"/>
  <c r="L196" i="34"/>
  <c r="L183" i="33"/>
  <c r="L51" i="32"/>
  <c r="L66" i="32"/>
  <c r="E164" i="31"/>
  <c r="L171" i="31"/>
  <c r="L37" i="34"/>
  <c r="O112" i="33"/>
  <c r="L171" i="32"/>
  <c r="L113" i="34"/>
  <c r="L92" i="32"/>
  <c r="O105" i="34"/>
  <c r="L190" i="32"/>
  <c r="L42" i="34"/>
  <c r="I157" i="32"/>
  <c r="L145" i="34"/>
  <c r="L188" i="31"/>
  <c r="O195" i="33"/>
  <c r="L66" i="33"/>
  <c r="O143" i="31"/>
  <c r="E170" i="34"/>
  <c r="I50" i="34"/>
  <c r="E111" i="32"/>
  <c r="O166" i="33"/>
  <c r="L144" i="33"/>
  <c r="O141" i="33"/>
  <c r="O197" i="33"/>
  <c r="L47" i="33"/>
  <c r="L67" i="33"/>
  <c r="L57" i="33"/>
  <c r="L191" i="33"/>
  <c r="E176" i="32"/>
  <c r="O197" i="32"/>
  <c r="I96" i="32"/>
  <c r="E44" i="28"/>
  <c r="I190" i="32"/>
  <c r="I59" i="32"/>
  <c r="O44" i="29"/>
  <c r="E158" i="31"/>
  <c r="E197" i="31"/>
  <c r="E175" i="31"/>
  <c r="E174" i="33"/>
  <c r="E32" i="33"/>
  <c r="I150" i="33"/>
  <c r="I204" i="33"/>
  <c r="I193" i="33"/>
  <c r="I164" i="34"/>
  <c r="L157" i="33"/>
  <c r="I176" i="33"/>
  <c r="I198" i="33"/>
  <c r="L33" i="33"/>
  <c r="L158" i="33"/>
  <c r="I64" i="33"/>
  <c r="I200" i="33"/>
  <c r="I148" i="33"/>
  <c r="I151" i="33"/>
  <c r="L101" i="32"/>
  <c r="L30" i="32"/>
  <c r="O175" i="31"/>
  <c r="O207" i="31"/>
  <c r="O201" i="33"/>
  <c r="I112" i="33"/>
  <c r="I106" i="33"/>
  <c r="I65" i="33"/>
  <c r="I210" i="33"/>
  <c r="E49" i="32"/>
  <c r="E195" i="32"/>
  <c r="E163" i="32"/>
  <c r="E174" i="32"/>
  <c r="I173" i="32"/>
  <c r="I183" i="32"/>
  <c r="L173" i="31"/>
  <c r="L210" i="31"/>
  <c r="I49" i="31"/>
  <c r="O102" i="31"/>
  <c r="L202" i="31"/>
  <c r="I176" i="31"/>
  <c r="I198" i="31"/>
  <c r="I149" i="31"/>
  <c r="I163" i="31"/>
  <c r="L168" i="33"/>
  <c r="L199" i="33"/>
  <c r="I144" i="31"/>
  <c r="E156" i="33"/>
  <c r="I173" i="31"/>
  <c r="O35" i="33"/>
  <c r="E29" i="32"/>
  <c r="I187" i="32"/>
  <c r="O102" i="34"/>
  <c r="O184" i="31"/>
  <c r="I158" i="31"/>
  <c r="I200" i="34"/>
  <c r="L210" i="33"/>
  <c r="O198" i="31"/>
  <c r="O176" i="33"/>
  <c r="I147" i="34"/>
  <c r="O201" i="34"/>
  <c r="E137" i="34"/>
  <c r="E170" i="33"/>
  <c r="E26" i="33"/>
  <c r="I147" i="33"/>
  <c r="L50" i="32"/>
  <c r="E148" i="34"/>
  <c r="I160" i="31"/>
  <c r="I98" i="32"/>
  <c r="L99" i="32"/>
  <c r="I192" i="34"/>
  <c r="O157" i="32"/>
  <c r="L113" i="31"/>
  <c r="E178" i="32"/>
  <c r="O44" i="32"/>
  <c r="O159" i="33"/>
  <c r="O148" i="31"/>
  <c r="E161" i="32"/>
  <c r="L191" i="31"/>
  <c r="O145" i="32"/>
  <c r="O168" i="34"/>
  <c r="E27" i="32"/>
  <c r="L189" i="31"/>
  <c r="I209" i="32"/>
  <c r="I28" i="33"/>
  <c r="O156" i="34"/>
  <c r="O196" i="32"/>
  <c r="L54" i="32"/>
  <c r="L197" i="33"/>
  <c r="L104" i="34"/>
  <c r="O152" i="33"/>
  <c r="L96" i="31"/>
  <c r="L110" i="34"/>
  <c r="L36" i="33"/>
  <c r="O115" i="33"/>
  <c r="O177" i="33"/>
  <c r="E176" i="33"/>
  <c r="E25" i="33"/>
  <c r="O59" i="33"/>
  <c r="O190" i="33"/>
  <c r="O32" i="33"/>
  <c r="O31" i="33"/>
  <c r="E40" i="32"/>
  <c r="E149" i="32"/>
  <c r="I97" i="32"/>
  <c r="I201" i="32"/>
  <c r="O194" i="31"/>
  <c r="O144" i="33"/>
  <c r="I196" i="31"/>
  <c r="O174" i="33"/>
  <c r="I109" i="32"/>
  <c r="I172" i="32"/>
  <c r="L108" i="32"/>
  <c r="L156" i="32"/>
  <c r="I62" i="32"/>
  <c r="I65" i="32"/>
  <c r="I42" i="32"/>
  <c r="I58" i="32"/>
  <c r="I109" i="31"/>
  <c r="E113" i="33"/>
  <c r="L99" i="33"/>
  <c r="L196" i="33"/>
  <c r="L52" i="33"/>
  <c r="L167" i="33"/>
  <c r="L111" i="33"/>
  <c r="L165" i="33"/>
  <c r="L42" i="33"/>
  <c r="I205" i="33"/>
  <c r="O70" i="32"/>
  <c r="O57" i="32"/>
  <c r="E188" i="31"/>
  <c r="E137" i="31"/>
  <c r="O195" i="31"/>
  <c r="I46" i="33"/>
  <c r="L51" i="34"/>
  <c r="E155" i="31"/>
  <c r="E189" i="31"/>
  <c r="E179" i="31"/>
  <c r="E196" i="31"/>
  <c r="O201" i="31"/>
  <c r="O197" i="31"/>
  <c r="O204" i="31"/>
  <c r="O139" i="31"/>
  <c r="O91" i="33"/>
  <c r="I199" i="33"/>
  <c r="I143" i="33"/>
  <c r="L169" i="31"/>
  <c r="O93" i="34"/>
  <c r="O165" i="31"/>
  <c r="O140" i="31"/>
  <c r="O185" i="31"/>
  <c r="O110" i="31"/>
  <c r="L97" i="31"/>
  <c r="L112" i="31"/>
  <c r="L177" i="31"/>
  <c r="L140" i="31"/>
  <c r="O38" i="33"/>
  <c r="O203" i="33"/>
  <c r="E199" i="32"/>
  <c r="E37" i="32"/>
  <c r="E26" i="32"/>
  <c r="E61" i="32"/>
  <c r="E102" i="32"/>
  <c r="E182" i="32"/>
  <c r="E142" i="32"/>
  <c r="E56" i="32"/>
  <c r="O102" i="32"/>
  <c r="I181" i="32"/>
  <c r="I162" i="32"/>
  <c r="I143" i="31"/>
  <c r="E196" i="33"/>
  <c r="E208" i="33"/>
  <c r="L169" i="33"/>
  <c r="O103" i="32"/>
  <c r="E25" i="32"/>
  <c r="L157" i="31"/>
  <c r="E184" i="34"/>
  <c r="I170" i="31"/>
  <c r="O193" i="31"/>
  <c r="L161" i="33"/>
  <c r="O200" i="31"/>
  <c r="O37" i="34"/>
  <c r="E187" i="33"/>
  <c r="O112" i="34"/>
  <c r="O187" i="34"/>
  <c r="E70" i="33"/>
  <c r="E139" i="33"/>
  <c r="E59" i="33"/>
  <c r="E155" i="34"/>
  <c r="L168" i="32"/>
  <c r="O97" i="33"/>
  <c r="O198" i="34"/>
  <c r="I105" i="33"/>
  <c r="L210" i="34"/>
  <c r="I173" i="34"/>
  <c r="E39" i="34"/>
  <c r="E48" i="32"/>
  <c r="O136" i="32"/>
  <c r="O157" i="33"/>
  <c r="L44" i="32"/>
  <c r="I55" i="33"/>
  <c r="E141" i="32"/>
  <c r="I112" i="34"/>
  <c r="I40" i="33"/>
  <c r="E30" i="32"/>
  <c r="E44" i="32"/>
  <c r="E44" i="29"/>
  <c r="I173" i="33"/>
  <c r="E210" i="32"/>
  <c r="O109" i="32"/>
  <c r="L49" i="32"/>
  <c r="L40" i="33"/>
  <c r="E94" i="33"/>
  <c r="L39" i="32"/>
  <c r="O210" i="33"/>
  <c r="L144" i="32"/>
  <c r="O161" i="34"/>
  <c r="I26" i="32"/>
  <c r="E44" i="34"/>
  <c r="I51" i="31"/>
  <c r="O205" i="32"/>
  <c r="O62" i="32"/>
  <c r="I57" i="33"/>
  <c r="I187" i="31"/>
  <c r="E151" i="32"/>
  <c r="E154" i="33"/>
  <c r="O42" i="33"/>
  <c r="L195" i="33"/>
  <c r="O52" i="32"/>
  <c r="I169" i="32"/>
  <c r="O184" i="34"/>
  <c r="I187" i="33"/>
  <c r="L91" i="32"/>
  <c r="O200" i="33"/>
  <c r="L187" i="33"/>
  <c r="I101" i="33"/>
  <c r="O207" i="33"/>
  <c r="E99" i="32"/>
  <c r="O148" i="34"/>
  <c r="L46" i="32"/>
  <c r="O99" i="32"/>
  <c r="I99" i="31"/>
  <c r="E47" i="33"/>
  <c r="O54" i="32"/>
  <c r="I114" i="33"/>
  <c r="O155" i="33"/>
  <c r="E209" i="32"/>
  <c r="E104" i="31"/>
  <c r="L183" i="34"/>
  <c r="I186" i="31"/>
  <c r="E196" i="34"/>
  <c r="L141" i="33"/>
  <c r="E68" i="31"/>
  <c r="I189" i="34"/>
  <c r="L38" i="32"/>
  <c r="O51" i="32"/>
  <c r="E110" i="33"/>
  <c r="E173" i="33"/>
  <c r="I145" i="33"/>
  <c r="L145" i="33"/>
  <c r="E179" i="33"/>
  <c r="E165" i="33"/>
  <c r="O96" i="34"/>
  <c r="O174" i="32"/>
  <c r="O149" i="34"/>
  <c r="E157" i="32"/>
  <c r="L47" i="34"/>
  <c r="O138" i="33"/>
  <c r="E169" i="32"/>
  <c r="L41" i="32"/>
  <c r="O207" i="34"/>
  <c r="O154" i="32"/>
  <c r="L142" i="32"/>
  <c r="L34" i="33"/>
  <c r="I164" i="32"/>
  <c r="E35" i="34"/>
  <c r="I149" i="34"/>
  <c r="I66" i="34"/>
  <c r="L106" i="34"/>
  <c r="E191" i="33"/>
  <c r="L177" i="32"/>
  <c r="E173" i="34"/>
  <c r="O59" i="34"/>
  <c r="I54" i="34"/>
  <c r="E51" i="34"/>
  <c r="E208" i="20"/>
  <c r="E39" i="20"/>
  <c r="E46" i="29"/>
  <c r="O188" i="34"/>
  <c r="L34" i="34"/>
  <c r="I111" i="34"/>
  <c r="E61" i="34"/>
  <c r="E99" i="33"/>
  <c r="I195" i="31"/>
  <c r="I99" i="34"/>
  <c r="E181" i="33"/>
  <c r="L165" i="34"/>
  <c r="O186" i="34"/>
  <c r="O63" i="33"/>
  <c r="O113" i="33"/>
  <c r="L147" i="34"/>
  <c r="F36" i="15"/>
  <c r="L57" i="20"/>
  <c r="L98" i="31"/>
  <c r="O183" i="31"/>
  <c r="O103" i="31"/>
  <c r="I137" i="32"/>
  <c r="O101" i="32"/>
  <c r="O38" i="34"/>
  <c r="L101" i="31"/>
  <c r="E148" i="32"/>
  <c r="L189" i="34"/>
  <c r="O142" i="31"/>
  <c r="O151" i="32"/>
  <c r="L28" i="34"/>
  <c r="E199" i="33"/>
  <c r="I178" i="20"/>
  <c r="I181" i="29"/>
  <c r="E69" i="32"/>
  <c r="O36" i="33"/>
  <c r="O137" i="33"/>
  <c r="I177" i="33"/>
  <c r="I95" i="32"/>
  <c r="I103" i="34"/>
  <c r="I194" i="32"/>
  <c r="E114" i="34"/>
  <c r="E206" i="31"/>
  <c r="E62" i="32"/>
  <c r="I159" i="33"/>
  <c r="E66" i="33"/>
  <c r="O144" i="32"/>
  <c r="L25" i="33"/>
  <c r="E172" i="31"/>
  <c r="I44" i="32"/>
  <c r="I158" i="32"/>
  <c r="E49" i="33"/>
  <c r="L25" i="32"/>
  <c r="L44" i="26"/>
  <c r="I172" i="34"/>
  <c r="L205" i="33"/>
  <c r="O47" i="34"/>
  <c r="E44" i="25"/>
  <c r="I25" i="33"/>
  <c r="I154" i="33"/>
  <c r="L183" i="32"/>
  <c r="I151" i="31"/>
  <c r="E177" i="33"/>
  <c r="O203" i="32"/>
  <c r="O115" i="31"/>
  <c r="L52" i="34"/>
  <c r="L137" i="34"/>
  <c r="E50" i="33"/>
  <c r="L64" i="32"/>
  <c r="I197" i="31"/>
  <c r="L194" i="33"/>
  <c r="L198" i="33"/>
  <c r="O141" i="31"/>
  <c r="E166" i="31"/>
  <c r="E151" i="34"/>
  <c r="O58" i="34"/>
  <c r="L97" i="33"/>
  <c r="L160" i="33"/>
  <c r="L193" i="32"/>
  <c r="O33" i="33"/>
  <c r="O65" i="33"/>
  <c r="O193" i="33"/>
  <c r="O104" i="32"/>
  <c r="E157" i="34"/>
  <c r="L153" i="32"/>
  <c r="E192" i="34"/>
  <c r="O69" i="32"/>
  <c r="O164" i="34"/>
  <c r="L33" i="34"/>
  <c r="I66" i="33"/>
  <c r="O70" i="31"/>
  <c r="L159" i="34"/>
  <c r="O191" i="31"/>
  <c r="L46" i="34"/>
  <c r="L64" i="33"/>
  <c r="I138" i="34"/>
  <c r="L112" i="32"/>
  <c r="I177" i="34"/>
  <c r="I100" i="33"/>
  <c r="O30" i="34"/>
  <c r="O210" i="34"/>
  <c r="L146" i="32"/>
  <c r="L31" i="34"/>
  <c r="O199" i="31"/>
  <c r="L198" i="34"/>
  <c r="O186" i="20"/>
  <c r="O99" i="20"/>
  <c r="I25" i="31"/>
  <c r="O44" i="28"/>
  <c r="I207" i="32"/>
  <c r="I52" i="32"/>
  <c r="E195" i="33"/>
  <c r="I201" i="33"/>
  <c r="E201" i="34"/>
  <c r="E144" i="33"/>
  <c r="O60" i="34"/>
  <c r="E97" i="34"/>
  <c r="I197" i="32"/>
  <c r="O195" i="32"/>
  <c r="E69" i="34"/>
  <c r="O177" i="34"/>
  <c r="P178" i="15"/>
  <c r="L179" i="29"/>
  <c r="I105" i="32"/>
  <c r="I56" i="32"/>
  <c r="O94" i="32"/>
  <c r="I186" i="33"/>
  <c r="E210" i="31"/>
  <c r="E110" i="31"/>
  <c r="L149" i="33"/>
  <c r="O162" i="34"/>
  <c r="O49" i="32"/>
  <c r="L26" i="33"/>
  <c r="L95" i="34"/>
  <c r="O156" i="32"/>
  <c r="O145" i="34"/>
  <c r="F38" i="15"/>
  <c r="I193" i="28"/>
  <c r="O48" i="32"/>
  <c r="L67" i="34"/>
  <c r="E94" i="34"/>
  <c r="L35" i="34"/>
  <c r="L186" i="33"/>
  <c r="O166" i="32"/>
  <c r="O55" i="34"/>
  <c r="I191" i="34"/>
  <c r="O46" i="33"/>
  <c r="E159" i="33"/>
  <c r="I51" i="34"/>
  <c r="L140" i="32"/>
  <c r="O158" i="33"/>
  <c r="P112" i="15"/>
  <c r="M98" i="15"/>
  <c r="O149" i="27"/>
  <c r="O187" i="32"/>
  <c r="L93" i="31"/>
  <c r="L157" i="34"/>
  <c r="O203" i="34"/>
  <c r="I56" i="34"/>
  <c r="I158" i="33"/>
  <c r="I205" i="32"/>
  <c r="E168" i="33"/>
  <c r="E48" i="33"/>
  <c r="L177" i="34"/>
  <c r="O100" i="33"/>
  <c r="I155" i="32"/>
  <c r="E178" i="31"/>
  <c r="O43" i="33"/>
  <c r="E46" i="32"/>
  <c r="E42" i="34"/>
  <c r="E152" i="34"/>
  <c r="O93" i="31"/>
  <c r="L206" i="34"/>
  <c r="I103" i="32"/>
  <c r="I176" i="32"/>
  <c r="L153" i="34"/>
  <c r="E32" i="34"/>
  <c r="L49" i="34"/>
  <c r="I156" i="32"/>
  <c r="I39" i="33"/>
  <c r="I190" i="31"/>
  <c r="O56" i="33"/>
  <c r="O146" i="32"/>
  <c r="L53" i="33"/>
  <c r="O143" i="34"/>
  <c r="I65" i="31"/>
  <c r="L150" i="31"/>
  <c r="I206" i="34"/>
  <c r="I57" i="31"/>
  <c r="L156" i="34"/>
  <c r="L55" i="33"/>
  <c r="E207" i="31"/>
  <c r="L185" i="31"/>
  <c r="L168" i="31"/>
  <c r="L111" i="32"/>
  <c r="E53" i="33"/>
  <c r="E114" i="33"/>
  <c r="O208" i="32"/>
  <c r="I32" i="34"/>
  <c r="L191" i="32"/>
  <c r="E196" i="32"/>
  <c r="I210" i="34"/>
  <c r="O33" i="32"/>
  <c r="O160" i="31"/>
  <c r="O67" i="33"/>
  <c r="I109" i="34"/>
  <c r="I165" i="33"/>
  <c r="I203" i="32"/>
  <c r="I49" i="34"/>
  <c r="E114" i="31"/>
  <c r="I194" i="34"/>
  <c r="I177" i="32"/>
  <c r="I33" i="32"/>
  <c r="L44" i="28"/>
  <c r="O206" i="32"/>
  <c r="L163" i="33"/>
  <c r="E150" i="31"/>
  <c r="E185" i="32"/>
  <c r="I28" i="32"/>
  <c r="L140" i="34"/>
  <c r="I44" i="30"/>
  <c r="I103" i="33"/>
  <c r="L168" i="34"/>
  <c r="L26" i="34"/>
  <c r="I173" i="29"/>
  <c r="E167" i="28"/>
  <c r="J115" i="15"/>
  <c r="L36" i="32"/>
  <c r="E50" i="32"/>
  <c r="E42" i="33"/>
  <c r="L184" i="32"/>
  <c r="I208" i="32"/>
  <c r="E183" i="31"/>
  <c r="O70" i="34"/>
  <c r="E109" i="34"/>
  <c r="E96" i="31"/>
  <c r="E180" i="33"/>
  <c r="I100" i="31"/>
  <c r="O199" i="33"/>
  <c r="L104" i="32"/>
  <c r="E206" i="29"/>
  <c r="I178" i="28"/>
  <c r="L138" i="32"/>
  <c r="L59" i="34"/>
  <c r="E208" i="34"/>
  <c r="E55" i="34"/>
  <c r="I44" i="34"/>
  <c r="E158" i="32"/>
  <c r="I29" i="34"/>
  <c r="L41" i="33"/>
  <c r="O169" i="32"/>
  <c r="L164" i="34"/>
  <c r="E203" i="31"/>
  <c r="O142" i="34"/>
  <c r="O150" i="34"/>
  <c r="E34" i="20"/>
  <c r="J113" i="15"/>
  <c r="O63" i="32"/>
  <c r="L32" i="32"/>
  <c r="I168" i="33"/>
  <c r="I95" i="31"/>
  <c r="O146" i="33"/>
  <c r="L38" i="33"/>
  <c r="O178" i="31"/>
  <c r="I27" i="34"/>
  <c r="L204" i="34"/>
  <c r="L108" i="33"/>
  <c r="O153" i="34"/>
  <c r="E147" i="34"/>
  <c r="I200" i="31"/>
  <c r="L36" i="20"/>
  <c r="J178" i="15"/>
  <c r="L152" i="20"/>
  <c r="E174" i="31"/>
  <c r="O183" i="33"/>
  <c r="O108" i="33"/>
  <c r="L43" i="32"/>
  <c r="O200" i="32"/>
  <c r="L70" i="34"/>
  <c r="O63" i="34"/>
  <c r="E110" i="34"/>
  <c r="L44" i="25"/>
  <c r="O173" i="33"/>
  <c r="E103" i="34"/>
  <c r="E167" i="32"/>
  <c r="I175" i="32"/>
  <c r="M183" i="15"/>
  <c r="O51" i="29"/>
  <c r="L175" i="29"/>
  <c r="L207" i="32"/>
  <c r="I64" i="32"/>
  <c r="I100" i="34"/>
  <c r="L139" i="33"/>
  <c r="L43" i="34"/>
  <c r="I180" i="34"/>
  <c r="L185" i="34"/>
  <c r="O43" i="32"/>
  <c r="L65" i="32"/>
  <c r="E200" i="34"/>
  <c r="L65" i="34"/>
  <c r="I140" i="32"/>
  <c r="O91" i="32"/>
  <c r="L171" i="20"/>
  <c r="L58" i="27"/>
  <c r="O42" i="34"/>
  <c r="O61" i="31"/>
  <c r="I191" i="31"/>
  <c r="E160" i="20"/>
  <c r="O34" i="31"/>
  <c r="E30" i="29"/>
  <c r="L97" i="28"/>
  <c r="L58" i="29"/>
  <c r="E181" i="29"/>
  <c r="L195" i="28"/>
  <c r="E52" i="31"/>
  <c r="E143" i="29"/>
  <c r="E209" i="28"/>
  <c r="L170" i="28"/>
  <c r="I46" i="28"/>
  <c r="E149" i="29"/>
  <c r="E137" i="33"/>
  <c r="I148" i="34"/>
  <c r="L152" i="32"/>
  <c r="O159" i="34"/>
  <c r="I194" i="33"/>
  <c r="E164" i="33"/>
  <c r="E106" i="33"/>
  <c r="I180" i="31"/>
  <c r="E67" i="34"/>
  <c r="E180" i="31"/>
  <c r="L44" i="34"/>
  <c r="O179" i="31"/>
  <c r="E51" i="32"/>
  <c r="I157" i="34"/>
  <c r="I114" i="32"/>
  <c r="E174" i="34"/>
  <c r="E185" i="33"/>
  <c r="L182" i="32"/>
  <c r="I101" i="32"/>
  <c r="I142" i="31"/>
  <c r="E188" i="33"/>
  <c r="I136" i="33"/>
  <c r="O159" i="32"/>
  <c r="O162" i="32"/>
  <c r="E169" i="34"/>
  <c r="O111" i="32"/>
  <c r="I147" i="31"/>
  <c r="O205" i="31"/>
  <c r="I183" i="31"/>
  <c r="O112" i="32"/>
  <c r="I151" i="32"/>
  <c r="O27" i="34"/>
  <c r="E64" i="34"/>
  <c r="I172" i="33"/>
  <c r="E53" i="34"/>
  <c r="E96" i="33"/>
  <c r="O192" i="33"/>
  <c r="O186" i="32"/>
  <c r="L137" i="32"/>
  <c r="L63" i="32"/>
  <c r="L203" i="32"/>
  <c r="I141" i="31"/>
  <c r="I203" i="34"/>
  <c r="L37" i="33"/>
  <c r="O205" i="34"/>
  <c r="O139" i="32"/>
  <c r="E150" i="33"/>
  <c r="I92" i="34"/>
  <c r="L111" i="31"/>
  <c r="O158" i="32"/>
  <c r="O94" i="34"/>
  <c r="O96" i="32"/>
  <c r="L68" i="33"/>
  <c r="O61" i="33"/>
  <c r="I156" i="34"/>
  <c r="I208" i="34"/>
  <c r="O172" i="34"/>
  <c r="E48" i="31"/>
  <c r="E98" i="34"/>
  <c r="E163" i="34"/>
  <c r="L164" i="33"/>
  <c r="O101" i="33"/>
  <c r="E164" i="34"/>
  <c r="I93" i="34"/>
  <c r="E151" i="20"/>
  <c r="I136" i="27"/>
  <c r="M194" i="15"/>
  <c r="I195" i="33"/>
  <c r="O35" i="34"/>
  <c r="L161" i="31"/>
  <c r="E197" i="33"/>
  <c r="O163" i="34"/>
  <c r="E149" i="34"/>
  <c r="O100" i="34"/>
  <c r="I63" i="34"/>
  <c r="L114" i="34"/>
  <c r="E198" i="34"/>
  <c r="O173" i="32"/>
  <c r="E29" i="34"/>
  <c r="E167" i="31"/>
  <c r="M154" i="15"/>
  <c r="O181" i="20"/>
  <c r="E92" i="34"/>
  <c r="E98" i="33"/>
  <c r="I58" i="33"/>
  <c r="O165" i="34"/>
  <c r="I137" i="34"/>
  <c r="O137" i="34"/>
  <c r="O192" i="34"/>
  <c r="O113" i="34"/>
  <c r="L149" i="32"/>
  <c r="L58" i="32"/>
  <c r="O158" i="34"/>
  <c r="E204" i="31"/>
  <c r="L99" i="31"/>
  <c r="L178" i="20"/>
  <c r="O71" i="20"/>
  <c r="E56" i="31"/>
  <c r="I206" i="31"/>
  <c r="O206" i="31"/>
  <c r="O106" i="33"/>
  <c r="L53" i="34"/>
  <c r="O59" i="32"/>
  <c r="E35" i="33"/>
  <c r="O182" i="32"/>
  <c r="O47" i="32"/>
  <c r="L176" i="34"/>
  <c r="L44" i="29"/>
  <c r="O95" i="34"/>
  <c r="E190" i="34"/>
  <c r="E65" i="20"/>
  <c r="F68" i="15"/>
  <c r="O42" i="29"/>
  <c r="L204" i="32"/>
  <c r="E111" i="34"/>
  <c r="I153" i="32"/>
  <c r="I115" i="34"/>
  <c r="O49" i="34"/>
  <c r="I175" i="34"/>
  <c r="I105" i="34"/>
  <c r="I44" i="10"/>
  <c r="I55" i="34"/>
  <c r="E150" i="32"/>
  <c r="E201" i="31"/>
  <c r="E187" i="32"/>
  <c r="I140" i="34"/>
  <c r="O184" i="29"/>
  <c r="O25" i="28"/>
  <c r="I175" i="28"/>
  <c r="O203" i="31"/>
  <c r="O199" i="34"/>
  <c r="I36" i="32"/>
  <c r="O48" i="33"/>
  <c r="O208" i="34"/>
  <c r="O189" i="33"/>
  <c r="E107" i="34"/>
  <c r="L180" i="32"/>
  <c r="L114" i="33"/>
  <c r="E112" i="33"/>
  <c r="I115" i="31"/>
  <c r="L62" i="33"/>
  <c r="I201" i="34"/>
  <c r="E138" i="33"/>
  <c r="I192" i="33"/>
  <c r="O199" i="32"/>
  <c r="L66" i="34"/>
  <c r="L158" i="34"/>
  <c r="O142" i="33"/>
  <c r="O61" i="32"/>
  <c r="L204" i="33"/>
  <c r="L110" i="33"/>
  <c r="O153" i="31"/>
  <c r="I26" i="33"/>
  <c r="L48" i="33"/>
  <c r="L56" i="32"/>
  <c r="I30" i="34"/>
  <c r="O176" i="34"/>
  <c r="E157" i="33"/>
  <c r="E160" i="33"/>
  <c r="I63" i="33"/>
  <c r="E95" i="32"/>
  <c r="E103" i="33"/>
  <c r="O114" i="32"/>
  <c r="E68" i="34"/>
  <c r="I44" i="31"/>
  <c r="I207" i="34"/>
  <c r="E143" i="32"/>
  <c r="I39" i="34"/>
  <c r="L185" i="32"/>
  <c r="I156" i="31"/>
  <c r="I182" i="33"/>
  <c r="I38" i="34"/>
  <c r="L147" i="31"/>
  <c r="E194" i="33"/>
  <c r="O170" i="33"/>
  <c r="O105" i="32"/>
  <c r="O52" i="33"/>
  <c r="O37" i="33"/>
  <c r="I36" i="34"/>
  <c r="O149" i="33"/>
  <c r="I37" i="32"/>
  <c r="L175" i="33"/>
  <c r="E137" i="32"/>
  <c r="O27" i="32"/>
  <c r="E105" i="33"/>
  <c r="L183" i="31"/>
  <c r="L170" i="34"/>
  <c r="I35" i="34"/>
  <c r="O107" i="34"/>
  <c r="L187" i="32"/>
  <c r="E104" i="34"/>
  <c r="L56" i="34"/>
  <c r="I92" i="33"/>
  <c r="I104" i="32"/>
  <c r="I49" i="32"/>
  <c r="L201" i="31"/>
  <c r="I199" i="31"/>
  <c r="L176" i="33"/>
  <c r="L111" i="34"/>
  <c r="L31" i="32"/>
  <c r="O31" i="32"/>
  <c r="O177" i="31"/>
  <c r="E72" i="20"/>
  <c r="I178" i="29"/>
  <c r="O60" i="28"/>
  <c r="I201" i="31"/>
  <c r="E58" i="33"/>
  <c r="O44" i="10"/>
  <c r="O172" i="32"/>
  <c r="O40" i="34"/>
  <c r="E168" i="34"/>
  <c r="I167" i="34"/>
  <c r="E52" i="34"/>
  <c r="I51" i="32"/>
  <c r="E106" i="32"/>
  <c r="I168" i="31"/>
  <c r="L170" i="32"/>
  <c r="I145" i="34"/>
  <c r="F209" i="15"/>
  <c r="O52" i="34"/>
  <c r="L150" i="32"/>
  <c r="I178" i="31"/>
  <c r="E108" i="33"/>
  <c r="L184" i="34"/>
  <c r="I142" i="32"/>
  <c r="L179" i="33"/>
  <c r="I200" i="32"/>
  <c r="I34" i="32"/>
  <c r="E210" i="34"/>
  <c r="I204" i="31"/>
  <c r="I98" i="31"/>
  <c r="O174" i="34"/>
  <c r="L142" i="20"/>
  <c r="O184" i="20"/>
  <c r="E151" i="29"/>
  <c r="L57" i="32"/>
  <c r="L64" i="34"/>
  <c r="O44" i="25"/>
  <c r="L206" i="31"/>
  <c r="I40" i="32"/>
  <c r="E150" i="34"/>
  <c r="L141" i="34"/>
  <c r="E158" i="34"/>
  <c r="L107" i="34"/>
  <c r="E102" i="34"/>
  <c r="O26" i="32"/>
  <c r="I62" i="34"/>
  <c r="O91" i="34"/>
  <c r="O57" i="20"/>
  <c r="E199" i="29"/>
  <c r="L108" i="28"/>
  <c r="O185" i="32"/>
  <c r="E98" i="32"/>
  <c r="O40" i="32"/>
  <c r="I152" i="34"/>
  <c r="I208" i="31"/>
  <c r="L190" i="31"/>
  <c r="L115" i="34"/>
  <c r="I153" i="33"/>
  <c r="I35" i="33"/>
  <c r="L44" i="30"/>
  <c r="E171" i="34"/>
  <c r="O35" i="32"/>
  <c r="E166" i="33"/>
  <c r="P33" i="15"/>
  <c r="I108" i="33"/>
  <c r="E136" i="32"/>
  <c r="L33" i="32"/>
  <c r="I96" i="31"/>
  <c r="E69" i="33"/>
  <c r="L182" i="33"/>
  <c r="O42" i="32"/>
  <c r="I170" i="34"/>
  <c r="O171" i="31"/>
  <c r="E147" i="31"/>
  <c r="L103" i="32"/>
  <c r="L170" i="33"/>
  <c r="E180" i="34"/>
  <c r="E168" i="32"/>
  <c r="L180" i="34"/>
  <c r="L91" i="34"/>
  <c r="L160" i="32"/>
  <c r="L107" i="33"/>
  <c r="O144" i="34"/>
  <c r="E102" i="33"/>
  <c r="E41" i="33"/>
  <c r="I38" i="33"/>
  <c r="O143" i="33"/>
  <c r="L188" i="34"/>
  <c r="I171" i="34"/>
  <c r="E65" i="34"/>
  <c r="I160" i="34"/>
  <c r="E176" i="34"/>
  <c r="I165" i="34"/>
  <c r="O146" i="34"/>
  <c r="I167" i="32"/>
  <c r="I60" i="33"/>
  <c r="E154" i="32"/>
  <c r="I108" i="34"/>
  <c r="I52" i="33"/>
  <c r="E202" i="33"/>
  <c r="I94" i="33"/>
  <c r="O95" i="32"/>
  <c r="O29" i="32"/>
  <c r="L36" i="34"/>
  <c r="E193" i="34"/>
  <c r="L155" i="33"/>
  <c r="O152" i="31"/>
  <c r="L189" i="33"/>
  <c r="L41" i="34"/>
  <c r="O110" i="32"/>
  <c r="E100" i="33"/>
  <c r="E162" i="31"/>
  <c r="E33" i="34"/>
  <c r="L179" i="31"/>
  <c r="O147" i="32"/>
  <c r="E202" i="31"/>
  <c r="L50" i="34"/>
  <c r="I42" i="33"/>
  <c r="E54" i="34"/>
  <c r="L96" i="32"/>
  <c r="E70" i="34"/>
  <c r="E143" i="34"/>
  <c r="E67" i="32"/>
  <c r="L95" i="32"/>
  <c r="L105" i="34"/>
  <c r="L154" i="32"/>
  <c r="I59" i="34"/>
  <c r="P106" i="15"/>
  <c r="M35" i="15"/>
  <c r="I142" i="28"/>
  <c r="O28" i="34"/>
  <c r="I191" i="33"/>
  <c r="E148" i="31"/>
  <c r="L69" i="32"/>
  <c r="L152" i="31"/>
  <c r="I166" i="34"/>
  <c r="L63" i="34"/>
  <c r="I26" i="34"/>
  <c r="O66" i="32"/>
  <c r="L113" i="32"/>
  <c r="O188" i="33"/>
  <c r="O202" i="31"/>
  <c r="O190" i="32"/>
  <c r="F52" i="15"/>
  <c r="O92" i="29"/>
  <c r="O141" i="34"/>
  <c r="L148" i="33"/>
  <c r="I180" i="32"/>
  <c r="O115" i="34"/>
  <c r="E40" i="34"/>
  <c r="L186" i="34"/>
  <c r="O139" i="34"/>
  <c r="E197" i="34"/>
  <c r="I102" i="34"/>
  <c r="L32" i="34"/>
  <c r="E175" i="34"/>
  <c r="E160" i="32"/>
  <c r="O32" i="34"/>
  <c r="I183" i="20"/>
  <c r="E62" i="20"/>
  <c r="L30" i="31"/>
  <c r="L165" i="32"/>
  <c r="E206" i="32"/>
  <c r="I163" i="32"/>
  <c r="E210" i="33"/>
  <c r="E182" i="34"/>
  <c r="I166" i="33"/>
  <c r="E197" i="32"/>
  <c r="L97" i="34"/>
  <c r="I30" i="33"/>
  <c r="E160" i="34"/>
  <c r="E170" i="31"/>
  <c r="E92" i="33"/>
  <c r="E179" i="34"/>
  <c r="O208" i="20"/>
  <c r="O62" i="31"/>
  <c r="L93" i="27"/>
  <c r="O209" i="33"/>
  <c r="I67" i="34"/>
  <c r="E112" i="32"/>
  <c r="O178" i="32"/>
  <c r="O108" i="32"/>
  <c r="L143" i="33"/>
  <c r="O188" i="31"/>
  <c r="I69" i="34"/>
  <c r="E178" i="33"/>
  <c r="E165" i="34"/>
  <c r="E179" i="32"/>
  <c r="I193" i="31"/>
  <c r="O104" i="33"/>
  <c r="L166" i="34"/>
  <c r="O164" i="32"/>
  <c r="E40" i="33"/>
  <c r="I181" i="34"/>
  <c r="I34" i="34"/>
  <c r="O196" i="31"/>
  <c r="E52" i="33"/>
  <c r="E156" i="31"/>
  <c r="O168" i="33"/>
  <c r="L169" i="34"/>
  <c r="E56" i="33"/>
  <c r="O147" i="33"/>
  <c r="O91" i="31"/>
  <c r="E97" i="33"/>
  <c r="E141" i="34"/>
  <c r="L102" i="32"/>
  <c r="I93" i="33"/>
  <c r="E145" i="34"/>
  <c r="E68" i="32"/>
  <c r="E31" i="34"/>
  <c r="E180" i="32"/>
  <c r="E178" i="34"/>
  <c r="L38" i="34"/>
  <c r="L178" i="33"/>
  <c r="L107" i="31"/>
  <c r="E115" i="33"/>
  <c r="E61" i="33"/>
  <c r="I142" i="33"/>
  <c r="O137" i="32"/>
  <c r="L35" i="32"/>
  <c r="O50" i="34"/>
  <c r="E169" i="31"/>
  <c r="L43" i="33"/>
  <c r="I92" i="31"/>
  <c r="L109" i="32"/>
  <c r="I53" i="32"/>
  <c r="O43" i="34"/>
  <c r="O29" i="34"/>
  <c r="E159" i="34"/>
  <c r="O38" i="32"/>
  <c r="L160" i="34"/>
  <c r="O141" i="32"/>
  <c r="L69" i="33"/>
  <c r="I152" i="32"/>
  <c r="O34" i="32"/>
  <c r="I40" i="34"/>
  <c r="L146" i="34"/>
  <c r="I136" i="31"/>
  <c r="E98" i="31"/>
  <c r="L201" i="34"/>
  <c r="E115" i="34"/>
  <c r="L48" i="34"/>
  <c r="O179" i="33"/>
  <c r="L103" i="33"/>
  <c r="F32" i="15"/>
  <c r="J146" i="15"/>
  <c r="J42" i="15"/>
  <c r="E27" i="34"/>
  <c r="I58" i="34"/>
  <c r="E145" i="32"/>
  <c r="O104" i="34"/>
  <c r="O188" i="32"/>
  <c r="I204" i="34"/>
  <c r="E62" i="34"/>
  <c r="L187" i="34"/>
  <c r="I197" i="34"/>
  <c r="O202" i="34"/>
  <c r="L93" i="34"/>
  <c r="I157" i="33"/>
  <c r="L210" i="32"/>
  <c r="I146" i="20"/>
  <c r="F144" i="15"/>
  <c r="L207" i="34"/>
  <c r="L158" i="32"/>
  <c r="L150" i="34"/>
  <c r="E190" i="31"/>
  <c r="O148" i="32"/>
  <c r="O98" i="34"/>
  <c r="I159" i="32"/>
  <c r="E28" i="34"/>
  <c r="E167" i="34"/>
  <c r="E182" i="31"/>
  <c r="L138" i="33"/>
  <c r="O34" i="34"/>
  <c r="E55" i="33"/>
  <c r="F197" i="15"/>
  <c r="I42" i="20"/>
  <c r="L164" i="20"/>
  <c r="E146" i="33"/>
  <c r="I25" i="32"/>
  <c r="O178" i="34"/>
  <c r="L171" i="34"/>
  <c r="I185" i="34"/>
  <c r="E56" i="34"/>
  <c r="E102" i="31"/>
  <c r="I210" i="32"/>
  <c r="E177" i="34"/>
  <c r="I169" i="31"/>
  <c r="E101" i="34"/>
  <c r="L39" i="34"/>
  <c r="L202" i="33"/>
  <c r="L207" i="20"/>
  <c r="F193" i="15"/>
  <c r="O163" i="32"/>
  <c r="I115" i="32"/>
  <c r="L115" i="33"/>
  <c r="I37" i="33"/>
  <c r="E57" i="33"/>
  <c r="L40" i="34"/>
  <c r="L200" i="33"/>
  <c r="O110" i="34"/>
  <c r="I64" i="34"/>
  <c r="L31" i="33"/>
  <c r="I189" i="32"/>
  <c r="L195" i="31"/>
  <c r="E204" i="34"/>
  <c r="L200" i="31"/>
  <c r="I162" i="34"/>
  <c r="L158" i="31"/>
  <c r="E30" i="33"/>
  <c r="O136" i="34"/>
  <c r="E47" i="32"/>
  <c r="O68" i="32"/>
  <c r="I53" i="34"/>
  <c r="O92" i="32"/>
  <c r="O151" i="31"/>
  <c r="L197" i="32"/>
  <c r="E63" i="33"/>
  <c r="E202" i="34"/>
  <c r="I209" i="31"/>
  <c r="O140" i="34"/>
  <c r="E142" i="33"/>
  <c r="O26" i="33"/>
  <c r="L184" i="33"/>
  <c r="I52" i="34"/>
  <c r="L110" i="31"/>
  <c r="E39" i="33"/>
  <c r="O193" i="32"/>
  <c r="I60" i="34"/>
  <c r="E113" i="32"/>
  <c r="O185" i="33"/>
  <c r="I198" i="34"/>
  <c r="E165" i="32"/>
  <c r="O168" i="32"/>
  <c r="E183" i="33"/>
  <c r="L167" i="34"/>
  <c r="O102" i="33"/>
  <c r="O167" i="32"/>
  <c r="O48" i="34"/>
  <c r="I168" i="34"/>
  <c r="E143" i="33"/>
  <c r="E27" i="33"/>
  <c r="I140" i="33"/>
  <c r="O142" i="32"/>
  <c r="O65" i="32"/>
  <c r="I47" i="32"/>
  <c r="I63" i="32"/>
  <c r="L136" i="33"/>
  <c r="E95" i="33"/>
  <c r="L48" i="32"/>
  <c r="I186" i="34"/>
  <c r="I44" i="28"/>
  <c r="E156" i="34"/>
  <c r="O180" i="32"/>
  <c r="O62" i="34"/>
  <c r="E30" i="34"/>
  <c r="L202" i="32"/>
  <c r="L151" i="32"/>
  <c r="L154" i="33"/>
  <c r="L44" i="10"/>
  <c r="O189" i="32"/>
  <c r="O50" i="32"/>
  <c r="E35" i="32"/>
  <c r="L181" i="32"/>
  <c r="E139" i="34"/>
  <c r="I139" i="34"/>
  <c r="I107" i="31"/>
  <c r="E43" i="33"/>
  <c r="E48" i="34"/>
  <c r="L170" i="20"/>
  <c r="I110" i="29"/>
  <c r="F53" i="15"/>
  <c r="O183" i="34"/>
  <c r="E208" i="32"/>
  <c r="O46" i="34"/>
  <c r="E200" i="33"/>
  <c r="L196" i="32"/>
  <c r="I176" i="34"/>
  <c r="O198" i="32"/>
  <c r="I146" i="31"/>
  <c r="O194" i="33"/>
  <c r="I164" i="33"/>
  <c r="I47" i="34"/>
  <c r="E68" i="33"/>
  <c r="I111" i="31"/>
  <c r="F30" i="15"/>
  <c r="I111" i="29"/>
  <c r="L58" i="34"/>
  <c r="I96" i="34"/>
  <c r="I44" i="26"/>
  <c r="L190" i="34"/>
  <c r="O175" i="34"/>
  <c r="O175" i="32"/>
  <c r="I68" i="34"/>
  <c r="O39" i="33"/>
  <c r="O39" i="34"/>
  <c r="L108" i="34"/>
  <c r="I46" i="34"/>
  <c r="I186" i="32"/>
  <c r="E107" i="32"/>
  <c r="J26" i="15"/>
  <c r="M202" i="15"/>
  <c r="O179" i="32"/>
  <c r="E146" i="31"/>
  <c r="E93" i="34"/>
  <c r="O192" i="32"/>
  <c r="O155" i="34"/>
  <c r="L102" i="34"/>
  <c r="L161" i="34"/>
  <c r="E41" i="34"/>
  <c r="L152" i="34"/>
  <c r="O176" i="31"/>
  <c r="O182" i="34"/>
  <c r="I94" i="34"/>
  <c r="L162" i="31"/>
  <c r="E66" i="34"/>
  <c r="J97" i="15"/>
  <c r="E142" i="20"/>
  <c r="E153" i="32"/>
  <c r="O182" i="31"/>
  <c r="E207" i="32"/>
  <c r="L39" i="33"/>
  <c r="O171" i="34"/>
  <c r="L155" i="34"/>
  <c r="I190" i="33"/>
  <c r="E46" i="34"/>
  <c r="E194" i="34"/>
  <c r="O105" i="33"/>
  <c r="O69" i="34"/>
  <c r="L136" i="34"/>
  <c r="I184" i="34"/>
  <c r="M94" i="15"/>
  <c r="O141" i="20"/>
  <c r="L106" i="28"/>
  <c r="L29" i="32"/>
  <c r="O107" i="33"/>
  <c r="L172" i="34"/>
  <c r="E109" i="33"/>
  <c r="I171" i="33"/>
  <c r="L205" i="34"/>
  <c r="L153" i="33"/>
  <c r="O64" i="34"/>
  <c r="L167" i="31"/>
  <c r="E193" i="31"/>
  <c r="I31" i="32"/>
  <c r="O155" i="32"/>
  <c r="O210" i="31"/>
  <c r="O161" i="32"/>
  <c r="O26" i="28"/>
  <c r="I195" i="34"/>
  <c r="E107" i="33"/>
  <c r="L163" i="31"/>
  <c r="O64" i="20"/>
  <c r="L181" i="27"/>
  <c r="O49" i="33"/>
  <c r="E201" i="33"/>
  <c r="O114" i="34"/>
  <c r="O209" i="32"/>
  <c r="E205" i="33"/>
  <c r="E91" i="32"/>
  <c r="E147" i="32"/>
  <c r="O161" i="33"/>
  <c r="P40" i="15"/>
  <c r="L104" i="29"/>
  <c r="E94" i="31"/>
  <c r="O111" i="34"/>
  <c r="E34" i="32"/>
  <c r="O114" i="20"/>
  <c r="I156" i="29"/>
  <c r="E68" i="20"/>
  <c r="O165" i="26"/>
  <c r="E49" i="31"/>
  <c r="L112" i="20"/>
  <c r="I168" i="29"/>
  <c r="O26" i="31"/>
  <c r="E96" i="20"/>
  <c r="L56" i="29"/>
  <c r="L95" i="29"/>
  <c r="L136" i="32"/>
  <c r="I174" i="31"/>
  <c r="E151" i="33"/>
  <c r="E146" i="20"/>
  <c r="I212" i="20"/>
  <c r="O28" i="20"/>
  <c r="O72" i="20"/>
  <c r="L115" i="27"/>
  <c r="P146" i="15"/>
  <c r="F176" i="15"/>
  <c r="I193" i="20"/>
  <c r="M93" i="15"/>
  <c r="I109" i="20"/>
  <c r="E92" i="32"/>
  <c r="E136" i="31"/>
  <c r="L57" i="34"/>
  <c r="L54" i="29"/>
  <c r="E33" i="29"/>
  <c r="I189" i="20"/>
  <c r="L100" i="29"/>
  <c r="M53" i="15"/>
  <c r="E149" i="20"/>
  <c r="L36" i="29"/>
  <c r="O112" i="28"/>
  <c r="J52" i="15"/>
  <c r="I164" i="29"/>
  <c r="L167" i="29"/>
  <c r="E50" i="29"/>
  <c r="L204" i="20"/>
  <c r="I107" i="34"/>
  <c r="L25" i="34"/>
  <c r="L34" i="32"/>
  <c r="M200" i="15"/>
  <c r="L186" i="27"/>
  <c r="L141" i="28"/>
  <c r="I177" i="28"/>
  <c r="E48" i="29"/>
  <c r="L147" i="28"/>
  <c r="L65" i="33"/>
  <c r="O147" i="34"/>
  <c r="O204" i="34"/>
  <c r="I201" i="20"/>
  <c r="E51" i="20"/>
  <c r="E163" i="20"/>
  <c r="I99" i="20"/>
  <c r="O107" i="27"/>
  <c r="I54" i="27"/>
  <c r="E108" i="20"/>
  <c r="M186" i="15"/>
  <c r="P209" i="15"/>
  <c r="P193" i="15"/>
  <c r="O165" i="20"/>
  <c r="F98" i="15"/>
  <c r="P170" i="15"/>
  <c r="O176" i="32"/>
  <c r="E172" i="34"/>
  <c r="L96" i="34"/>
  <c r="P156" i="15"/>
  <c r="F198" i="15"/>
  <c r="I163" i="28"/>
  <c r="O63" i="27"/>
  <c r="L207" i="28"/>
  <c r="I144" i="28"/>
  <c r="I37" i="31"/>
  <c r="I188" i="27"/>
  <c r="I205" i="34"/>
  <c r="E40" i="28"/>
  <c r="I198" i="20"/>
  <c r="I154" i="29"/>
  <c r="E111" i="20"/>
  <c r="I96" i="27"/>
  <c r="M64" i="15"/>
  <c r="E64" i="27"/>
  <c r="L46" i="29"/>
  <c r="E65" i="29"/>
  <c r="O96" i="31"/>
  <c r="O165" i="32"/>
  <c r="I57" i="34"/>
  <c r="O25" i="34"/>
  <c r="L182" i="34"/>
  <c r="O27" i="29"/>
  <c r="P64" i="15"/>
  <c r="E105" i="34"/>
  <c r="L189" i="32"/>
  <c r="I202" i="32"/>
  <c r="L93" i="32"/>
  <c r="O41" i="33"/>
  <c r="L137" i="31"/>
  <c r="O153" i="33"/>
  <c r="E177" i="31"/>
  <c r="L177" i="20"/>
  <c r="L42" i="20"/>
  <c r="I146" i="33"/>
  <c r="E185" i="34"/>
  <c r="E162" i="33"/>
  <c r="I169" i="20"/>
  <c r="L176" i="27"/>
  <c r="L189" i="28"/>
  <c r="L158" i="28"/>
  <c r="I176" i="20"/>
  <c r="I40" i="20"/>
  <c r="F115" i="15"/>
  <c r="O204" i="20"/>
  <c r="E183" i="28"/>
  <c r="I100" i="28"/>
  <c r="I104" i="28"/>
  <c r="E111" i="33"/>
  <c r="L109" i="34"/>
  <c r="E187" i="34"/>
  <c r="L41" i="20"/>
  <c r="E198" i="29"/>
  <c r="E206" i="20"/>
  <c r="L27" i="29"/>
  <c r="L202" i="20"/>
  <c r="O198" i="20"/>
  <c r="O35" i="29"/>
  <c r="E58" i="29"/>
  <c r="L109" i="20"/>
  <c r="L70" i="29"/>
  <c r="E191" i="32"/>
  <c r="E113" i="31"/>
  <c r="O175" i="33"/>
  <c r="J63" i="15"/>
  <c r="O92" i="27"/>
  <c r="L148" i="28"/>
  <c r="I28" i="28"/>
  <c r="I162" i="29"/>
  <c r="O162" i="28"/>
  <c r="E151" i="28"/>
  <c r="O41" i="27"/>
  <c r="O103" i="28"/>
  <c r="I111" i="28"/>
  <c r="E92" i="28"/>
  <c r="L59" i="31"/>
  <c r="O106" i="28"/>
  <c r="E141" i="33"/>
  <c r="E183" i="34"/>
  <c r="L186" i="32"/>
  <c r="I36" i="31"/>
  <c r="M204" i="15"/>
  <c r="L109" i="27"/>
  <c r="J201" i="15"/>
  <c r="O53" i="31"/>
  <c r="L156" i="27"/>
  <c r="O67" i="34"/>
  <c r="E203" i="34"/>
  <c r="E104" i="32"/>
  <c r="E51" i="31"/>
  <c r="I147" i="28"/>
  <c r="M102" i="15"/>
  <c r="E160" i="29"/>
  <c r="L115" i="20"/>
  <c r="M164" i="15"/>
  <c r="O147" i="29"/>
  <c r="E157" i="28"/>
  <c r="L169" i="20"/>
  <c r="E110" i="29"/>
  <c r="I187" i="20"/>
  <c r="L115" i="28"/>
  <c r="F170" i="15"/>
  <c r="L175" i="34"/>
  <c r="I178" i="34"/>
  <c r="E105" i="32"/>
  <c r="F28" i="15"/>
  <c r="L152" i="29"/>
  <c r="I100" i="20"/>
  <c r="F192" i="15"/>
  <c r="L172" i="27"/>
  <c r="F27" i="15"/>
  <c r="L38" i="20"/>
  <c r="I39" i="20"/>
  <c r="E162" i="34"/>
  <c r="P51" i="15"/>
  <c r="L104" i="27"/>
  <c r="M107" i="15"/>
  <c r="I51" i="28"/>
  <c r="E97" i="31"/>
  <c r="E94" i="29"/>
  <c r="L67" i="30"/>
  <c r="I138" i="27"/>
  <c r="O138" i="26"/>
  <c r="L40" i="28"/>
  <c r="L37" i="25"/>
  <c r="O182" i="30"/>
  <c r="L154" i="30"/>
  <c r="J110" i="15"/>
  <c r="E153" i="30"/>
  <c r="L191" i="25"/>
  <c r="I159" i="34"/>
  <c r="L54" i="28"/>
  <c r="M115" i="15"/>
  <c r="L99" i="28"/>
  <c r="E139" i="20"/>
  <c r="M52" i="15"/>
  <c r="O178" i="26"/>
  <c r="L113" i="20"/>
  <c r="I106" i="29"/>
  <c r="I27" i="28"/>
  <c r="L98" i="30"/>
  <c r="O153" i="28"/>
  <c r="L37" i="27"/>
  <c r="L96" i="26"/>
  <c r="L194" i="34"/>
  <c r="O107" i="31"/>
  <c r="E191" i="34"/>
  <c r="L200" i="32"/>
  <c r="O44" i="27"/>
  <c r="J39" i="15"/>
  <c r="O30" i="32"/>
  <c r="L203" i="33"/>
  <c r="E152" i="33"/>
  <c r="I113" i="34"/>
  <c r="E184" i="33"/>
  <c r="E37" i="33"/>
  <c r="L166" i="33"/>
  <c r="E190" i="33"/>
  <c r="O194" i="34"/>
  <c r="J187" i="15"/>
  <c r="L154" i="29"/>
  <c r="L181" i="34"/>
  <c r="L142" i="33"/>
  <c r="E42" i="32"/>
  <c r="E165" i="20"/>
  <c r="I175" i="29"/>
  <c r="L51" i="27"/>
  <c r="L63" i="27"/>
  <c r="L149" i="20"/>
  <c r="L62" i="27"/>
  <c r="L41" i="29"/>
  <c r="M181" i="15"/>
  <c r="O210" i="28"/>
  <c r="I163" i="27"/>
  <c r="F180" i="15"/>
  <c r="L207" i="33"/>
  <c r="O198" i="33"/>
  <c r="I180" i="33"/>
  <c r="I179" i="20"/>
  <c r="I93" i="31"/>
  <c r="O151" i="28"/>
  <c r="E173" i="28"/>
  <c r="L168" i="29"/>
  <c r="O105" i="28"/>
  <c r="L202" i="28"/>
  <c r="L61" i="31"/>
  <c r="O173" i="28"/>
  <c r="E39" i="28"/>
  <c r="O181" i="32"/>
  <c r="O92" i="34"/>
  <c r="O106" i="34"/>
  <c r="L177" i="28"/>
  <c r="F199" i="15"/>
  <c r="O145" i="27"/>
  <c r="M96" i="15"/>
  <c r="I97" i="28"/>
  <c r="O29" i="27"/>
  <c r="L162" i="20"/>
  <c r="J32" i="15"/>
  <c r="O161" i="27"/>
  <c r="I51" i="20"/>
  <c r="I207" i="20"/>
  <c r="E29" i="20"/>
  <c r="O115" i="27"/>
  <c r="L198" i="32"/>
  <c r="O26" i="34"/>
  <c r="I149" i="32"/>
  <c r="L167" i="28"/>
  <c r="L138" i="28"/>
  <c r="E58" i="20"/>
  <c r="L189" i="29"/>
  <c r="J71" i="15"/>
  <c r="E112" i="20"/>
  <c r="L206" i="33"/>
  <c r="O206" i="33"/>
  <c r="I187" i="34"/>
  <c r="I188" i="20"/>
  <c r="F152" i="15"/>
  <c r="E177" i="29"/>
  <c r="L171" i="27"/>
  <c r="O209" i="29"/>
  <c r="L187" i="29"/>
  <c r="L163" i="28"/>
  <c r="O146" i="26"/>
  <c r="I109" i="29"/>
  <c r="L53" i="29"/>
  <c r="L150" i="28"/>
  <c r="E25" i="27"/>
  <c r="E141" i="29"/>
  <c r="I41" i="33"/>
  <c r="E60" i="33"/>
  <c r="E106" i="34"/>
  <c r="O184" i="27"/>
  <c r="L62" i="31"/>
  <c r="M153" i="15"/>
  <c r="O63" i="28"/>
  <c r="P108" i="15"/>
  <c r="O195" i="29"/>
  <c r="O91" i="29"/>
  <c r="I155" i="28"/>
  <c r="O69" i="33"/>
  <c r="F41" i="15"/>
  <c r="O43" i="28"/>
  <c r="E157" i="29"/>
  <c r="O94" i="20"/>
  <c r="O153" i="20"/>
  <c r="O182" i="27"/>
  <c r="I46" i="25"/>
  <c r="L54" i="30"/>
  <c r="E100" i="30"/>
  <c r="E165" i="28"/>
  <c r="O183" i="25"/>
  <c r="I169" i="25"/>
  <c r="O26" i="20"/>
  <c r="E68" i="28"/>
  <c r="I116" i="20"/>
  <c r="E191" i="20"/>
  <c r="J190" i="15"/>
  <c r="J192" i="15"/>
  <c r="O168" i="27"/>
  <c r="L179" i="20"/>
  <c r="L93" i="29"/>
  <c r="L184" i="29"/>
  <c r="L143" i="30"/>
  <c r="E210" i="28"/>
  <c r="L149" i="34"/>
  <c r="I29" i="32"/>
  <c r="E206" i="34"/>
  <c r="L97" i="32"/>
  <c r="O32" i="32"/>
  <c r="O202" i="29"/>
  <c r="O184" i="32"/>
  <c r="O56" i="34"/>
  <c r="E43" i="34"/>
  <c r="I177" i="31"/>
  <c r="L44" i="27"/>
  <c r="I184" i="33"/>
  <c r="E36" i="34"/>
  <c r="L51" i="33"/>
  <c r="O31" i="34"/>
  <c r="M169" i="15"/>
  <c r="L63" i="28"/>
  <c r="E189" i="33"/>
  <c r="I141" i="33"/>
  <c r="L175" i="32"/>
  <c r="I174" i="29"/>
  <c r="I60" i="28"/>
  <c r="E32" i="20"/>
  <c r="O152" i="20"/>
  <c r="L40" i="31"/>
  <c r="J179" i="15"/>
  <c r="I102" i="31"/>
  <c r="O136" i="28"/>
  <c r="O154" i="27"/>
  <c r="O69" i="20"/>
  <c r="F151" i="15"/>
  <c r="O111" i="33"/>
  <c r="E99" i="34"/>
  <c r="O53" i="34"/>
  <c r="E183" i="29"/>
  <c r="O183" i="20"/>
  <c r="O192" i="27"/>
  <c r="I29" i="27"/>
  <c r="I96" i="28"/>
  <c r="I188" i="31"/>
  <c r="L160" i="27"/>
  <c r="E152" i="20"/>
  <c r="I35" i="31"/>
  <c r="I146" i="27"/>
  <c r="L102" i="33"/>
  <c r="L145" i="31"/>
  <c r="I33" i="34"/>
  <c r="E136" i="29"/>
  <c r="O143" i="28"/>
  <c r="M159" i="15"/>
  <c r="O210" i="29"/>
  <c r="J177" i="15"/>
  <c r="F171" i="15"/>
  <c r="I204" i="20"/>
  <c r="E39" i="29"/>
  <c r="E190" i="20"/>
  <c r="O49" i="29"/>
  <c r="F62" i="15"/>
  <c r="I202" i="29"/>
  <c r="M60" i="15"/>
  <c r="L179" i="32"/>
  <c r="E44" i="10"/>
  <c r="I102" i="33"/>
  <c r="J59" i="15"/>
  <c r="E189" i="27"/>
  <c r="I152" i="29"/>
  <c r="L42" i="31"/>
  <c r="I141" i="20"/>
  <c r="L62" i="32"/>
  <c r="I93" i="32"/>
  <c r="L27" i="32"/>
  <c r="L208" i="34"/>
  <c r="I110" i="28"/>
  <c r="L136" i="28"/>
  <c r="O92" i="31"/>
  <c r="E56" i="29"/>
  <c r="E185" i="28"/>
  <c r="I34" i="28"/>
  <c r="L103" i="27"/>
  <c r="L95" i="28"/>
  <c r="E60" i="31"/>
  <c r="I201" i="28"/>
  <c r="O188" i="27"/>
  <c r="L181" i="28"/>
  <c r="O27" i="31"/>
  <c r="L166" i="32"/>
  <c r="E159" i="31"/>
  <c r="I70" i="33"/>
  <c r="J180" i="15"/>
  <c r="J66" i="15"/>
  <c r="O94" i="28"/>
  <c r="I173" i="27"/>
  <c r="L192" i="29"/>
  <c r="I205" i="29"/>
  <c r="E145" i="28"/>
  <c r="E207" i="20"/>
  <c r="O166" i="34"/>
  <c r="M70" i="15"/>
  <c r="P192" i="15"/>
  <c r="F140" i="15"/>
  <c r="O209" i="28"/>
  <c r="L164" i="28"/>
  <c r="O101" i="31"/>
  <c r="L209" i="25"/>
  <c r="E36" i="25"/>
  <c r="I161" i="20"/>
  <c r="L25" i="27"/>
  <c r="I180" i="20"/>
  <c r="I170" i="20"/>
  <c r="E165" i="29"/>
  <c r="E66" i="26"/>
  <c r="I183" i="29"/>
  <c r="O40" i="31"/>
  <c r="I139" i="27"/>
  <c r="L116" i="20"/>
  <c r="E42" i="31"/>
  <c r="I96" i="29"/>
  <c r="O53" i="27"/>
  <c r="I56" i="28"/>
  <c r="M40" i="15"/>
  <c r="O67" i="26"/>
  <c r="I154" i="30"/>
  <c r="L193" i="25"/>
  <c r="L69" i="28"/>
  <c r="O61" i="30"/>
  <c r="E147" i="25"/>
  <c r="M179" i="15"/>
  <c r="I53" i="27"/>
  <c r="O68" i="33"/>
  <c r="L159" i="28"/>
  <c r="O37" i="29"/>
  <c r="I93" i="27"/>
  <c r="I115" i="27"/>
  <c r="E207" i="29"/>
  <c r="O211" i="20"/>
  <c r="I70" i="28"/>
  <c r="O197" i="20"/>
  <c r="J138" i="15"/>
  <c r="L59" i="20"/>
  <c r="O141" i="26"/>
  <c r="L180" i="29"/>
  <c r="E204" i="29"/>
  <c r="I150" i="28"/>
  <c r="O210" i="30"/>
  <c r="O178" i="27"/>
  <c r="L160" i="20"/>
  <c r="O30" i="29"/>
  <c r="M36" i="15"/>
  <c r="I64" i="29"/>
  <c r="O39" i="28"/>
  <c r="E152" i="29"/>
  <c r="F190" i="15"/>
  <c r="L136" i="31"/>
  <c r="L196" i="26"/>
  <c r="E138" i="34"/>
  <c r="E209" i="31"/>
  <c r="L151" i="34"/>
  <c r="E63" i="34"/>
  <c r="E44" i="30"/>
  <c r="M196" i="15"/>
  <c r="L205" i="32"/>
  <c r="I59" i="33"/>
  <c r="O99" i="34"/>
  <c r="L162" i="34"/>
  <c r="O187" i="31"/>
  <c r="I104" i="34"/>
  <c r="L69" i="34"/>
  <c r="I151" i="34"/>
  <c r="L54" i="34"/>
  <c r="L103" i="29"/>
  <c r="E177" i="20"/>
  <c r="E104" i="33"/>
  <c r="E93" i="31"/>
  <c r="O51" i="34"/>
  <c r="L41" i="27"/>
  <c r="F181" i="15"/>
  <c r="O174" i="29"/>
  <c r="E95" i="28"/>
  <c r="O191" i="20"/>
  <c r="I199" i="29"/>
  <c r="L147" i="29"/>
  <c r="O183" i="27"/>
  <c r="F109" i="15"/>
  <c r="I26" i="29"/>
  <c r="L70" i="31"/>
  <c r="L114" i="32"/>
  <c r="E60" i="34"/>
  <c r="O169" i="34"/>
  <c r="L68" i="29"/>
  <c r="E175" i="29"/>
  <c r="L29" i="20"/>
  <c r="J206" i="15"/>
  <c r="P164" i="15"/>
  <c r="M161" i="15"/>
  <c r="P161" i="15"/>
  <c r="I144" i="29"/>
  <c r="O67" i="20"/>
  <c r="J169" i="15"/>
  <c r="O180" i="33"/>
  <c r="E159" i="32"/>
  <c r="E37" i="34"/>
  <c r="I34" i="20"/>
  <c r="E27" i="27"/>
  <c r="O61" i="29"/>
  <c r="E157" i="31"/>
  <c r="I148" i="20"/>
  <c r="O194" i="28"/>
  <c r="E102" i="29"/>
  <c r="L140" i="27"/>
  <c r="O185" i="29"/>
  <c r="O64" i="31"/>
  <c r="E186" i="29"/>
  <c r="L183" i="27"/>
  <c r="L26" i="32"/>
  <c r="E32" i="32"/>
  <c r="I166" i="31"/>
  <c r="E140" i="34"/>
  <c r="L199" i="28"/>
  <c r="O204" i="28"/>
  <c r="I91" i="28"/>
  <c r="L57" i="29"/>
  <c r="O65" i="28"/>
  <c r="I138" i="33"/>
  <c r="I97" i="34"/>
  <c r="I50" i="33"/>
  <c r="E96" i="32"/>
  <c r="M150" i="15"/>
  <c r="L191" i="27"/>
  <c r="I166" i="20"/>
  <c r="O68" i="31"/>
  <c r="L114" i="27"/>
  <c r="O148" i="20"/>
  <c r="L96" i="20"/>
  <c r="L108" i="27"/>
  <c r="E31" i="20"/>
  <c r="E49" i="20"/>
  <c r="F33" i="15"/>
  <c r="L94" i="27"/>
  <c r="O25" i="32"/>
  <c r="L193" i="31"/>
  <c r="L174" i="34"/>
  <c r="E177" i="32"/>
  <c r="O63" i="31"/>
  <c r="E140" i="28"/>
  <c r="I41" i="31"/>
  <c r="O111" i="28"/>
  <c r="E36" i="28"/>
  <c r="E36" i="31"/>
  <c r="I65" i="27"/>
  <c r="E26" i="28"/>
  <c r="E167" i="33"/>
  <c r="I165" i="29"/>
  <c r="P166" i="15"/>
  <c r="O28" i="28"/>
  <c r="F182" i="15"/>
  <c r="P58" i="15"/>
  <c r="I180" i="27"/>
  <c r="M190" i="15"/>
  <c r="L64" i="29"/>
  <c r="E170" i="28"/>
  <c r="O176" i="30"/>
  <c r="E142" i="29"/>
  <c r="O95" i="27"/>
  <c r="O174" i="26"/>
  <c r="I113" i="20"/>
  <c r="O170" i="27"/>
  <c r="E112" i="34"/>
  <c r="L209" i="29"/>
  <c r="L188" i="20"/>
  <c r="O175" i="27"/>
  <c r="I164" i="27"/>
  <c r="L164" i="29"/>
  <c r="J195" i="15"/>
  <c r="E143" i="28"/>
  <c r="P100" i="15"/>
  <c r="P194" i="15"/>
  <c r="F148" i="15"/>
  <c r="E155" i="27"/>
  <c r="O150" i="29"/>
  <c r="I167" i="29"/>
  <c r="E196" i="28"/>
  <c r="E210" i="26"/>
  <c r="O136" i="31"/>
  <c r="O92" i="26"/>
  <c r="O36" i="20"/>
  <c r="L32" i="28"/>
  <c r="O149" i="29"/>
  <c r="O165" i="29"/>
  <c r="L175" i="20"/>
  <c r="L186" i="26"/>
  <c r="O208" i="28"/>
  <c r="E42" i="28"/>
  <c r="O60" i="27"/>
  <c r="L55" i="30"/>
  <c r="I198" i="27"/>
  <c r="O184" i="26"/>
  <c r="E188" i="28"/>
  <c r="L55" i="25"/>
  <c r="O138" i="32"/>
  <c r="L163" i="29"/>
  <c r="I62" i="29"/>
  <c r="E167" i="27"/>
  <c r="O110" i="28"/>
  <c r="L47" i="32"/>
  <c r="I193" i="34"/>
  <c r="E181" i="34"/>
  <c r="I167" i="33"/>
  <c r="I44" i="25"/>
  <c r="O114" i="27"/>
  <c r="O156" i="31"/>
  <c r="I185" i="32"/>
  <c r="E198" i="33"/>
  <c r="O160" i="33"/>
  <c r="L110" i="32"/>
  <c r="O191" i="34"/>
  <c r="O145" i="33"/>
  <c r="E136" i="34"/>
  <c r="O170" i="34"/>
  <c r="F143" i="15"/>
  <c r="L61" i="29"/>
  <c r="L179" i="34"/>
  <c r="L100" i="33"/>
  <c r="E113" i="34"/>
  <c r="F191" i="15"/>
  <c r="P38" i="15"/>
  <c r="L100" i="27"/>
  <c r="L176" i="20"/>
  <c r="I53" i="29"/>
  <c r="I157" i="28"/>
  <c r="I93" i="28"/>
  <c r="J181" i="15"/>
  <c r="O111" i="29"/>
  <c r="I105" i="20"/>
  <c r="O212" i="20"/>
  <c r="O66" i="34"/>
  <c r="L61" i="34"/>
  <c r="O99" i="33"/>
  <c r="J104" i="15"/>
  <c r="I94" i="27"/>
  <c r="O68" i="29"/>
  <c r="I160" i="28"/>
  <c r="O60" i="20"/>
  <c r="E47" i="29"/>
  <c r="I61" i="29"/>
  <c r="O61" i="27"/>
  <c r="O177" i="29"/>
  <c r="E162" i="32"/>
  <c r="E186" i="34"/>
  <c r="E34" i="34"/>
  <c r="L62" i="34"/>
  <c r="O174" i="28"/>
  <c r="E62" i="29"/>
  <c r="E98" i="28"/>
  <c r="P53" i="15"/>
  <c r="O47" i="28"/>
  <c r="L28" i="28"/>
  <c r="L69" i="31"/>
  <c r="E26" i="29"/>
  <c r="E30" i="28"/>
  <c r="L112" i="28"/>
  <c r="E33" i="31"/>
  <c r="E194" i="29"/>
  <c r="I57" i="32"/>
  <c r="O40" i="33"/>
  <c r="I204" i="32"/>
  <c r="L94" i="34"/>
  <c r="I96" i="20"/>
  <c r="O208" i="27"/>
  <c r="E143" i="27"/>
  <c r="I114" i="28"/>
  <c r="O162" i="27"/>
  <c r="L209" i="31"/>
  <c r="L199" i="34"/>
  <c r="E52" i="32"/>
  <c r="L32" i="20"/>
  <c r="O47" i="29"/>
  <c r="M191" i="15"/>
  <c r="L102" i="20"/>
  <c r="L181" i="20"/>
  <c r="P157" i="15"/>
  <c r="E33" i="20"/>
  <c r="O97" i="29"/>
  <c r="O202" i="20"/>
  <c r="J37" i="15"/>
  <c r="O182" i="29"/>
  <c r="L172" i="20"/>
  <c r="I161" i="33"/>
  <c r="L68" i="34"/>
  <c r="L91" i="33"/>
  <c r="E94" i="32"/>
  <c r="E210" i="20"/>
  <c r="I183" i="27"/>
  <c r="J93" i="15"/>
  <c r="I162" i="31"/>
  <c r="I174" i="27"/>
  <c r="L139" i="20"/>
  <c r="E60" i="20"/>
  <c r="I186" i="27"/>
  <c r="I49" i="20"/>
  <c r="M210" i="15"/>
  <c r="I146" i="28"/>
  <c r="J111" i="15"/>
  <c r="L112" i="29"/>
  <c r="L113" i="29"/>
  <c r="L146" i="30"/>
  <c r="L210" i="28"/>
  <c r="I195" i="27"/>
  <c r="L68" i="26"/>
  <c r="E186" i="20"/>
  <c r="I107" i="27"/>
  <c r="O99" i="30"/>
  <c r="E145" i="30"/>
  <c r="I184" i="29"/>
  <c r="I95" i="26"/>
  <c r="I111" i="33"/>
  <c r="O98" i="27"/>
  <c r="L59" i="29"/>
  <c r="I166" i="29"/>
  <c r="O58" i="20"/>
  <c r="L26" i="20"/>
  <c r="O169" i="31"/>
  <c r="E146" i="32"/>
  <c r="E163" i="31"/>
  <c r="I95" i="34"/>
  <c r="F59" i="15"/>
  <c r="I147" i="32"/>
  <c r="L175" i="31"/>
  <c r="L164" i="32"/>
  <c r="O51" i="33"/>
  <c r="E193" i="32"/>
  <c r="L103" i="34"/>
  <c r="I146" i="34"/>
  <c r="L181" i="33"/>
  <c r="O103" i="33"/>
  <c r="I167" i="20"/>
  <c r="E103" i="28"/>
  <c r="E44" i="31"/>
  <c r="I42" i="34"/>
  <c r="I206" i="33"/>
  <c r="I92" i="29"/>
  <c r="I61" i="31"/>
  <c r="F168" i="15"/>
  <c r="E198" i="20"/>
  <c r="O37" i="28"/>
  <c r="L68" i="20"/>
  <c r="M197" i="15"/>
  <c r="L31" i="29"/>
  <c r="L97" i="27"/>
  <c r="O181" i="29"/>
  <c r="O53" i="32"/>
  <c r="I55" i="32"/>
  <c r="I192" i="31"/>
  <c r="O190" i="34"/>
  <c r="E61" i="29"/>
  <c r="E187" i="29"/>
  <c r="E115" i="28"/>
  <c r="P26" i="15"/>
  <c r="E158" i="29"/>
  <c r="O159" i="28"/>
  <c r="E35" i="31"/>
  <c r="I201" i="29"/>
  <c r="L160" i="28"/>
  <c r="L194" i="32"/>
  <c r="E51" i="33"/>
  <c r="O192" i="31"/>
  <c r="O179" i="34"/>
  <c r="E59" i="27"/>
  <c r="I30" i="31"/>
  <c r="I33" i="27"/>
  <c r="E139" i="28"/>
  <c r="I58" i="31"/>
  <c r="L34" i="27"/>
  <c r="J208" i="15"/>
  <c r="L54" i="31"/>
  <c r="I27" i="27"/>
  <c r="L199" i="27"/>
  <c r="O178" i="20"/>
  <c r="L48" i="31"/>
  <c r="I179" i="34"/>
  <c r="I178" i="33"/>
  <c r="I163" i="33"/>
  <c r="O113" i="29"/>
  <c r="P50" i="15"/>
  <c r="E197" i="20"/>
  <c r="F202" i="15"/>
  <c r="O167" i="20"/>
  <c r="O63" i="20"/>
  <c r="O158" i="31"/>
  <c r="L195" i="34"/>
  <c r="O66" i="33"/>
  <c r="F93" i="15"/>
  <c r="E56" i="28"/>
  <c r="L137" i="29"/>
  <c r="E139" i="29"/>
  <c r="M209" i="15"/>
  <c r="L165" i="29"/>
  <c r="E182" i="29"/>
  <c r="E141" i="28"/>
  <c r="O204" i="29"/>
  <c r="O49" i="28"/>
  <c r="E190" i="29"/>
  <c r="L142" i="28"/>
  <c r="L207" i="29"/>
  <c r="I115" i="33"/>
  <c r="I44" i="33"/>
  <c r="I167" i="31"/>
  <c r="M109" i="15"/>
  <c r="L159" i="29"/>
  <c r="P190" i="15"/>
  <c r="E28" i="20"/>
  <c r="P177" i="15"/>
  <c r="M157" i="15"/>
  <c r="P39" i="15"/>
  <c r="L210" i="29"/>
  <c r="O209" i="20"/>
  <c r="I209" i="28"/>
  <c r="F210" i="15"/>
  <c r="L209" i="28"/>
  <c r="O31" i="29"/>
  <c r="O139" i="27"/>
  <c r="I200" i="28"/>
  <c r="I144" i="20"/>
  <c r="E57" i="27"/>
  <c r="L43" i="30"/>
  <c r="O188" i="25"/>
  <c r="O113" i="28"/>
  <c r="E108" i="26"/>
  <c r="I208" i="25"/>
  <c r="M111" i="15"/>
  <c r="L142" i="27"/>
  <c r="L53" i="20"/>
  <c r="E161" i="34"/>
  <c r="P206" i="15"/>
  <c r="I152" i="27"/>
  <c r="I147" i="20"/>
  <c r="E63" i="31"/>
  <c r="O195" i="27"/>
  <c r="E174" i="29"/>
  <c r="L178" i="30"/>
  <c r="E35" i="27"/>
  <c r="O209" i="26"/>
  <c r="L169" i="27"/>
  <c r="I145" i="25"/>
  <c r="L69" i="30"/>
  <c r="I95" i="30"/>
  <c r="E140" i="29"/>
  <c r="O43" i="25"/>
  <c r="O146" i="31"/>
  <c r="I146" i="29"/>
  <c r="I158" i="28"/>
  <c r="E108" i="28"/>
  <c r="O188" i="20"/>
  <c r="P28" i="15"/>
  <c r="O183" i="29"/>
  <c r="E97" i="25"/>
  <c r="E31" i="30"/>
  <c r="O207" i="25"/>
  <c r="I98" i="27"/>
  <c r="I188" i="25"/>
  <c r="E69" i="25"/>
  <c r="O199" i="20"/>
  <c r="L197" i="27"/>
  <c r="P109" i="15"/>
  <c r="I28" i="34"/>
  <c r="L177" i="29"/>
  <c r="O98" i="29"/>
  <c r="E178" i="28"/>
  <c r="J69" i="15"/>
  <c r="L181" i="31"/>
  <c r="L99" i="34"/>
  <c r="I61" i="34"/>
  <c r="L178" i="29"/>
  <c r="O168" i="29"/>
  <c r="O98" i="31"/>
  <c r="I183" i="33"/>
  <c r="O187" i="33"/>
  <c r="I106" i="32"/>
  <c r="L109" i="33"/>
  <c r="L149" i="31"/>
  <c r="O189" i="34"/>
  <c r="I61" i="32"/>
  <c r="O44" i="31"/>
  <c r="J147" i="15"/>
  <c r="O39" i="32"/>
  <c r="L58" i="33"/>
  <c r="L139" i="34"/>
  <c r="L200" i="20"/>
  <c r="L147" i="20"/>
  <c r="L210" i="20"/>
  <c r="E37" i="28"/>
  <c r="I98" i="29"/>
  <c r="I67" i="31"/>
  <c r="J188" i="15"/>
  <c r="I37" i="20"/>
  <c r="I143" i="27"/>
  <c r="M51" i="15"/>
  <c r="O36" i="31"/>
  <c r="I68" i="32"/>
  <c r="O36" i="34"/>
  <c r="E57" i="34"/>
  <c r="I188" i="34"/>
  <c r="I48" i="27"/>
  <c r="O25" i="31"/>
  <c r="L35" i="27"/>
  <c r="E41" i="28"/>
  <c r="L57" i="31"/>
  <c r="O34" i="27"/>
  <c r="E113" i="20"/>
  <c r="E34" i="31"/>
  <c r="L38" i="27"/>
  <c r="E54" i="33"/>
  <c r="L166" i="31"/>
  <c r="E142" i="31"/>
  <c r="I182" i="20"/>
  <c r="I30" i="20"/>
  <c r="L190" i="20"/>
  <c r="I192" i="20"/>
  <c r="I161" i="27"/>
  <c r="O115" i="20"/>
  <c r="I160" i="20"/>
  <c r="E53" i="20"/>
  <c r="F112" i="15"/>
  <c r="E185" i="20"/>
  <c r="L205" i="20"/>
  <c r="M167" i="15"/>
  <c r="M63" i="15"/>
  <c r="I182" i="32"/>
  <c r="L29" i="34"/>
  <c r="L148" i="34"/>
  <c r="M43" i="15"/>
  <c r="L35" i="28"/>
  <c r="O96" i="29"/>
  <c r="I46" i="29"/>
  <c r="O154" i="20"/>
  <c r="O161" i="29"/>
  <c r="E186" i="32"/>
  <c r="I164" i="31"/>
  <c r="I182" i="34"/>
  <c r="M187" i="15"/>
  <c r="I110" i="27"/>
  <c r="I99" i="28"/>
  <c r="I105" i="31"/>
  <c r="O48" i="28"/>
  <c r="E147" i="28"/>
  <c r="O56" i="31"/>
  <c r="I25" i="27"/>
  <c r="E190" i="28"/>
  <c r="O50" i="27"/>
  <c r="L33" i="31"/>
  <c r="L32" i="27"/>
  <c r="E38" i="28"/>
  <c r="L207" i="31"/>
  <c r="E55" i="32"/>
  <c r="I165" i="32"/>
  <c r="J193" i="15"/>
  <c r="I189" i="28"/>
  <c r="I91" i="29"/>
  <c r="O185" i="28"/>
  <c r="P181" i="15"/>
  <c r="I150" i="29"/>
  <c r="E161" i="29"/>
  <c r="E169" i="28"/>
  <c r="I149" i="33"/>
  <c r="E162" i="20"/>
  <c r="L187" i="20"/>
  <c r="O48" i="27"/>
  <c r="O110" i="27"/>
  <c r="E148" i="20"/>
  <c r="O195" i="20"/>
  <c r="L201" i="28"/>
  <c r="L58" i="30"/>
  <c r="I102" i="20"/>
  <c r="F66" i="15"/>
  <c r="E68" i="27"/>
  <c r="J107" i="15"/>
  <c r="L43" i="29"/>
  <c r="O107" i="28"/>
  <c r="E186" i="26"/>
  <c r="I67" i="28"/>
  <c r="E58" i="34"/>
  <c r="L117" i="20"/>
  <c r="I35" i="28"/>
  <c r="O59" i="28"/>
  <c r="O66" i="20"/>
  <c r="P115" i="15"/>
  <c r="J202" i="15"/>
  <c r="E143" i="25"/>
  <c r="I99" i="30"/>
  <c r="E27" i="30"/>
  <c r="L66" i="31"/>
  <c r="L196" i="25"/>
  <c r="E105" i="25"/>
  <c r="F185" i="15"/>
  <c r="L52" i="31"/>
  <c r="E143" i="20"/>
  <c r="O157" i="34"/>
  <c r="I173" i="28"/>
  <c r="P95" i="15"/>
  <c r="O179" i="26"/>
  <c r="O35" i="31"/>
  <c r="L106" i="30"/>
  <c r="L146" i="25"/>
  <c r="L197" i="29"/>
  <c r="L157" i="27"/>
  <c r="E144" i="28"/>
  <c r="I59" i="31"/>
  <c r="L50" i="20"/>
  <c r="L154" i="26"/>
  <c r="O103" i="20"/>
  <c r="L151" i="29"/>
  <c r="F184" i="15"/>
  <c r="I92" i="27"/>
  <c r="I62" i="28"/>
  <c r="O177" i="28"/>
  <c r="I163" i="29"/>
  <c r="I114" i="27"/>
  <c r="E155" i="28"/>
  <c r="E159" i="25"/>
  <c r="L36" i="28"/>
  <c r="O107" i="30"/>
  <c r="P55" i="15"/>
  <c r="O177" i="26"/>
  <c r="I109" i="30"/>
  <c r="L66" i="25"/>
  <c r="L29" i="28"/>
  <c r="O97" i="30"/>
  <c r="L104" i="20"/>
  <c r="M182" i="15"/>
  <c r="I163" i="34"/>
  <c r="O158" i="28"/>
  <c r="I95" i="29"/>
  <c r="L152" i="27"/>
  <c r="P60" i="15"/>
  <c r="M165" i="15"/>
  <c r="E207" i="26"/>
  <c r="I207" i="29"/>
  <c r="E100" i="31"/>
  <c r="E198" i="27"/>
  <c r="O30" i="20"/>
  <c r="L102" i="31"/>
  <c r="L95" i="26"/>
  <c r="O141" i="30"/>
  <c r="L184" i="20"/>
  <c r="O204" i="26"/>
  <c r="E186" i="30"/>
  <c r="L178" i="34"/>
  <c r="L139" i="27"/>
  <c r="E107" i="28"/>
  <c r="L150" i="27"/>
  <c r="O66" i="28"/>
  <c r="E163" i="28"/>
  <c r="L193" i="29"/>
  <c r="E91" i="26"/>
  <c r="O108" i="27"/>
  <c r="L182" i="30"/>
  <c r="H180" i="15"/>
  <c r="E168" i="30"/>
  <c r="L99" i="25"/>
  <c r="I110" i="25"/>
  <c r="O49" i="20"/>
  <c r="E25" i="34"/>
  <c r="E112" i="29"/>
  <c r="E157" i="25"/>
  <c r="N43" i="15"/>
  <c r="L155" i="28"/>
  <c r="I55" i="28"/>
  <c r="E117" i="20"/>
  <c r="E58" i="31"/>
  <c r="O96" i="26"/>
  <c r="E164" i="26"/>
  <c r="I187" i="28"/>
  <c r="O102" i="25"/>
  <c r="E167" i="20"/>
  <c r="O190" i="31"/>
  <c r="O66" i="27"/>
  <c r="O145" i="29"/>
  <c r="L31" i="31"/>
  <c r="E189" i="29"/>
  <c r="P35" i="15"/>
  <c r="O159" i="27"/>
  <c r="P48" i="15"/>
  <c r="J30" i="15"/>
  <c r="F147" i="15"/>
  <c r="I47" i="30"/>
  <c r="O156" i="26"/>
  <c r="L63" i="26"/>
  <c r="E55" i="31"/>
  <c r="I42" i="25"/>
  <c r="E63" i="32"/>
  <c r="I193" i="27"/>
  <c r="O106" i="29"/>
  <c r="O42" i="31"/>
  <c r="E108" i="27"/>
  <c r="O67" i="27"/>
  <c r="P168" i="15"/>
  <c r="O155" i="27"/>
  <c r="I40" i="26"/>
  <c r="L63" i="30"/>
  <c r="L103" i="31"/>
  <c r="O43" i="20"/>
  <c r="J143" i="15"/>
  <c r="O185" i="20"/>
  <c r="O210" i="26"/>
  <c r="O102" i="29"/>
  <c r="I68" i="29"/>
  <c r="O144" i="27"/>
  <c r="L144" i="29"/>
  <c r="I202" i="28"/>
  <c r="O43" i="29"/>
  <c r="I52" i="30"/>
  <c r="I32" i="31"/>
  <c r="L95" i="20"/>
  <c r="L30" i="20"/>
  <c r="I208" i="29"/>
  <c r="J28" i="15"/>
  <c r="I43" i="31"/>
  <c r="L169" i="26"/>
  <c r="O166" i="30"/>
  <c r="L43" i="20"/>
  <c r="O172" i="26"/>
  <c r="I61" i="30"/>
  <c r="L36" i="25"/>
  <c r="L106" i="33"/>
  <c r="L59" i="27"/>
  <c r="I48" i="26"/>
  <c r="E111" i="30"/>
  <c r="P145" i="15"/>
  <c r="I27" i="29"/>
  <c r="L177" i="30"/>
  <c r="L166" i="28"/>
  <c r="L165" i="27"/>
  <c r="L199" i="26"/>
  <c r="O31" i="28"/>
  <c r="E194" i="26"/>
  <c r="I178" i="25"/>
  <c r="K178" i="15"/>
  <c r="I42" i="31"/>
  <c r="L106" i="20"/>
  <c r="P207" i="15"/>
  <c r="O70" i="29"/>
  <c r="I142" i="34"/>
  <c r="P70" i="15"/>
  <c r="L26" i="30"/>
  <c r="I35" i="25"/>
  <c r="L172" i="29"/>
  <c r="E91" i="29"/>
  <c r="L200" i="30"/>
  <c r="E50" i="28"/>
  <c r="E190" i="27"/>
  <c r="I141" i="26"/>
  <c r="L139" i="28"/>
  <c r="O201" i="30"/>
  <c r="E27" i="25"/>
  <c r="I142" i="20"/>
  <c r="O180" i="27"/>
  <c r="M142" i="15"/>
  <c r="L143" i="27"/>
  <c r="I37" i="27"/>
  <c r="O162" i="20"/>
  <c r="E182" i="28"/>
  <c r="E30" i="26"/>
  <c r="I114" i="25"/>
  <c r="I159" i="29"/>
  <c r="I38" i="29"/>
  <c r="L54" i="26"/>
  <c r="E170" i="20"/>
  <c r="I177" i="25"/>
  <c r="E41" i="29"/>
  <c r="E203" i="30"/>
  <c r="E28" i="29"/>
  <c r="E156" i="26"/>
  <c r="O180" i="30"/>
  <c r="L33" i="30"/>
  <c r="L184" i="25"/>
  <c r="O179" i="29"/>
  <c r="O95" i="25"/>
  <c r="E101" i="25"/>
  <c r="E48" i="26"/>
  <c r="L182" i="28"/>
  <c r="L59" i="25"/>
  <c r="I194" i="30"/>
  <c r="E96" i="30"/>
  <c r="M148" i="15"/>
  <c r="L27" i="20"/>
  <c r="L143" i="20"/>
  <c r="I63" i="27"/>
  <c r="E26" i="30"/>
  <c r="L56" i="25"/>
  <c r="L28" i="25"/>
  <c r="J112" i="15"/>
  <c r="E139" i="27"/>
  <c r="O184" i="28"/>
  <c r="E146" i="25"/>
  <c r="O32" i="28"/>
  <c r="O175" i="28"/>
  <c r="I97" i="20"/>
  <c r="E181" i="20"/>
  <c r="E208" i="26"/>
  <c r="E56" i="26"/>
  <c r="L137" i="27"/>
  <c r="I29" i="20"/>
  <c r="I173" i="20"/>
  <c r="L169" i="30"/>
  <c r="I108" i="30"/>
  <c r="E199" i="20"/>
  <c r="J116" i="15"/>
  <c r="I171" i="30"/>
  <c r="O56" i="20"/>
  <c r="I57" i="26"/>
  <c r="O142" i="25"/>
  <c r="I48" i="25"/>
  <c r="O29" i="20"/>
  <c r="L165" i="20"/>
  <c r="L161" i="26"/>
  <c r="O36" i="27"/>
  <c r="E168" i="20"/>
  <c r="E55" i="28"/>
  <c r="E35" i="28"/>
  <c r="E188" i="29"/>
  <c r="O101" i="27"/>
  <c r="O177" i="30"/>
  <c r="O109" i="30"/>
  <c r="M175" i="15"/>
  <c r="L206" i="29"/>
  <c r="L66" i="20"/>
  <c r="E155" i="30"/>
  <c r="O98" i="30"/>
  <c r="L149" i="29"/>
  <c r="I196" i="25"/>
  <c r="E53" i="27"/>
  <c r="E160" i="27"/>
  <c r="E43" i="29"/>
  <c r="E144" i="29"/>
  <c r="I99" i="27"/>
  <c r="P171" i="15"/>
  <c r="O200" i="28"/>
  <c r="I162" i="28"/>
  <c r="E166" i="20"/>
  <c r="E102" i="28"/>
  <c r="I113" i="27"/>
  <c r="E32" i="28"/>
  <c r="O195" i="30"/>
  <c r="E195" i="29"/>
  <c r="F35" i="15"/>
  <c r="O100" i="27"/>
  <c r="O164" i="29"/>
  <c r="F196" i="15"/>
  <c r="O40" i="29"/>
  <c r="O93" i="25"/>
  <c r="E48" i="25"/>
  <c r="I47" i="28"/>
  <c r="F51" i="15"/>
  <c r="J150" i="15"/>
  <c r="I41" i="20"/>
  <c r="E37" i="27"/>
  <c r="O105" i="29"/>
  <c r="E179" i="29"/>
  <c r="L92" i="31"/>
  <c r="P32" i="15"/>
  <c r="L27" i="28"/>
  <c r="M27" i="15"/>
  <c r="L38" i="28"/>
  <c r="E48" i="28"/>
  <c r="L47" i="28"/>
  <c r="F162" i="15"/>
  <c r="L67" i="27"/>
  <c r="E146" i="26"/>
  <c r="I48" i="30"/>
  <c r="L200" i="29"/>
  <c r="L30" i="26"/>
  <c r="O104" i="25"/>
  <c r="E166" i="25"/>
  <c r="I113" i="28"/>
  <c r="L105" i="20"/>
  <c r="E35" i="20"/>
  <c r="I153" i="34"/>
  <c r="I101" i="27"/>
  <c r="L32" i="29"/>
  <c r="L109" i="29"/>
  <c r="I199" i="20"/>
  <c r="O145" i="20"/>
  <c r="J102" i="15"/>
  <c r="L156" i="25"/>
  <c r="O197" i="30"/>
  <c r="M206" i="15"/>
  <c r="L64" i="28"/>
  <c r="I181" i="20"/>
  <c r="L193" i="20"/>
  <c r="O57" i="29"/>
  <c r="L141" i="26"/>
  <c r="O33" i="20"/>
  <c r="F37" i="15"/>
  <c r="E49" i="25"/>
  <c r="P27" i="15"/>
  <c r="E37" i="30"/>
  <c r="E95" i="26"/>
  <c r="L141" i="29"/>
  <c r="L145" i="26"/>
  <c r="E137" i="30"/>
  <c r="I28" i="25"/>
  <c r="O95" i="26"/>
  <c r="I191" i="29"/>
  <c r="O190" i="28"/>
  <c r="E99" i="28"/>
  <c r="F31" i="15"/>
  <c r="L150" i="29"/>
  <c r="O173" i="27"/>
  <c r="E185" i="26"/>
  <c r="L149" i="28"/>
  <c r="I145" i="26"/>
  <c r="E60" i="28"/>
  <c r="I106" i="28"/>
  <c r="E147" i="29"/>
  <c r="O32" i="30"/>
  <c r="E158" i="30"/>
  <c r="O66" i="25"/>
  <c r="I98" i="28"/>
  <c r="L110" i="25"/>
  <c r="L136" i="29"/>
  <c r="I108" i="27"/>
  <c r="I43" i="29"/>
  <c r="O205" i="27"/>
  <c r="I184" i="25"/>
  <c r="L180" i="30"/>
  <c r="I101" i="29"/>
  <c r="I180" i="26"/>
  <c r="L50" i="25"/>
  <c r="I56" i="20"/>
  <c r="I113" i="26"/>
  <c r="O148" i="28"/>
  <c r="E63" i="28"/>
  <c r="L208" i="27"/>
  <c r="L185" i="30"/>
  <c r="I104" i="27"/>
  <c r="E38" i="34"/>
  <c r="I158" i="29"/>
  <c r="E111" i="28"/>
  <c r="O41" i="26"/>
  <c r="E110" i="20"/>
  <c r="O32" i="20"/>
  <c r="E32" i="26"/>
  <c r="E54" i="29"/>
  <c r="O32" i="31"/>
  <c r="E106" i="27"/>
  <c r="I206" i="29"/>
  <c r="I69" i="26"/>
  <c r="O109" i="25"/>
  <c r="E40" i="25"/>
  <c r="I43" i="28"/>
  <c r="L106" i="25"/>
  <c r="L168" i="20"/>
  <c r="I36" i="20"/>
  <c r="L160" i="29"/>
  <c r="O42" i="28"/>
  <c r="I64" i="26"/>
  <c r="E57" i="30"/>
  <c r="E115" i="26"/>
  <c r="O171" i="26"/>
  <c r="O173" i="20"/>
  <c r="E166" i="27"/>
  <c r="L164" i="30"/>
  <c r="O160" i="25"/>
  <c r="I35" i="27"/>
  <c r="O190" i="20"/>
  <c r="O38" i="29"/>
  <c r="O92" i="28"/>
  <c r="I166" i="26"/>
  <c r="L102" i="28"/>
  <c r="E174" i="28"/>
  <c r="L196" i="27"/>
  <c r="E201" i="20"/>
  <c r="E61" i="31"/>
  <c r="L136" i="30"/>
  <c r="I54" i="25"/>
  <c r="O106" i="30"/>
  <c r="L147" i="26"/>
  <c r="Q209" i="15"/>
  <c r="O49" i="26"/>
  <c r="I152" i="30"/>
  <c r="L62" i="25"/>
  <c r="E194" i="27"/>
  <c r="L34" i="20"/>
  <c r="L183" i="29"/>
  <c r="L146" i="28"/>
  <c r="I164" i="26"/>
  <c r="E137" i="28"/>
  <c r="I41" i="28"/>
  <c r="E58" i="30"/>
  <c r="J203" i="15"/>
  <c r="L201" i="20"/>
  <c r="L161" i="20"/>
  <c r="I161" i="29"/>
  <c r="E29" i="26"/>
  <c r="O35" i="30"/>
  <c r="O181" i="26"/>
  <c r="O37" i="20"/>
  <c r="M28" i="15"/>
  <c r="L165" i="30"/>
  <c r="L162" i="30"/>
  <c r="L204" i="29"/>
  <c r="I92" i="25"/>
  <c r="O40" i="28"/>
  <c r="E105" i="28"/>
  <c r="O202" i="28"/>
  <c r="I199" i="30"/>
  <c r="O167" i="29"/>
  <c r="O171" i="29"/>
  <c r="I191" i="25"/>
  <c r="L67" i="25"/>
  <c r="I103" i="29"/>
  <c r="E115" i="29"/>
  <c r="I94" i="30"/>
  <c r="E182" i="20"/>
  <c r="E53" i="25"/>
  <c r="J151" i="15"/>
  <c r="I171" i="27"/>
  <c r="I140" i="28"/>
  <c r="I50" i="29"/>
  <c r="P103" i="15"/>
  <c r="O31" i="27"/>
  <c r="E167" i="25"/>
  <c r="J56" i="15"/>
  <c r="I71" i="20"/>
  <c r="L187" i="30"/>
  <c r="L175" i="25"/>
  <c r="L68" i="31"/>
  <c r="O39" i="31"/>
  <c r="L139" i="25"/>
  <c r="O171" i="25"/>
  <c r="L140" i="25"/>
  <c r="I148" i="28"/>
  <c r="O210" i="20"/>
  <c r="F157" i="15"/>
  <c r="E112" i="28"/>
  <c r="O138" i="29"/>
  <c r="E152" i="28"/>
  <c r="F175" i="15"/>
  <c r="I27" i="26"/>
  <c r="O148" i="27"/>
  <c r="O168" i="28"/>
  <c r="O109" i="27"/>
  <c r="I67" i="27"/>
  <c r="E160" i="28"/>
  <c r="E42" i="27"/>
  <c r="I110" i="20"/>
  <c r="E60" i="30"/>
  <c r="M152" i="15"/>
  <c r="E171" i="26"/>
  <c r="I158" i="27"/>
  <c r="I185" i="25"/>
  <c r="I159" i="25"/>
  <c r="E91" i="25"/>
  <c r="J152" i="15"/>
  <c r="O46" i="29"/>
  <c r="O153" i="29"/>
  <c r="E173" i="27"/>
  <c r="I205" i="20"/>
  <c r="O152" i="28"/>
  <c r="E55" i="29"/>
  <c r="E191" i="26"/>
  <c r="E142" i="28"/>
  <c r="O25" i="27"/>
  <c r="I38" i="20"/>
  <c r="I139" i="29"/>
  <c r="E145" i="20"/>
  <c r="O203" i="28"/>
  <c r="L189" i="27"/>
  <c r="O181" i="27"/>
  <c r="F164" i="15"/>
  <c r="I41" i="29"/>
  <c r="J145" i="15"/>
  <c r="L114" i="26"/>
  <c r="L100" i="31"/>
  <c r="E61" i="25"/>
  <c r="I50" i="30"/>
  <c r="O66" i="30"/>
  <c r="F95" i="15"/>
  <c r="O176" i="28"/>
  <c r="I31" i="20"/>
  <c r="O140" i="20"/>
  <c r="E143" i="31"/>
  <c r="L56" i="26"/>
  <c r="L137" i="26"/>
  <c r="F145" i="15"/>
  <c r="O196" i="29"/>
  <c r="L38" i="26"/>
  <c r="E97" i="29"/>
  <c r="O38" i="28"/>
  <c r="L49" i="31"/>
  <c r="L114" i="30"/>
  <c r="L182" i="27"/>
  <c r="O180" i="26"/>
  <c r="O137" i="31"/>
  <c r="O146" i="27"/>
  <c r="I207" i="28"/>
  <c r="O171" i="28"/>
  <c r="E195" i="28"/>
  <c r="P93" i="15"/>
  <c r="L48" i="27"/>
  <c r="I151" i="29"/>
  <c r="E160" i="26"/>
  <c r="L181" i="25"/>
  <c r="I58" i="20"/>
  <c r="O26" i="27"/>
  <c r="P179" i="15"/>
  <c r="I171" i="20"/>
  <c r="O59" i="29"/>
  <c r="L67" i="26"/>
  <c r="E170" i="29"/>
  <c r="E136" i="28"/>
  <c r="O167" i="34"/>
  <c r="F65" i="15"/>
  <c r="F103" i="15"/>
  <c r="I181" i="27"/>
  <c r="I180" i="29"/>
  <c r="I200" i="29"/>
  <c r="L191" i="29"/>
  <c r="E35" i="30"/>
  <c r="I43" i="25"/>
  <c r="E57" i="29"/>
  <c r="E169" i="26"/>
  <c r="L98" i="29"/>
  <c r="I154" i="28"/>
  <c r="I52" i="27"/>
  <c r="O142" i="20"/>
  <c r="P187" i="15"/>
  <c r="O183" i="28"/>
  <c r="M42" i="15"/>
  <c r="I171" i="29"/>
  <c r="O94" i="29"/>
  <c r="E55" i="25"/>
  <c r="L67" i="31"/>
  <c r="O169" i="20"/>
  <c r="M144" i="15"/>
  <c r="O196" i="20"/>
  <c r="I141" i="30"/>
  <c r="E41" i="27"/>
  <c r="O105" i="26"/>
  <c r="E186" i="28"/>
  <c r="L146" i="29"/>
  <c r="L136" i="26"/>
  <c r="L60" i="30"/>
  <c r="E28" i="25"/>
  <c r="L207" i="27"/>
  <c r="E64" i="30"/>
  <c r="L48" i="26"/>
  <c r="E97" i="26"/>
  <c r="M184" i="15"/>
  <c r="E139" i="25"/>
  <c r="F100" i="15"/>
  <c r="J51" i="15"/>
  <c r="I199" i="27"/>
  <c r="E69" i="20"/>
  <c r="L157" i="20"/>
  <c r="I140" i="20"/>
  <c r="O141" i="28"/>
  <c r="E145" i="27"/>
  <c r="L39" i="28"/>
  <c r="E153" i="20"/>
  <c r="L68" i="27"/>
  <c r="F156" i="15"/>
  <c r="L196" i="20"/>
  <c r="E193" i="28"/>
  <c r="E139" i="30"/>
  <c r="L193" i="26"/>
  <c r="I184" i="26"/>
  <c r="E71" i="20"/>
  <c r="I40" i="25"/>
  <c r="L28" i="30"/>
  <c r="I48" i="34"/>
  <c r="F204" i="15"/>
  <c r="E176" i="28"/>
  <c r="O47" i="26"/>
  <c r="O60" i="26"/>
  <c r="I168" i="27"/>
  <c r="M195" i="15"/>
  <c r="L43" i="27"/>
  <c r="E53" i="26"/>
  <c r="I202" i="30"/>
  <c r="O151" i="27"/>
  <c r="L150" i="20"/>
  <c r="J173" i="15"/>
  <c r="L174" i="29"/>
  <c r="O46" i="26"/>
  <c r="I59" i="29"/>
  <c r="O180" i="28"/>
  <c r="E47" i="31"/>
  <c r="E203" i="28"/>
  <c r="I194" i="27"/>
  <c r="E51" i="26"/>
  <c r="O168" i="25"/>
  <c r="M33" i="15"/>
  <c r="O25" i="25"/>
  <c r="L194" i="28"/>
  <c r="O200" i="30"/>
  <c r="I103" i="20"/>
  <c r="L195" i="20"/>
  <c r="O175" i="30"/>
  <c r="L58" i="31"/>
  <c r="L147" i="27"/>
  <c r="I32" i="28"/>
  <c r="E63" i="30"/>
  <c r="L165" i="26"/>
  <c r="I98" i="26"/>
  <c r="O36" i="26"/>
  <c r="E154" i="20"/>
  <c r="E203" i="20"/>
  <c r="I58" i="30"/>
  <c r="E41" i="25"/>
  <c r="E59" i="20"/>
  <c r="L179" i="25"/>
  <c r="E202" i="28"/>
  <c r="E144" i="30"/>
  <c r="I210" i="20"/>
  <c r="I72" i="20"/>
  <c r="O54" i="30"/>
  <c r="O176" i="27"/>
  <c r="I62" i="27"/>
  <c r="I178" i="27"/>
  <c r="O182" i="25"/>
  <c r="I192" i="26"/>
  <c r="O157" i="30"/>
  <c r="I172" i="28"/>
  <c r="E94" i="26"/>
  <c r="O138" i="28"/>
  <c r="E206" i="26"/>
  <c r="O100" i="29"/>
  <c r="I65" i="25"/>
  <c r="L174" i="25"/>
  <c r="E201" i="25"/>
  <c r="F110" i="15"/>
  <c r="F57" i="15"/>
  <c r="M192" i="15"/>
  <c r="L137" i="28"/>
  <c r="L59" i="26"/>
  <c r="I42" i="27"/>
  <c r="L171" i="28"/>
  <c r="F55" i="15"/>
  <c r="L201" i="30"/>
  <c r="O53" i="25"/>
  <c r="E109" i="26"/>
  <c r="P114" i="15"/>
  <c r="L144" i="20"/>
  <c r="I157" i="27"/>
  <c r="L166" i="26"/>
  <c r="O52" i="26"/>
  <c r="E180" i="26"/>
  <c r="J109" i="15"/>
  <c r="P111" i="15"/>
  <c r="E205" i="20"/>
  <c r="O180" i="34"/>
  <c r="L51" i="28"/>
  <c r="F149" i="15"/>
  <c r="I205" i="28"/>
  <c r="O35" i="20"/>
  <c r="O173" i="29"/>
  <c r="J33" i="15"/>
  <c r="I159" i="28"/>
  <c r="L42" i="27"/>
  <c r="I179" i="30"/>
  <c r="E205" i="27"/>
  <c r="L36" i="26"/>
  <c r="I56" i="27"/>
  <c r="I144" i="25"/>
  <c r="L144" i="30"/>
  <c r="E68" i="30"/>
  <c r="I70" i="31"/>
  <c r="O111" i="20"/>
  <c r="E37" i="31"/>
  <c r="O106" i="20"/>
  <c r="P183" i="15"/>
  <c r="I54" i="28"/>
  <c r="J54" i="15"/>
  <c r="L46" i="27"/>
  <c r="O206" i="20"/>
  <c r="M103" i="15"/>
  <c r="E96" i="29"/>
  <c r="I38" i="26"/>
  <c r="L197" i="28"/>
  <c r="I61" i="28"/>
  <c r="I70" i="27"/>
  <c r="I112" i="30"/>
  <c r="E174" i="27"/>
  <c r="I115" i="26"/>
  <c r="L203" i="34"/>
  <c r="J35" i="15"/>
  <c r="O141" i="27"/>
  <c r="I188" i="29"/>
  <c r="L205" i="27"/>
  <c r="I202" i="27"/>
  <c r="E70" i="31"/>
  <c r="F49" i="15"/>
  <c r="O179" i="27"/>
  <c r="O26" i="26"/>
  <c r="I194" i="20"/>
  <c r="O194" i="27"/>
  <c r="I50" i="26"/>
  <c r="L150" i="30"/>
  <c r="O176" i="29"/>
  <c r="E191" i="27"/>
  <c r="I140" i="27"/>
  <c r="F177" i="15"/>
  <c r="E49" i="29"/>
  <c r="I52" i="26"/>
  <c r="E111" i="29"/>
  <c r="L150" i="26"/>
  <c r="O55" i="28"/>
  <c r="E53" i="28"/>
  <c r="P186" i="15"/>
  <c r="E107" i="25"/>
  <c r="I55" i="30"/>
  <c r="E29" i="30"/>
  <c r="O201" i="20"/>
  <c r="O93" i="27"/>
  <c r="L107" i="26"/>
  <c r="L97" i="30"/>
  <c r="I197" i="28"/>
  <c r="M65" i="15"/>
  <c r="I180" i="30"/>
  <c r="O152" i="25"/>
  <c r="L69" i="25"/>
  <c r="L185" i="26"/>
  <c r="M201" i="15"/>
  <c r="E148" i="29"/>
  <c r="E208" i="31"/>
  <c r="O173" i="30"/>
  <c r="O62" i="28"/>
  <c r="M113" i="15"/>
  <c r="O112" i="20"/>
  <c r="E201" i="28"/>
  <c r="O206" i="27"/>
  <c r="O192" i="30"/>
  <c r="E69" i="28"/>
  <c r="E159" i="26"/>
  <c r="I53" i="28"/>
  <c r="I110" i="31"/>
  <c r="I38" i="31"/>
  <c r="I97" i="30"/>
  <c r="E184" i="30"/>
  <c r="L58" i="25"/>
  <c r="O198" i="27"/>
  <c r="L97" i="25"/>
  <c r="E198" i="25"/>
  <c r="L56" i="28"/>
  <c r="O142" i="28"/>
  <c r="L27" i="31"/>
  <c r="L139" i="26"/>
  <c r="I152" i="25"/>
  <c r="I207" i="30"/>
  <c r="E51" i="29"/>
  <c r="E139" i="26"/>
  <c r="I64" i="25"/>
  <c r="J160" i="15"/>
  <c r="I58" i="26"/>
  <c r="E162" i="28"/>
  <c r="E40" i="31"/>
  <c r="I177" i="27"/>
  <c r="I198" i="30"/>
  <c r="E101" i="27"/>
  <c r="O139" i="26"/>
  <c r="L173" i="20"/>
  <c r="E201" i="29"/>
  <c r="O154" i="28"/>
  <c r="L205" i="30"/>
  <c r="I52" i="25"/>
  <c r="L198" i="27"/>
  <c r="I156" i="20"/>
  <c r="E96" i="27"/>
  <c r="O188" i="29"/>
  <c r="I65" i="29"/>
  <c r="I56" i="29"/>
  <c r="L57" i="25"/>
  <c r="E189" i="26"/>
  <c r="O168" i="30"/>
  <c r="O103" i="27"/>
  <c r="I165" i="30"/>
  <c r="O113" i="25"/>
  <c r="L208" i="25"/>
  <c r="O29" i="26"/>
  <c r="L49" i="27"/>
  <c r="E64" i="28"/>
  <c r="E207" i="30"/>
  <c r="F189" i="15"/>
  <c r="E97" i="27"/>
  <c r="O108" i="29"/>
  <c r="O39" i="26"/>
  <c r="I195" i="29"/>
  <c r="E150" i="29"/>
  <c r="I92" i="28"/>
  <c r="I137" i="25"/>
  <c r="O203" i="30"/>
  <c r="L35" i="30"/>
  <c r="J198" i="15"/>
  <c r="I104" i="30"/>
  <c r="O27" i="25"/>
  <c r="E210" i="27"/>
  <c r="O207" i="28"/>
  <c r="E42" i="26"/>
  <c r="O178" i="30"/>
  <c r="P52" i="15"/>
  <c r="L185" i="27"/>
  <c r="E149" i="28"/>
  <c r="E198" i="28"/>
  <c r="J174" i="15"/>
  <c r="L49" i="28"/>
  <c r="I188" i="26"/>
  <c r="L208" i="26"/>
  <c r="L53" i="28"/>
  <c r="O68" i="20"/>
  <c r="L110" i="20"/>
  <c r="L174" i="30"/>
  <c r="I163" i="30"/>
  <c r="P68" i="15"/>
  <c r="O155" i="25"/>
  <c r="Q146" i="15"/>
  <c r="O161" i="28"/>
  <c r="L153" i="26"/>
  <c r="E47" i="25"/>
  <c r="L37" i="28"/>
  <c r="I179" i="28"/>
  <c r="F29" i="15"/>
  <c r="L26" i="31"/>
  <c r="I199" i="26"/>
  <c r="O179" i="20"/>
  <c r="I34" i="27"/>
  <c r="O205" i="30"/>
  <c r="E183" i="25"/>
  <c r="L143" i="28"/>
  <c r="O179" i="28"/>
  <c r="O190" i="30"/>
  <c r="E138" i="29"/>
  <c r="L28" i="20"/>
  <c r="L31" i="28"/>
  <c r="O190" i="25"/>
  <c r="I203" i="30"/>
  <c r="O172" i="20"/>
  <c r="L138" i="30"/>
  <c r="L47" i="25"/>
  <c r="I211" i="20"/>
  <c r="L104" i="28"/>
  <c r="L115" i="25"/>
  <c r="I70" i="30"/>
  <c r="I103" i="30"/>
  <c r="I50" i="31"/>
  <c r="I50" i="20"/>
  <c r="O99" i="25"/>
  <c r="E53" i="29"/>
  <c r="L49" i="26"/>
  <c r="E143" i="30"/>
  <c r="E196" i="20"/>
  <c r="O113" i="27"/>
  <c r="E29" i="28"/>
  <c r="E30" i="30"/>
  <c r="E204" i="27"/>
  <c r="O162" i="29"/>
  <c r="E185" i="31"/>
  <c r="I168" i="25"/>
  <c r="L199" i="20"/>
  <c r="O200" i="20"/>
  <c r="E149" i="30"/>
  <c r="I70" i="20"/>
  <c r="O177" i="27"/>
  <c r="I40" i="31"/>
  <c r="L53" i="25"/>
  <c r="O36" i="25"/>
  <c r="L143" i="25"/>
  <c r="E171" i="27"/>
  <c r="I200" i="25"/>
  <c r="I189" i="25"/>
  <c r="O140" i="28"/>
  <c r="I36" i="26"/>
  <c r="L173" i="26"/>
  <c r="F34" i="15"/>
  <c r="L40" i="20"/>
  <c r="O165" i="25"/>
  <c r="E39" i="26"/>
  <c r="L153" i="20"/>
  <c r="P30" i="15"/>
  <c r="E148" i="27"/>
  <c r="E169" i="20"/>
  <c r="O139" i="29"/>
  <c r="E95" i="31"/>
  <c r="O159" i="29"/>
  <c r="E141" i="31"/>
  <c r="O99" i="27"/>
  <c r="O205" i="20"/>
  <c r="J162" i="15"/>
  <c r="I108" i="25"/>
  <c r="L93" i="28"/>
  <c r="E36" i="30"/>
  <c r="O102" i="28"/>
  <c r="E44" i="26"/>
  <c r="E36" i="27"/>
  <c r="I58" i="28"/>
  <c r="F63" i="15"/>
  <c r="O49" i="27"/>
  <c r="O47" i="31"/>
  <c r="L172" i="28"/>
  <c r="I197" i="26"/>
  <c r="L155" i="29"/>
  <c r="E66" i="25"/>
  <c r="I37" i="30"/>
  <c r="E173" i="30"/>
  <c r="I112" i="31"/>
  <c r="L188" i="25"/>
  <c r="E185" i="25"/>
  <c r="E30" i="20"/>
  <c r="L192" i="33"/>
  <c r="I63" i="28"/>
  <c r="E191" i="28"/>
  <c r="E149" i="31"/>
  <c r="O68" i="28"/>
  <c r="L161" i="28"/>
  <c r="L106" i="29"/>
  <c r="E195" i="26"/>
  <c r="E57" i="31"/>
  <c r="O156" i="27"/>
  <c r="O209" i="27"/>
  <c r="E140" i="30"/>
  <c r="L46" i="26"/>
  <c r="I165" i="26"/>
  <c r="I209" i="29"/>
  <c r="E191" i="25"/>
  <c r="I91" i="30"/>
  <c r="O59" i="25"/>
  <c r="O68" i="34"/>
  <c r="E53" i="31"/>
  <c r="O181" i="28"/>
  <c r="J34" i="15"/>
  <c r="E115" i="20"/>
  <c r="P191" i="15"/>
  <c r="E181" i="26"/>
  <c r="E40" i="29"/>
  <c r="O51" i="30"/>
  <c r="E104" i="30"/>
  <c r="I148" i="29"/>
  <c r="I158" i="26"/>
  <c r="L111" i="25"/>
  <c r="E208" i="25"/>
  <c r="L95" i="31"/>
  <c r="E174" i="20"/>
  <c r="L176" i="28"/>
  <c r="O46" i="31"/>
  <c r="I209" i="26"/>
  <c r="I160" i="25"/>
  <c r="L34" i="28"/>
  <c r="E115" i="30"/>
  <c r="O208" i="26"/>
  <c r="I39" i="26"/>
  <c r="I32" i="20"/>
  <c r="I97" i="25"/>
  <c r="E51" i="25"/>
  <c r="E158" i="20"/>
  <c r="L167" i="20"/>
  <c r="O171" i="20"/>
  <c r="F183" i="15"/>
  <c r="I63" i="20"/>
  <c r="O167" i="30"/>
  <c r="E68" i="29"/>
  <c r="J50" i="15"/>
  <c r="F161" i="15"/>
  <c r="O146" i="20"/>
  <c r="L67" i="20"/>
  <c r="I185" i="28"/>
  <c r="O51" i="26"/>
  <c r="E183" i="26"/>
  <c r="E63" i="20"/>
  <c r="I137" i="27"/>
  <c r="I204" i="27"/>
  <c r="O43" i="27"/>
  <c r="E47" i="26"/>
  <c r="M155" i="15"/>
  <c r="E211" i="20"/>
  <c r="L141" i="20"/>
  <c r="O179" i="25"/>
  <c r="I111" i="26"/>
  <c r="E68" i="26"/>
  <c r="K169" i="15"/>
  <c r="J200" i="15"/>
  <c r="P142" i="15"/>
  <c r="F154" i="15"/>
  <c r="E185" i="27"/>
  <c r="F67" i="15"/>
  <c r="O140" i="29"/>
  <c r="I147" i="29"/>
  <c r="J168" i="15"/>
  <c r="L175" i="27"/>
  <c r="E190" i="26"/>
  <c r="I203" i="28"/>
  <c r="L69" i="20"/>
  <c r="I155" i="27"/>
  <c r="J101" i="15"/>
  <c r="H109" i="15"/>
  <c r="I154" i="27"/>
  <c r="O177" i="25"/>
  <c r="L98" i="26"/>
  <c r="E151" i="26"/>
  <c r="M170" i="15"/>
  <c r="E108" i="25"/>
  <c r="I201" i="30"/>
  <c r="E204" i="30"/>
  <c r="I196" i="28"/>
  <c r="E64" i="20"/>
  <c r="L91" i="31"/>
  <c r="I138" i="28"/>
  <c r="I30" i="27"/>
  <c r="O48" i="25"/>
  <c r="I192" i="27"/>
  <c r="L50" i="30"/>
  <c r="L206" i="27"/>
  <c r="E38" i="27"/>
  <c r="O191" i="28"/>
  <c r="O112" i="25"/>
  <c r="I62" i="25"/>
  <c r="P67" i="15"/>
  <c r="O39" i="29"/>
  <c r="P188" i="15"/>
  <c r="I69" i="20"/>
  <c r="F174" i="15"/>
  <c r="I106" i="20"/>
  <c r="I48" i="29"/>
  <c r="O156" i="28"/>
  <c r="I189" i="29"/>
  <c r="I36" i="29"/>
  <c r="L34" i="25"/>
  <c r="E149" i="27"/>
  <c r="L25" i="30"/>
  <c r="E178" i="27"/>
  <c r="O186" i="26"/>
  <c r="I37" i="28"/>
  <c r="O62" i="25"/>
  <c r="E177" i="25"/>
  <c r="P151" i="15"/>
  <c r="O52" i="28"/>
  <c r="L159" i="20"/>
  <c r="J48" i="15"/>
  <c r="L49" i="25"/>
  <c r="O56" i="25"/>
  <c r="I210" i="29"/>
  <c r="L168" i="27"/>
  <c r="I189" i="27"/>
  <c r="E171" i="28"/>
  <c r="I172" i="30"/>
  <c r="M57" i="15"/>
  <c r="E31" i="31"/>
  <c r="O155" i="28"/>
  <c r="O54" i="25"/>
  <c r="L196" i="30"/>
  <c r="I160" i="30"/>
  <c r="O53" i="28"/>
  <c r="F64" i="15"/>
  <c r="M149" i="15"/>
  <c r="L193" i="28"/>
  <c r="E103" i="25"/>
  <c r="O205" i="25"/>
  <c r="L101" i="29"/>
  <c r="I156" i="30"/>
  <c r="E54" i="30"/>
  <c r="E31" i="25"/>
  <c r="O195" i="28"/>
  <c r="E198" i="30"/>
  <c r="O61" i="28"/>
  <c r="O52" i="29"/>
  <c r="I148" i="25"/>
  <c r="M41" i="15"/>
  <c r="O27" i="20"/>
  <c r="J29" i="15"/>
  <c r="O93" i="28"/>
  <c r="O58" i="30"/>
  <c r="L149" i="30"/>
  <c r="P107" i="15"/>
  <c r="L30" i="28"/>
  <c r="P34" i="15"/>
  <c r="I182" i="30"/>
  <c r="O185" i="25"/>
  <c r="I175" i="30"/>
  <c r="O187" i="20"/>
  <c r="L43" i="31"/>
  <c r="I48" i="31"/>
  <c r="M32" i="15"/>
  <c r="L186" i="25"/>
  <c r="I30" i="29"/>
  <c r="I141" i="29"/>
  <c r="O43" i="30"/>
  <c r="P172" i="15"/>
  <c r="O163" i="29"/>
  <c r="M151" i="15"/>
  <c r="M156" i="15"/>
  <c r="I192" i="29"/>
  <c r="E196" i="29"/>
  <c r="L168" i="28"/>
  <c r="L209" i="30"/>
  <c r="E208" i="30"/>
  <c r="L49" i="29"/>
  <c r="L178" i="27"/>
  <c r="E178" i="29"/>
  <c r="O151" i="25"/>
  <c r="E33" i="25"/>
  <c r="E70" i="20"/>
  <c r="L208" i="20"/>
  <c r="E40" i="27"/>
  <c r="I31" i="27"/>
  <c r="N169" i="15"/>
  <c r="F102" i="15"/>
  <c r="O36" i="28"/>
  <c r="L52" i="28"/>
  <c r="L180" i="20"/>
  <c r="M141" i="15"/>
  <c r="I69" i="28"/>
  <c r="I182" i="28"/>
  <c r="P69" i="15"/>
  <c r="E194" i="25"/>
  <c r="L144" i="26"/>
  <c r="I198" i="25"/>
  <c r="E50" i="20"/>
  <c r="L161" i="29"/>
  <c r="O140" i="25"/>
  <c r="E55" i="27"/>
  <c r="E156" i="27"/>
  <c r="E61" i="27"/>
  <c r="L94" i="26"/>
  <c r="O114" i="30"/>
  <c r="I27" i="30"/>
  <c r="M211" i="15"/>
  <c r="L106" i="27"/>
  <c r="O100" i="31"/>
  <c r="O209" i="25"/>
  <c r="E197" i="28"/>
  <c r="O164" i="28"/>
  <c r="E92" i="27"/>
  <c r="E43" i="26"/>
  <c r="L148" i="31"/>
  <c r="F108" i="15"/>
  <c r="L25" i="29"/>
  <c r="I39" i="28"/>
  <c r="O194" i="20"/>
  <c r="O54" i="28"/>
  <c r="J156" i="15"/>
  <c r="E162" i="27"/>
  <c r="E189" i="28"/>
  <c r="E196" i="27"/>
  <c r="L101" i="34"/>
  <c r="I47" i="29"/>
  <c r="J103" i="15"/>
  <c r="I69" i="27"/>
  <c r="J172" i="15"/>
  <c r="L102" i="26"/>
  <c r="L174" i="26"/>
  <c r="L29" i="25"/>
  <c r="I114" i="20"/>
  <c r="I179" i="25"/>
  <c r="F116" i="15"/>
  <c r="L154" i="20"/>
  <c r="E114" i="27"/>
  <c r="F167" i="15"/>
  <c r="L47" i="29"/>
  <c r="E114" i="28"/>
  <c r="L104" i="31"/>
  <c r="O52" i="31"/>
  <c r="M208" i="15"/>
  <c r="E176" i="20"/>
  <c r="I139" i="20"/>
  <c r="O161" i="20"/>
  <c r="E150" i="20"/>
  <c r="O51" i="25"/>
  <c r="E100" i="26"/>
  <c r="O198" i="30"/>
  <c r="E141" i="27"/>
  <c r="I54" i="30"/>
  <c r="O194" i="25"/>
  <c r="L64" i="25"/>
  <c r="P96" i="15"/>
  <c r="I166" i="25"/>
  <c r="O98" i="20"/>
  <c r="I27" i="20"/>
  <c r="L138" i="27"/>
  <c r="I46" i="31"/>
  <c r="O151" i="29"/>
  <c r="I40" i="28"/>
  <c r="E28" i="28"/>
  <c r="L169" i="28"/>
  <c r="I154" i="20"/>
  <c r="I196" i="27"/>
  <c r="I171" i="25"/>
  <c r="P155" i="15"/>
  <c r="L190" i="27"/>
  <c r="M160" i="15"/>
  <c r="E61" i="20"/>
  <c r="I66" i="29"/>
  <c r="L103" i="26"/>
  <c r="E168" i="28"/>
  <c r="O198" i="28"/>
  <c r="I190" i="27"/>
  <c r="I92" i="26"/>
  <c r="L156" i="28"/>
  <c r="O65" i="31"/>
  <c r="L27" i="30"/>
  <c r="E167" i="30"/>
  <c r="O49" i="25"/>
  <c r="O169" i="26"/>
  <c r="P152" i="15"/>
  <c r="I194" i="29"/>
  <c r="O28" i="33"/>
  <c r="E104" i="20"/>
  <c r="O96" i="20"/>
  <c r="O34" i="28"/>
  <c r="I149" i="26"/>
  <c r="E52" i="20"/>
  <c r="I155" i="26"/>
  <c r="L199" i="29"/>
  <c r="E58" i="28"/>
  <c r="L145" i="27"/>
  <c r="O67" i="29"/>
  <c r="O182" i="26"/>
  <c r="E194" i="30"/>
  <c r="L48" i="25"/>
  <c r="L145" i="28"/>
  <c r="O193" i="30"/>
  <c r="O143" i="29"/>
  <c r="I160" i="27"/>
  <c r="E104" i="26"/>
  <c r="E162" i="30"/>
  <c r="L25" i="31"/>
  <c r="P208" i="15"/>
  <c r="E174" i="30"/>
  <c r="L151" i="25"/>
  <c r="I112" i="25"/>
  <c r="I26" i="26"/>
  <c r="O148" i="29"/>
  <c r="O147" i="28"/>
  <c r="I69" i="31"/>
  <c r="L152" i="30"/>
  <c r="L94" i="28"/>
  <c r="I100" i="27"/>
  <c r="E173" i="29"/>
  <c r="O112" i="29"/>
  <c r="O139" i="28"/>
  <c r="L111" i="20"/>
  <c r="L42" i="30"/>
  <c r="I164" i="28"/>
  <c r="E46" i="26"/>
  <c r="O57" i="31"/>
  <c r="L50" i="27"/>
  <c r="P162" i="15"/>
  <c r="I166" i="30"/>
  <c r="O103" i="25"/>
  <c r="L185" i="25"/>
  <c r="E54" i="20"/>
  <c r="I51" i="25"/>
  <c r="E29" i="25"/>
  <c r="P201" i="15"/>
  <c r="I156" i="25"/>
  <c r="P174" i="15"/>
  <c r="E195" i="20"/>
  <c r="O172" i="29"/>
  <c r="E66" i="28"/>
  <c r="P56" i="15"/>
  <c r="I197" i="20"/>
  <c r="I115" i="25"/>
  <c r="L113" i="30"/>
  <c r="I191" i="30"/>
  <c r="I148" i="31"/>
  <c r="O147" i="20"/>
  <c r="J105" i="15"/>
  <c r="I54" i="29"/>
  <c r="I142" i="26"/>
  <c r="O53" i="29"/>
  <c r="L178" i="28"/>
  <c r="O47" i="27"/>
  <c r="I145" i="29"/>
  <c r="O150" i="28"/>
  <c r="F172" i="15"/>
  <c r="E64" i="29"/>
  <c r="O32" i="27"/>
  <c r="L195" i="29"/>
  <c r="E156" i="20"/>
  <c r="E46" i="25"/>
  <c r="I185" i="30"/>
  <c r="E39" i="30"/>
  <c r="L30" i="27"/>
  <c r="O100" i="20"/>
  <c r="J62" i="15"/>
  <c r="O56" i="28"/>
  <c r="I182" i="26"/>
  <c r="L173" i="29"/>
  <c r="E146" i="28"/>
  <c r="O145" i="30"/>
  <c r="O104" i="30"/>
  <c r="I180" i="28"/>
  <c r="L197" i="30"/>
  <c r="O173" i="25"/>
  <c r="I60" i="30"/>
  <c r="I64" i="27"/>
  <c r="L33" i="27"/>
  <c r="P71" i="15"/>
  <c r="O101" i="25"/>
  <c r="L188" i="29"/>
  <c r="I138" i="29"/>
  <c r="O191" i="26"/>
  <c r="L111" i="28"/>
  <c r="I91" i="26"/>
  <c r="L33" i="26"/>
  <c r="L105" i="28"/>
  <c r="O153" i="25"/>
  <c r="L25" i="25"/>
  <c r="O115" i="30"/>
  <c r="E148" i="26"/>
  <c r="L198" i="30"/>
  <c r="E172" i="20"/>
  <c r="L171" i="30"/>
  <c r="I138" i="30"/>
  <c r="O40" i="27"/>
  <c r="I51" i="30"/>
  <c r="I53" i="20"/>
  <c r="L94" i="30"/>
  <c r="E147" i="20"/>
  <c r="O48" i="30"/>
  <c r="L35" i="29"/>
  <c r="E190" i="25"/>
  <c r="E56" i="25"/>
  <c r="L66" i="27"/>
  <c r="L26" i="29"/>
  <c r="I179" i="26"/>
  <c r="O107" i="20"/>
  <c r="I57" i="20"/>
  <c r="L64" i="27"/>
  <c r="J149" i="15"/>
  <c r="P36" i="15"/>
  <c r="O91" i="28"/>
  <c r="E209" i="29"/>
  <c r="I168" i="20"/>
  <c r="I56" i="30"/>
  <c r="O162" i="26"/>
  <c r="O27" i="26"/>
  <c r="L199" i="30"/>
  <c r="L37" i="26"/>
  <c r="O203" i="25"/>
  <c r="I98" i="34"/>
  <c r="O182" i="20"/>
  <c r="L37" i="31"/>
  <c r="O196" i="28"/>
  <c r="J67" i="15"/>
  <c r="E178" i="30"/>
  <c r="O138" i="25"/>
  <c r="E38" i="20"/>
  <c r="L105" i="26"/>
  <c r="P169" i="15"/>
  <c r="E38" i="29"/>
  <c r="I49" i="28"/>
  <c r="L153" i="30"/>
  <c r="L192" i="28"/>
  <c r="E146" i="27"/>
  <c r="I33" i="26"/>
  <c r="O200" i="34"/>
  <c r="O190" i="27"/>
  <c r="L71" i="20"/>
  <c r="O150" i="27"/>
  <c r="L99" i="29"/>
  <c r="I113" i="29"/>
  <c r="E209" i="20"/>
  <c r="E46" i="30"/>
  <c r="L107" i="25"/>
  <c r="E99" i="25"/>
  <c r="I104" i="29"/>
  <c r="F70" i="15"/>
  <c r="L97" i="20"/>
  <c r="O34" i="20"/>
  <c r="L111" i="26"/>
  <c r="F56" i="15"/>
  <c r="O189" i="28"/>
  <c r="E171" i="32"/>
  <c r="J210" i="15"/>
  <c r="L52" i="27"/>
  <c r="O186" i="28"/>
  <c r="E115" i="31"/>
  <c r="J43" i="15"/>
  <c r="I66" i="27"/>
  <c r="E70" i="29"/>
  <c r="E105" i="26"/>
  <c r="O142" i="29"/>
  <c r="O115" i="28"/>
  <c r="E202" i="26"/>
  <c r="I149" i="28"/>
  <c r="L146" i="31"/>
  <c r="L62" i="28"/>
  <c r="E52" i="30"/>
  <c r="J163" i="15"/>
  <c r="O61" i="25"/>
  <c r="O102" i="20"/>
  <c r="P139" i="15"/>
  <c r="E93" i="26"/>
  <c r="O53" i="20"/>
  <c r="M178" i="15"/>
  <c r="J161" i="15"/>
  <c r="F142" i="15"/>
  <c r="I155" i="30"/>
  <c r="E175" i="28"/>
  <c r="E144" i="27"/>
  <c r="L93" i="33"/>
  <c r="L46" i="31"/>
  <c r="J157" i="15"/>
  <c r="O64" i="28"/>
  <c r="O173" i="31"/>
  <c r="L35" i="31"/>
  <c r="O40" i="20"/>
  <c r="I52" i="31"/>
  <c r="L162" i="26"/>
  <c r="O155" i="30"/>
  <c r="E50" i="31"/>
  <c r="J40" i="15"/>
  <c r="L63" i="20"/>
  <c r="M199" i="15"/>
  <c r="E140" i="27"/>
  <c r="O105" i="20"/>
  <c r="E208" i="29"/>
  <c r="I162" i="20"/>
  <c r="I70" i="29"/>
  <c r="O200" i="29"/>
  <c r="L157" i="30"/>
  <c r="E207" i="28"/>
  <c r="P43" i="15"/>
  <c r="Q48" i="15"/>
  <c r="O26" i="29"/>
  <c r="J186" i="15"/>
  <c r="E152" i="31"/>
  <c r="L97" i="26"/>
  <c r="O68" i="30"/>
  <c r="O113" i="20"/>
  <c r="E99" i="27"/>
  <c r="L156" i="30"/>
  <c r="O180" i="29"/>
  <c r="I68" i="26"/>
  <c r="F158" i="15"/>
  <c r="M26" i="15"/>
  <c r="P154" i="15"/>
  <c r="L92" i="29"/>
  <c r="L148" i="25"/>
  <c r="E209" i="26"/>
  <c r="O206" i="30"/>
  <c r="E32" i="29"/>
  <c r="E141" i="20"/>
  <c r="L55" i="20"/>
  <c r="O189" i="29"/>
  <c r="O189" i="26"/>
  <c r="I33" i="20"/>
  <c r="I58" i="29"/>
  <c r="E113" i="28"/>
  <c r="F43" i="15"/>
  <c r="F69" i="15"/>
  <c r="E156" i="30"/>
  <c r="L100" i="30"/>
  <c r="I148" i="30"/>
  <c r="E168" i="27"/>
  <c r="O185" i="27"/>
  <c r="L205" i="25"/>
  <c r="E181" i="25"/>
  <c r="M180" i="15"/>
  <c r="O162" i="30"/>
  <c r="E69" i="29"/>
  <c r="L60" i="31"/>
  <c r="E63" i="27"/>
  <c r="M162" i="15"/>
  <c r="O114" i="31"/>
  <c r="L104" i="26"/>
  <c r="O146" i="30"/>
  <c r="I51" i="29"/>
  <c r="I52" i="29"/>
  <c r="L35" i="25"/>
  <c r="E206" i="30"/>
  <c r="I49" i="25"/>
  <c r="L40" i="26"/>
  <c r="I206" i="27"/>
  <c r="I138" i="25"/>
  <c r="E206" i="25"/>
  <c r="P202" i="15"/>
  <c r="O188" i="30"/>
  <c r="O167" i="28"/>
  <c r="O94" i="27"/>
  <c r="O106" i="26"/>
  <c r="I152" i="20"/>
  <c r="I26" i="31"/>
  <c r="I102" i="26"/>
  <c r="L145" i="30"/>
  <c r="E144" i="25"/>
  <c r="I161" i="28"/>
  <c r="E107" i="29"/>
  <c r="L170" i="29"/>
  <c r="M61" i="15"/>
  <c r="I94" i="28"/>
  <c r="L101" i="25"/>
  <c r="L99" i="30"/>
  <c r="E141" i="26"/>
  <c r="O209" i="30"/>
  <c r="L32" i="30"/>
  <c r="E170" i="25"/>
  <c r="O67" i="28"/>
  <c r="L161" i="25"/>
  <c r="I151" i="30"/>
  <c r="I146" i="30"/>
  <c r="I37" i="25"/>
  <c r="I201" i="25"/>
  <c r="P185" i="15"/>
  <c r="E191" i="29"/>
  <c r="L27" i="25"/>
  <c r="L49" i="20"/>
  <c r="P97" i="15"/>
  <c r="I152" i="28"/>
  <c r="O117" i="20"/>
  <c r="I57" i="25"/>
  <c r="I42" i="28"/>
  <c r="L195" i="30"/>
  <c r="F150" i="15"/>
  <c r="E103" i="20"/>
  <c r="E167" i="26"/>
  <c r="O48" i="31"/>
  <c r="L56" i="31"/>
  <c r="I115" i="29"/>
  <c r="L114" i="20"/>
  <c r="E165" i="26"/>
  <c r="E143" i="26"/>
  <c r="O38" i="27"/>
  <c r="O191" i="29"/>
  <c r="F187" i="15"/>
  <c r="I206" i="30"/>
  <c r="O38" i="25"/>
  <c r="I137" i="29"/>
  <c r="E38" i="25"/>
  <c r="O160" i="28"/>
  <c r="I145" i="28"/>
  <c r="O155" i="26"/>
  <c r="E155" i="20"/>
  <c r="O68" i="26"/>
  <c r="E47" i="27"/>
  <c r="O166" i="25"/>
  <c r="O168" i="20"/>
  <c r="O101" i="29"/>
  <c r="I195" i="30"/>
  <c r="L36" i="27"/>
  <c r="L40" i="27"/>
  <c r="E38" i="31"/>
  <c r="O201" i="27"/>
  <c r="E205" i="26"/>
  <c r="O112" i="30"/>
  <c r="I186" i="20"/>
  <c r="L42" i="28"/>
  <c r="E172" i="29"/>
  <c r="O46" i="25"/>
  <c r="E62" i="25"/>
  <c r="E191" i="30"/>
  <c r="P148" i="15"/>
  <c r="I55" i="31"/>
  <c r="O196" i="27"/>
  <c r="E144" i="20"/>
  <c r="O29" i="29"/>
  <c r="O137" i="26"/>
  <c r="I58" i="27"/>
  <c r="E205" i="28"/>
  <c r="F99" i="15"/>
  <c r="E184" i="29"/>
  <c r="L160" i="30"/>
  <c r="E192" i="25"/>
  <c r="E189" i="20"/>
  <c r="E66" i="31"/>
  <c r="I117" i="20"/>
  <c r="I35" i="26"/>
  <c r="O154" i="26"/>
  <c r="I145" i="20"/>
  <c r="L186" i="31"/>
  <c r="I91" i="31"/>
  <c r="L38" i="31"/>
  <c r="L66" i="26"/>
  <c r="O149" i="30"/>
  <c r="I187" i="30"/>
  <c r="P101" i="15"/>
  <c r="E61" i="28"/>
  <c r="O146" i="28"/>
  <c r="O29" i="25"/>
  <c r="I106" i="34"/>
  <c r="L61" i="27"/>
  <c r="I208" i="26"/>
  <c r="O160" i="29"/>
  <c r="E101" i="29"/>
  <c r="J53" i="15"/>
  <c r="I191" i="20"/>
  <c r="I205" i="31"/>
  <c r="I136" i="29"/>
  <c r="I162" i="25"/>
  <c r="E157" i="30"/>
  <c r="L105" i="30"/>
  <c r="I114" i="30"/>
  <c r="O201" i="25"/>
  <c r="O30" i="28"/>
  <c r="E142" i="34"/>
  <c r="O65" i="27"/>
  <c r="L61" i="20"/>
  <c r="I105" i="29"/>
  <c r="E155" i="29"/>
  <c r="L115" i="30"/>
  <c r="L58" i="20"/>
  <c r="O158" i="27"/>
  <c r="J68" i="15"/>
  <c r="E177" i="28"/>
  <c r="E157" i="27"/>
  <c r="I187" i="26"/>
  <c r="L31" i="20"/>
  <c r="E33" i="27"/>
  <c r="I25" i="30"/>
  <c r="O196" i="25"/>
  <c r="I107" i="32"/>
  <c r="L174" i="27"/>
  <c r="O186" i="27"/>
  <c r="O64" i="29"/>
  <c r="O55" i="27"/>
  <c r="L31" i="27"/>
  <c r="L59" i="28"/>
  <c r="I107" i="20"/>
  <c r="O61" i="20"/>
  <c r="I182" i="29"/>
  <c r="I63" i="26"/>
  <c r="L157" i="29"/>
  <c r="L50" i="28"/>
  <c r="O174" i="27"/>
  <c r="E212" i="20"/>
  <c r="I141" i="28"/>
  <c r="O150" i="26"/>
  <c r="I43" i="34"/>
  <c r="E57" i="20"/>
  <c r="L110" i="27"/>
  <c r="J106" i="15"/>
  <c r="M163" i="15"/>
  <c r="O189" i="27"/>
  <c r="P211" i="15"/>
  <c r="I141" i="27"/>
  <c r="M101" i="15"/>
  <c r="L55" i="27"/>
  <c r="M104" i="15"/>
  <c r="O32" i="25"/>
  <c r="I67" i="26"/>
  <c r="E136" i="26"/>
  <c r="I181" i="28"/>
  <c r="E91" i="34"/>
  <c r="L41" i="31"/>
  <c r="O202" i="30"/>
  <c r="J153" i="15"/>
  <c r="L179" i="26"/>
  <c r="O50" i="20"/>
  <c r="L60" i="26"/>
  <c r="O34" i="29"/>
  <c r="O193" i="28"/>
  <c r="I53" i="31"/>
  <c r="P159" i="15"/>
  <c r="O58" i="26"/>
  <c r="I35" i="30"/>
  <c r="L173" i="27"/>
  <c r="E47" i="28"/>
  <c r="O65" i="20"/>
  <c r="E172" i="28"/>
  <c r="O111" i="25"/>
  <c r="O34" i="30"/>
  <c r="L205" i="29"/>
  <c r="I51" i="26"/>
  <c r="O143" i="25"/>
  <c r="E25" i="25"/>
  <c r="L198" i="26"/>
  <c r="E34" i="29"/>
  <c r="L179" i="28"/>
  <c r="I104" i="31"/>
  <c r="O94" i="30"/>
  <c r="E186" i="33"/>
  <c r="J184" i="15"/>
  <c r="O93" i="29"/>
  <c r="E46" i="31"/>
  <c r="I49" i="30"/>
  <c r="M56" i="15"/>
  <c r="E54" i="26"/>
  <c r="I170" i="29"/>
  <c r="I170" i="28"/>
  <c r="I38" i="27"/>
  <c r="L110" i="29"/>
  <c r="L206" i="26"/>
  <c r="E201" i="30"/>
  <c r="I26" i="25"/>
  <c r="E46" i="28"/>
  <c r="L68" i="30"/>
  <c r="O41" i="20"/>
  <c r="I33" i="28"/>
  <c r="I65" i="26"/>
  <c r="E95" i="30"/>
  <c r="E160" i="25"/>
  <c r="O91" i="27"/>
  <c r="E163" i="29"/>
  <c r="O204" i="25"/>
  <c r="I55" i="25"/>
  <c r="L197" i="20"/>
  <c r="I46" i="26"/>
  <c r="O193" i="29"/>
  <c r="E199" i="28"/>
  <c r="L60" i="27"/>
  <c r="I164" i="30"/>
  <c r="E34" i="28"/>
  <c r="E176" i="27"/>
  <c r="I37" i="26"/>
  <c r="L37" i="20"/>
  <c r="O145" i="28"/>
  <c r="O112" i="27"/>
  <c r="L34" i="26"/>
  <c r="E168" i="31"/>
  <c r="L100" i="25"/>
  <c r="E30" i="27"/>
  <c r="E204" i="20"/>
  <c r="O166" i="29"/>
  <c r="L60" i="28"/>
  <c r="Q58" i="15"/>
  <c r="L209" i="27"/>
  <c r="E107" i="26"/>
  <c r="I139" i="30"/>
  <c r="L208" i="29"/>
  <c r="L109" i="26"/>
  <c r="O208" i="25"/>
  <c r="I139" i="25"/>
  <c r="O58" i="28"/>
  <c r="I190" i="20"/>
  <c r="E195" i="27"/>
  <c r="E153" i="26"/>
  <c r="L64" i="31"/>
  <c r="I183" i="25"/>
  <c r="O176" i="26"/>
  <c r="J204" i="15"/>
  <c r="I99" i="29"/>
  <c r="E91" i="28"/>
  <c r="J41" i="15"/>
  <c r="I201" i="27"/>
  <c r="O60" i="30"/>
  <c r="E179" i="30"/>
  <c r="I35" i="29"/>
  <c r="I107" i="26"/>
  <c r="I94" i="20"/>
  <c r="I194" i="25"/>
  <c r="E205" i="25"/>
  <c r="I94" i="31"/>
  <c r="P153" i="15"/>
  <c r="O108" i="26"/>
  <c r="L105" i="29"/>
  <c r="O175" i="25"/>
  <c r="I68" i="25"/>
  <c r="O139" i="30"/>
  <c r="I59" i="25"/>
  <c r="E106" i="29"/>
  <c r="E146" i="30"/>
  <c r="E59" i="26"/>
  <c r="I189" i="30"/>
  <c r="F60" i="15"/>
  <c r="I184" i="28"/>
  <c r="I200" i="20"/>
  <c r="P141" i="15"/>
  <c r="O60" i="29"/>
  <c r="O184" i="30"/>
  <c r="E51" i="28"/>
  <c r="L188" i="27"/>
  <c r="L68" i="28"/>
  <c r="E201" i="27"/>
  <c r="I176" i="25"/>
  <c r="I25" i="29"/>
  <c r="J154" i="15"/>
  <c r="I167" i="26"/>
  <c r="I200" i="30"/>
  <c r="E105" i="27"/>
  <c r="I64" i="31"/>
  <c r="O113" i="32"/>
  <c r="I62" i="20"/>
  <c r="I168" i="26"/>
  <c r="L208" i="28"/>
  <c r="I29" i="30"/>
  <c r="P198" i="15"/>
  <c r="O69" i="25"/>
  <c r="O109" i="31"/>
  <c r="E26" i="25"/>
  <c r="O33" i="27"/>
  <c r="O199" i="28"/>
  <c r="L91" i="25"/>
  <c r="L46" i="30"/>
  <c r="I100" i="29"/>
  <c r="O91" i="30"/>
  <c r="I164" i="25"/>
  <c r="P37" i="15"/>
  <c r="I96" i="26"/>
  <c r="E150" i="25"/>
  <c r="I108" i="29"/>
  <c r="O97" i="27"/>
  <c r="J114" i="15"/>
  <c r="E26" i="31"/>
  <c r="L156" i="31"/>
  <c r="O68" i="27"/>
  <c r="E154" i="30"/>
  <c r="I38" i="25"/>
  <c r="E65" i="27"/>
  <c r="O143" i="30"/>
  <c r="E109" i="27"/>
  <c r="I32" i="25"/>
  <c r="E140" i="20"/>
  <c r="L164" i="25"/>
  <c r="I66" i="31"/>
  <c r="L54" i="20"/>
  <c r="L204" i="25"/>
  <c r="J194" i="15"/>
  <c r="E43" i="28"/>
  <c r="O191" i="27"/>
  <c r="I100" i="25"/>
  <c r="F104" i="15"/>
  <c r="L52" i="20"/>
  <c r="L163" i="20"/>
  <c r="E182" i="30"/>
  <c r="I60" i="29"/>
  <c r="E50" i="27"/>
  <c r="I47" i="31"/>
  <c r="E102" i="25"/>
  <c r="F178" i="15"/>
  <c r="L172" i="26"/>
  <c r="O94" i="26"/>
  <c r="L144" i="27"/>
  <c r="P104" i="15"/>
  <c r="O98" i="25"/>
  <c r="P31" i="15"/>
  <c r="E99" i="30"/>
  <c r="L101" i="26"/>
  <c r="O49" i="30"/>
  <c r="E197" i="25"/>
  <c r="I51" i="27"/>
  <c r="E52" i="26"/>
  <c r="L141" i="25"/>
  <c r="E104" i="28"/>
  <c r="L108" i="30"/>
  <c r="I167" i="30"/>
  <c r="L152" i="26"/>
  <c r="O108" i="25"/>
  <c r="E103" i="29"/>
  <c r="L94" i="31"/>
  <c r="O37" i="31"/>
  <c r="E171" i="30"/>
  <c r="I104" i="20"/>
  <c r="O26" i="30"/>
  <c r="O58" i="25"/>
  <c r="L65" i="25"/>
  <c r="L92" i="25"/>
  <c r="L143" i="26"/>
  <c r="I177" i="26"/>
  <c r="I115" i="20"/>
  <c r="L29" i="31"/>
  <c r="I185" i="27"/>
  <c r="L56" i="27"/>
  <c r="O140" i="27"/>
  <c r="L140" i="28"/>
  <c r="O180" i="25"/>
  <c r="I173" i="26"/>
  <c r="I54" i="20"/>
  <c r="M185" i="15"/>
  <c r="O28" i="29"/>
  <c r="E59" i="28"/>
  <c r="O49" i="31"/>
  <c r="L190" i="29"/>
  <c r="I184" i="20"/>
  <c r="E138" i="30"/>
  <c r="E155" i="26"/>
  <c r="O102" i="30"/>
  <c r="L30" i="30"/>
  <c r="J95" i="15"/>
  <c r="I184" i="30"/>
  <c r="L138" i="26"/>
  <c r="O93" i="30"/>
  <c r="L101" i="20"/>
  <c r="I154" i="26"/>
  <c r="L55" i="29"/>
  <c r="I164" i="20"/>
  <c r="O95" i="20"/>
  <c r="O170" i="29"/>
  <c r="L183" i="30"/>
  <c r="I65" i="20"/>
  <c r="E188" i="26"/>
  <c r="I67" i="29"/>
  <c r="I176" i="26"/>
  <c r="O186" i="29"/>
  <c r="O137" i="25"/>
  <c r="O67" i="31"/>
  <c r="L150" i="25"/>
  <c r="I195" i="28"/>
  <c r="O192" i="20"/>
  <c r="L163" i="30"/>
  <c r="L149" i="27"/>
  <c r="F114" i="15"/>
  <c r="L191" i="28"/>
  <c r="E182" i="25"/>
  <c r="L62" i="30"/>
  <c r="O201" i="26"/>
  <c r="E177" i="27"/>
  <c r="L202" i="27"/>
  <c r="P195" i="15"/>
  <c r="H33" i="15"/>
  <c r="E171" i="29"/>
  <c r="L42" i="26"/>
  <c r="E55" i="30"/>
  <c r="I49" i="27"/>
  <c r="E174" i="25"/>
  <c r="I143" i="26"/>
  <c r="E194" i="28"/>
  <c r="I29" i="29"/>
  <c r="O100" i="25"/>
  <c r="E192" i="30"/>
  <c r="O144" i="20"/>
  <c r="E41" i="31"/>
  <c r="I203" i="20"/>
  <c r="I153" i="26"/>
  <c r="O104" i="29"/>
  <c r="I191" i="28"/>
  <c r="F113" i="15"/>
  <c r="L65" i="20"/>
  <c r="I105" i="26"/>
  <c r="L204" i="27"/>
  <c r="I167" i="28"/>
  <c r="L42" i="29"/>
  <c r="E66" i="20"/>
  <c r="E114" i="30"/>
  <c r="I56" i="31"/>
  <c r="E184" i="26"/>
  <c r="L193" i="30"/>
  <c r="E200" i="25"/>
  <c r="I151" i="25"/>
  <c r="E172" i="30"/>
  <c r="E67" i="29"/>
  <c r="E159" i="20"/>
  <c r="I93" i="29"/>
  <c r="E107" i="20"/>
  <c r="O113" i="26"/>
  <c r="I178" i="30"/>
  <c r="I97" i="31"/>
  <c r="I105" i="30"/>
  <c r="O27" i="27"/>
  <c r="O47" i="25"/>
  <c r="L200" i="28"/>
  <c r="L33" i="20"/>
  <c r="L96" i="30"/>
  <c r="L181" i="29"/>
  <c r="O53" i="26"/>
  <c r="L169" i="29"/>
  <c r="M110" i="15"/>
  <c r="O69" i="29"/>
  <c r="E152" i="27"/>
  <c r="I197" i="30"/>
  <c r="L194" i="29"/>
  <c r="E148" i="28"/>
  <c r="E103" i="26"/>
  <c r="L176" i="29"/>
  <c r="E158" i="28"/>
  <c r="L186" i="28"/>
  <c r="O40" i="25"/>
  <c r="L177" i="25"/>
  <c r="L183" i="20"/>
  <c r="O144" i="28"/>
  <c r="E32" i="25"/>
  <c r="L31" i="25"/>
  <c r="O54" i="27"/>
  <c r="L113" i="26"/>
  <c r="I55" i="20"/>
  <c r="E175" i="27"/>
  <c r="L60" i="25"/>
  <c r="O141" i="29"/>
  <c r="M147" i="15"/>
  <c r="E67" i="28"/>
  <c r="O109" i="28"/>
  <c r="O31" i="25"/>
  <c r="L144" i="28"/>
  <c r="E176" i="29"/>
  <c r="E109" i="28"/>
  <c r="L173" i="30"/>
  <c r="M34" i="15"/>
  <c r="O142" i="27"/>
  <c r="L156" i="26"/>
  <c r="E110" i="28"/>
  <c r="M158" i="15"/>
  <c r="L29" i="26"/>
  <c r="L43" i="28"/>
  <c r="L113" i="28"/>
  <c r="I30" i="30"/>
  <c r="I102" i="27"/>
  <c r="I25" i="25"/>
  <c r="I176" i="28"/>
  <c r="P105" i="15"/>
  <c r="O157" i="29"/>
  <c r="O138" i="27"/>
  <c r="L53" i="27"/>
  <c r="O189" i="30"/>
  <c r="E104" i="29"/>
  <c r="I171" i="28"/>
  <c r="L70" i="25"/>
  <c r="E202" i="20"/>
  <c r="O104" i="20"/>
  <c r="P182" i="15"/>
  <c r="O62" i="26"/>
  <c r="F101" i="15"/>
  <c r="O104" i="27"/>
  <c r="I64" i="28"/>
  <c r="O186" i="25"/>
  <c r="E172" i="27"/>
  <c r="L47" i="27"/>
  <c r="E94" i="27"/>
  <c r="P41" i="15"/>
  <c r="I136" i="30"/>
  <c r="L170" i="25"/>
  <c r="E164" i="29"/>
  <c r="E107" i="31"/>
  <c r="E97" i="30"/>
  <c r="I136" i="26"/>
  <c r="I70" i="26"/>
  <c r="I98" i="30"/>
  <c r="M69" i="15"/>
  <c r="I169" i="30"/>
  <c r="O114" i="25"/>
  <c r="E65" i="31"/>
  <c r="O165" i="30"/>
  <c r="E177" i="26"/>
  <c r="O169" i="27"/>
  <c r="F138" i="15"/>
  <c r="I192" i="25"/>
  <c r="E192" i="20"/>
  <c r="L186" i="30"/>
  <c r="O37" i="25"/>
  <c r="I170" i="25"/>
  <c r="E67" i="27"/>
  <c r="L207" i="26"/>
  <c r="I28" i="29"/>
  <c r="J148" i="15"/>
  <c r="L195" i="25"/>
  <c r="I162" i="27"/>
  <c r="L61" i="30"/>
  <c r="Q188" i="15"/>
  <c r="O148" i="25"/>
  <c r="O198" i="25"/>
  <c r="O144" i="25"/>
  <c r="E147" i="26"/>
  <c r="L177" i="26"/>
  <c r="E199" i="25"/>
  <c r="L200" i="25"/>
  <c r="I169" i="27"/>
  <c r="P54" i="15"/>
  <c r="O163" i="26"/>
  <c r="O91" i="25"/>
  <c r="E159" i="28"/>
  <c r="J140" i="15"/>
  <c r="I91" i="27"/>
  <c r="I101" i="25"/>
  <c r="E98" i="20"/>
  <c r="I144" i="30"/>
  <c r="I172" i="26"/>
  <c r="E64" i="25"/>
  <c r="O151" i="26"/>
  <c r="I150" i="26"/>
  <c r="I29" i="25"/>
  <c r="J171" i="15"/>
  <c r="L205" i="28"/>
  <c r="L188" i="28"/>
  <c r="E59" i="29"/>
  <c r="E153" i="31"/>
  <c r="I140" i="25"/>
  <c r="L47" i="30"/>
  <c r="E35" i="25"/>
  <c r="I197" i="29"/>
  <c r="L110" i="26"/>
  <c r="E153" i="29"/>
  <c r="E178" i="26"/>
  <c r="O164" i="27"/>
  <c r="I43" i="27"/>
  <c r="I43" i="26"/>
  <c r="O31" i="26"/>
  <c r="E102" i="26"/>
  <c r="L91" i="30"/>
  <c r="L103" i="28"/>
  <c r="E138" i="26"/>
  <c r="I31" i="31"/>
  <c r="O157" i="28"/>
  <c r="I174" i="20"/>
  <c r="I195" i="25"/>
  <c r="E103" i="30"/>
  <c r="I111" i="25"/>
  <c r="E147" i="27"/>
  <c r="L144" i="25"/>
  <c r="E99" i="31"/>
  <c r="J211" i="15"/>
  <c r="O52" i="25"/>
  <c r="I61" i="26"/>
  <c r="I197" i="25"/>
  <c r="L163" i="27"/>
  <c r="E205" i="29"/>
  <c r="L114" i="25"/>
  <c r="I153" i="28"/>
  <c r="L54" i="27"/>
  <c r="E197" i="29"/>
  <c r="E59" i="30"/>
  <c r="E137" i="26"/>
  <c r="I144" i="27"/>
  <c r="L206" i="30"/>
  <c r="O64" i="27"/>
  <c r="L162" i="28"/>
  <c r="E27" i="26"/>
  <c r="E109" i="20"/>
  <c r="E196" i="25"/>
  <c r="M37" i="15"/>
  <c r="L64" i="26"/>
  <c r="E70" i="25"/>
  <c r="E93" i="27"/>
  <c r="O185" i="26"/>
  <c r="I136" i="28"/>
  <c r="E59" i="25"/>
  <c r="O172" i="28"/>
  <c r="E181" i="27"/>
  <c r="I112" i="28"/>
  <c r="P160" i="15"/>
  <c r="I172" i="27"/>
  <c r="L55" i="28"/>
  <c r="L152" i="25"/>
  <c r="O208" i="29"/>
  <c r="O153" i="30"/>
  <c r="E189" i="30"/>
  <c r="O169" i="29"/>
  <c r="L66" i="28"/>
  <c r="E149" i="25"/>
  <c r="O30" i="26"/>
  <c r="L148" i="26"/>
  <c r="I205" i="26"/>
  <c r="O25" i="30"/>
  <c r="L190" i="30"/>
  <c r="E113" i="30"/>
  <c r="I142" i="29"/>
  <c r="L205" i="26"/>
  <c r="E31" i="27"/>
  <c r="E96" i="25"/>
  <c r="P110" i="15"/>
  <c r="I190" i="28"/>
  <c r="O29" i="30"/>
  <c r="I149" i="30"/>
  <c r="L140" i="30"/>
  <c r="E62" i="31"/>
  <c r="M143" i="15"/>
  <c r="O69" i="28"/>
  <c r="O55" i="29"/>
  <c r="I159" i="30"/>
  <c r="L103" i="20"/>
  <c r="O193" i="20"/>
  <c r="E207" i="25"/>
  <c r="E168" i="29"/>
  <c r="E154" i="27"/>
  <c r="O137" i="27"/>
  <c r="E37" i="25"/>
  <c r="I46" i="30"/>
  <c r="L101" i="28"/>
  <c r="J167" i="15"/>
  <c r="L51" i="29"/>
  <c r="I151" i="26"/>
  <c r="I183" i="28"/>
  <c r="O171" i="27"/>
  <c r="O35" i="27"/>
  <c r="E163" i="30"/>
  <c r="L39" i="26"/>
  <c r="E199" i="26"/>
  <c r="L57" i="28"/>
  <c r="E98" i="30"/>
  <c r="O100" i="26"/>
  <c r="E34" i="27"/>
  <c r="I60" i="20"/>
  <c r="E166" i="29"/>
  <c r="O97" i="28"/>
  <c r="P173" i="15"/>
  <c r="I31" i="30"/>
  <c r="E175" i="30"/>
  <c r="O113" i="30"/>
  <c r="E173" i="20"/>
  <c r="M38" i="15"/>
  <c r="O29" i="28"/>
  <c r="O97" i="26"/>
  <c r="I191" i="27"/>
  <c r="O172" i="30"/>
  <c r="I42" i="29"/>
  <c r="O157" i="25"/>
  <c r="O69" i="27"/>
  <c r="L187" i="27"/>
  <c r="E193" i="30"/>
  <c r="E193" i="26"/>
  <c r="E32" i="30"/>
  <c r="L70" i="28"/>
  <c r="E180" i="30"/>
  <c r="L137" i="30"/>
  <c r="I181" i="26"/>
  <c r="O196" i="30"/>
  <c r="O159" i="20"/>
  <c r="E25" i="31"/>
  <c r="L140" i="29"/>
  <c r="E27" i="28"/>
  <c r="L95" i="27"/>
  <c r="I187" i="29"/>
  <c r="O167" i="26"/>
  <c r="E52" i="28"/>
  <c r="E112" i="25"/>
  <c r="O99" i="28"/>
  <c r="L197" i="25"/>
  <c r="I186" i="26"/>
  <c r="O65" i="25"/>
  <c r="E164" i="30"/>
  <c r="E200" i="26"/>
  <c r="P205" i="15"/>
  <c r="E93" i="28"/>
  <c r="I209" i="25"/>
  <c r="L158" i="20"/>
  <c r="I108" i="26"/>
  <c r="F200" i="15"/>
  <c r="E93" i="30"/>
  <c r="E70" i="30"/>
  <c r="O96" i="27"/>
  <c r="E161" i="26"/>
  <c r="I141" i="25"/>
  <c r="E160" i="30"/>
  <c r="F155" i="15"/>
  <c r="E56" i="20"/>
  <c r="L148" i="29"/>
  <c r="L185" i="28"/>
  <c r="I204" i="29"/>
  <c r="I52" i="20"/>
  <c r="E210" i="29"/>
  <c r="O207" i="29"/>
  <c r="O200" i="25"/>
  <c r="F165" i="15"/>
  <c r="E151" i="30"/>
  <c r="L55" i="26"/>
  <c r="E106" i="30"/>
  <c r="O41" i="28"/>
  <c r="I95" i="27"/>
  <c r="O60" i="31"/>
  <c r="O164" i="26"/>
  <c r="L146" i="26"/>
  <c r="O139" i="20"/>
  <c r="L192" i="25"/>
  <c r="F153" i="15"/>
  <c r="O42" i="27"/>
  <c r="M174" i="15"/>
  <c r="E140" i="26"/>
  <c r="E149" i="26"/>
  <c r="O92" i="25"/>
  <c r="O63" i="26"/>
  <c r="I111" i="20"/>
  <c r="O136" i="27"/>
  <c r="E155" i="25"/>
  <c r="O46" i="28"/>
  <c r="I63" i="29"/>
  <c r="P197" i="15"/>
  <c r="L56" i="30"/>
  <c r="E95" i="20"/>
  <c r="I173" i="30"/>
  <c r="E159" i="29"/>
  <c r="O105" i="25"/>
  <c r="O95" i="30"/>
  <c r="E202" i="25"/>
  <c r="E111" i="27"/>
  <c r="L201" i="25"/>
  <c r="I41" i="25"/>
  <c r="E200" i="30"/>
  <c r="L51" i="26"/>
  <c r="P138" i="15"/>
  <c r="L32" i="26"/>
  <c r="E114" i="20"/>
  <c r="L107" i="29"/>
  <c r="O64" i="25"/>
  <c r="E164" i="28"/>
  <c r="L183" i="25"/>
  <c r="I153" i="25"/>
  <c r="O155" i="20"/>
  <c r="L198" i="25"/>
  <c r="L104" i="30"/>
  <c r="E209" i="27"/>
  <c r="E94" i="28"/>
  <c r="E192" i="29"/>
  <c r="I113" i="25"/>
  <c r="O42" i="26"/>
  <c r="O192" i="26"/>
  <c r="O173" i="26"/>
  <c r="L158" i="30"/>
  <c r="E57" i="25"/>
  <c r="I40" i="29"/>
  <c r="E101" i="30"/>
  <c r="I205" i="25"/>
  <c r="L29" i="29"/>
  <c r="K59" i="15"/>
  <c r="I196" i="20"/>
  <c r="L26" i="26"/>
  <c r="O166" i="20"/>
  <c r="I108" i="28"/>
  <c r="O30" i="31"/>
  <c r="O159" i="30"/>
  <c r="O57" i="27"/>
  <c r="E104" i="27"/>
  <c r="L96" i="29"/>
  <c r="I102" i="30"/>
  <c r="L153" i="27"/>
  <c r="E165" i="30"/>
  <c r="L69" i="27"/>
  <c r="O164" i="20"/>
  <c r="E170" i="27"/>
  <c r="O166" i="27"/>
  <c r="M138" i="15"/>
  <c r="J60" i="15"/>
  <c r="O150" i="30"/>
  <c r="E105" i="29"/>
  <c r="E38" i="26"/>
  <c r="I207" i="26"/>
  <c r="L163" i="26"/>
  <c r="E26" i="20"/>
  <c r="M177" i="15"/>
  <c r="L154" i="27"/>
  <c r="O110" i="25"/>
  <c r="I166" i="28"/>
  <c r="O164" i="25"/>
  <c r="E60" i="26"/>
  <c r="I62" i="30"/>
  <c r="I34" i="29"/>
  <c r="O50" i="25"/>
  <c r="L113" i="27"/>
  <c r="O144" i="31"/>
  <c r="E101" i="20"/>
  <c r="I151" i="27"/>
  <c r="I67" i="20"/>
  <c r="O192" i="29"/>
  <c r="E106" i="25"/>
  <c r="I159" i="27"/>
  <c r="O154" i="30"/>
  <c r="L201" i="29"/>
  <c r="F166" i="15"/>
  <c r="E166" i="30"/>
  <c r="I175" i="25"/>
  <c r="I55" i="27"/>
  <c r="L92" i="26"/>
  <c r="E106" i="28"/>
  <c r="J144" i="15"/>
  <c r="I174" i="25"/>
  <c r="O146" i="29"/>
  <c r="E200" i="20"/>
  <c r="M71" i="15"/>
  <c r="I25" i="28"/>
  <c r="L105" i="27"/>
  <c r="E150" i="28"/>
  <c r="O136" i="26"/>
  <c r="I143" i="25"/>
  <c r="M176" i="15"/>
  <c r="O193" i="25"/>
  <c r="E30" i="25"/>
  <c r="E66" i="27"/>
  <c r="E39" i="25"/>
  <c r="I138" i="31"/>
  <c r="L52" i="30"/>
  <c r="I165" i="20"/>
  <c r="E40" i="30"/>
  <c r="I97" i="27"/>
  <c r="O99" i="29"/>
  <c r="L109" i="28"/>
  <c r="M106" i="15"/>
  <c r="E197" i="26"/>
  <c r="O166" i="28"/>
  <c r="I55" i="26"/>
  <c r="O111" i="30"/>
  <c r="O161" i="30"/>
  <c r="E187" i="20"/>
  <c r="F97" i="15"/>
  <c r="L63" i="29"/>
  <c r="I36" i="30"/>
  <c r="O36" i="30"/>
  <c r="F96" i="15"/>
  <c r="P189" i="15"/>
  <c r="L103" i="25"/>
  <c r="M30" i="15"/>
  <c r="L177" i="27"/>
  <c r="I208" i="28"/>
  <c r="O111" i="26"/>
  <c r="O48" i="26"/>
  <c r="E151" i="25"/>
  <c r="E188" i="20"/>
  <c r="O55" i="20"/>
  <c r="E142" i="26"/>
  <c r="O114" i="29"/>
  <c r="L70" i="30"/>
  <c r="I115" i="30"/>
  <c r="I143" i="28"/>
  <c r="E51" i="27"/>
  <c r="E164" i="27"/>
  <c r="E99" i="26"/>
  <c r="O39" i="20"/>
  <c r="I92" i="30"/>
  <c r="L190" i="25"/>
  <c r="O31" i="31"/>
  <c r="I137" i="26"/>
  <c r="E29" i="31"/>
  <c r="O170" i="25"/>
  <c r="E95" i="25"/>
  <c r="M168" i="15"/>
  <c r="E147" i="30"/>
  <c r="P62" i="15"/>
  <c r="I61" i="25"/>
  <c r="I188" i="28"/>
  <c r="I153" i="20"/>
  <c r="L210" i="30"/>
  <c r="I109" i="27"/>
  <c r="L147" i="25"/>
  <c r="I62" i="31"/>
  <c r="I183" i="30"/>
  <c r="L62" i="29"/>
  <c r="E100" i="29"/>
  <c r="L60" i="20"/>
  <c r="I149" i="25"/>
  <c r="O146" i="25"/>
  <c r="L39" i="30"/>
  <c r="E49" i="28"/>
  <c r="E63" i="26"/>
  <c r="L141" i="30"/>
  <c r="L52" i="25"/>
  <c r="I194" i="26"/>
  <c r="I100" i="30"/>
  <c r="I137" i="30"/>
  <c r="L192" i="26"/>
  <c r="L159" i="25"/>
  <c r="O152" i="29"/>
  <c r="O140" i="26"/>
  <c r="L70" i="20"/>
  <c r="L41" i="30"/>
  <c r="E167" i="29"/>
  <c r="E176" i="25"/>
  <c r="F39" i="15"/>
  <c r="E210" i="30"/>
  <c r="I65" i="28"/>
  <c r="L140" i="20"/>
  <c r="K157" i="15"/>
  <c r="O174" i="20"/>
  <c r="I203" i="25"/>
  <c r="E35" i="29"/>
  <c r="O156" i="20"/>
  <c r="L53" i="31"/>
  <c r="L101" i="27"/>
  <c r="I151" i="20"/>
  <c r="O178" i="29"/>
  <c r="I57" i="28"/>
  <c r="O48" i="29"/>
  <c r="I107" i="28"/>
  <c r="P150" i="15"/>
  <c r="L35" i="26"/>
  <c r="E138" i="28"/>
  <c r="L112" i="25"/>
  <c r="I157" i="29"/>
  <c r="I31" i="29"/>
  <c r="F48" i="15"/>
  <c r="L188" i="30"/>
  <c r="I58" i="25"/>
  <c r="P61" i="15"/>
  <c r="I35" i="20"/>
  <c r="I140" i="26"/>
  <c r="E43" i="31"/>
  <c r="E111" i="26"/>
  <c r="O51" i="31"/>
  <c r="O106" i="27"/>
  <c r="Q168" i="15"/>
  <c r="O30" i="25"/>
  <c r="I159" i="20"/>
  <c r="L41" i="25"/>
  <c r="E93" i="25"/>
  <c r="E60" i="27"/>
  <c r="E32" i="31"/>
  <c r="O187" i="30"/>
  <c r="O198" i="26"/>
  <c r="L40" i="30"/>
  <c r="O50" i="29"/>
  <c r="E67" i="26"/>
  <c r="L98" i="27"/>
  <c r="L62" i="26"/>
  <c r="L183" i="26"/>
  <c r="F201" i="15"/>
  <c r="O170" i="30"/>
  <c r="I54" i="26"/>
  <c r="L98" i="25"/>
  <c r="L145" i="20"/>
  <c r="I151" i="28"/>
  <c r="L166" i="20"/>
  <c r="I41" i="26"/>
  <c r="O25" i="26"/>
  <c r="L162" i="29"/>
  <c r="E202" i="30"/>
  <c r="I186" i="25"/>
  <c r="I198" i="28"/>
  <c r="M48" i="15"/>
  <c r="M55" i="15"/>
  <c r="E62" i="26"/>
  <c r="I57" i="29"/>
  <c r="O167" i="27"/>
  <c r="O205" i="28"/>
  <c r="L91" i="27"/>
  <c r="O194" i="26"/>
  <c r="L151" i="20"/>
  <c r="L69" i="29"/>
  <c r="L187" i="28"/>
  <c r="L202" i="29"/>
  <c r="L41" i="28"/>
  <c r="I112" i="26"/>
  <c r="O202" i="25"/>
  <c r="L29" i="30"/>
  <c r="M188" i="15"/>
  <c r="J176" i="15"/>
  <c r="E186" i="27"/>
  <c r="I210" i="27"/>
  <c r="J38" i="15"/>
  <c r="L105" i="25"/>
  <c r="E58" i="25"/>
  <c r="E168" i="26"/>
  <c r="O165" i="27"/>
  <c r="I196" i="30"/>
  <c r="O107" i="26"/>
  <c r="I30" i="28"/>
  <c r="L109" i="30"/>
  <c r="O136" i="30"/>
  <c r="I206" i="28"/>
  <c r="E142" i="25"/>
  <c r="I150" i="27"/>
  <c r="E162" i="26"/>
  <c r="I91" i="25"/>
  <c r="L100" i="26"/>
  <c r="O147" i="30"/>
  <c r="E151" i="31"/>
  <c r="O149" i="20"/>
  <c r="J199" i="15"/>
  <c r="E183" i="30"/>
  <c r="P204" i="15"/>
  <c r="P63" i="15"/>
  <c r="O35" i="28"/>
  <c r="F111" i="15"/>
  <c r="O36" i="29"/>
  <c r="L58" i="26"/>
  <c r="F160" i="15"/>
  <c r="F179" i="15"/>
  <c r="E111" i="25"/>
  <c r="O29" i="31"/>
  <c r="O32" i="29"/>
  <c r="O184" i="25"/>
  <c r="L198" i="29"/>
  <c r="I180" i="25"/>
  <c r="O168" i="26"/>
  <c r="J165" i="15"/>
  <c r="I194" i="28"/>
  <c r="E26" i="26"/>
  <c r="P180" i="15"/>
  <c r="I26" i="28"/>
  <c r="L61" i="26"/>
  <c r="M62" i="15"/>
  <c r="P175" i="15"/>
  <c r="O66" i="31"/>
  <c r="I27" i="31"/>
  <c r="P102" i="15"/>
  <c r="L100" i="28"/>
  <c r="N40" i="15"/>
  <c r="O112" i="26"/>
  <c r="I53" i="25"/>
  <c r="O115" i="25"/>
  <c r="I168" i="28"/>
  <c r="L65" i="27"/>
  <c r="I202" i="20"/>
  <c r="O59" i="27"/>
  <c r="L154" i="25"/>
  <c r="P199" i="15"/>
  <c r="M99" i="15"/>
  <c r="E58" i="27"/>
  <c r="O150" i="20"/>
  <c r="O171" i="30"/>
  <c r="E61" i="26"/>
  <c r="E60" i="29"/>
  <c r="L164" i="27"/>
  <c r="I106" i="27"/>
  <c r="O148" i="26"/>
  <c r="O199" i="30"/>
  <c r="L208" i="30"/>
  <c r="O138" i="31"/>
  <c r="O192" i="28"/>
  <c r="O143" i="26"/>
  <c r="I208" i="20"/>
  <c r="I191" i="26"/>
  <c r="L162" i="27"/>
  <c r="E108" i="30"/>
  <c r="E92" i="26"/>
  <c r="I106" i="26"/>
  <c r="O185" i="30"/>
  <c r="O207" i="26"/>
  <c r="E153" i="25"/>
  <c r="O109" i="20"/>
  <c r="E196" i="30"/>
  <c r="I162" i="30"/>
  <c r="L185" i="20"/>
  <c r="F107" i="15"/>
  <c r="O101" i="20"/>
  <c r="O154" i="29"/>
  <c r="I157" i="26"/>
  <c r="O152" i="27"/>
  <c r="L107" i="30"/>
  <c r="O110" i="29"/>
  <c r="L176" i="26"/>
  <c r="O205" i="29"/>
  <c r="O140" i="30"/>
  <c r="I161" i="25"/>
  <c r="O159" i="26"/>
  <c r="E138" i="27"/>
  <c r="I41" i="27"/>
  <c r="I42" i="30"/>
  <c r="I169" i="28"/>
  <c r="I38" i="30"/>
  <c r="J182" i="15"/>
  <c r="L194" i="20"/>
  <c r="L25" i="28"/>
  <c r="I200" i="26"/>
  <c r="O175" i="29"/>
  <c r="E26" i="27"/>
  <c r="I204" i="28"/>
  <c r="E193" i="27"/>
  <c r="P158" i="15"/>
  <c r="L95" i="30"/>
  <c r="I143" i="20"/>
  <c r="Q164" i="15"/>
  <c r="O33" i="26"/>
  <c r="M116" i="15"/>
  <c r="L197" i="26"/>
  <c r="I193" i="30"/>
  <c r="L48" i="29"/>
  <c r="M59" i="15"/>
  <c r="O32" i="26"/>
  <c r="F207" i="15"/>
  <c r="H65" i="15"/>
  <c r="O38" i="20"/>
  <c r="I95" i="20"/>
  <c r="E109" i="29"/>
  <c r="E116" i="20"/>
  <c r="E56" i="27"/>
  <c r="E179" i="28"/>
  <c r="E107" i="30"/>
  <c r="O65" i="29"/>
  <c r="O59" i="26"/>
  <c r="E30" i="31"/>
  <c r="L114" i="28"/>
  <c r="O93" i="26"/>
  <c r="E37" i="20"/>
  <c r="L61" i="28"/>
  <c r="P66" i="15"/>
  <c r="I146" i="26"/>
  <c r="E163" i="26"/>
  <c r="F54" i="15"/>
  <c r="I101" i="26"/>
  <c r="I106" i="30"/>
  <c r="O38" i="30"/>
  <c r="E171" i="25"/>
  <c r="L162" i="25"/>
  <c r="I94" i="25"/>
  <c r="E180" i="27"/>
  <c r="L210" i="26"/>
  <c r="I184" i="27"/>
  <c r="E41" i="30"/>
  <c r="I66" i="28"/>
  <c r="O170" i="26"/>
  <c r="E49" i="26"/>
  <c r="I190" i="29"/>
  <c r="P143" i="15"/>
  <c r="I47" i="27"/>
  <c r="I158" i="25"/>
  <c r="L159" i="26"/>
  <c r="I149" i="29"/>
  <c r="E43" i="25"/>
  <c r="I30" i="26"/>
  <c r="L37" i="29"/>
  <c r="J209" i="15"/>
  <c r="L33" i="25"/>
  <c r="I204" i="30"/>
  <c r="O37" i="26"/>
  <c r="O188" i="26"/>
  <c r="O180" i="20"/>
  <c r="O207" i="30"/>
  <c r="O187" i="26"/>
  <c r="I193" i="26"/>
  <c r="L54" i="25"/>
  <c r="I107" i="25"/>
  <c r="E97" i="20"/>
  <c r="I140" i="29"/>
  <c r="E184" i="27"/>
  <c r="E65" i="28"/>
  <c r="O153" i="26"/>
  <c r="I109" i="28"/>
  <c r="E112" i="27"/>
  <c r="I190" i="25"/>
  <c r="E34" i="26"/>
  <c r="E172" i="25"/>
  <c r="I178" i="26"/>
  <c r="O157" i="26"/>
  <c r="L42" i="25"/>
  <c r="E192" i="28"/>
  <c r="O47" i="30"/>
  <c r="J64" i="15"/>
  <c r="I46" i="27"/>
  <c r="O62" i="30"/>
  <c r="I156" i="27"/>
  <c r="O56" i="30"/>
  <c r="I33" i="29"/>
  <c r="E33" i="30"/>
  <c r="E100" i="20"/>
  <c r="L94" i="29"/>
  <c r="O108" i="20"/>
  <c r="L155" i="25"/>
  <c r="P29" i="15"/>
  <c r="J196" i="15"/>
  <c r="I36" i="25"/>
  <c r="O158" i="29"/>
  <c r="L31" i="30"/>
  <c r="O42" i="20"/>
  <c r="L62" i="20"/>
  <c r="I148" i="27"/>
  <c r="E203" i="26"/>
  <c r="L39" i="29"/>
  <c r="I199" i="28"/>
  <c r="L207" i="25"/>
  <c r="O163" i="27"/>
  <c r="L57" i="27"/>
  <c r="E165" i="27"/>
  <c r="M49" i="15"/>
  <c r="E177" i="30"/>
  <c r="E202" i="32"/>
  <c r="L142" i="29"/>
  <c r="L57" i="30"/>
  <c r="L145" i="29"/>
  <c r="L151" i="28"/>
  <c r="O55" i="26"/>
  <c r="L198" i="28"/>
  <c r="O181" i="30"/>
  <c r="M193" i="15"/>
  <c r="L155" i="27"/>
  <c r="L203" i="20"/>
  <c r="L108" i="26"/>
  <c r="L137" i="25"/>
  <c r="I93" i="30"/>
  <c r="I208" i="27"/>
  <c r="E200" i="28"/>
  <c r="E70" i="26"/>
  <c r="P49" i="15"/>
  <c r="E96" i="26"/>
  <c r="E67" i="20"/>
  <c r="P98" i="15"/>
  <c r="F61" i="15"/>
  <c r="L187" i="26"/>
  <c r="M173" i="15"/>
  <c r="I182" i="27"/>
  <c r="O147" i="25"/>
  <c r="I181" i="25"/>
  <c r="I98" i="20"/>
  <c r="P57" i="15"/>
  <c r="L108" i="20"/>
  <c r="L166" i="30"/>
  <c r="E103" i="27"/>
  <c r="I114" i="29"/>
  <c r="L31" i="26"/>
  <c r="I189" i="26"/>
  <c r="E98" i="25"/>
  <c r="E158" i="27"/>
  <c r="I163" i="26"/>
  <c r="L34" i="31"/>
  <c r="E41" i="20"/>
  <c r="L99" i="27"/>
  <c r="L171" i="26"/>
  <c r="P99" i="15"/>
  <c r="M67" i="15"/>
  <c r="E144" i="26"/>
  <c r="I64" i="20"/>
  <c r="I198" i="29"/>
  <c r="O104" i="28"/>
  <c r="I176" i="29"/>
  <c r="I66" i="20"/>
  <c r="L210" i="25"/>
  <c r="O95" i="28"/>
  <c r="M172" i="15"/>
  <c r="L202" i="26"/>
  <c r="E188" i="27"/>
  <c r="L157" i="25"/>
  <c r="O104" i="26"/>
  <c r="I29" i="31"/>
  <c r="E188" i="25"/>
  <c r="E63" i="29"/>
  <c r="L161" i="27"/>
  <c r="L37" i="30"/>
  <c r="L203" i="26"/>
  <c r="O158" i="25"/>
  <c r="E197" i="27"/>
  <c r="I163" i="20"/>
  <c r="J61" i="15"/>
  <c r="L108" i="31"/>
  <c r="E203" i="25"/>
  <c r="O96" i="25"/>
  <c r="O172" i="27"/>
  <c r="I144" i="33"/>
  <c r="P163" i="15"/>
  <c r="O202" i="27"/>
  <c r="L104" i="25"/>
  <c r="O145" i="26"/>
  <c r="E105" i="31"/>
  <c r="O164" i="30"/>
  <c r="I147" i="26"/>
  <c r="E153" i="27"/>
  <c r="L48" i="30"/>
  <c r="I154" i="31"/>
  <c r="L61" i="25"/>
  <c r="J55" i="15"/>
  <c r="E70" i="28"/>
  <c r="O194" i="30"/>
  <c r="O52" i="20"/>
  <c r="J142" i="15"/>
  <c r="I56" i="25"/>
  <c r="L191" i="26"/>
  <c r="O62" i="20"/>
  <c r="O51" i="27"/>
  <c r="I110" i="30"/>
  <c r="L113" i="25"/>
  <c r="P147" i="15"/>
  <c r="I186" i="29"/>
  <c r="O148" i="30"/>
  <c r="O152" i="26"/>
  <c r="P196" i="15"/>
  <c r="I185" i="26"/>
  <c r="O179" i="30"/>
  <c r="I210" i="28"/>
  <c r="E207" i="27"/>
  <c r="O64" i="26"/>
  <c r="O144" i="26"/>
  <c r="O54" i="31"/>
  <c r="L158" i="27"/>
  <c r="E140" i="25"/>
  <c r="I201" i="26"/>
  <c r="O204" i="30"/>
  <c r="I152" i="26"/>
  <c r="I145" i="27"/>
  <c r="I177" i="30"/>
  <c r="L152" i="28"/>
  <c r="J164" i="15"/>
  <c r="I176" i="30"/>
  <c r="E182" i="27"/>
  <c r="I104" i="25"/>
  <c r="E65" i="25"/>
  <c r="E95" i="29"/>
  <c r="O160" i="26"/>
  <c r="E63" i="25"/>
  <c r="O191" i="25"/>
  <c r="O41" i="29"/>
  <c r="L94" i="25"/>
  <c r="L206" i="20"/>
  <c r="O42" i="25"/>
  <c r="I147" i="27"/>
  <c r="E113" i="27"/>
  <c r="L32" i="25"/>
  <c r="O114" i="28"/>
  <c r="O204" i="27"/>
  <c r="L156" i="20"/>
  <c r="L159" i="30"/>
  <c r="M114" i="15"/>
  <c r="J96" i="15"/>
  <c r="I32" i="27"/>
  <c r="E161" i="20"/>
  <c r="E105" i="30"/>
  <c r="O167" i="25"/>
  <c r="I95" i="28"/>
  <c r="E169" i="30"/>
  <c r="L189" i="30"/>
  <c r="I138" i="26"/>
  <c r="E156" i="25"/>
  <c r="I53" i="26"/>
  <c r="E161" i="30"/>
  <c r="O37" i="30"/>
  <c r="L99" i="20"/>
  <c r="O157" i="27"/>
  <c r="I33" i="30"/>
  <c r="L191" i="30"/>
  <c r="I155" i="20"/>
  <c r="E35" i="26"/>
  <c r="I59" i="20"/>
  <c r="L168" i="25"/>
  <c r="L65" i="31"/>
  <c r="O95" i="29"/>
  <c r="O175" i="26"/>
  <c r="O137" i="29"/>
  <c r="O46" i="27"/>
  <c r="O178" i="28"/>
  <c r="E161" i="27"/>
  <c r="L148" i="27"/>
  <c r="E187" i="25"/>
  <c r="L192" i="30"/>
  <c r="I50" i="28"/>
  <c r="I102" i="29"/>
  <c r="I97" i="26"/>
  <c r="E46" i="27"/>
  <c r="O58" i="31"/>
  <c r="O37" i="27"/>
  <c r="I204" i="25"/>
  <c r="I175" i="26"/>
  <c r="E114" i="25"/>
  <c r="L161" i="30"/>
  <c r="I171" i="26"/>
  <c r="I200" i="27"/>
  <c r="P140" i="15"/>
  <c r="E98" i="29"/>
  <c r="E184" i="28"/>
  <c r="E70" i="27"/>
  <c r="I146" i="25"/>
  <c r="I39" i="30"/>
  <c r="E114" i="29"/>
  <c r="L204" i="30"/>
  <c r="E156" i="29"/>
  <c r="I140" i="30"/>
  <c r="L196" i="28"/>
  <c r="L194" i="30"/>
  <c r="E193" i="29"/>
  <c r="E184" i="25"/>
  <c r="O38" i="26"/>
  <c r="O66" i="26"/>
  <c r="E31" i="26"/>
  <c r="I111" i="27"/>
  <c r="E113" i="25"/>
  <c r="L189" i="25"/>
  <c r="O59" i="30"/>
  <c r="O99" i="26"/>
  <c r="I176" i="27"/>
  <c r="I26" i="20"/>
  <c r="I209" i="20"/>
  <c r="L155" i="30"/>
  <c r="O57" i="30"/>
  <c r="I57" i="27"/>
  <c r="L35" i="20"/>
  <c r="E64" i="26"/>
  <c r="N195" i="15"/>
  <c r="E25" i="30"/>
  <c r="N156" i="15"/>
  <c r="O105" i="27"/>
  <c r="I49" i="29"/>
  <c r="O176" i="25"/>
  <c r="E37" i="26"/>
  <c r="I187" i="25"/>
  <c r="O108" i="31"/>
  <c r="O102" i="26"/>
  <c r="E159" i="27"/>
  <c r="E182" i="26"/>
  <c r="O169" i="30"/>
  <c r="L166" i="29"/>
  <c r="E110" i="25"/>
  <c r="O62" i="29"/>
  <c r="E110" i="26"/>
  <c r="O197" i="27"/>
  <c r="E61" i="30"/>
  <c r="I150" i="30"/>
  <c r="L183" i="28"/>
  <c r="I68" i="20"/>
  <c r="O190" i="29"/>
  <c r="I207" i="25"/>
  <c r="I157" i="30"/>
  <c r="I104" i="26"/>
  <c r="O55" i="30"/>
  <c r="L189" i="26"/>
  <c r="I97" i="29"/>
  <c r="I196" i="29"/>
  <c r="L151" i="26"/>
  <c r="L155" i="20"/>
  <c r="O56" i="27"/>
  <c r="O94" i="25"/>
  <c r="E142" i="27"/>
  <c r="L157" i="26"/>
  <c r="I61" i="27"/>
  <c r="O50" i="31"/>
  <c r="I94" i="26"/>
  <c r="L182" i="29"/>
  <c r="F58" i="15"/>
  <c r="I41" i="30"/>
  <c r="O43" i="31"/>
  <c r="E42" i="30"/>
  <c r="O141" i="25"/>
  <c r="L39" i="25"/>
  <c r="O30" i="27"/>
  <c r="L182" i="20"/>
  <c r="L151" i="30"/>
  <c r="I31" i="25"/>
  <c r="E57" i="26"/>
  <c r="L102" i="29"/>
  <c r="F211" i="15"/>
  <c r="O199" i="26"/>
  <c r="I195" i="20"/>
  <c r="I28" i="20"/>
  <c r="O156" i="30"/>
  <c r="L108" i="25"/>
  <c r="O25" i="29"/>
  <c r="I155" i="25"/>
  <c r="L93" i="25"/>
  <c r="E187" i="27"/>
  <c r="L184" i="27"/>
  <c r="E28" i="30"/>
  <c r="E208" i="28"/>
  <c r="E195" i="30"/>
  <c r="P184" i="15"/>
  <c r="L148" i="30"/>
  <c r="O66" i="29"/>
  <c r="E173" i="25"/>
  <c r="I153" i="27"/>
  <c r="L149" i="25"/>
  <c r="E145" i="26"/>
  <c r="I107" i="29"/>
  <c r="O206" i="28"/>
  <c r="O205" i="26"/>
  <c r="E52" i="27"/>
  <c r="O59" i="31"/>
  <c r="L112" i="27"/>
  <c r="E154" i="29"/>
  <c r="E198" i="26"/>
  <c r="O65" i="30"/>
  <c r="P203" i="15"/>
  <c r="L201" i="26"/>
  <c r="P149" i="15"/>
  <c r="L210" i="27"/>
  <c r="O50" i="28"/>
  <c r="L142" i="25"/>
  <c r="L103" i="30"/>
  <c r="O52" i="27"/>
  <c r="O187" i="27"/>
  <c r="I38" i="28"/>
  <c r="J57" i="15"/>
  <c r="I93" i="25"/>
  <c r="L92" i="28"/>
  <c r="I48" i="28"/>
  <c r="P94" i="15"/>
  <c r="L151" i="27"/>
  <c r="O40" i="30"/>
  <c r="M171" i="15"/>
  <c r="I177" i="20"/>
  <c r="L38" i="30"/>
  <c r="I192" i="28"/>
  <c r="I56" i="26"/>
  <c r="O199" i="25"/>
  <c r="O149" i="28"/>
  <c r="E29" i="29"/>
  <c r="L202" i="25"/>
  <c r="L167" i="30"/>
  <c r="E183" i="20"/>
  <c r="E42" i="20"/>
  <c r="E165" i="25"/>
  <c r="O201" i="29"/>
  <c r="L91" i="29"/>
  <c r="E185" i="29"/>
  <c r="I60" i="26"/>
  <c r="O59" i="20"/>
  <c r="I139" i="28"/>
  <c r="L144" i="31"/>
  <c r="I69" i="30"/>
  <c r="I205" i="27"/>
  <c r="I136" i="25"/>
  <c r="L32" i="31"/>
  <c r="L202" i="30"/>
  <c r="I153" i="30"/>
  <c r="F71" i="15"/>
  <c r="O115" i="29"/>
  <c r="E146" i="29"/>
  <c r="I172" i="31"/>
  <c r="P42" i="15"/>
  <c r="L41" i="26"/>
  <c r="L168" i="26"/>
  <c r="E31" i="29"/>
  <c r="L170" i="27"/>
  <c r="O136" i="29"/>
  <c r="L58" i="28"/>
  <c r="E173" i="26"/>
  <c r="O150" i="25"/>
  <c r="E94" i="25"/>
  <c r="L212" i="20"/>
  <c r="L209" i="26"/>
  <c r="E179" i="27"/>
  <c r="L146" i="20"/>
  <c r="F141" i="15"/>
  <c r="L204" i="26"/>
  <c r="O190" i="26"/>
  <c r="L111" i="27"/>
  <c r="E176" i="30"/>
  <c r="O65" i="26"/>
  <c r="E92" i="25"/>
  <c r="O33" i="29"/>
  <c r="L39" i="31"/>
  <c r="I94" i="29"/>
  <c r="O172" i="25"/>
  <c r="E96" i="28"/>
  <c r="L171" i="25"/>
  <c r="O139" i="25"/>
  <c r="E32" i="27"/>
  <c r="E158" i="25"/>
  <c r="O34" i="26"/>
  <c r="O110" i="20"/>
  <c r="E154" i="28"/>
  <c r="L72" i="20"/>
  <c r="L47" i="26"/>
  <c r="O54" i="20"/>
  <c r="O57" i="25"/>
  <c r="I206" i="25"/>
  <c r="O115" i="26"/>
  <c r="E25" i="26"/>
  <c r="J58" i="15"/>
  <c r="E50" i="25"/>
  <c r="L70" i="26"/>
  <c r="I68" i="30"/>
  <c r="I169" i="26"/>
  <c r="E67" i="30"/>
  <c r="I159" i="26"/>
  <c r="L102" i="30"/>
  <c r="O50" i="30"/>
  <c r="E190" i="30"/>
  <c r="J99" i="15"/>
  <c r="I150" i="25"/>
  <c r="I192" i="30"/>
  <c r="E36" i="20"/>
  <c r="I34" i="26"/>
  <c r="O39" i="25"/>
  <c r="O158" i="20"/>
  <c r="M31" i="15"/>
  <c r="I26" i="30"/>
  <c r="M146" i="15"/>
  <c r="E100" i="27"/>
  <c r="E175" i="20"/>
  <c r="L163" i="25"/>
  <c r="O97" i="25"/>
  <c r="I47" i="25"/>
  <c r="I112" i="20"/>
  <c r="E65" i="26"/>
  <c r="O206" i="25"/>
  <c r="I96" i="25"/>
  <c r="L166" i="27"/>
  <c r="L112" i="26"/>
  <c r="E27" i="29"/>
  <c r="F159" i="15"/>
  <c r="K177" i="15"/>
  <c r="I54" i="31"/>
  <c r="E55" i="26"/>
  <c r="L200" i="26"/>
  <c r="L203" i="28"/>
  <c r="O35" i="26"/>
  <c r="L107" i="27"/>
  <c r="O136" i="25"/>
  <c r="E58" i="26"/>
  <c r="L180" i="26"/>
  <c r="L176" i="30"/>
  <c r="F186" i="15"/>
  <c r="I155" i="29"/>
  <c r="L176" i="25"/>
  <c r="L193" i="27"/>
  <c r="E101" i="26"/>
  <c r="E94" i="20"/>
  <c r="J36" i="15"/>
  <c r="L139" i="29"/>
  <c r="L60" i="29"/>
  <c r="I158" i="20"/>
  <c r="I190" i="30"/>
  <c r="I39" i="31"/>
  <c r="L139" i="30"/>
  <c r="O41" i="25"/>
  <c r="O63" i="30"/>
  <c r="I34" i="30"/>
  <c r="I105" i="27"/>
  <c r="F203" i="15"/>
  <c r="I170" i="30"/>
  <c r="I59" i="27"/>
  <c r="O111" i="27"/>
  <c r="O144" i="29"/>
  <c r="E42" i="25"/>
  <c r="O102" i="27"/>
  <c r="J98" i="15"/>
  <c r="L195" i="26"/>
  <c r="L51" i="31"/>
  <c r="E184" i="20"/>
  <c r="J170" i="15"/>
  <c r="L59" i="30"/>
  <c r="L30" i="29"/>
  <c r="F205" i="15"/>
  <c r="E200" i="29"/>
  <c r="O201" i="28"/>
  <c r="O163" i="20"/>
  <c r="M39" i="15"/>
  <c r="L36" i="30"/>
  <c r="O151" i="30"/>
  <c r="L57" i="26"/>
  <c r="E98" i="26"/>
  <c r="E100" i="28"/>
  <c r="I175" i="27"/>
  <c r="O137" i="28"/>
  <c r="L53" i="26"/>
  <c r="I111" i="30"/>
  <c r="L97" i="29"/>
  <c r="I49" i="26"/>
  <c r="O156" i="25"/>
  <c r="E108" i="29"/>
  <c r="I101" i="20"/>
  <c r="L194" i="26"/>
  <c r="E152" i="26"/>
  <c r="O163" i="30"/>
  <c r="F40" i="15"/>
  <c r="L196" i="29"/>
  <c r="E172" i="26"/>
  <c r="E105" i="20"/>
  <c r="E180" i="28"/>
  <c r="E169" i="27"/>
  <c r="L164" i="26"/>
  <c r="O207" i="20"/>
  <c r="E154" i="26"/>
  <c r="I172" i="25"/>
  <c r="L179" i="30"/>
  <c r="L67" i="28"/>
  <c r="E180" i="20"/>
  <c r="O108" i="28"/>
  <c r="L172" i="30"/>
  <c r="L53" i="30"/>
  <c r="J27" i="15"/>
  <c r="L66" i="30"/>
  <c r="E192" i="26"/>
  <c r="E199" i="30"/>
  <c r="P210" i="15"/>
  <c r="E187" i="30"/>
  <c r="O169" i="25"/>
  <c r="E102" i="30"/>
  <c r="E202" i="29"/>
  <c r="L180" i="27"/>
  <c r="L138" i="25"/>
  <c r="E98" i="27"/>
  <c r="L64" i="20"/>
  <c r="I112" i="29"/>
  <c r="P167" i="15"/>
  <c r="L159" i="27"/>
  <c r="O181" i="25"/>
  <c r="I147" i="30"/>
  <c r="I195" i="26"/>
  <c r="I37" i="29"/>
  <c r="O206" i="29"/>
  <c r="L156" i="29"/>
  <c r="I165" i="25"/>
  <c r="I189" i="31"/>
  <c r="O33" i="30"/>
  <c r="E107" i="27"/>
  <c r="I32" i="30"/>
  <c r="O39" i="30"/>
  <c r="O33" i="31"/>
  <c r="E162" i="29"/>
  <c r="E193" i="25"/>
  <c r="E60" i="25"/>
  <c r="O175" i="20"/>
  <c r="E163" i="25"/>
  <c r="I42" i="26"/>
  <c r="E101" i="28"/>
  <c r="O33" i="25"/>
  <c r="O109" i="26"/>
  <c r="I96" i="30"/>
  <c r="E210" i="25"/>
  <c r="E145" i="29"/>
  <c r="O46" i="30"/>
  <c r="I101" i="30"/>
  <c r="O55" i="31"/>
  <c r="E34" i="25"/>
  <c r="E48" i="30"/>
  <c r="E43" i="27"/>
  <c r="Q187" i="15"/>
  <c r="E157" i="26"/>
  <c r="L70" i="27"/>
  <c r="M66" i="15"/>
  <c r="O28" i="25"/>
  <c r="E183" i="27"/>
  <c r="E104" i="25"/>
  <c r="E137" i="29"/>
  <c r="O199" i="29"/>
  <c r="L180" i="28"/>
  <c r="I153" i="29"/>
  <c r="O54" i="26"/>
  <c r="I66" i="26"/>
  <c r="I27" i="25"/>
  <c r="L192" i="27"/>
  <c r="E39" i="31"/>
  <c r="O63" i="25"/>
  <c r="E161" i="28"/>
  <c r="I59" i="28"/>
  <c r="E66" i="30"/>
  <c r="O100" i="28"/>
  <c r="O52" i="30"/>
  <c r="O183" i="26"/>
  <c r="O195" i="25"/>
  <c r="E202" i="27"/>
  <c r="I169" i="29"/>
  <c r="I103" i="25"/>
  <c r="E166" i="26"/>
  <c r="I69" i="29"/>
  <c r="E56" i="30"/>
  <c r="I50" i="27"/>
  <c r="I39" i="29"/>
  <c r="I65" i="30"/>
  <c r="E36" i="26"/>
  <c r="E91" i="27"/>
  <c r="J31" i="15"/>
  <c r="M68" i="15"/>
  <c r="L65" i="28"/>
  <c r="O51" i="28"/>
  <c r="E169" i="25"/>
  <c r="O187" i="28"/>
  <c r="L102" i="27"/>
  <c r="J139" i="15"/>
  <c r="E62" i="28"/>
  <c r="E66" i="29"/>
  <c r="L93" i="30"/>
  <c r="J189" i="15"/>
  <c r="I62" i="26"/>
  <c r="L92" i="30"/>
  <c r="E153" i="28"/>
  <c r="L158" i="29"/>
  <c r="O70" i="26"/>
  <c r="L110" i="30"/>
  <c r="I202" i="25"/>
  <c r="L39" i="20"/>
  <c r="O193" i="26"/>
  <c r="L26" i="27"/>
  <c r="M95" i="15"/>
  <c r="F94" i="15"/>
  <c r="L194" i="27"/>
  <c r="E150" i="27"/>
  <c r="I174" i="28"/>
  <c r="O116" i="20"/>
  <c r="I113" i="31"/>
  <c r="I106" i="25"/>
  <c r="I166" i="27"/>
  <c r="F42" i="15"/>
  <c r="O210" i="27"/>
  <c r="O103" i="29"/>
  <c r="O160" i="27"/>
  <c r="I142" i="27"/>
  <c r="O68" i="25"/>
  <c r="E195" i="25"/>
  <c r="I47" i="26"/>
  <c r="E49" i="30"/>
  <c r="E179" i="26"/>
  <c r="L40" i="29"/>
  <c r="E194" i="20"/>
  <c r="L157" i="28"/>
  <c r="O43" i="26"/>
  <c r="Q43" i="15"/>
  <c r="E204" i="26"/>
  <c r="L43" i="26"/>
  <c r="E189" i="25"/>
  <c r="I179" i="29"/>
  <c r="O187" i="29"/>
  <c r="I182" i="25"/>
  <c r="L153" i="25"/>
  <c r="J191" i="15"/>
  <c r="P200" i="15"/>
  <c r="E157" i="20"/>
  <c r="O31" i="30"/>
  <c r="L174" i="20"/>
  <c r="O69" i="26"/>
  <c r="I197" i="27"/>
  <c r="E65" i="30"/>
  <c r="O207" i="27"/>
  <c r="E47" i="30"/>
  <c r="I168" i="30"/>
  <c r="O53" i="30"/>
  <c r="I154" i="25"/>
  <c r="M198" i="15"/>
  <c r="I102" i="25"/>
  <c r="O27" i="30"/>
  <c r="E208" i="27"/>
  <c r="P59" i="15"/>
  <c r="E169" i="29"/>
  <c r="I185" i="20"/>
  <c r="O110" i="26"/>
  <c r="I32" i="29"/>
  <c r="I148" i="26"/>
  <c r="I63" i="25"/>
  <c r="I163" i="25"/>
  <c r="O101" i="30"/>
  <c r="I142" i="30"/>
  <c r="O153" i="27"/>
  <c r="L194" i="25"/>
  <c r="E201" i="26"/>
  <c r="E115" i="27"/>
  <c r="O156" i="29"/>
  <c r="E192" i="27"/>
  <c r="P113" i="15"/>
  <c r="E37" i="29"/>
  <c r="L46" i="25"/>
  <c r="L204" i="28"/>
  <c r="I69" i="25"/>
  <c r="O70" i="27"/>
  <c r="I156" i="26"/>
  <c r="O56" i="29"/>
  <c r="L184" i="30"/>
  <c r="O40" i="26"/>
  <c r="O165" i="28"/>
  <c r="L192" i="20"/>
  <c r="I143" i="30"/>
  <c r="I108" i="20"/>
  <c r="O154" i="25"/>
  <c r="I36" i="28"/>
  <c r="O39" i="27"/>
  <c r="M166" i="15"/>
  <c r="O50" i="26"/>
  <c r="I60" i="27"/>
  <c r="E48" i="27"/>
  <c r="O145" i="25"/>
  <c r="I107" i="30"/>
  <c r="I206" i="20"/>
  <c r="M140" i="15"/>
  <c r="E91" i="31"/>
  <c r="L63" i="25"/>
  <c r="I170" i="27"/>
  <c r="I59" i="26"/>
  <c r="I50" i="25"/>
  <c r="L182" i="25"/>
  <c r="O155" i="29"/>
  <c r="L190" i="26"/>
  <c r="L207" i="30"/>
  <c r="O147" i="26"/>
  <c r="L188" i="26"/>
  <c r="E206" i="28"/>
  <c r="E187" i="28"/>
  <c r="O107" i="25"/>
  <c r="I66" i="30"/>
  <c r="O30" i="30"/>
  <c r="O174" i="25"/>
  <c r="L107" i="20"/>
  <c r="I179" i="27"/>
  <c r="E68" i="25"/>
  <c r="E164" i="20"/>
  <c r="L64" i="30"/>
  <c r="I55" i="29"/>
  <c r="O26" i="25"/>
  <c r="L147" i="30"/>
  <c r="F188" i="15"/>
  <c r="L167" i="25"/>
  <c r="L43" i="25"/>
  <c r="L174" i="28"/>
  <c r="L52" i="29"/>
  <c r="E180" i="29"/>
  <c r="I142" i="25"/>
  <c r="L189" i="20"/>
  <c r="L178" i="26"/>
  <c r="O166" i="26"/>
  <c r="O200" i="27"/>
  <c r="O170" i="20"/>
  <c r="O188" i="28"/>
  <c r="I99" i="25"/>
  <c r="E115" i="25"/>
  <c r="L96" i="25"/>
  <c r="I157" i="20"/>
  <c r="L51" i="20"/>
  <c r="O98" i="26"/>
  <c r="O58" i="29"/>
  <c r="O51" i="20"/>
  <c r="L136" i="25"/>
  <c r="E150" i="26"/>
  <c r="O160" i="30"/>
  <c r="M100" i="15"/>
  <c r="E94" i="30"/>
  <c r="L27" i="26"/>
  <c r="L111" i="30"/>
  <c r="I157" i="25"/>
  <c r="L94" i="20"/>
  <c r="O96" i="28"/>
  <c r="E69" i="31"/>
  <c r="O109" i="29"/>
  <c r="I206" i="26"/>
  <c r="E29" i="27"/>
  <c r="L114" i="29"/>
  <c r="L142" i="26"/>
  <c r="I34" i="25"/>
  <c r="L171" i="29"/>
  <c r="O186" i="30"/>
  <c r="E141" i="30"/>
  <c r="O106" i="31"/>
  <c r="O110" i="30"/>
  <c r="E193" i="20"/>
  <c r="L115" i="26"/>
  <c r="L160" i="26"/>
  <c r="L30" i="25"/>
  <c r="J94" i="15"/>
  <c r="F50" i="15"/>
  <c r="E159" i="30"/>
  <c r="E40" i="26"/>
  <c r="L186" i="20"/>
  <c r="L68" i="25"/>
  <c r="I39" i="25"/>
  <c r="E170" i="26"/>
  <c r="L187" i="25"/>
  <c r="I207" i="27"/>
  <c r="O41" i="31"/>
  <c r="L93" i="26"/>
  <c r="I161" i="30"/>
  <c r="I60" i="31"/>
  <c r="O35" i="25"/>
  <c r="O163" i="28"/>
  <c r="L96" i="28"/>
  <c r="I95" i="25"/>
  <c r="E152" i="25"/>
  <c r="I172" i="29"/>
  <c r="I98" i="25"/>
  <c r="L175" i="26"/>
  <c r="J197" i="15"/>
  <c r="L115" i="29"/>
  <c r="O196" i="26"/>
  <c r="O203" i="27"/>
  <c r="L138" i="29"/>
  <c r="E187" i="26"/>
  <c r="L160" i="25"/>
  <c r="I30" i="25"/>
  <c r="E136" i="27"/>
  <c r="L34" i="29"/>
  <c r="I57" i="30"/>
  <c r="E186" i="25"/>
  <c r="L203" i="27"/>
  <c r="I103" i="28"/>
  <c r="I183" i="26"/>
  <c r="O210" i="25"/>
  <c r="O189" i="20"/>
  <c r="E188" i="30"/>
  <c r="I177" i="29"/>
  <c r="L181" i="30"/>
  <c r="M205" i="15"/>
  <c r="O91" i="26"/>
  <c r="I186" i="28"/>
  <c r="E27" i="20"/>
  <c r="I52" i="28"/>
  <c r="I147" i="25"/>
  <c r="E69" i="30"/>
  <c r="I137" i="28"/>
  <c r="L106" i="26"/>
  <c r="O142" i="30"/>
  <c r="L65" i="26"/>
  <c r="I160" i="26"/>
  <c r="O182" i="28"/>
  <c r="P65" i="15"/>
  <c r="I39" i="27"/>
  <c r="E196" i="26"/>
  <c r="O191" i="30"/>
  <c r="L98" i="20"/>
  <c r="I139" i="26"/>
  <c r="M112" i="15"/>
  <c r="L95" i="25"/>
  <c r="E137" i="27"/>
  <c r="I209" i="27"/>
  <c r="K143" i="15"/>
  <c r="I186" i="30"/>
  <c r="P165" i="15"/>
  <c r="L200" i="27"/>
  <c r="O31" i="20"/>
  <c r="I174" i="30"/>
  <c r="E170" i="30"/>
  <c r="L98" i="28"/>
  <c r="L182" i="26"/>
  <c r="M54" i="15"/>
  <c r="L180" i="25"/>
  <c r="L178" i="25"/>
  <c r="L167" i="26"/>
  <c r="L211" i="20"/>
  <c r="I103" i="27"/>
  <c r="L28" i="29"/>
  <c r="I165" i="27"/>
  <c r="L46" i="28"/>
  <c r="E31" i="28"/>
  <c r="O149" i="25"/>
  <c r="E69" i="26"/>
  <c r="E36" i="29"/>
  <c r="E112" i="30"/>
  <c r="I210" i="25"/>
  <c r="L33" i="28"/>
  <c r="I190" i="26"/>
  <c r="L25" i="26"/>
  <c r="L26" i="25"/>
  <c r="E53" i="30"/>
  <c r="O28" i="30"/>
  <c r="O144" i="30"/>
  <c r="E145" i="25"/>
  <c r="E33" i="26"/>
  <c r="I170" i="26"/>
  <c r="O92" i="30"/>
  <c r="E110" i="30"/>
  <c r="L56" i="20"/>
  <c r="I158" i="30"/>
  <c r="I61" i="20"/>
  <c r="I208" i="30"/>
  <c r="L165" i="25"/>
  <c r="E41" i="26"/>
  <c r="P116" i="15"/>
  <c r="L49" i="30"/>
  <c r="I162" i="26"/>
  <c r="E204" i="25"/>
  <c r="L29" i="27"/>
  <c r="L191" i="20"/>
  <c r="O197" i="29"/>
  <c r="L102" i="25"/>
  <c r="I187" i="27"/>
  <c r="L173" i="25"/>
  <c r="L48" i="28"/>
  <c r="E141" i="25"/>
  <c r="E162" i="25"/>
  <c r="L143" i="29"/>
  <c r="O106" i="25"/>
  <c r="E59" i="31"/>
  <c r="I28" i="30"/>
  <c r="E95" i="27"/>
  <c r="O160" i="20"/>
  <c r="F206" i="15"/>
  <c r="O197" i="28"/>
  <c r="M108" i="15"/>
  <c r="I102" i="28"/>
  <c r="L36" i="31"/>
  <c r="I99" i="26"/>
  <c r="I203" i="27"/>
  <c r="L154" i="28"/>
  <c r="I150" i="20"/>
  <c r="I109" i="26"/>
  <c r="J108" i="15"/>
  <c r="O67" i="25"/>
  <c r="O163" i="25"/>
  <c r="E43" i="30"/>
  <c r="L50" i="31"/>
  <c r="O96" i="30"/>
  <c r="O42" i="30"/>
  <c r="M203" i="15"/>
  <c r="L34" i="30"/>
  <c r="I199" i="25"/>
  <c r="E69" i="27"/>
  <c r="O174" i="30"/>
  <c r="E204" i="28"/>
  <c r="L153" i="28"/>
  <c r="I115" i="28"/>
  <c r="M97" i="15"/>
  <c r="O177" i="20"/>
  <c r="E163" i="27"/>
  <c r="I64" i="30"/>
  <c r="E175" i="26"/>
  <c r="E25" i="28"/>
  <c r="I167" i="27"/>
  <c r="L185" i="29"/>
  <c r="E34" i="30"/>
  <c r="L169" i="25"/>
  <c r="L195" i="27"/>
  <c r="E106" i="20"/>
  <c r="O149" i="26"/>
  <c r="O176" i="20"/>
  <c r="E50" i="26"/>
  <c r="O158" i="26"/>
  <c r="O27" i="28"/>
  <c r="O199" i="27"/>
  <c r="L153" i="29"/>
  <c r="K29" i="15"/>
  <c r="O57" i="26"/>
  <c r="E40" i="20"/>
  <c r="I203" i="26"/>
  <c r="I53" i="30"/>
  <c r="E164" i="25"/>
  <c r="I60" i="25"/>
  <c r="O64" i="30"/>
  <c r="O138" i="30"/>
  <c r="O70" i="28"/>
  <c r="O70" i="20"/>
  <c r="E150" i="30"/>
  <c r="L158" i="25"/>
  <c r="O56" i="26"/>
  <c r="I31" i="28"/>
  <c r="O103" i="30"/>
  <c r="O197" i="25"/>
  <c r="O143" i="27"/>
  <c r="F173" i="15"/>
  <c r="J141" i="15"/>
  <c r="L91" i="26"/>
  <c r="E109" i="25"/>
  <c r="O151" i="20"/>
  <c r="I167" i="25"/>
  <c r="O70" i="25"/>
  <c r="O193" i="27"/>
  <c r="L136" i="27"/>
  <c r="I205" i="30"/>
  <c r="L40" i="25"/>
  <c r="L26" i="28"/>
  <c r="J183" i="15"/>
  <c r="E99" i="20"/>
  <c r="L186" i="29"/>
  <c r="I67" i="25"/>
  <c r="I101" i="28"/>
  <c r="E158" i="26"/>
  <c r="I185" i="29"/>
  <c r="I70" i="25"/>
  <c r="E206" i="27"/>
  <c r="O187" i="25"/>
  <c r="E109" i="30"/>
  <c r="I36" i="27"/>
  <c r="O143" i="20"/>
  <c r="L100" i="20"/>
  <c r="J175" i="15"/>
  <c r="E185" i="30"/>
  <c r="J49" i="15"/>
  <c r="E106" i="26"/>
  <c r="L38" i="25"/>
  <c r="E200" i="27"/>
  <c r="E27" i="31"/>
  <c r="E54" i="27"/>
  <c r="L108" i="29"/>
  <c r="F139" i="15"/>
  <c r="I149" i="27"/>
  <c r="E179" i="20"/>
  <c r="I113" i="30"/>
  <c r="L203" i="30"/>
  <c r="L166" i="25"/>
  <c r="E52" i="25"/>
  <c r="I68" i="31"/>
  <c r="E97" i="28"/>
  <c r="I40" i="30"/>
  <c r="I156" i="28"/>
  <c r="L101" i="30"/>
  <c r="I32" i="26"/>
  <c r="J166" i="15"/>
  <c r="O192" i="25"/>
  <c r="J185" i="15"/>
  <c r="O70" i="30"/>
  <c r="L140" i="26"/>
  <c r="O147" i="27"/>
  <c r="O206" i="26"/>
  <c r="J205" i="15"/>
  <c r="L33" i="29"/>
  <c r="L52" i="26"/>
  <c r="E166" i="28"/>
  <c r="E179" i="25"/>
  <c r="Q106" i="15"/>
  <c r="I33" i="25"/>
  <c r="I143" i="29"/>
  <c r="F169" i="15"/>
  <c r="I198" i="26"/>
  <c r="O195" i="26"/>
  <c r="F106" i="15"/>
  <c r="L112" i="30"/>
  <c r="F194" i="15"/>
  <c r="I110" i="26"/>
  <c r="I202" i="26"/>
  <c r="L50" i="26"/>
  <c r="L141" i="27"/>
  <c r="I63" i="31"/>
  <c r="E52" i="29"/>
  <c r="O159" i="25"/>
  <c r="O98" i="28"/>
  <c r="E181" i="30"/>
  <c r="H171" i="15"/>
  <c r="I193" i="25"/>
  <c r="E154" i="25"/>
  <c r="O63" i="29"/>
  <c r="M145" i="15"/>
  <c r="L155" i="26"/>
  <c r="H182" i="15"/>
  <c r="E156" i="28"/>
  <c r="I63" i="30"/>
  <c r="I31" i="26"/>
  <c r="M189" i="15"/>
  <c r="O61" i="26"/>
  <c r="L181" i="26"/>
  <c r="L203" i="25"/>
  <c r="I188" i="30"/>
  <c r="H64" i="15"/>
  <c r="E112" i="26"/>
  <c r="F105" i="15"/>
  <c r="E25" i="29"/>
  <c r="L39" i="27"/>
  <c r="L175" i="30"/>
  <c r="I66" i="25"/>
  <c r="E151" i="27"/>
  <c r="E39" i="27"/>
  <c r="I68" i="28"/>
  <c r="L199" i="25"/>
  <c r="E42" i="29"/>
  <c r="E176" i="26"/>
  <c r="E197" i="30"/>
  <c r="E54" i="28"/>
  <c r="E114" i="26"/>
  <c r="L142" i="30"/>
  <c r="L148" i="20"/>
  <c r="L206" i="28"/>
  <c r="I165" i="28"/>
  <c r="M207" i="15"/>
  <c r="L51" i="25"/>
  <c r="E148" i="25"/>
  <c r="E93" i="29"/>
  <c r="E171" i="20"/>
  <c r="I43" i="30"/>
  <c r="M50" i="15"/>
  <c r="J155" i="15"/>
  <c r="O103" i="26"/>
  <c r="L184" i="26"/>
  <c r="E175" i="25"/>
  <c r="O197" i="26"/>
  <c r="I210" i="26"/>
  <c r="E152" i="30"/>
  <c r="E209" i="30"/>
  <c r="L184" i="28"/>
  <c r="L50" i="29"/>
  <c r="L145" i="25"/>
  <c r="F195" i="15"/>
  <c r="I114" i="26"/>
  <c r="O203" i="20"/>
  <c r="E102" i="27"/>
  <c r="O194" i="29"/>
  <c r="I25" i="26"/>
  <c r="E55" i="20"/>
  <c r="E92" i="30"/>
  <c r="E110" i="27"/>
  <c r="M105" i="15"/>
  <c r="F146" i="15"/>
  <c r="O183" i="30"/>
  <c r="L67" i="29"/>
  <c r="L170" i="30"/>
  <c r="L158" i="26"/>
  <c r="L69" i="26"/>
  <c r="E113" i="26"/>
  <c r="L172" i="25"/>
  <c r="E67" i="31"/>
  <c r="I173" i="25"/>
  <c r="F163" i="15"/>
  <c r="O100" i="30"/>
  <c r="E43" i="20"/>
  <c r="I93" i="26"/>
  <c r="E174" i="26"/>
  <c r="E67" i="25"/>
  <c r="I33" i="31"/>
  <c r="E203" i="27"/>
  <c r="I174" i="26"/>
  <c r="L91" i="28"/>
  <c r="E142" i="30"/>
  <c r="O62" i="27"/>
  <c r="L209" i="20"/>
  <c r="O161" i="26"/>
  <c r="O142" i="26"/>
  <c r="I100" i="26"/>
  <c r="E199" i="27"/>
  <c r="O60" i="25"/>
  <c r="I26" i="27"/>
  <c r="E178" i="25"/>
  <c r="O198" i="29"/>
  <c r="O57" i="28"/>
  <c r="L27" i="27"/>
  <c r="I193" i="29"/>
  <c r="L198" i="20"/>
  <c r="O34" i="25"/>
  <c r="E136" i="25"/>
  <c r="L65" i="30"/>
  <c r="O202" i="26"/>
  <c r="I161" i="26"/>
  <c r="I181" i="30"/>
  <c r="E50" i="30"/>
  <c r="I112" i="27"/>
  <c r="E62" i="27"/>
  <c r="L149" i="26"/>
  <c r="E180" i="25"/>
  <c r="O41" i="30"/>
  <c r="L109" i="25"/>
  <c r="I109" i="25"/>
  <c r="L111" i="29"/>
  <c r="O54" i="29"/>
  <c r="E99" i="29"/>
  <c r="O108" i="30"/>
  <c r="F208" i="15"/>
  <c r="O178" i="25"/>
  <c r="F26" i="15"/>
  <c r="E33" i="28"/>
  <c r="E38" i="30"/>
  <c r="L175" i="28"/>
  <c r="I149" i="20"/>
  <c r="L51" i="30"/>
  <c r="I145" i="30"/>
  <c r="I29" i="26"/>
  <c r="L201" i="27"/>
  <c r="I29" i="28"/>
  <c r="O58" i="27"/>
  <c r="E49" i="27"/>
  <c r="O170" i="28"/>
  <c r="P176" i="15"/>
  <c r="E136" i="30"/>
  <c r="I209" i="30"/>
  <c r="L96" i="27"/>
  <c r="J65" i="15"/>
  <c r="E205" i="30"/>
  <c r="I103" i="26"/>
  <c r="L167" i="27"/>
  <c r="M58" i="15"/>
  <c r="O105" i="30"/>
  <c r="L92" i="27"/>
  <c r="E148" i="30"/>
  <c r="E181" i="28"/>
  <c r="O107" i="29"/>
  <c r="J159" i="15"/>
  <c r="O169" i="28"/>
  <c r="I204" i="26"/>
  <c r="I40" i="27"/>
  <c r="I67" i="30"/>
  <c r="J100" i="15"/>
  <c r="E161" i="25"/>
  <c r="O152" i="30"/>
  <c r="I68" i="27"/>
  <c r="I34" i="31"/>
  <c r="M29" i="15"/>
  <c r="L38" i="29"/>
  <c r="J207" i="15"/>
  <c r="M139" i="15"/>
  <c r="E62" i="30"/>
  <c r="O137" i="30"/>
  <c r="Q100" i="15"/>
  <c r="O157" i="20"/>
  <c r="E209" i="25"/>
  <c r="L99" i="26"/>
  <c r="E92" i="29"/>
  <c r="O101" i="28"/>
  <c r="P144" i="15"/>
  <c r="L168" i="30"/>
  <c r="I175" i="20"/>
  <c r="E54" i="25"/>
  <c r="O189" i="25"/>
  <c r="O114" i="26"/>
  <c r="I196" i="26"/>
  <c r="I172" i="20"/>
  <c r="L179" i="27"/>
  <c r="J158" i="15"/>
  <c r="J70" i="15"/>
  <c r="L146" i="27"/>
  <c r="E178" i="20"/>
  <c r="E137" i="25"/>
  <c r="E102" i="20"/>
  <c r="L107" i="28"/>
  <c r="I105" i="25"/>
  <c r="O33" i="28"/>
  <c r="E113" i="29"/>
  <c r="E168" i="25"/>
  <c r="O69" i="30"/>
  <c r="E91" i="30"/>
  <c r="L170" i="26"/>
  <c r="O97" i="20"/>
  <c r="I105" i="28"/>
  <c r="L110" i="28"/>
  <c r="O101" i="26"/>
  <c r="O67" i="30"/>
  <c r="I43" i="20"/>
  <c r="E51" i="30"/>
  <c r="E138" i="25"/>
  <c r="O38" i="31"/>
  <c r="I59" i="30"/>
  <c r="L190" i="28"/>
  <c r="O208" i="30"/>
  <c r="O55" i="25"/>
  <c r="L66" i="29"/>
  <c r="E100" i="25"/>
  <c r="O161" i="25"/>
  <c r="O200" i="26"/>
  <c r="I210" i="30"/>
  <c r="E57" i="28"/>
  <c r="L165" i="28"/>
  <c r="L206" i="25"/>
  <c r="O203" i="26"/>
  <c r="L173" i="28"/>
  <c r="I144" i="26"/>
  <c r="O162" i="25"/>
  <c r="L65" i="29"/>
  <c r="O158" i="30"/>
  <c r="I160" i="29"/>
  <c r="K147" i="15"/>
  <c r="N144" i="15"/>
  <c r="K163" i="15"/>
  <c r="J252" i="29" l="1"/>
  <c r="J160" i="29"/>
  <c r="P158" i="30"/>
  <c r="P250" i="30"/>
  <c r="M65" i="29"/>
  <c r="P162" i="25"/>
  <c r="P254" i="25"/>
  <c r="J236" i="26"/>
  <c r="J144" i="26"/>
  <c r="M265" i="28"/>
  <c r="M173" i="28"/>
  <c r="P295" i="26"/>
  <c r="P203" i="26"/>
  <c r="M298" i="25"/>
  <c r="M206" i="25"/>
  <c r="M257" i="28"/>
  <c r="M165" i="28"/>
  <c r="F57" i="28"/>
  <c r="J302" i="30"/>
  <c r="J210" i="30"/>
  <c r="P292" i="26"/>
  <c r="P200" i="26"/>
  <c r="P253" i="25"/>
  <c r="P161" i="25"/>
  <c r="F100" i="25"/>
  <c r="M66" i="29"/>
  <c r="P55" i="25"/>
  <c r="P300" i="30"/>
  <c r="P208" i="30"/>
  <c r="M190" i="28"/>
  <c r="M282" i="28"/>
  <c r="J59" i="30"/>
  <c r="P38" i="31"/>
  <c r="F138" i="25"/>
  <c r="F230" i="25"/>
  <c r="F51" i="30"/>
  <c r="J43" i="20"/>
  <c r="P67" i="30"/>
  <c r="P101" i="26"/>
  <c r="M110" i="28"/>
  <c r="J105" i="28"/>
  <c r="P97" i="20"/>
  <c r="M170" i="26"/>
  <c r="M262" i="26"/>
  <c r="F91" i="30"/>
  <c r="P69" i="30"/>
  <c r="F260" i="25"/>
  <c r="F168" i="25"/>
  <c r="F113" i="29"/>
  <c r="P33" i="28"/>
  <c r="J105" i="25"/>
  <c r="M107" i="28"/>
  <c r="F102" i="20"/>
  <c r="F229" i="25"/>
  <c r="F137" i="25"/>
  <c r="F178" i="20"/>
  <c r="F270" i="20"/>
  <c r="M238" i="27"/>
  <c r="M146" i="27"/>
  <c r="K250" i="15"/>
  <c r="M179" i="27"/>
  <c r="M271" i="27"/>
  <c r="J264" i="20"/>
  <c r="J172" i="20"/>
  <c r="J196" i="26"/>
  <c r="J288" i="26"/>
  <c r="P114" i="26"/>
  <c r="P281" i="25"/>
  <c r="P189" i="25"/>
  <c r="F54" i="25"/>
  <c r="J267" i="20"/>
  <c r="J175" i="20"/>
  <c r="M260" i="30"/>
  <c r="M168" i="30"/>
  <c r="Q236" i="15"/>
  <c r="P101" i="28"/>
  <c r="F92" i="29"/>
  <c r="M99" i="26"/>
  <c r="F301" i="25"/>
  <c r="F209" i="25"/>
  <c r="P249" i="20"/>
  <c r="P157" i="20"/>
  <c r="P137" i="30"/>
  <c r="P229" i="30"/>
  <c r="F62" i="30"/>
  <c r="N231" i="15"/>
  <c r="K299" i="15"/>
  <c r="M38" i="29"/>
  <c r="J34" i="31"/>
  <c r="J68" i="27"/>
  <c r="P152" i="30"/>
  <c r="P244" i="30"/>
  <c r="F161" i="25"/>
  <c r="F253" i="25"/>
  <c r="J67" i="30"/>
  <c r="J40" i="27"/>
  <c r="J204" i="26"/>
  <c r="J296" i="26"/>
  <c r="P261" i="28"/>
  <c r="P169" i="28"/>
  <c r="K251" i="15"/>
  <c r="P107" i="29"/>
  <c r="F273" i="28"/>
  <c r="F181" i="28"/>
  <c r="F240" i="30"/>
  <c r="F148" i="30"/>
  <c r="M92" i="27"/>
  <c r="P105" i="30"/>
  <c r="M259" i="27"/>
  <c r="M167" i="27"/>
  <c r="J103" i="26"/>
  <c r="F205" i="30"/>
  <c r="F297" i="30"/>
  <c r="M96" i="27"/>
  <c r="J301" i="30"/>
  <c r="J209" i="30"/>
  <c r="F228" i="30"/>
  <c r="F136" i="30"/>
  <c r="Q268" i="15"/>
  <c r="P262" i="28"/>
  <c r="P170" i="28"/>
  <c r="F49" i="27"/>
  <c r="P58" i="27"/>
  <c r="J29" i="28"/>
  <c r="M293" i="27"/>
  <c r="M201" i="27"/>
  <c r="J29" i="26"/>
  <c r="J237" i="30"/>
  <c r="J145" i="30"/>
  <c r="M51" i="30"/>
  <c r="J241" i="20"/>
  <c r="J149" i="20"/>
  <c r="M267" i="28"/>
  <c r="M175" i="28"/>
  <c r="F38" i="30"/>
  <c r="F33" i="28"/>
  <c r="P270" i="25"/>
  <c r="P178" i="25"/>
  <c r="H300" i="15"/>
  <c r="P108" i="30"/>
  <c r="F99" i="29"/>
  <c r="P54" i="29"/>
  <c r="M111" i="29"/>
  <c r="J109" i="25"/>
  <c r="M109" i="25"/>
  <c r="P41" i="30"/>
  <c r="F180" i="25"/>
  <c r="F272" i="25"/>
  <c r="M241" i="26"/>
  <c r="M149" i="26"/>
  <c r="F62" i="27"/>
  <c r="J112" i="27"/>
  <c r="F50" i="30"/>
  <c r="J273" i="30"/>
  <c r="J181" i="30"/>
  <c r="J161" i="26"/>
  <c r="J253" i="26"/>
  <c r="P202" i="26"/>
  <c r="P294" i="26"/>
  <c r="M65" i="30"/>
  <c r="F136" i="25"/>
  <c r="F228" i="25"/>
  <c r="P34" i="25"/>
  <c r="M198" i="20"/>
  <c r="M290" i="20"/>
  <c r="J285" i="29"/>
  <c r="J193" i="29"/>
  <c r="M27" i="27"/>
  <c r="P57" i="28"/>
  <c r="P290" i="29"/>
  <c r="P198" i="29"/>
  <c r="F270" i="25"/>
  <c r="F178" i="25"/>
  <c r="J26" i="27"/>
  <c r="P60" i="25"/>
  <c r="F291" i="27"/>
  <c r="F199" i="27"/>
  <c r="J100" i="26"/>
  <c r="P234" i="26"/>
  <c r="P142" i="26"/>
  <c r="P253" i="26"/>
  <c r="P161" i="26"/>
  <c r="M209" i="20"/>
  <c r="M301" i="20"/>
  <c r="P62" i="27"/>
  <c r="F234" i="30"/>
  <c r="F142" i="30"/>
  <c r="M91" i="28"/>
  <c r="J266" i="26"/>
  <c r="J174" i="26"/>
  <c r="F203" i="27"/>
  <c r="F295" i="27"/>
  <c r="J33" i="31"/>
  <c r="F67" i="25"/>
  <c r="F266" i="26"/>
  <c r="F174" i="26"/>
  <c r="J93" i="26"/>
  <c r="F43" i="20"/>
  <c r="P100" i="30"/>
  <c r="H255" i="15"/>
  <c r="J173" i="25"/>
  <c r="J265" i="25"/>
  <c r="F67" i="31"/>
  <c r="M172" i="25"/>
  <c r="M264" i="25"/>
  <c r="F113" i="26"/>
  <c r="M69" i="26"/>
  <c r="M250" i="26"/>
  <c r="M158" i="26"/>
  <c r="M262" i="30"/>
  <c r="M170" i="30"/>
  <c r="M67" i="29"/>
  <c r="P275" i="30"/>
  <c r="P183" i="30"/>
  <c r="H238" i="15"/>
  <c r="F110" i="27"/>
  <c r="F92" i="30"/>
  <c r="F55" i="20"/>
  <c r="J25" i="26"/>
  <c r="P286" i="29"/>
  <c r="P194" i="29"/>
  <c r="F102" i="27"/>
  <c r="P295" i="20"/>
  <c r="P203" i="20"/>
  <c r="J114" i="26"/>
  <c r="H287" i="15"/>
  <c r="M145" i="25"/>
  <c r="M237" i="25"/>
  <c r="M50" i="29"/>
  <c r="M184" i="28"/>
  <c r="M276" i="28"/>
  <c r="F301" i="30"/>
  <c r="F209" i="30"/>
  <c r="F244" i="30"/>
  <c r="F152" i="30"/>
  <c r="J302" i="26"/>
  <c r="J210" i="26"/>
  <c r="P197" i="26"/>
  <c r="P289" i="26"/>
  <c r="F175" i="25"/>
  <c r="F267" i="25"/>
  <c r="M276" i="26"/>
  <c r="M184" i="26"/>
  <c r="P103" i="26"/>
  <c r="K247" i="15"/>
  <c r="J43" i="30"/>
  <c r="F171" i="20"/>
  <c r="F263" i="20"/>
  <c r="F93" i="29"/>
  <c r="F148" i="25"/>
  <c r="F240" i="25"/>
  <c r="M51" i="25"/>
  <c r="N299" i="15"/>
  <c r="J165" i="28"/>
  <c r="J257" i="28"/>
  <c r="M298" i="28"/>
  <c r="M206" i="28"/>
  <c r="M240" i="20"/>
  <c r="M148" i="20"/>
  <c r="M234" i="30"/>
  <c r="M142" i="30"/>
  <c r="F114" i="26"/>
  <c r="F54" i="28"/>
  <c r="F289" i="30"/>
  <c r="F197" i="30"/>
  <c r="F176" i="26"/>
  <c r="F268" i="26"/>
  <c r="F42" i="29"/>
  <c r="M291" i="25"/>
  <c r="M199" i="25"/>
  <c r="J68" i="28"/>
  <c r="F39" i="27"/>
  <c r="F243" i="27"/>
  <c r="F151" i="27"/>
  <c r="J66" i="25"/>
  <c r="M175" i="30"/>
  <c r="M267" i="30"/>
  <c r="M39" i="27"/>
  <c r="F25" i="29"/>
  <c r="F112" i="26"/>
  <c r="J280" i="30"/>
  <c r="J188" i="30"/>
  <c r="M295" i="25"/>
  <c r="M203" i="25"/>
  <c r="M273" i="26"/>
  <c r="M181" i="26"/>
  <c r="P61" i="26"/>
  <c r="N281" i="15"/>
  <c r="J31" i="26"/>
  <c r="J63" i="30"/>
  <c r="F248" i="28"/>
  <c r="F156" i="28"/>
  <c r="M247" i="26"/>
  <c r="M155" i="26"/>
  <c r="N237" i="15"/>
  <c r="P63" i="29"/>
  <c r="F154" i="25"/>
  <c r="F246" i="25"/>
  <c r="J285" i="25"/>
  <c r="J193" i="25"/>
  <c r="F273" i="30"/>
  <c r="F181" i="30"/>
  <c r="P98" i="28"/>
  <c r="P251" i="25"/>
  <c r="P159" i="25"/>
  <c r="F52" i="29"/>
  <c r="J63" i="31"/>
  <c r="M233" i="27"/>
  <c r="M141" i="27"/>
  <c r="M50" i="26"/>
  <c r="J294" i="26"/>
  <c r="J202" i="26"/>
  <c r="J110" i="26"/>
  <c r="H286" i="15"/>
  <c r="M112" i="30"/>
  <c r="P195" i="26"/>
  <c r="P287" i="26"/>
  <c r="J198" i="26"/>
  <c r="J290" i="26"/>
  <c r="H261" i="15"/>
  <c r="J235" i="29"/>
  <c r="J143" i="29"/>
  <c r="J33" i="25"/>
  <c r="F271" i="25"/>
  <c r="F179" i="25"/>
  <c r="F258" i="28"/>
  <c r="F166" i="28"/>
  <c r="M52" i="26"/>
  <c r="M33" i="29"/>
  <c r="K297" i="15"/>
  <c r="P298" i="26"/>
  <c r="P206" i="26"/>
  <c r="P239" i="27"/>
  <c r="P147" i="27"/>
  <c r="M140" i="26"/>
  <c r="M232" i="26"/>
  <c r="P70" i="30"/>
  <c r="K277" i="15"/>
  <c r="P284" i="25"/>
  <c r="P192" i="25"/>
  <c r="K258" i="15"/>
  <c r="J32" i="26"/>
  <c r="M101" i="30"/>
  <c r="J248" i="28"/>
  <c r="J156" i="28"/>
  <c r="J40" i="30"/>
  <c r="F97" i="28"/>
  <c r="J68" i="31"/>
  <c r="F52" i="25"/>
  <c r="M166" i="25"/>
  <c r="M258" i="25"/>
  <c r="M203" i="30"/>
  <c r="M295" i="30"/>
  <c r="J113" i="30"/>
  <c r="F179" i="20"/>
  <c r="F271" i="20"/>
  <c r="J149" i="27"/>
  <c r="J241" i="27"/>
  <c r="H231" i="15"/>
  <c r="M108" i="29"/>
  <c r="F54" i="27"/>
  <c r="F27" i="31"/>
  <c r="F292" i="27"/>
  <c r="F200" i="27"/>
  <c r="M38" i="25"/>
  <c r="F106" i="26"/>
  <c r="F277" i="30"/>
  <c r="F185" i="30"/>
  <c r="K267" i="15"/>
  <c r="M100" i="20"/>
  <c r="P143" i="20"/>
  <c r="P235" i="20"/>
  <c r="J36" i="27"/>
  <c r="F109" i="30"/>
  <c r="P187" i="25"/>
  <c r="P279" i="25"/>
  <c r="F206" i="27"/>
  <c r="F298" i="27"/>
  <c r="J70" i="25"/>
  <c r="J277" i="29"/>
  <c r="J185" i="29"/>
  <c r="F158" i="26"/>
  <c r="F250" i="26"/>
  <c r="J101" i="28"/>
  <c r="J67" i="25"/>
  <c r="M186" i="29"/>
  <c r="M278" i="29"/>
  <c r="F99" i="20"/>
  <c r="K275" i="15"/>
  <c r="M26" i="28"/>
  <c r="M40" i="25"/>
  <c r="J205" i="30"/>
  <c r="J297" i="30"/>
  <c r="M136" i="27"/>
  <c r="M228" i="27"/>
  <c r="P285" i="27"/>
  <c r="P193" i="27"/>
  <c r="P70" i="25"/>
  <c r="J167" i="25"/>
  <c r="J259" i="25"/>
  <c r="P243" i="20"/>
  <c r="P151" i="20"/>
  <c r="F109" i="25"/>
  <c r="M91" i="26"/>
  <c r="K233" i="15"/>
  <c r="H265" i="15"/>
  <c r="P235" i="27"/>
  <c r="P143" i="27"/>
  <c r="P197" i="25"/>
  <c r="P289" i="25"/>
  <c r="P103" i="30"/>
  <c r="J31" i="28"/>
  <c r="P56" i="26"/>
  <c r="M158" i="25"/>
  <c r="M250" i="25"/>
  <c r="F150" i="30"/>
  <c r="F242" i="30"/>
  <c r="P70" i="20"/>
  <c r="P70" i="28"/>
  <c r="P230" i="30"/>
  <c r="P138" i="30"/>
  <c r="P64" i="30"/>
  <c r="J60" i="25"/>
  <c r="F256" i="25"/>
  <c r="F164" i="25"/>
  <c r="J53" i="30"/>
  <c r="J295" i="26"/>
  <c r="J203" i="26"/>
  <c r="F40" i="20"/>
  <c r="P57" i="26"/>
  <c r="M245" i="29"/>
  <c r="M153" i="29"/>
  <c r="P291" i="27"/>
  <c r="P199" i="27"/>
  <c r="P27" i="28"/>
  <c r="P250" i="26"/>
  <c r="P158" i="26"/>
  <c r="F50" i="26"/>
  <c r="P268" i="20"/>
  <c r="P176" i="20"/>
  <c r="P241" i="26"/>
  <c r="P149" i="26"/>
  <c r="F106" i="20"/>
  <c r="M287" i="27"/>
  <c r="M195" i="27"/>
  <c r="M261" i="25"/>
  <c r="M169" i="25"/>
  <c r="F34" i="30"/>
  <c r="M277" i="29"/>
  <c r="M185" i="29"/>
  <c r="J259" i="27"/>
  <c r="J167" i="27"/>
  <c r="F25" i="28"/>
  <c r="F175" i="26"/>
  <c r="F267" i="26"/>
  <c r="J64" i="30"/>
  <c r="F255" i="27"/>
  <c r="F163" i="27"/>
  <c r="P177" i="20"/>
  <c r="P269" i="20"/>
  <c r="J115" i="28"/>
  <c r="M245" i="28"/>
  <c r="M153" i="28"/>
  <c r="F296" i="28"/>
  <c r="F204" i="28"/>
  <c r="P174" i="30"/>
  <c r="P266" i="30"/>
  <c r="F69" i="27"/>
  <c r="J199" i="25"/>
  <c r="J291" i="25"/>
  <c r="M34" i="30"/>
  <c r="N295" i="15"/>
  <c r="P42" i="30"/>
  <c r="P96" i="30"/>
  <c r="M50" i="31"/>
  <c r="F43" i="30"/>
  <c r="P163" i="25"/>
  <c r="P255" i="25"/>
  <c r="P67" i="25"/>
  <c r="J109" i="26"/>
  <c r="J242" i="20"/>
  <c r="J150" i="20"/>
  <c r="M246" i="28"/>
  <c r="M154" i="28"/>
  <c r="J203" i="27"/>
  <c r="J295" i="27"/>
  <c r="J99" i="26"/>
  <c r="M36" i="31"/>
  <c r="J102" i="28"/>
  <c r="P289" i="28"/>
  <c r="P197" i="28"/>
  <c r="H298" i="15"/>
  <c r="P160" i="20"/>
  <c r="P252" i="20"/>
  <c r="F95" i="27"/>
  <c r="J28" i="30"/>
  <c r="F59" i="31"/>
  <c r="P106" i="25"/>
  <c r="M143" i="29"/>
  <c r="M235" i="29"/>
  <c r="F254" i="25"/>
  <c r="F162" i="25"/>
  <c r="F233" i="25"/>
  <c r="F141" i="25"/>
  <c r="M48" i="28"/>
  <c r="M173" i="25"/>
  <c r="M265" i="25"/>
  <c r="J187" i="27"/>
  <c r="J279" i="27"/>
  <c r="M102" i="25"/>
  <c r="P197" i="29"/>
  <c r="P289" i="29"/>
  <c r="M283" i="20"/>
  <c r="M191" i="20"/>
  <c r="M29" i="27"/>
  <c r="F296" i="25"/>
  <c r="F204" i="25"/>
  <c r="J254" i="26"/>
  <c r="J162" i="26"/>
  <c r="M49" i="30"/>
  <c r="F41" i="26"/>
  <c r="M257" i="25"/>
  <c r="M165" i="25"/>
  <c r="J300" i="30"/>
  <c r="J208" i="30"/>
  <c r="J61" i="20"/>
  <c r="J250" i="30"/>
  <c r="J158" i="30"/>
  <c r="M56" i="20"/>
  <c r="F110" i="30"/>
  <c r="P92" i="30"/>
  <c r="J170" i="26"/>
  <c r="J262" i="26"/>
  <c r="F33" i="26"/>
  <c r="F237" i="25"/>
  <c r="F145" i="25"/>
  <c r="P236" i="30"/>
  <c r="P144" i="30"/>
  <c r="P28" i="30"/>
  <c r="F53" i="30"/>
  <c r="M26" i="25"/>
  <c r="M25" i="26"/>
  <c r="J282" i="26"/>
  <c r="J190" i="26"/>
  <c r="M33" i="28"/>
  <c r="J302" i="25"/>
  <c r="J210" i="25"/>
  <c r="F112" i="30"/>
  <c r="F36" i="29"/>
  <c r="F69" i="26"/>
  <c r="P149" i="25"/>
  <c r="P241" i="25"/>
  <c r="F31" i="28"/>
  <c r="M46" i="28"/>
  <c r="J257" i="27"/>
  <c r="J165" i="27"/>
  <c r="M28" i="29"/>
  <c r="J103" i="27"/>
  <c r="M211" i="20"/>
  <c r="M303" i="20"/>
  <c r="M259" i="26"/>
  <c r="M167" i="26"/>
  <c r="M270" i="25"/>
  <c r="M178" i="25"/>
  <c r="M272" i="25"/>
  <c r="M180" i="25"/>
  <c r="M182" i="26"/>
  <c r="M274" i="26"/>
  <c r="M98" i="28"/>
  <c r="F262" i="30"/>
  <c r="F170" i="30"/>
  <c r="J266" i="30"/>
  <c r="J174" i="30"/>
  <c r="P31" i="20"/>
  <c r="M292" i="27"/>
  <c r="M200" i="27"/>
  <c r="Q257" i="15"/>
  <c r="J278" i="30"/>
  <c r="J186" i="30"/>
  <c r="J209" i="27"/>
  <c r="J301" i="27"/>
  <c r="F137" i="27"/>
  <c r="F229" i="27"/>
  <c r="M95" i="25"/>
  <c r="J231" i="26"/>
  <c r="J139" i="26"/>
  <c r="M98" i="20"/>
  <c r="P283" i="30"/>
  <c r="P191" i="30"/>
  <c r="F288" i="26"/>
  <c r="F196" i="26"/>
  <c r="J39" i="27"/>
  <c r="P274" i="28"/>
  <c r="P182" i="28"/>
  <c r="J252" i="26"/>
  <c r="J160" i="26"/>
  <c r="M65" i="26"/>
  <c r="P142" i="30"/>
  <c r="P234" i="30"/>
  <c r="M106" i="26"/>
  <c r="J229" i="28"/>
  <c r="J137" i="28"/>
  <c r="F69" i="30"/>
  <c r="J239" i="25"/>
  <c r="J147" i="25"/>
  <c r="J52" i="28"/>
  <c r="F27" i="20"/>
  <c r="J278" i="28"/>
  <c r="J186" i="28"/>
  <c r="P91" i="26"/>
  <c r="N297" i="15"/>
  <c r="M181" i="30"/>
  <c r="M273" i="30"/>
  <c r="J269" i="29"/>
  <c r="J177" i="29"/>
  <c r="F280" i="30"/>
  <c r="F188" i="30"/>
  <c r="P189" i="20"/>
  <c r="P281" i="20"/>
  <c r="P302" i="25"/>
  <c r="P210" i="25"/>
  <c r="J183" i="26"/>
  <c r="J275" i="26"/>
  <c r="J103" i="28"/>
  <c r="M203" i="27"/>
  <c r="M295" i="27"/>
  <c r="F186" i="25"/>
  <c r="F278" i="25"/>
  <c r="J57" i="30"/>
  <c r="M34" i="29"/>
  <c r="F228" i="27"/>
  <c r="F136" i="27"/>
  <c r="J30" i="25"/>
  <c r="M252" i="25"/>
  <c r="M160" i="25"/>
  <c r="F279" i="26"/>
  <c r="F187" i="26"/>
  <c r="M230" i="29"/>
  <c r="M138" i="29"/>
  <c r="P203" i="27"/>
  <c r="P295" i="27"/>
  <c r="P288" i="26"/>
  <c r="P196" i="26"/>
  <c r="M115" i="29"/>
  <c r="K289" i="15"/>
  <c r="M175" i="26"/>
  <c r="M267" i="26"/>
  <c r="J98" i="25"/>
  <c r="J172" i="29"/>
  <c r="J264" i="29"/>
  <c r="F152" i="25"/>
  <c r="F244" i="25"/>
  <c r="J95" i="25"/>
  <c r="M96" i="28"/>
  <c r="P255" i="28"/>
  <c r="P163" i="28"/>
  <c r="P35" i="25"/>
  <c r="J60" i="31"/>
  <c r="J253" i="30"/>
  <c r="J161" i="30"/>
  <c r="M93" i="26"/>
  <c r="P41" i="31"/>
  <c r="J207" i="27"/>
  <c r="J299" i="27"/>
  <c r="M279" i="25"/>
  <c r="M187" i="25"/>
  <c r="F262" i="26"/>
  <c r="F170" i="26"/>
  <c r="J39" i="25"/>
  <c r="M68" i="25"/>
  <c r="M186" i="20"/>
  <c r="M278" i="20"/>
  <c r="F40" i="26"/>
  <c r="F159" i="30"/>
  <c r="F251" i="30"/>
  <c r="M30" i="25"/>
  <c r="M252" i="26"/>
  <c r="M160" i="26"/>
  <c r="M115" i="26"/>
  <c r="F193" i="20"/>
  <c r="F285" i="20"/>
  <c r="P110" i="30"/>
  <c r="P106" i="31"/>
  <c r="F233" i="30"/>
  <c r="F141" i="30"/>
  <c r="P278" i="30"/>
  <c r="P186" i="30"/>
  <c r="M263" i="29"/>
  <c r="M171" i="29"/>
  <c r="J34" i="25"/>
  <c r="M234" i="26"/>
  <c r="M142" i="26"/>
  <c r="M114" i="29"/>
  <c r="F29" i="27"/>
  <c r="J298" i="26"/>
  <c r="J206" i="26"/>
  <c r="P109" i="29"/>
  <c r="F69" i="31"/>
  <c r="P96" i="28"/>
  <c r="M94" i="20"/>
  <c r="J157" i="25"/>
  <c r="J249" i="25"/>
  <c r="M111" i="30"/>
  <c r="M27" i="26"/>
  <c r="F94" i="30"/>
  <c r="P252" i="30"/>
  <c r="P160" i="30"/>
  <c r="F242" i="26"/>
  <c r="F150" i="26"/>
  <c r="M228" i="25"/>
  <c r="M136" i="25"/>
  <c r="P51" i="20"/>
  <c r="P58" i="29"/>
  <c r="P98" i="26"/>
  <c r="M51" i="20"/>
  <c r="J157" i="20"/>
  <c r="J249" i="20"/>
  <c r="M96" i="25"/>
  <c r="F115" i="25"/>
  <c r="J99" i="25"/>
  <c r="P280" i="28"/>
  <c r="P188" i="28"/>
  <c r="P170" i="20"/>
  <c r="P262" i="20"/>
  <c r="P292" i="27"/>
  <c r="P200" i="27"/>
  <c r="P258" i="26"/>
  <c r="P166" i="26"/>
  <c r="M270" i="26"/>
  <c r="M178" i="26"/>
  <c r="M189" i="20"/>
  <c r="M281" i="20"/>
  <c r="J142" i="25"/>
  <c r="J234" i="25"/>
  <c r="F272" i="29"/>
  <c r="F180" i="29"/>
  <c r="M52" i="29"/>
  <c r="M174" i="28"/>
  <c r="M266" i="28"/>
  <c r="M43" i="25"/>
  <c r="M259" i="25"/>
  <c r="M167" i="25"/>
  <c r="H280" i="15"/>
  <c r="M239" i="30"/>
  <c r="M147" i="30"/>
  <c r="P26" i="25"/>
  <c r="J55" i="29"/>
  <c r="M64" i="30"/>
  <c r="F256" i="20"/>
  <c r="F164" i="20"/>
  <c r="F68" i="25"/>
  <c r="J179" i="27"/>
  <c r="J271" i="27"/>
  <c r="M107" i="20"/>
  <c r="P266" i="25"/>
  <c r="P174" i="25"/>
  <c r="P30" i="30"/>
  <c r="J66" i="30"/>
  <c r="P107" i="25"/>
  <c r="F279" i="28"/>
  <c r="F187" i="28"/>
  <c r="F298" i="28"/>
  <c r="F206" i="28"/>
  <c r="M188" i="26"/>
  <c r="M280" i="26"/>
  <c r="P239" i="26"/>
  <c r="P147" i="26"/>
  <c r="M207" i="30"/>
  <c r="M299" i="30"/>
  <c r="M282" i="26"/>
  <c r="M190" i="26"/>
  <c r="P155" i="29"/>
  <c r="P247" i="29"/>
  <c r="M274" i="25"/>
  <c r="M182" i="25"/>
  <c r="J50" i="25"/>
  <c r="J59" i="26"/>
  <c r="J262" i="27"/>
  <c r="J170" i="27"/>
  <c r="M63" i="25"/>
  <c r="F91" i="31"/>
  <c r="N232" i="15"/>
  <c r="J206" i="20"/>
  <c r="J298" i="20"/>
  <c r="J107" i="30"/>
  <c r="P237" i="25"/>
  <c r="P145" i="25"/>
  <c r="F48" i="27"/>
  <c r="J60" i="27"/>
  <c r="P50" i="26"/>
  <c r="N258" i="15"/>
  <c r="P39" i="27"/>
  <c r="J36" i="28"/>
  <c r="P154" i="25"/>
  <c r="P246" i="25"/>
  <c r="J108" i="20"/>
  <c r="J235" i="30"/>
  <c r="J143" i="30"/>
  <c r="M192" i="20"/>
  <c r="M284" i="20"/>
  <c r="P257" i="28"/>
  <c r="P165" i="28"/>
  <c r="P40" i="26"/>
  <c r="M276" i="30"/>
  <c r="M184" i="30"/>
  <c r="P56" i="29"/>
  <c r="J156" i="26"/>
  <c r="J248" i="26"/>
  <c r="P70" i="27"/>
  <c r="J69" i="25"/>
  <c r="M296" i="28"/>
  <c r="M204" i="28"/>
  <c r="M46" i="25"/>
  <c r="F37" i="29"/>
  <c r="F284" i="27"/>
  <c r="F192" i="27"/>
  <c r="P156" i="29"/>
  <c r="P248" i="29"/>
  <c r="F115" i="27"/>
  <c r="F201" i="26"/>
  <c r="F293" i="26"/>
  <c r="M286" i="25"/>
  <c r="M194" i="25"/>
  <c r="P245" i="27"/>
  <c r="P153" i="27"/>
  <c r="J234" i="30"/>
  <c r="J142" i="30"/>
  <c r="P101" i="30"/>
  <c r="J163" i="25"/>
  <c r="J255" i="25"/>
  <c r="J63" i="25"/>
  <c r="J240" i="26"/>
  <c r="J148" i="26"/>
  <c r="J32" i="29"/>
  <c r="P110" i="26"/>
  <c r="J185" i="20"/>
  <c r="J277" i="20"/>
  <c r="F169" i="29"/>
  <c r="F261" i="29"/>
  <c r="F208" i="27"/>
  <c r="F300" i="27"/>
  <c r="P27" i="30"/>
  <c r="J102" i="25"/>
  <c r="N290" i="15"/>
  <c r="J246" i="25"/>
  <c r="J154" i="25"/>
  <c r="P53" i="30"/>
  <c r="J168" i="30"/>
  <c r="J260" i="30"/>
  <c r="F47" i="30"/>
  <c r="P207" i="27"/>
  <c r="P299" i="27"/>
  <c r="F65" i="30"/>
  <c r="J289" i="27"/>
  <c r="J197" i="27"/>
  <c r="P69" i="26"/>
  <c r="M266" i="20"/>
  <c r="M174" i="20"/>
  <c r="P31" i="30"/>
  <c r="F157" i="20"/>
  <c r="F249" i="20"/>
  <c r="Q292" i="15"/>
  <c r="K283" i="15"/>
  <c r="M245" i="25"/>
  <c r="M153" i="25"/>
  <c r="J182" i="25"/>
  <c r="J274" i="25"/>
  <c r="P279" i="29"/>
  <c r="P187" i="29"/>
  <c r="J179" i="29"/>
  <c r="J271" i="29"/>
  <c r="F189" i="25"/>
  <c r="F281" i="25"/>
  <c r="M43" i="26"/>
  <c r="F204" i="26"/>
  <c r="F296" i="26"/>
  <c r="P43" i="26"/>
  <c r="M249" i="28"/>
  <c r="M157" i="28"/>
  <c r="F194" i="20"/>
  <c r="F286" i="20"/>
  <c r="M40" i="29"/>
  <c r="F271" i="26"/>
  <c r="F179" i="26"/>
  <c r="F49" i="30"/>
  <c r="J47" i="26"/>
  <c r="F195" i="25"/>
  <c r="F287" i="25"/>
  <c r="P68" i="25"/>
  <c r="J234" i="27"/>
  <c r="J142" i="27"/>
  <c r="P160" i="27"/>
  <c r="P252" i="27"/>
  <c r="P103" i="29"/>
  <c r="P210" i="27"/>
  <c r="P302" i="27"/>
  <c r="J166" i="27"/>
  <c r="J258" i="27"/>
  <c r="J106" i="25"/>
  <c r="J113" i="31"/>
  <c r="P116" i="20"/>
  <c r="J266" i="28"/>
  <c r="J174" i="28"/>
  <c r="F150" i="27"/>
  <c r="F242" i="27"/>
  <c r="M286" i="27"/>
  <c r="M194" i="27"/>
  <c r="M26" i="27"/>
  <c r="P193" i="26"/>
  <c r="P285" i="26"/>
  <c r="M39" i="20"/>
  <c r="J202" i="25"/>
  <c r="J294" i="25"/>
  <c r="M110" i="30"/>
  <c r="P70" i="26"/>
  <c r="M250" i="29"/>
  <c r="M158" i="29"/>
  <c r="F153" i="28"/>
  <c r="F245" i="28"/>
  <c r="M92" i="30"/>
  <c r="J62" i="26"/>
  <c r="K281" i="15"/>
  <c r="M93" i="30"/>
  <c r="F66" i="29"/>
  <c r="F62" i="28"/>
  <c r="K231" i="15"/>
  <c r="M102" i="27"/>
  <c r="P279" i="28"/>
  <c r="P187" i="28"/>
  <c r="F261" i="25"/>
  <c r="F169" i="25"/>
  <c r="P51" i="28"/>
  <c r="M65" i="28"/>
  <c r="F91" i="27"/>
  <c r="F36" i="26"/>
  <c r="J65" i="30"/>
  <c r="J39" i="29"/>
  <c r="J50" i="27"/>
  <c r="F56" i="30"/>
  <c r="J69" i="29"/>
  <c r="F258" i="26"/>
  <c r="F166" i="26"/>
  <c r="J103" i="25"/>
  <c r="J261" i="29"/>
  <c r="J169" i="29"/>
  <c r="F294" i="27"/>
  <c r="F202" i="27"/>
  <c r="P287" i="25"/>
  <c r="P195" i="25"/>
  <c r="P275" i="26"/>
  <c r="P183" i="26"/>
  <c r="P52" i="30"/>
  <c r="P100" i="28"/>
  <c r="F66" i="30"/>
  <c r="J59" i="28"/>
  <c r="F253" i="28"/>
  <c r="F161" i="28"/>
  <c r="P63" i="25"/>
  <c r="F39" i="31"/>
  <c r="M284" i="27"/>
  <c r="M192" i="27"/>
  <c r="J27" i="25"/>
  <c r="J66" i="26"/>
  <c r="P54" i="26"/>
  <c r="J245" i="29"/>
  <c r="J153" i="29"/>
  <c r="M272" i="28"/>
  <c r="M180" i="28"/>
  <c r="P291" i="29"/>
  <c r="P199" i="29"/>
  <c r="F229" i="29"/>
  <c r="F137" i="29"/>
  <c r="F104" i="25"/>
  <c r="F275" i="27"/>
  <c r="F183" i="27"/>
  <c r="P28" i="25"/>
  <c r="M70" i="27"/>
  <c r="F157" i="26"/>
  <c r="F249" i="26"/>
  <c r="F43" i="27"/>
  <c r="F48" i="30"/>
  <c r="F34" i="25"/>
  <c r="P55" i="31"/>
  <c r="J101" i="30"/>
  <c r="P46" i="30"/>
  <c r="F145" i="29"/>
  <c r="F237" i="29"/>
  <c r="F210" i="25"/>
  <c r="F302" i="25"/>
  <c r="J96" i="30"/>
  <c r="P109" i="26"/>
  <c r="P33" i="25"/>
  <c r="F101" i="28"/>
  <c r="J42" i="26"/>
  <c r="F163" i="25"/>
  <c r="F255" i="25"/>
  <c r="P175" i="20"/>
  <c r="P267" i="20"/>
  <c r="F60" i="25"/>
  <c r="F193" i="25"/>
  <c r="F285" i="25"/>
  <c r="F254" i="29"/>
  <c r="F162" i="29"/>
  <c r="P33" i="31"/>
  <c r="P39" i="30"/>
  <c r="J32" i="30"/>
  <c r="F107" i="27"/>
  <c r="P33" i="30"/>
  <c r="J281" i="31"/>
  <c r="J189" i="31"/>
  <c r="J257" i="25"/>
  <c r="J165" i="25"/>
  <c r="M248" i="29"/>
  <c r="M156" i="29"/>
  <c r="P206" i="29"/>
  <c r="P298" i="29"/>
  <c r="J37" i="29"/>
  <c r="J287" i="26"/>
  <c r="J195" i="26"/>
  <c r="J239" i="30"/>
  <c r="J147" i="30"/>
  <c r="P181" i="25"/>
  <c r="P273" i="25"/>
  <c r="M251" i="27"/>
  <c r="M159" i="27"/>
  <c r="Q259" i="15"/>
  <c r="J112" i="29"/>
  <c r="M64" i="20"/>
  <c r="F98" i="27"/>
  <c r="M230" i="25"/>
  <c r="M138" i="25"/>
  <c r="M272" i="27"/>
  <c r="M180" i="27"/>
  <c r="F294" i="29"/>
  <c r="F202" i="29"/>
  <c r="F102" i="30"/>
  <c r="P261" i="25"/>
  <c r="P169" i="25"/>
  <c r="F279" i="30"/>
  <c r="F187" i="30"/>
  <c r="Q302" i="15"/>
  <c r="F199" i="30"/>
  <c r="F291" i="30"/>
  <c r="F192" i="26"/>
  <c r="F284" i="26"/>
  <c r="M66" i="30"/>
  <c r="M53" i="30"/>
  <c r="M264" i="30"/>
  <c r="M172" i="30"/>
  <c r="P108" i="28"/>
  <c r="F180" i="20"/>
  <c r="F272" i="20"/>
  <c r="M67" i="28"/>
  <c r="M271" i="30"/>
  <c r="M179" i="30"/>
  <c r="J172" i="25"/>
  <c r="J264" i="25"/>
  <c r="F154" i="26"/>
  <c r="F246" i="26"/>
  <c r="P207" i="20"/>
  <c r="P299" i="20"/>
  <c r="M256" i="26"/>
  <c r="M164" i="26"/>
  <c r="F261" i="27"/>
  <c r="F169" i="27"/>
  <c r="F272" i="28"/>
  <c r="F180" i="28"/>
  <c r="F105" i="20"/>
  <c r="F264" i="26"/>
  <c r="F172" i="26"/>
  <c r="M288" i="29"/>
  <c r="M196" i="29"/>
  <c r="P163" i="30"/>
  <c r="P255" i="30"/>
  <c r="F152" i="26"/>
  <c r="F244" i="26"/>
  <c r="M286" i="26"/>
  <c r="M194" i="26"/>
  <c r="J101" i="20"/>
  <c r="F108" i="29"/>
  <c r="P248" i="25"/>
  <c r="P156" i="25"/>
  <c r="J49" i="26"/>
  <c r="M97" i="29"/>
  <c r="J111" i="30"/>
  <c r="M53" i="26"/>
  <c r="P137" i="28"/>
  <c r="P229" i="28"/>
  <c r="J175" i="27"/>
  <c r="J267" i="27"/>
  <c r="F100" i="28"/>
  <c r="F98" i="26"/>
  <c r="M57" i="26"/>
  <c r="P243" i="30"/>
  <c r="P151" i="30"/>
  <c r="M36" i="30"/>
  <c r="P163" i="20"/>
  <c r="P255" i="20"/>
  <c r="P293" i="28"/>
  <c r="P201" i="28"/>
  <c r="F292" i="29"/>
  <c r="F200" i="29"/>
  <c r="H297" i="15"/>
  <c r="M30" i="29"/>
  <c r="M59" i="30"/>
  <c r="K262" i="15"/>
  <c r="F184" i="20"/>
  <c r="F276" i="20"/>
  <c r="M51" i="31"/>
  <c r="M195" i="26"/>
  <c r="M287" i="26"/>
  <c r="P102" i="27"/>
  <c r="F42" i="25"/>
  <c r="P144" i="29"/>
  <c r="P236" i="29"/>
  <c r="P111" i="27"/>
  <c r="J59" i="27"/>
  <c r="J262" i="30"/>
  <c r="J170" i="30"/>
  <c r="H295" i="15"/>
  <c r="J105" i="27"/>
  <c r="J34" i="30"/>
  <c r="P63" i="30"/>
  <c r="P41" i="25"/>
  <c r="M231" i="30"/>
  <c r="M139" i="30"/>
  <c r="J39" i="31"/>
  <c r="J282" i="30"/>
  <c r="J190" i="30"/>
  <c r="J158" i="20"/>
  <c r="J250" i="20"/>
  <c r="M60" i="29"/>
  <c r="M231" i="29"/>
  <c r="M139" i="29"/>
  <c r="F94" i="20"/>
  <c r="F101" i="26"/>
  <c r="M193" i="27"/>
  <c r="M285" i="27"/>
  <c r="M176" i="25"/>
  <c r="M268" i="25"/>
  <c r="J155" i="29"/>
  <c r="J247" i="29"/>
  <c r="H278" i="15"/>
  <c r="M268" i="30"/>
  <c r="M176" i="30"/>
  <c r="M180" i="26"/>
  <c r="M272" i="26"/>
  <c r="F58" i="26"/>
  <c r="P136" i="25"/>
  <c r="P228" i="25"/>
  <c r="M107" i="27"/>
  <c r="P35" i="26"/>
  <c r="M295" i="28"/>
  <c r="M203" i="28"/>
  <c r="M200" i="26"/>
  <c r="M292" i="26"/>
  <c r="F55" i="26"/>
  <c r="J54" i="31"/>
  <c r="H251" i="15"/>
  <c r="F27" i="29"/>
  <c r="M112" i="26"/>
  <c r="M258" i="27"/>
  <c r="M166" i="27"/>
  <c r="J96" i="25"/>
  <c r="P298" i="25"/>
  <c r="P206" i="25"/>
  <c r="F65" i="26"/>
  <c r="J112" i="20"/>
  <c r="J47" i="25"/>
  <c r="P97" i="25"/>
  <c r="M255" i="25"/>
  <c r="M163" i="25"/>
  <c r="F267" i="20"/>
  <c r="F175" i="20"/>
  <c r="F100" i="27"/>
  <c r="N238" i="15"/>
  <c r="J26" i="30"/>
  <c r="P158" i="20"/>
  <c r="P250" i="20"/>
  <c r="P39" i="25"/>
  <c r="J34" i="26"/>
  <c r="F36" i="20"/>
  <c r="J284" i="30"/>
  <c r="J192" i="30"/>
  <c r="J242" i="25"/>
  <c r="J150" i="25"/>
  <c r="F282" i="30"/>
  <c r="F190" i="30"/>
  <c r="P50" i="30"/>
  <c r="M102" i="30"/>
  <c r="J251" i="26"/>
  <c r="J159" i="26"/>
  <c r="F67" i="30"/>
  <c r="J169" i="26"/>
  <c r="J261" i="26"/>
  <c r="J68" i="30"/>
  <c r="M70" i="26"/>
  <c r="F50" i="25"/>
  <c r="F25" i="26"/>
  <c r="P115" i="26"/>
  <c r="J206" i="25"/>
  <c r="J298" i="25"/>
  <c r="P57" i="25"/>
  <c r="P54" i="20"/>
  <c r="M47" i="26"/>
  <c r="M72" i="20"/>
  <c r="F154" i="28"/>
  <c r="F246" i="28"/>
  <c r="P110" i="20"/>
  <c r="P34" i="26"/>
  <c r="F250" i="25"/>
  <c r="F158" i="25"/>
  <c r="F32" i="27"/>
  <c r="P231" i="25"/>
  <c r="P139" i="25"/>
  <c r="M263" i="25"/>
  <c r="M171" i="25"/>
  <c r="F96" i="28"/>
  <c r="P264" i="25"/>
  <c r="P172" i="25"/>
  <c r="J94" i="29"/>
  <c r="M39" i="31"/>
  <c r="P33" i="29"/>
  <c r="F92" i="25"/>
  <c r="P65" i="26"/>
  <c r="F268" i="30"/>
  <c r="F176" i="30"/>
  <c r="M111" i="27"/>
  <c r="P190" i="26"/>
  <c r="P282" i="26"/>
  <c r="M296" i="26"/>
  <c r="M204" i="26"/>
  <c r="H233" i="15"/>
  <c r="M238" i="20"/>
  <c r="M146" i="20"/>
  <c r="F271" i="27"/>
  <c r="F179" i="27"/>
  <c r="M209" i="26"/>
  <c r="M301" i="26"/>
  <c r="M212" i="20"/>
  <c r="M304" i="20"/>
  <c r="F94" i="25"/>
  <c r="P150" i="25"/>
  <c r="P242" i="25"/>
  <c r="F173" i="26"/>
  <c r="F265" i="26"/>
  <c r="M58" i="28"/>
  <c r="P228" i="29"/>
  <c r="P136" i="29"/>
  <c r="M262" i="27"/>
  <c r="M170" i="27"/>
  <c r="F31" i="29"/>
  <c r="M168" i="26"/>
  <c r="M260" i="26"/>
  <c r="M41" i="26"/>
  <c r="J172" i="31"/>
  <c r="J264" i="31"/>
  <c r="F238" i="29"/>
  <c r="F146" i="29"/>
  <c r="P115" i="29"/>
  <c r="J245" i="30"/>
  <c r="J153" i="30"/>
  <c r="M294" i="30"/>
  <c r="M202" i="30"/>
  <c r="M32" i="31"/>
  <c r="J228" i="25"/>
  <c r="J136" i="25"/>
  <c r="J297" i="27"/>
  <c r="J205" i="27"/>
  <c r="J69" i="30"/>
  <c r="M144" i="31"/>
  <c r="M236" i="31"/>
  <c r="J231" i="28"/>
  <c r="J139" i="28"/>
  <c r="P59" i="20"/>
  <c r="J60" i="26"/>
  <c r="F185" i="29"/>
  <c r="F277" i="29"/>
  <c r="M91" i="29"/>
  <c r="P201" i="29"/>
  <c r="P293" i="29"/>
  <c r="F257" i="25"/>
  <c r="F165" i="25"/>
  <c r="F42" i="20"/>
  <c r="F183" i="20"/>
  <c r="F275" i="20"/>
  <c r="M259" i="30"/>
  <c r="M167" i="30"/>
  <c r="M294" i="25"/>
  <c r="M202" i="25"/>
  <c r="F29" i="29"/>
  <c r="P149" i="28"/>
  <c r="P241" i="28"/>
  <c r="P291" i="25"/>
  <c r="P199" i="25"/>
  <c r="J56" i="26"/>
  <c r="J284" i="28"/>
  <c r="J192" i="28"/>
  <c r="M38" i="30"/>
  <c r="J177" i="20"/>
  <c r="J269" i="20"/>
  <c r="N263" i="15"/>
  <c r="P40" i="30"/>
  <c r="M243" i="27"/>
  <c r="M151" i="27"/>
  <c r="J48" i="28"/>
  <c r="M92" i="28"/>
  <c r="J93" i="25"/>
  <c r="J38" i="28"/>
  <c r="P187" i="27"/>
  <c r="P279" i="27"/>
  <c r="P52" i="27"/>
  <c r="M103" i="30"/>
  <c r="M142" i="25"/>
  <c r="M234" i="25"/>
  <c r="P50" i="28"/>
  <c r="M302" i="27"/>
  <c r="M210" i="27"/>
  <c r="Q241" i="15"/>
  <c r="M293" i="26"/>
  <c r="M201" i="26"/>
  <c r="Q295" i="15"/>
  <c r="P65" i="30"/>
  <c r="F290" i="26"/>
  <c r="F198" i="26"/>
  <c r="F154" i="29"/>
  <c r="F246" i="29"/>
  <c r="M112" i="27"/>
  <c r="P59" i="31"/>
  <c r="F52" i="27"/>
  <c r="P297" i="26"/>
  <c r="P205" i="26"/>
  <c r="P298" i="28"/>
  <c r="P206" i="28"/>
  <c r="J107" i="29"/>
  <c r="F237" i="26"/>
  <c r="F145" i="26"/>
  <c r="M149" i="25"/>
  <c r="M241" i="25"/>
  <c r="J245" i="27"/>
  <c r="J153" i="27"/>
  <c r="F265" i="25"/>
  <c r="F173" i="25"/>
  <c r="P66" i="29"/>
  <c r="M240" i="30"/>
  <c r="M148" i="30"/>
  <c r="Q276" i="15"/>
  <c r="F195" i="30"/>
  <c r="F287" i="30"/>
  <c r="F300" i="28"/>
  <c r="F208" i="28"/>
  <c r="F28" i="30"/>
  <c r="M276" i="27"/>
  <c r="M184" i="27"/>
  <c r="F279" i="27"/>
  <c r="F187" i="27"/>
  <c r="M93" i="25"/>
  <c r="J155" i="25"/>
  <c r="J247" i="25"/>
  <c r="P25" i="29"/>
  <c r="M108" i="25"/>
  <c r="P248" i="30"/>
  <c r="P156" i="30"/>
  <c r="J28" i="20"/>
  <c r="J195" i="20"/>
  <c r="J287" i="20"/>
  <c r="P291" i="26"/>
  <c r="P199" i="26"/>
  <c r="H303" i="15"/>
  <c r="M102" i="29"/>
  <c r="F57" i="26"/>
  <c r="J31" i="25"/>
  <c r="M243" i="30"/>
  <c r="M151" i="30"/>
  <c r="M182" i="20"/>
  <c r="M274" i="20"/>
  <c r="P30" i="27"/>
  <c r="M39" i="25"/>
  <c r="P141" i="25"/>
  <c r="P233" i="25"/>
  <c r="F42" i="30"/>
  <c r="P43" i="31"/>
  <c r="J41" i="30"/>
  <c r="M274" i="29"/>
  <c r="M182" i="29"/>
  <c r="J94" i="26"/>
  <c r="P50" i="31"/>
  <c r="J61" i="27"/>
  <c r="M157" i="26"/>
  <c r="M249" i="26"/>
  <c r="F234" i="27"/>
  <c r="F142" i="27"/>
  <c r="P94" i="25"/>
  <c r="P56" i="27"/>
  <c r="M155" i="20"/>
  <c r="M247" i="20"/>
  <c r="M243" i="26"/>
  <c r="M151" i="26"/>
  <c r="J288" i="29"/>
  <c r="J196" i="29"/>
  <c r="J97" i="29"/>
  <c r="M189" i="26"/>
  <c r="M281" i="26"/>
  <c r="P55" i="30"/>
  <c r="J104" i="26"/>
  <c r="J249" i="30"/>
  <c r="J157" i="30"/>
  <c r="J299" i="25"/>
  <c r="J207" i="25"/>
  <c r="P282" i="29"/>
  <c r="P190" i="29"/>
  <c r="J68" i="20"/>
  <c r="M275" i="28"/>
  <c r="M183" i="28"/>
  <c r="J242" i="30"/>
  <c r="J150" i="30"/>
  <c r="F61" i="30"/>
  <c r="P197" i="27"/>
  <c r="P289" i="27"/>
  <c r="F110" i="26"/>
  <c r="P62" i="29"/>
  <c r="F110" i="25"/>
  <c r="M258" i="29"/>
  <c r="M166" i="29"/>
  <c r="P261" i="30"/>
  <c r="P169" i="30"/>
  <c r="F274" i="26"/>
  <c r="F182" i="26"/>
  <c r="F159" i="27"/>
  <c r="F251" i="27"/>
  <c r="P102" i="26"/>
  <c r="P108" i="31"/>
  <c r="J279" i="25"/>
  <c r="J187" i="25"/>
  <c r="F37" i="26"/>
  <c r="P268" i="25"/>
  <c r="P176" i="25"/>
  <c r="J49" i="29"/>
  <c r="P105" i="27"/>
  <c r="F25" i="30"/>
  <c r="F64" i="26"/>
  <c r="M35" i="20"/>
  <c r="J57" i="27"/>
  <c r="P57" i="30"/>
  <c r="M247" i="30"/>
  <c r="M155" i="30"/>
  <c r="J209" i="20"/>
  <c r="J301" i="20"/>
  <c r="J26" i="20"/>
  <c r="J176" i="27"/>
  <c r="J268" i="27"/>
  <c r="P99" i="26"/>
  <c r="P59" i="30"/>
  <c r="M281" i="25"/>
  <c r="M189" i="25"/>
  <c r="F113" i="25"/>
  <c r="J111" i="27"/>
  <c r="F31" i="26"/>
  <c r="P66" i="26"/>
  <c r="P38" i="26"/>
  <c r="F276" i="25"/>
  <c r="F184" i="25"/>
  <c r="F285" i="29"/>
  <c r="F193" i="29"/>
  <c r="M286" i="30"/>
  <c r="M194" i="30"/>
  <c r="M196" i="28"/>
  <c r="M288" i="28"/>
  <c r="J232" i="30"/>
  <c r="J140" i="30"/>
  <c r="F156" i="29"/>
  <c r="F248" i="29"/>
  <c r="M296" i="30"/>
  <c r="M204" i="30"/>
  <c r="F114" i="29"/>
  <c r="J39" i="30"/>
  <c r="J238" i="25"/>
  <c r="J146" i="25"/>
  <c r="F70" i="27"/>
  <c r="F184" i="28"/>
  <c r="F276" i="28"/>
  <c r="F98" i="29"/>
  <c r="Q232" i="15"/>
  <c r="J200" i="27"/>
  <c r="J292" i="27"/>
  <c r="J171" i="26"/>
  <c r="J263" i="26"/>
  <c r="M253" i="30"/>
  <c r="M161" i="30"/>
  <c r="F114" i="25"/>
  <c r="J175" i="26"/>
  <c r="J267" i="26"/>
  <c r="J204" i="25"/>
  <c r="J296" i="25"/>
  <c r="P37" i="27"/>
  <c r="P58" i="31"/>
  <c r="F46" i="27"/>
  <c r="J97" i="26"/>
  <c r="J102" i="29"/>
  <c r="J50" i="28"/>
  <c r="M284" i="30"/>
  <c r="M192" i="30"/>
  <c r="F279" i="25"/>
  <c r="F187" i="25"/>
  <c r="M240" i="27"/>
  <c r="M148" i="27"/>
  <c r="F253" i="27"/>
  <c r="F161" i="27"/>
  <c r="P270" i="28"/>
  <c r="P178" i="28"/>
  <c r="P46" i="27"/>
  <c r="P229" i="29"/>
  <c r="P137" i="29"/>
  <c r="P267" i="26"/>
  <c r="P175" i="26"/>
  <c r="P95" i="29"/>
  <c r="M65" i="31"/>
  <c r="M260" i="25"/>
  <c r="M168" i="25"/>
  <c r="J59" i="20"/>
  <c r="F35" i="26"/>
  <c r="J155" i="20"/>
  <c r="J247" i="20"/>
  <c r="M191" i="30"/>
  <c r="M283" i="30"/>
  <c r="J33" i="30"/>
  <c r="P157" i="27"/>
  <c r="P249" i="27"/>
  <c r="M99" i="20"/>
  <c r="P37" i="30"/>
  <c r="F253" i="30"/>
  <c r="F161" i="30"/>
  <c r="J53" i="26"/>
  <c r="F248" i="25"/>
  <c r="F156" i="25"/>
  <c r="J138" i="26"/>
  <c r="J230" i="26"/>
  <c r="M281" i="30"/>
  <c r="M189" i="30"/>
  <c r="F261" i="30"/>
  <c r="F169" i="30"/>
  <c r="J95" i="28"/>
  <c r="P259" i="25"/>
  <c r="P167" i="25"/>
  <c r="F105" i="30"/>
  <c r="F253" i="20"/>
  <c r="F161" i="20"/>
  <c r="J32" i="27"/>
  <c r="M159" i="30"/>
  <c r="M251" i="30"/>
  <c r="M248" i="20"/>
  <c r="M156" i="20"/>
  <c r="P296" i="27"/>
  <c r="P204" i="27"/>
  <c r="P114" i="28"/>
  <c r="M32" i="25"/>
  <c r="F113" i="27"/>
  <c r="J147" i="27"/>
  <c r="J239" i="27"/>
  <c r="P42" i="25"/>
  <c r="M298" i="20"/>
  <c r="M206" i="20"/>
  <c r="M94" i="25"/>
  <c r="P41" i="29"/>
  <c r="P283" i="25"/>
  <c r="P191" i="25"/>
  <c r="F63" i="25"/>
  <c r="P252" i="26"/>
  <c r="P160" i="26"/>
  <c r="F95" i="29"/>
  <c r="F65" i="25"/>
  <c r="J104" i="25"/>
  <c r="F274" i="27"/>
  <c r="F182" i="27"/>
  <c r="J268" i="30"/>
  <c r="J176" i="30"/>
  <c r="K256" i="15"/>
  <c r="M244" i="28"/>
  <c r="M152" i="28"/>
  <c r="J269" i="30"/>
  <c r="J177" i="30"/>
  <c r="J237" i="27"/>
  <c r="J145" i="27"/>
  <c r="J152" i="26"/>
  <c r="J244" i="26"/>
  <c r="P296" i="30"/>
  <c r="P204" i="30"/>
  <c r="J201" i="26"/>
  <c r="J293" i="26"/>
  <c r="F140" i="25"/>
  <c r="F232" i="25"/>
  <c r="M158" i="27"/>
  <c r="M250" i="27"/>
  <c r="P54" i="31"/>
  <c r="P236" i="26"/>
  <c r="P144" i="26"/>
  <c r="P64" i="26"/>
  <c r="F207" i="27"/>
  <c r="F299" i="27"/>
  <c r="J210" i="28"/>
  <c r="J302" i="28"/>
  <c r="P179" i="30"/>
  <c r="P271" i="30"/>
  <c r="J185" i="26"/>
  <c r="J277" i="26"/>
  <c r="Q288" i="15"/>
  <c r="P152" i="26"/>
  <c r="P244" i="26"/>
  <c r="P240" i="30"/>
  <c r="P148" i="30"/>
  <c r="J278" i="29"/>
  <c r="J186" i="29"/>
  <c r="Q239" i="15"/>
  <c r="M113" i="25"/>
  <c r="J110" i="30"/>
  <c r="P51" i="27"/>
  <c r="P62" i="20"/>
  <c r="M283" i="26"/>
  <c r="M191" i="26"/>
  <c r="J56" i="25"/>
  <c r="K234" i="15"/>
  <c r="P52" i="20"/>
  <c r="P286" i="30"/>
  <c r="P194" i="30"/>
  <c r="F70" i="28"/>
  <c r="M61" i="25"/>
  <c r="J246" i="31"/>
  <c r="J154" i="31"/>
  <c r="M48" i="30"/>
  <c r="F153" i="27"/>
  <c r="F245" i="27"/>
  <c r="J147" i="26"/>
  <c r="J239" i="26"/>
  <c r="P256" i="30"/>
  <c r="P164" i="30"/>
  <c r="F105" i="31"/>
  <c r="P237" i="26"/>
  <c r="P145" i="26"/>
  <c r="M104" i="25"/>
  <c r="P294" i="27"/>
  <c r="P202" i="27"/>
  <c r="Q255" i="15"/>
  <c r="J236" i="33"/>
  <c r="J144" i="33"/>
  <c r="P172" i="27"/>
  <c r="P264" i="27"/>
  <c r="P96" i="25"/>
  <c r="F203" i="25"/>
  <c r="F295" i="25"/>
  <c r="M108" i="31"/>
  <c r="J255" i="20"/>
  <c r="J163" i="20"/>
  <c r="F289" i="27"/>
  <c r="F197" i="27"/>
  <c r="P250" i="25"/>
  <c r="P158" i="25"/>
  <c r="M203" i="26"/>
  <c r="M295" i="26"/>
  <c r="M37" i="30"/>
  <c r="M161" i="27"/>
  <c r="M253" i="27"/>
  <c r="F63" i="29"/>
  <c r="F280" i="25"/>
  <c r="F188" i="25"/>
  <c r="J29" i="31"/>
  <c r="P104" i="26"/>
  <c r="M157" i="25"/>
  <c r="M249" i="25"/>
  <c r="F280" i="27"/>
  <c r="F188" i="27"/>
  <c r="M294" i="26"/>
  <c r="M202" i="26"/>
  <c r="N264" i="15"/>
  <c r="P95" i="28"/>
  <c r="M302" i="25"/>
  <c r="M210" i="25"/>
  <c r="J66" i="20"/>
  <c r="J176" i="29"/>
  <c r="J268" i="29"/>
  <c r="P104" i="28"/>
  <c r="J290" i="29"/>
  <c r="J198" i="29"/>
  <c r="J64" i="20"/>
  <c r="F144" i="26"/>
  <c r="F236" i="26"/>
  <c r="M263" i="26"/>
  <c r="M171" i="26"/>
  <c r="M99" i="27"/>
  <c r="F41" i="20"/>
  <c r="M34" i="31"/>
  <c r="J163" i="26"/>
  <c r="J255" i="26"/>
  <c r="F158" i="27"/>
  <c r="F250" i="27"/>
  <c r="F98" i="25"/>
  <c r="J189" i="26"/>
  <c r="J281" i="26"/>
  <c r="M31" i="26"/>
  <c r="J114" i="29"/>
  <c r="F103" i="27"/>
  <c r="M258" i="30"/>
  <c r="M166" i="30"/>
  <c r="M108" i="20"/>
  <c r="J98" i="20"/>
  <c r="J181" i="25"/>
  <c r="J273" i="25"/>
  <c r="P239" i="25"/>
  <c r="P147" i="25"/>
  <c r="J274" i="27"/>
  <c r="J182" i="27"/>
  <c r="N265" i="15"/>
  <c r="M279" i="26"/>
  <c r="M187" i="26"/>
  <c r="F67" i="20"/>
  <c r="F96" i="26"/>
  <c r="F70" i="26"/>
  <c r="F292" i="28"/>
  <c r="F200" i="28"/>
  <c r="J300" i="27"/>
  <c r="J208" i="27"/>
  <c r="J93" i="30"/>
  <c r="M229" i="25"/>
  <c r="M137" i="25"/>
  <c r="M108" i="26"/>
  <c r="M203" i="20"/>
  <c r="M295" i="20"/>
  <c r="M247" i="27"/>
  <c r="M155" i="27"/>
  <c r="N285" i="15"/>
  <c r="P273" i="30"/>
  <c r="P181" i="30"/>
  <c r="M198" i="28"/>
  <c r="M290" i="28"/>
  <c r="P55" i="26"/>
  <c r="M243" i="28"/>
  <c r="M151" i="28"/>
  <c r="M237" i="29"/>
  <c r="M145" i="29"/>
  <c r="M57" i="30"/>
  <c r="M234" i="29"/>
  <c r="M142" i="29"/>
  <c r="F202" i="32"/>
  <c r="F294" i="32"/>
  <c r="F269" i="30"/>
  <c r="F177" i="30"/>
  <c r="F165" i="27"/>
  <c r="F257" i="27"/>
  <c r="M57" i="27"/>
  <c r="P163" i="27"/>
  <c r="P255" i="27"/>
  <c r="M299" i="25"/>
  <c r="M207" i="25"/>
  <c r="J291" i="28"/>
  <c r="J199" i="28"/>
  <c r="M39" i="29"/>
  <c r="F203" i="26"/>
  <c r="F295" i="26"/>
  <c r="J148" i="27"/>
  <c r="J240" i="27"/>
  <c r="M62" i="20"/>
  <c r="P42" i="20"/>
  <c r="M31" i="30"/>
  <c r="P250" i="29"/>
  <c r="P158" i="29"/>
  <c r="J36" i="25"/>
  <c r="K288" i="15"/>
  <c r="M247" i="25"/>
  <c r="M155" i="25"/>
  <c r="P108" i="20"/>
  <c r="M94" i="29"/>
  <c r="F100" i="20"/>
  <c r="F33" i="30"/>
  <c r="J33" i="29"/>
  <c r="P56" i="30"/>
  <c r="J156" i="27"/>
  <c r="J248" i="27"/>
  <c r="P62" i="30"/>
  <c r="J46" i="27"/>
  <c r="P47" i="30"/>
  <c r="F284" i="28"/>
  <c r="F192" i="28"/>
  <c r="M42" i="25"/>
  <c r="P249" i="26"/>
  <c r="P157" i="26"/>
  <c r="J178" i="26"/>
  <c r="J270" i="26"/>
  <c r="F172" i="25"/>
  <c r="F264" i="25"/>
  <c r="F34" i="26"/>
  <c r="J282" i="25"/>
  <c r="J190" i="25"/>
  <c r="F112" i="27"/>
  <c r="J109" i="28"/>
  <c r="P245" i="26"/>
  <c r="P153" i="26"/>
  <c r="F65" i="28"/>
  <c r="F184" i="27"/>
  <c r="F276" i="27"/>
  <c r="J232" i="29"/>
  <c r="J140" i="29"/>
  <c r="F97" i="20"/>
  <c r="J107" i="25"/>
  <c r="M54" i="25"/>
  <c r="J193" i="26"/>
  <c r="J285" i="26"/>
  <c r="P279" i="26"/>
  <c r="P187" i="26"/>
  <c r="P299" i="30"/>
  <c r="P207" i="30"/>
  <c r="P180" i="20"/>
  <c r="P272" i="20"/>
  <c r="P280" i="26"/>
  <c r="P188" i="26"/>
  <c r="P37" i="26"/>
  <c r="J296" i="30"/>
  <c r="J204" i="30"/>
  <c r="M33" i="25"/>
  <c r="K301" i="15"/>
  <c r="M37" i="29"/>
  <c r="J30" i="26"/>
  <c r="F43" i="25"/>
  <c r="J241" i="29"/>
  <c r="J149" i="29"/>
  <c r="M251" i="26"/>
  <c r="M159" i="26"/>
  <c r="J158" i="25"/>
  <c r="J250" i="25"/>
  <c r="J47" i="27"/>
  <c r="Q235" i="15"/>
  <c r="J190" i="29"/>
  <c r="J282" i="29"/>
  <c r="F49" i="26"/>
  <c r="P262" i="26"/>
  <c r="P170" i="26"/>
  <c r="J66" i="28"/>
  <c r="F41" i="30"/>
  <c r="J276" i="27"/>
  <c r="J184" i="27"/>
  <c r="M302" i="26"/>
  <c r="M210" i="26"/>
  <c r="F272" i="27"/>
  <c r="F180" i="27"/>
  <c r="J94" i="25"/>
  <c r="M162" i="25"/>
  <c r="M254" i="25"/>
  <c r="F263" i="25"/>
  <c r="F171" i="25"/>
  <c r="P38" i="30"/>
  <c r="J106" i="30"/>
  <c r="J101" i="26"/>
  <c r="F255" i="26"/>
  <c r="F163" i="26"/>
  <c r="J238" i="26"/>
  <c r="J146" i="26"/>
  <c r="M61" i="28"/>
  <c r="F37" i="20"/>
  <c r="P93" i="26"/>
  <c r="M114" i="28"/>
  <c r="F30" i="31"/>
  <c r="P59" i="26"/>
  <c r="P65" i="29"/>
  <c r="F107" i="30"/>
  <c r="F271" i="28"/>
  <c r="F179" i="28"/>
  <c r="F56" i="27"/>
  <c r="F116" i="20"/>
  <c r="F109" i="29"/>
  <c r="J95" i="20"/>
  <c r="P38" i="20"/>
  <c r="H299" i="15"/>
  <c r="P32" i="26"/>
  <c r="M48" i="29"/>
  <c r="J285" i="30"/>
  <c r="J193" i="30"/>
  <c r="M289" i="26"/>
  <c r="M197" i="26"/>
  <c r="P33" i="26"/>
  <c r="J143" i="20"/>
  <c r="J235" i="20"/>
  <c r="M95" i="30"/>
  <c r="Q250" i="15"/>
  <c r="F193" i="27"/>
  <c r="F285" i="27"/>
  <c r="J204" i="28"/>
  <c r="J296" i="28"/>
  <c r="F26" i="27"/>
  <c r="P175" i="29"/>
  <c r="P267" i="29"/>
  <c r="J292" i="26"/>
  <c r="J200" i="26"/>
  <c r="M25" i="28"/>
  <c r="M194" i="20"/>
  <c r="M286" i="20"/>
  <c r="K274" i="15"/>
  <c r="J38" i="30"/>
  <c r="J261" i="28"/>
  <c r="J169" i="28"/>
  <c r="J42" i="30"/>
  <c r="J41" i="27"/>
  <c r="F230" i="27"/>
  <c r="F138" i="27"/>
  <c r="P159" i="26"/>
  <c r="P251" i="26"/>
  <c r="J253" i="25"/>
  <c r="J161" i="25"/>
  <c r="P140" i="30"/>
  <c r="P232" i="30"/>
  <c r="P205" i="29"/>
  <c r="P297" i="29"/>
  <c r="M176" i="26"/>
  <c r="M268" i="26"/>
  <c r="P110" i="29"/>
  <c r="M107" i="30"/>
  <c r="P152" i="27"/>
  <c r="P244" i="27"/>
  <c r="J157" i="26"/>
  <c r="J249" i="26"/>
  <c r="P246" i="29"/>
  <c r="P154" i="29"/>
  <c r="P101" i="20"/>
  <c r="M185" i="20"/>
  <c r="M277" i="20"/>
  <c r="J254" i="30"/>
  <c r="J162" i="30"/>
  <c r="F288" i="30"/>
  <c r="F196" i="30"/>
  <c r="P109" i="20"/>
  <c r="F153" i="25"/>
  <c r="F245" i="25"/>
  <c r="P207" i="26"/>
  <c r="P299" i="26"/>
  <c r="P277" i="30"/>
  <c r="P185" i="30"/>
  <c r="J106" i="26"/>
  <c r="F92" i="26"/>
  <c r="F108" i="30"/>
  <c r="M254" i="27"/>
  <c r="M162" i="27"/>
  <c r="J191" i="26"/>
  <c r="J283" i="26"/>
  <c r="J208" i="20"/>
  <c r="J300" i="20"/>
  <c r="P235" i="26"/>
  <c r="P143" i="26"/>
  <c r="P192" i="28"/>
  <c r="P284" i="28"/>
  <c r="P138" i="31"/>
  <c r="P230" i="31"/>
  <c r="M300" i="30"/>
  <c r="M208" i="30"/>
  <c r="P291" i="30"/>
  <c r="P199" i="30"/>
  <c r="P240" i="26"/>
  <c r="P148" i="26"/>
  <c r="J106" i="27"/>
  <c r="M164" i="27"/>
  <c r="M256" i="27"/>
  <c r="F60" i="29"/>
  <c r="F61" i="26"/>
  <c r="P263" i="30"/>
  <c r="P171" i="30"/>
  <c r="P150" i="20"/>
  <c r="P242" i="20"/>
  <c r="F58" i="27"/>
  <c r="Q291" i="15"/>
  <c r="M154" i="25"/>
  <c r="M246" i="25"/>
  <c r="P59" i="27"/>
  <c r="J202" i="20"/>
  <c r="J294" i="20"/>
  <c r="M65" i="27"/>
  <c r="J260" i="28"/>
  <c r="J168" i="28"/>
  <c r="P115" i="25"/>
  <c r="J53" i="25"/>
  <c r="P112" i="26"/>
  <c r="M100" i="28"/>
  <c r="J27" i="31"/>
  <c r="P66" i="31"/>
  <c r="Q267" i="15"/>
  <c r="M61" i="26"/>
  <c r="J26" i="28"/>
  <c r="Q272" i="15"/>
  <c r="F26" i="26"/>
  <c r="J194" i="28"/>
  <c r="J286" i="28"/>
  <c r="K257" i="15"/>
  <c r="P168" i="26"/>
  <c r="P260" i="26"/>
  <c r="J272" i="25"/>
  <c r="J180" i="25"/>
  <c r="M290" i="29"/>
  <c r="M198" i="29"/>
  <c r="P184" i="25"/>
  <c r="P276" i="25"/>
  <c r="P32" i="29"/>
  <c r="P29" i="31"/>
  <c r="F111" i="25"/>
  <c r="H271" i="15"/>
  <c r="H252" i="15"/>
  <c r="M58" i="26"/>
  <c r="P36" i="29"/>
  <c r="P35" i="28"/>
  <c r="Q296" i="15"/>
  <c r="F275" i="30"/>
  <c r="F183" i="30"/>
  <c r="K291" i="15"/>
  <c r="P149" i="20"/>
  <c r="P241" i="20"/>
  <c r="F151" i="31"/>
  <c r="F243" i="31"/>
  <c r="P239" i="30"/>
  <c r="P147" i="30"/>
  <c r="M100" i="26"/>
  <c r="J91" i="25"/>
  <c r="F162" i="26"/>
  <c r="F254" i="26"/>
  <c r="J242" i="27"/>
  <c r="J150" i="27"/>
  <c r="F234" i="25"/>
  <c r="F142" i="25"/>
  <c r="J206" i="28"/>
  <c r="J298" i="28"/>
  <c r="P136" i="30"/>
  <c r="P228" i="30"/>
  <c r="M109" i="30"/>
  <c r="J30" i="28"/>
  <c r="P107" i="26"/>
  <c r="J196" i="30"/>
  <c r="J288" i="30"/>
  <c r="P257" i="27"/>
  <c r="P165" i="27"/>
  <c r="F260" i="26"/>
  <c r="F168" i="26"/>
  <c r="F58" i="25"/>
  <c r="M105" i="25"/>
  <c r="J302" i="27"/>
  <c r="J210" i="27"/>
  <c r="F186" i="27"/>
  <c r="F278" i="27"/>
  <c r="K268" i="15"/>
  <c r="N280" i="15"/>
  <c r="M29" i="30"/>
  <c r="P294" i="25"/>
  <c r="P202" i="25"/>
  <c r="J112" i="26"/>
  <c r="M41" i="28"/>
  <c r="M294" i="29"/>
  <c r="M202" i="29"/>
  <c r="M279" i="28"/>
  <c r="M187" i="28"/>
  <c r="M69" i="29"/>
  <c r="M243" i="20"/>
  <c r="M151" i="20"/>
  <c r="P286" i="26"/>
  <c r="P194" i="26"/>
  <c r="M91" i="27"/>
  <c r="P297" i="28"/>
  <c r="P205" i="28"/>
  <c r="P259" i="27"/>
  <c r="P167" i="27"/>
  <c r="J57" i="29"/>
  <c r="F62" i="26"/>
  <c r="J290" i="28"/>
  <c r="J198" i="28"/>
  <c r="J278" i="25"/>
  <c r="J186" i="25"/>
  <c r="F202" i="30"/>
  <c r="F294" i="30"/>
  <c r="M162" i="29"/>
  <c r="M254" i="29"/>
  <c r="P25" i="26"/>
  <c r="J41" i="26"/>
  <c r="M166" i="20"/>
  <c r="M258" i="20"/>
  <c r="J243" i="28"/>
  <c r="J151" i="28"/>
  <c r="M145" i="20"/>
  <c r="M237" i="20"/>
  <c r="M98" i="25"/>
  <c r="J54" i="26"/>
  <c r="P262" i="30"/>
  <c r="P170" i="30"/>
  <c r="H293" i="15"/>
  <c r="M275" i="26"/>
  <c r="M183" i="26"/>
  <c r="M62" i="26"/>
  <c r="M98" i="27"/>
  <c r="F67" i="26"/>
  <c r="P50" i="29"/>
  <c r="M40" i="30"/>
  <c r="P290" i="26"/>
  <c r="P198" i="26"/>
  <c r="P279" i="30"/>
  <c r="P187" i="30"/>
  <c r="F32" i="31"/>
  <c r="F60" i="27"/>
  <c r="F93" i="25"/>
  <c r="M41" i="25"/>
  <c r="J159" i="20"/>
  <c r="J251" i="20"/>
  <c r="P30" i="25"/>
  <c r="P106" i="27"/>
  <c r="P51" i="31"/>
  <c r="F111" i="26"/>
  <c r="F43" i="31"/>
  <c r="J232" i="26"/>
  <c r="J140" i="26"/>
  <c r="J35" i="20"/>
  <c r="J58" i="25"/>
  <c r="M280" i="30"/>
  <c r="M188" i="30"/>
  <c r="J31" i="29"/>
  <c r="J249" i="29"/>
  <c r="J157" i="29"/>
  <c r="M112" i="25"/>
  <c r="F138" i="28"/>
  <c r="F230" i="28"/>
  <c r="M35" i="26"/>
  <c r="Q242" i="15"/>
  <c r="J107" i="28"/>
  <c r="P48" i="29"/>
  <c r="J57" i="28"/>
  <c r="P270" i="29"/>
  <c r="P178" i="29"/>
  <c r="J243" i="20"/>
  <c r="J151" i="20"/>
  <c r="M101" i="27"/>
  <c r="M53" i="31"/>
  <c r="P156" i="20"/>
  <c r="P248" i="20"/>
  <c r="F35" i="29"/>
  <c r="J295" i="25"/>
  <c r="J203" i="25"/>
  <c r="P174" i="20"/>
  <c r="P266" i="20"/>
  <c r="M140" i="20"/>
  <c r="M232" i="20"/>
  <c r="J65" i="28"/>
  <c r="F302" i="30"/>
  <c r="F210" i="30"/>
  <c r="F268" i="25"/>
  <c r="F176" i="25"/>
  <c r="F167" i="29"/>
  <c r="F259" i="29"/>
  <c r="M41" i="30"/>
  <c r="M70" i="20"/>
  <c r="P140" i="26"/>
  <c r="P232" i="26"/>
  <c r="P244" i="29"/>
  <c r="P152" i="29"/>
  <c r="M251" i="25"/>
  <c r="M159" i="25"/>
  <c r="M192" i="26"/>
  <c r="M284" i="26"/>
  <c r="J229" i="30"/>
  <c r="J137" i="30"/>
  <c r="J100" i="30"/>
  <c r="J286" i="26"/>
  <c r="J194" i="26"/>
  <c r="M52" i="25"/>
  <c r="M233" i="30"/>
  <c r="M141" i="30"/>
  <c r="F63" i="26"/>
  <c r="F49" i="28"/>
  <c r="M39" i="30"/>
  <c r="P146" i="25"/>
  <c r="P238" i="25"/>
  <c r="J149" i="25"/>
  <c r="J241" i="25"/>
  <c r="M60" i="20"/>
  <c r="F100" i="29"/>
  <c r="M62" i="29"/>
  <c r="J275" i="30"/>
  <c r="J183" i="30"/>
  <c r="J62" i="31"/>
  <c r="M239" i="25"/>
  <c r="M147" i="25"/>
  <c r="J109" i="27"/>
  <c r="M302" i="30"/>
  <c r="M210" i="30"/>
  <c r="J153" i="20"/>
  <c r="J245" i="20"/>
  <c r="J280" i="28"/>
  <c r="J188" i="28"/>
  <c r="J61" i="25"/>
  <c r="F147" i="30"/>
  <c r="F239" i="30"/>
  <c r="N260" i="15"/>
  <c r="F95" i="25"/>
  <c r="P170" i="25"/>
  <c r="P262" i="25"/>
  <c r="F29" i="31"/>
  <c r="J137" i="26"/>
  <c r="J229" i="26"/>
  <c r="P31" i="31"/>
  <c r="M282" i="25"/>
  <c r="M190" i="25"/>
  <c r="J92" i="30"/>
  <c r="P39" i="20"/>
  <c r="F99" i="26"/>
  <c r="F256" i="27"/>
  <c r="F164" i="27"/>
  <c r="F51" i="27"/>
  <c r="J143" i="28"/>
  <c r="J235" i="28"/>
  <c r="J115" i="30"/>
  <c r="M70" i="30"/>
  <c r="P114" i="29"/>
  <c r="F142" i="26"/>
  <c r="F234" i="26"/>
  <c r="P55" i="20"/>
  <c r="F188" i="20"/>
  <c r="F280" i="20"/>
  <c r="F243" i="25"/>
  <c r="F151" i="25"/>
  <c r="P48" i="26"/>
  <c r="P111" i="26"/>
  <c r="J300" i="28"/>
  <c r="J208" i="28"/>
  <c r="M177" i="27"/>
  <c r="M269" i="27"/>
  <c r="M103" i="25"/>
  <c r="Q281" i="15"/>
  <c r="P36" i="30"/>
  <c r="J36" i="30"/>
  <c r="M63" i="29"/>
  <c r="F187" i="20"/>
  <c r="F279" i="20"/>
  <c r="P253" i="30"/>
  <c r="P161" i="30"/>
  <c r="P111" i="30"/>
  <c r="J55" i="26"/>
  <c r="P258" i="28"/>
  <c r="P166" i="28"/>
  <c r="F289" i="26"/>
  <c r="F197" i="26"/>
  <c r="M109" i="28"/>
  <c r="P99" i="29"/>
  <c r="J97" i="27"/>
  <c r="F40" i="30"/>
  <c r="J165" i="20"/>
  <c r="J257" i="20"/>
  <c r="M52" i="30"/>
  <c r="J230" i="31"/>
  <c r="J138" i="31"/>
  <c r="F39" i="25"/>
  <c r="F66" i="27"/>
  <c r="F30" i="25"/>
  <c r="P193" i="25"/>
  <c r="P285" i="25"/>
  <c r="N268" i="15"/>
  <c r="J143" i="25"/>
  <c r="J235" i="25"/>
  <c r="P228" i="26"/>
  <c r="P136" i="26"/>
  <c r="F242" i="28"/>
  <c r="F150" i="28"/>
  <c r="M105" i="27"/>
  <c r="J25" i="28"/>
  <c r="F200" i="20"/>
  <c r="F292" i="20"/>
  <c r="P238" i="29"/>
  <c r="P146" i="29"/>
  <c r="J174" i="25"/>
  <c r="J266" i="25"/>
  <c r="K236" i="15"/>
  <c r="F106" i="28"/>
  <c r="M92" i="26"/>
  <c r="J55" i="27"/>
  <c r="J267" i="25"/>
  <c r="J175" i="25"/>
  <c r="F166" i="30"/>
  <c r="F258" i="30"/>
  <c r="H258" i="15"/>
  <c r="M293" i="29"/>
  <c r="M201" i="29"/>
  <c r="P246" i="30"/>
  <c r="P154" i="30"/>
  <c r="J159" i="27"/>
  <c r="J251" i="27"/>
  <c r="F106" i="25"/>
  <c r="P192" i="29"/>
  <c r="P284" i="29"/>
  <c r="J67" i="20"/>
  <c r="J243" i="27"/>
  <c r="J151" i="27"/>
  <c r="F101" i="20"/>
  <c r="P144" i="31"/>
  <c r="P236" i="31"/>
  <c r="M113" i="27"/>
  <c r="P50" i="25"/>
  <c r="J34" i="29"/>
  <c r="J62" i="30"/>
  <c r="F60" i="26"/>
  <c r="P256" i="25"/>
  <c r="P164" i="25"/>
  <c r="J258" i="28"/>
  <c r="J166" i="28"/>
  <c r="P110" i="25"/>
  <c r="M246" i="27"/>
  <c r="M154" i="27"/>
  <c r="N269" i="15"/>
  <c r="F26" i="20"/>
  <c r="M163" i="26"/>
  <c r="M255" i="26"/>
  <c r="J207" i="26"/>
  <c r="J299" i="26"/>
  <c r="F38" i="26"/>
  <c r="F105" i="29"/>
  <c r="P242" i="30"/>
  <c r="P150" i="30"/>
  <c r="N230" i="15"/>
  <c r="P258" i="27"/>
  <c r="P166" i="27"/>
  <c r="F262" i="27"/>
  <c r="F170" i="27"/>
  <c r="P164" i="20"/>
  <c r="P256" i="20"/>
  <c r="M69" i="27"/>
  <c r="F257" i="30"/>
  <c r="F165" i="30"/>
  <c r="M245" i="27"/>
  <c r="M153" i="27"/>
  <c r="J102" i="30"/>
  <c r="M96" i="29"/>
  <c r="F104" i="27"/>
  <c r="P57" i="27"/>
  <c r="P251" i="30"/>
  <c r="P159" i="30"/>
  <c r="P30" i="31"/>
  <c r="J108" i="28"/>
  <c r="P258" i="20"/>
  <c r="P166" i="20"/>
  <c r="M26" i="26"/>
  <c r="J196" i="20"/>
  <c r="J288" i="20"/>
  <c r="M29" i="29"/>
  <c r="J297" i="25"/>
  <c r="J205" i="25"/>
  <c r="F101" i="30"/>
  <c r="J40" i="29"/>
  <c r="F57" i="25"/>
  <c r="M250" i="30"/>
  <c r="M158" i="30"/>
  <c r="P173" i="26"/>
  <c r="P265" i="26"/>
  <c r="P284" i="26"/>
  <c r="P192" i="26"/>
  <c r="P42" i="26"/>
  <c r="J113" i="25"/>
  <c r="F284" i="29"/>
  <c r="F192" i="29"/>
  <c r="F94" i="28"/>
  <c r="F301" i="27"/>
  <c r="F209" i="27"/>
  <c r="M104" i="30"/>
  <c r="M198" i="25"/>
  <c r="M290" i="25"/>
  <c r="P247" i="20"/>
  <c r="P155" i="20"/>
  <c r="J153" i="25"/>
  <c r="J245" i="25"/>
  <c r="M275" i="25"/>
  <c r="M183" i="25"/>
  <c r="F256" i="28"/>
  <c r="F164" i="28"/>
  <c r="P64" i="25"/>
  <c r="M107" i="29"/>
  <c r="F114" i="20"/>
  <c r="M32" i="26"/>
  <c r="Q230" i="15"/>
  <c r="M51" i="26"/>
  <c r="F292" i="30"/>
  <c r="F200" i="30"/>
  <c r="J41" i="25"/>
  <c r="M293" i="25"/>
  <c r="M201" i="25"/>
  <c r="F111" i="27"/>
  <c r="F294" i="25"/>
  <c r="F202" i="25"/>
  <c r="P95" i="30"/>
  <c r="P105" i="25"/>
  <c r="F159" i="29"/>
  <c r="F251" i="29"/>
  <c r="J265" i="30"/>
  <c r="J173" i="30"/>
  <c r="F95" i="20"/>
  <c r="M56" i="30"/>
  <c r="Q289" i="15"/>
  <c r="J63" i="29"/>
  <c r="P46" i="28"/>
  <c r="F247" i="25"/>
  <c r="F155" i="25"/>
  <c r="P136" i="27"/>
  <c r="P228" i="27"/>
  <c r="J111" i="20"/>
  <c r="P63" i="26"/>
  <c r="P92" i="25"/>
  <c r="F241" i="26"/>
  <c r="F149" i="26"/>
  <c r="F140" i="26"/>
  <c r="F232" i="26"/>
  <c r="N266" i="15"/>
  <c r="P42" i="27"/>
  <c r="H245" i="15"/>
  <c r="M192" i="25"/>
  <c r="M284" i="25"/>
  <c r="P139" i="20"/>
  <c r="P231" i="20"/>
  <c r="M146" i="26"/>
  <c r="M238" i="26"/>
  <c r="P256" i="26"/>
  <c r="P164" i="26"/>
  <c r="P60" i="31"/>
  <c r="J95" i="27"/>
  <c r="P41" i="28"/>
  <c r="F106" i="30"/>
  <c r="M55" i="26"/>
  <c r="F243" i="30"/>
  <c r="F151" i="30"/>
  <c r="H257" i="15"/>
  <c r="P292" i="25"/>
  <c r="P200" i="25"/>
  <c r="P207" i="29"/>
  <c r="P299" i="29"/>
  <c r="F302" i="29"/>
  <c r="F210" i="29"/>
  <c r="J52" i="20"/>
  <c r="J204" i="29"/>
  <c r="J296" i="29"/>
  <c r="M185" i="28"/>
  <c r="M277" i="28"/>
  <c r="M148" i="29"/>
  <c r="M240" i="29"/>
  <c r="F56" i="20"/>
  <c r="H247" i="15"/>
  <c r="F252" i="30"/>
  <c r="F160" i="30"/>
  <c r="J233" i="25"/>
  <c r="J141" i="25"/>
  <c r="F253" i="26"/>
  <c r="F161" i="26"/>
  <c r="P96" i="27"/>
  <c r="F70" i="30"/>
  <c r="F93" i="30"/>
  <c r="H292" i="15"/>
  <c r="J108" i="26"/>
  <c r="M158" i="20"/>
  <c r="M250" i="20"/>
  <c r="J301" i="25"/>
  <c r="J209" i="25"/>
  <c r="F93" i="28"/>
  <c r="Q297" i="15"/>
  <c r="F292" i="26"/>
  <c r="F200" i="26"/>
  <c r="F256" i="30"/>
  <c r="F164" i="30"/>
  <c r="P65" i="25"/>
  <c r="J278" i="26"/>
  <c r="J186" i="26"/>
  <c r="M289" i="25"/>
  <c r="M197" i="25"/>
  <c r="P99" i="28"/>
  <c r="F112" i="25"/>
  <c r="F52" i="28"/>
  <c r="P167" i="26"/>
  <c r="P259" i="26"/>
  <c r="J279" i="29"/>
  <c r="J187" i="29"/>
  <c r="M95" i="27"/>
  <c r="F27" i="28"/>
  <c r="M232" i="29"/>
  <c r="M140" i="29"/>
  <c r="F25" i="31"/>
  <c r="P251" i="20"/>
  <c r="P159" i="20"/>
  <c r="P288" i="30"/>
  <c r="P196" i="30"/>
  <c r="J181" i="26"/>
  <c r="J273" i="26"/>
  <c r="M229" i="30"/>
  <c r="M137" i="30"/>
  <c r="F272" i="30"/>
  <c r="F180" i="30"/>
  <c r="M70" i="28"/>
  <c r="F32" i="30"/>
  <c r="F193" i="26"/>
  <c r="F285" i="26"/>
  <c r="F285" i="30"/>
  <c r="F193" i="30"/>
  <c r="M279" i="27"/>
  <c r="M187" i="27"/>
  <c r="P69" i="27"/>
  <c r="P249" i="25"/>
  <c r="P157" i="25"/>
  <c r="J42" i="29"/>
  <c r="P264" i="30"/>
  <c r="P172" i="30"/>
  <c r="J191" i="27"/>
  <c r="J283" i="27"/>
  <c r="P97" i="26"/>
  <c r="P29" i="28"/>
  <c r="F173" i="20"/>
  <c r="F265" i="20"/>
  <c r="P113" i="30"/>
  <c r="F175" i="30"/>
  <c r="F267" i="30"/>
  <c r="J31" i="30"/>
  <c r="Q265" i="15"/>
  <c r="P97" i="28"/>
  <c r="F258" i="29"/>
  <c r="F166" i="29"/>
  <c r="J60" i="20"/>
  <c r="F34" i="27"/>
  <c r="P100" i="26"/>
  <c r="F98" i="30"/>
  <c r="M57" i="28"/>
  <c r="F291" i="26"/>
  <c r="F199" i="26"/>
  <c r="M39" i="26"/>
  <c r="F255" i="30"/>
  <c r="F163" i="30"/>
  <c r="P35" i="27"/>
  <c r="P263" i="27"/>
  <c r="P171" i="27"/>
  <c r="J183" i="28"/>
  <c r="J275" i="28"/>
  <c r="J243" i="26"/>
  <c r="J151" i="26"/>
  <c r="M51" i="29"/>
  <c r="K259" i="15"/>
  <c r="M101" i="28"/>
  <c r="J46" i="30"/>
  <c r="F37" i="25"/>
  <c r="P229" i="27"/>
  <c r="P137" i="27"/>
  <c r="F246" i="27"/>
  <c r="F154" i="27"/>
  <c r="F260" i="29"/>
  <c r="F168" i="29"/>
  <c r="F207" i="25"/>
  <c r="F299" i="25"/>
  <c r="P193" i="20"/>
  <c r="P285" i="20"/>
  <c r="M103" i="20"/>
  <c r="J251" i="30"/>
  <c r="J159" i="30"/>
  <c r="P55" i="29"/>
  <c r="P69" i="28"/>
  <c r="N235" i="15"/>
  <c r="F62" i="31"/>
  <c r="M232" i="30"/>
  <c r="M140" i="30"/>
  <c r="J241" i="30"/>
  <c r="J149" i="30"/>
  <c r="P29" i="30"/>
  <c r="J282" i="28"/>
  <c r="J190" i="28"/>
  <c r="F96" i="25"/>
  <c r="F31" i="27"/>
  <c r="M297" i="26"/>
  <c r="M205" i="26"/>
  <c r="J234" i="29"/>
  <c r="J142" i="29"/>
  <c r="F113" i="30"/>
  <c r="M282" i="30"/>
  <c r="M190" i="30"/>
  <c r="P25" i="30"/>
  <c r="J205" i="26"/>
  <c r="J297" i="26"/>
  <c r="M240" i="26"/>
  <c r="M148" i="26"/>
  <c r="P30" i="26"/>
  <c r="F149" i="25"/>
  <c r="F241" i="25"/>
  <c r="M66" i="28"/>
  <c r="P261" i="29"/>
  <c r="P169" i="29"/>
  <c r="F281" i="30"/>
  <c r="F189" i="30"/>
  <c r="P153" i="30"/>
  <c r="P245" i="30"/>
  <c r="P208" i="29"/>
  <c r="P300" i="29"/>
  <c r="M152" i="25"/>
  <c r="M244" i="25"/>
  <c r="M55" i="28"/>
  <c r="J172" i="27"/>
  <c r="J264" i="27"/>
  <c r="Q252" i="15"/>
  <c r="J112" i="28"/>
  <c r="F273" i="27"/>
  <c r="F181" i="27"/>
  <c r="P264" i="28"/>
  <c r="P172" i="28"/>
  <c r="F59" i="25"/>
  <c r="J136" i="28"/>
  <c r="J228" i="28"/>
  <c r="P185" i="26"/>
  <c r="P277" i="26"/>
  <c r="F93" i="27"/>
  <c r="F70" i="25"/>
  <c r="M64" i="26"/>
  <c r="F288" i="25"/>
  <c r="F196" i="25"/>
  <c r="F109" i="20"/>
  <c r="F27" i="26"/>
  <c r="M254" i="28"/>
  <c r="M162" i="28"/>
  <c r="P64" i="27"/>
  <c r="M298" i="30"/>
  <c r="M206" i="30"/>
  <c r="J144" i="27"/>
  <c r="J236" i="27"/>
  <c r="F137" i="26"/>
  <c r="F229" i="26"/>
  <c r="F59" i="30"/>
  <c r="F197" i="29"/>
  <c r="F289" i="29"/>
  <c r="M54" i="27"/>
  <c r="J245" i="28"/>
  <c r="J153" i="28"/>
  <c r="M114" i="25"/>
  <c r="F297" i="29"/>
  <c r="F205" i="29"/>
  <c r="M255" i="27"/>
  <c r="M163" i="27"/>
  <c r="J289" i="25"/>
  <c r="J197" i="25"/>
  <c r="J61" i="26"/>
  <c r="P52" i="25"/>
  <c r="K303" i="15"/>
  <c r="F99" i="31"/>
  <c r="M144" i="25"/>
  <c r="M236" i="25"/>
  <c r="F239" i="27"/>
  <c r="F147" i="27"/>
  <c r="J111" i="25"/>
  <c r="F103" i="30"/>
  <c r="J287" i="25"/>
  <c r="J195" i="25"/>
  <c r="J174" i="20"/>
  <c r="J266" i="20"/>
  <c r="P157" i="28"/>
  <c r="P249" i="28"/>
  <c r="J31" i="31"/>
  <c r="F230" i="26"/>
  <c r="F138" i="26"/>
  <c r="M103" i="28"/>
  <c r="M91" i="30"/>
  <c r="F102" i="26"/>
  <c r="P31" i="26"/>
  <c r="J43" i="26"/>
  <c r="J43" i="27"/>
  <c r="P256" i="27"/>
  <c r="P164" i="27"/>
  <c r="F270" i="26"/>
  <c r="F178" i="26"/>
  <c r="F245" i="29"/>
  <c r="F153" i="29"/>
  <c r="M110" i="26"/>
  <c r="J289" i="29"/>
  <c r="J197" i="29"/>
  <c r="F35" i="25"/>
  <c r="M47" i="30"/>
  <c r="J140" i="25"/>
  <c r="J232" i="25"/>
  <c r="F153" i="31"/>
  <c r="F245" i="31"/>
  <c r="F59" i="29"/>
  <c r="M188" i="28"/>
  <c r="M280" i="28"/>
  <c r="M297" i="28"/>
  <c r="M205" i="28"/>
  <c r="K263" i="15"/>
  <c r="J29" i="25"/>
  <c r="J242" i="26"/>
  <c r="J150" i="26"/>
  <c r="P151" i="26"/>
  <c r="P243" i="26"/>
  <c r="F64" i="25"/>
  <c r="J264" i="26"/>
  <c r="J172" i="26"/>
  <c r="J144" i="30"/>
  <c r="J236" i="30"/>
  <c r="F98" i="20"/>
  <c r="J101" i="25"/>
  <c r="J91" i="27"/>
  <c r="K232" i="15"/>
  <c r="F251" i="28"/>
  <c r="F159" i="28"/>
  <c r="P91" i="25"/>
  <c r="P255" i="26"/>
  <c r="P163" i="26"/>
  <c r="J169" i="27"/>
  <c r="J261" i="27"/>
  <c r="M200" i="25"/>
  <c r="M292" i="25"/>
  <c r="F199" i="25"/>
  <c r="F291" i="25"/>
  <c r="M269" i="26"/>
  <c r="M177" i="26"/>
  <c r="F239" i="26"/>
  <c r="F147" i="26"/>
  <c r="P236" i="25"/>
  <c r="P144" i="25"/>
  <c r="P198" i="25"/>
  <c r="P290" i="25"/>
  <c r="P240" i="25"/>
  <c r="P148" i="25"/>
  <c r="M61" i="30"/>
  <c r="J162" i="27"/>
  <c r="J254" i="27"/>
  <c r="M195" i="25"/>
  <c r="M287" i="25"/>
  <c r="K240" i="15"/>
  <c r="J28" i="29"/>
  <c r="M207" i="26"/>
  <c r="M299" i="26"/>
  <c r="F67" i="27"/>
  <c r="J170" i="25"/>
  <c r="J262" i="25"/>
  <c r="P37" i="25"/>
  <c r="M278" i="30"/>
  <c r="M186" i="30"/>
  <c r="F192" i="20"/>
  <c r="F284" i="20"/>
  <c r="J284" i="25"/>
  <c r="J192" i="25"/>
  <c r="H230" i="15"/>
  <c r="P261" i="27"/>
  <c r="P169" i="27"/>
  <c r="F269" i="26"/>
  <c r="F177" i="26"/>
  <c r="P257" i="30"/>
  <c r="P165" i="30"/>
  <c r="F65" i="31"/>
  <c r="P114" i="25"/>
  <c r="J261" i="30"/>
  <c r="J169" i="30"/>
  <c r="J98" i="30"/>
  <c r="J70" i="26"/>
  <c r="J228" i="26"/>
  <c r="J136" i="26"/>
  <c r="F97" i="30"/>
  <c r="F107" i="31"/>
  <c r="F164" i="29"/>
  <c r="F256" i="29"/>
  <c r="M170" i="25"/>
  <c r="M262" i="25"/>
  <c r="J228" i="30"/>
  <c r="J136" i="30"/>
  <c r="F94" i="27"/>
  <c r="M47" i="27"/>
  <c r="F264" i="27"/>
  <c r="F172" i="27"/>
  <c r="P278" i="25"/>
  <c r="P186" i="25"/>
  <c r="J64" i="28"/>
  <c r="P104" i="27"/>
  <c r="P62" i="26"/>
  <c r="Q274" i="15"/>
  <c r="P104" i="20"/>
  <c r="F294" i="20"/>
  <c r="F202" i="20"/>
  <c r="M70" i="25"/>
  <c r="J263" i="28"/>
  <c r="J171" i="28"/>
  <c r="F104" i="29"/>
  <c r="P281" i="30"/>
  <c r="P189" i="30"/>
  <c r="M53" i="27"/>
  <c r="P230" i="27"/>
  <c r="P138" i="27"/>
  <c r="P157" i="29"/>
  <c r="P249" i="29"/>
  <c r="J268" i="28"/>
  <c r="J176" i="28"/>
  <c r="J25" i="25"/>
  <c r="J102" i="27"/>
  <c r="J30" i="30"/>
  <c r="M113" i="28"/>
  <c r="M43" i="28"/>
  <c r="M29" i="26"/>
  <c r="N250" i="15"/>
  <c r="F110" i="28"/>
  <c r="M156" i="26"/>
  <c r="M248" i="26"/>
  <c r="P234" i="27"/>
  <c r="P142" i="27"/>
  <c r="M265" i="30"/>
  <c r="M173" i="30"/>
  <c r="F109" i="28"/>
  <c r="F268" i="29"/>
  <c r="F176" i="29"/>
  <c r="M144" i="28"/>
  <c r="M236" i="28"/>
  <c r="P31" i="25"/>
  <c r="P109" i="28"/>
  <c r="F67" i="28"/>
  <c r="N239" i="15"/>
  <c r="P141" i="29"/>
  <c r="P233" i="29"/>
  <c r="M60" i="25"/>
  <c r="F267" i="27"/>
  <c r="F175" i="27"/>
  <c r="J55" i="20"/>
  <c r="M113" i="26"/>
  <c r="P54" i="27"/>
  <c r="M31" i="25"/>
  <c r="F32" i="25"/>
  <c r="P144" i="28"/>
  <c r="P236" i="28"/>
  <c r="M183" i="20"/>
  <c r="M275" i="20"/>
  <c r="M177" i="25"/>
  <c r="M269" i="25"/>
  <c r="P40" i="25"/>
  <c r="M278" i="28"/>
  <c r="M186" i="28"/>
  <c r="F250" i="28"/>
  <c r="F158" i="28"/>
  <c r="M268" i="29"/>
  <c r="M176" i="29"/>
  <c r="F103" i="26"/>
  <c r="F148" i="28"/>
  <c r="F240" i="28"/>
  <c r="M286" i="29"/>
  <c r="M194" i="29"/>
  <c r="J289" i="30"/>
  <c r="J197" i="30"/>
  <c r="F152" i="27"/>
  <c r="F244" i="27"/>
  <c r="P69" i="29"/>
  <c r="M169" i="29"/>
  <c r="M261" i="29"/>
  <c r="P53" i="26"/>
  <c r="M273" i="29"/>
  <c r="M181" i="29"/>
  <c r="M96" i="30"/>
  <c r="M33" i="20"/>
  <c r="M292" i="28"/>
  <c r="M200" i="28"/>
  <c r="P47" i="25"/>
  <c r="P27" i="27"/>
  <c r="J105" i="30"/>
  <c r="J97" i="31"/>
  <c r="J270" i="30"/>
  <c r="J178" i="30"/>
  <c r="P113" i="26"/>
  <c r="F107" i="20"/>
  <c r="J93" i="29"/>
  <c r="F159" i="20"/>
  <c r="F251" i="20"/>
  <c r="F67" i="29"/>
  <c r="F264" i="30"/>
  <c r="F172" i="30"/>
  <c r="J243" i="25"/>
  <c r="J151" i="25"/>
  <c r="F292" i="25"/>
  <c r="F200" i="25"/>
  <c r="M193" i="30"/>
  <c r="M285" i="30"/>
  <c r="F276" i="26"/>
  <c r="F184" i="26"/>
  <c r="J56" i="31"/>
  <c r="F114" i="30"/>
  <c r="F66" i="20"/>
  <c r="M42" i="29"/>
  <c r="J259" i="28"/>
  <c r="J167" i="28"/>
  <c r="M296" i="27"/>
  <c r="M204" i="27"/>
  <c r="J105" i="26"/>
  <c r="M65" i="20"/>
  <c r="J283" i="28"/>
  <c r="J191" i="28"/>
  <c r="P104" i="29"/>
  <c r="J245" i="26"/>
  <c r="J153" i="26"/>
  <c r="J203" i="20"/>
  <c r="J295" i="20"/>
  <c r="F41" i="31"/>
  <c r="P236" i="20"/>
  <c r="P144" i="20"/>
  <c r="F284" i="30"/>
  <c r="F192" i="30"/>
  <c r="P100" i="25"/>
  <c r="J29" i="29"/>
  <c r="F286" i="28"/>
  <c r="F194" i="28"/>
  <c r="J235" i="26"/>
  <c r="J143" i="26"/>
  <c r="F174" i="25"/>
  <c r="F266" i="25"/>
  <c r="J49" i="27"/>
  <c r="F55" i="30"/>
  <c r="M42" i="26"/>
  <c r="F263" i="29"/>
  <c r="F171" i="29"/>
  <c r="Q287" i="15"/>
  <c r="M294" i="27"/>
  <c r="M202" i="27"/>
  <c r="F177" i="27"/>
  <c r="F269" i="27"/>
  <c r="P293" i="26"/>
  <c r="P201" i="26"/>
  <c r="M62" i="30"/>
  <c r="F274" i="25"/>
  <c r="F182" i="25"/>
  <c r="M283" i="28"/>
  <c r="M191" i="28"/>
  <c r="M241" i="27"/>
  <c r="M149" i="27"/>
  <c r="M255" i="30"/>
  <c r="M163" i="30"/>
  <c r="P192" i="20"/>
  <c r="P284" i="20"/>
  <c r="J287" i="28"/>
  <c r="J195" i="28"/>
  <c r="M150" i="25"/>
  <c r="M242" i="25"/>
  <c r="P67" i="31"/>
  <c r="P229" i="25"/>
  <c r="P137" i="25"/>
  <c r="P186" i="29"/>
  <c r="P278" i="29"/>
  <c r="J268" i="26"/>
  <c r="J176" i="26"/>
  <c r="J67" i="29"/>
  <c r="F188" i="26"/>
  <c r="F280" i="26"/>
  <c r="J65" i="20"/>
  <c r="M275" i="30"/>
  <c r="M183" i="30"/>
  <c r="P262" i="29"/>
  <c r="P170" i="29"/>
  <c r="P95" i="20"/>
  <c r="J256" i="20"/>
  <c r="J164" i="20"/>
  <c r="M55" i="29"/>
  <c r="J246" i="26"/>
  <c r="J154" i="26"/>
  <c r="M101" i="20"/>
  <c r="P93" i="30"/>
  <c r="M138" i="26"/>
  <c r="M230" i="26"/>
  <c r="J276" i="30"/>
  <c r="J184" i="30"/>
  <c r="M30" i="30"/>
  <c r="P102" i="30"/>
  <c r="F155" i="26"/>
  <c r="F247" i="26"/>
  <c r="F138" i="30"/>
  <c r="F230" i="30"/>
  <c r="J184" i="20"/>
  <c r="J276" i="20"/>
  <c r="M282" i="29"/>
  <c r="M190" i="29"/>
  <c r="P49" i="31"/>
  <c r="F59" i="28"/>
  <c r="P28" i="29"/>
  <c r="N277" i="15"/>
  <c r="J54" i="20"/>
  <c r="J265" i="26"/>
  <c r="J173" i="26"/>
  <c r="P272" i="25"/>
  <c r="P180" i="25"/>
  <c r="M140" i="28"/>
  <c r="M232" i="28"/>
  <c r="P232" i="27"/>
  <c r="P140" i="27"/>
  <c r="M56" i="27"/>
  <c r="J185" i="27"/>
  <c r="J277" i="27"/>
  <c r="M29" i="31"/>
  <c r="J115" i="20"/>
  <c r="J269" i="26"/>
  <c r="J177" i="26"/>
  <c r="M143" i="26"/>
  <c r="M235" i="26"/>
  <c r="M92" i="25"/>
  <c r="M65" i="25"/>
  <c r="P58" i="25"/>
  <c r="P26" i="30"/>
  <c r="J104" i="20"/>
  <c r="F263" i="30"/>
  <c r="F171" i="30"/>
  <c r="P37" i="31"/>
  <c r="M94" i="31"/>
  <c r="F103" i="29"/>
  <c r="P108" i="25"/>
  <c r="M244" i="26"/>
  <c r="M152" i="26"/>
  <c r="J259" i="30"/>
  <c r="J167" i="30"/>
  <c r="M108" i="30"/>
  <c r="F104" i="28"/>
  <c r="M141" i="25"/>
  <c r="M233" i="25"/>
  <c r="F52" i="26"/>
  <c r="J51" i="27"/>
  <c r="F289" i="25"/>
  <c r="F197" i="25"/>
  <c r="P49" i="30"/>
  <c r="M101" i="26"/>
  <c r="F99" i="30"/>
  <c r="P98" i="25"/>
  <c r="M236" i="27"/>
  <c r="M144" i="27"/>
  <c r="P94" i="26"/>
  <c r="M264" i="26"/>
  <c r="M172" i="26"/>
  <c r="H270" i="15"/>
  <c r="F102" i="25"/>
  <c r="J47" i="31"/>
  <c r="F50" i="27"/>
  <c r="J60" i="29"/>
  <c r="F274" i="30"/>
  <c r="F182" i="30"/>
  <c r="M163" i="20"/>
  <c r="M255" i="20"/>
  <c r="M52" i="20"/>
  <c r="J100" i="25"/>
  <c r="P283" i="27"/>
  <c r="P191" i="27"/>
  <c r="F43" i="28"/>
  <c r="K286" i="15"/>
  <c r="M296" i="25"/>
  <c r="M204" i="25"/>
  <c r="M54" i="20"/>
  <c r="J66" i="31"/>
  <c r="M164" i="25"/>
  <c r="M256" i="25"/>
  <c r="F232" i="20"/>
  <c r="F140" i="20"/>
  <c r="J32" i="25"/>
  <c r="F109" i="27"/>
  <c r="P235" i="30"/>
  <c r="P143" i="30"/>
  <c r="F65" i="27"/>
  <c r="J38" i="25"/>
  <c r="F246" i="30"/>
  <c r="F154" i="30"/>
  <c r="P68" i="27"/>
  <c r="M156" i="31"/>
  <c r="M248" i="31"/>
  <c r="F26" i="31"/>
  <c r="P97" i="27"/>
  <c r="J108" i="29"/>
  <c r="F242" i="25"/>
  <c r="F150" i="25"/>
  <c r="J96" i="26"/>
  <c r="J256" i="25"/>
  <c r="J164" i="25"/>
  <c r="P91" i="30"/>
  <c r="J100" i="29"/>
  <c r="M46" i="30"/>
  <c r="M91" i="25"/>
  <c r="P199" i="28"/>
  <c r="P291" i="28"/>
  <c r="P33" i="27"/>
  <c r="F26" i="25"/>
  <c r="P109" i="31"/>
  <c r="P69" i="25"/>
  <c r="Q290" i="15"/>
  <c r="J29" i="30"/>
  <c r="M300" i="28"/>
  <c r="M208" i="28"/>
  <c r="J260" i="26"/>
  <c r="J168" i="26"/>
  <c r="J62" i="20"/>
  <c r="P113" i="32"/>
  <c r="J64" i="31"/>
  <c r="F105" i="27"/>
  <c r="J292" i="30"/>
  <c r="J200" i="30"/>
  <c r="J167" i="26"/>
  <c r="J259" i="26"/>
  <c r="K246" i="15"/>
  <c r="J25" i="29"/>
  <c r="J176" i="25"/>
  <c r="J268" i="25"/>
  <c r="F293" i="27"/>
  <c r="F201" i="27"/>
  <c r="M68" i="28"/>
  <c r="M188" i="27"/>
  <c r="M280" i="27"/>
  <c r="F51" i="28"/>
  <c r="P276" i="30"/>
  <c r="P184" i="30"/>
  <c r="P60" i="29"/>
  <c r="Q233" i="15"/>
  <c r="J292" i="20"/>
  <c r="J200" i="20"/>
  <c r="J276" i="28"/>
  <c r="J184" i="28"/>
  <c r="J281" i="30"/>
  <c r="J189" i="30"/>
  <c r="F59" i="26"/>
  <c r="F238" i="30"/>
  <c r="F146" i="30"/>
  <c r="F106" i="29"/>
  <c r="J59" i="25"/>
  <c r="P231" i="30"/>
  <c r="P139" i="30"/>
  <c r="J68" i="25"/>
  <c r="P175" i="25"/>
  <c r="P267" i="25"/>
  <c r="M105" i="29"/>
  <c r="P108" i="26"/>
  <c r="Q245" i="15"/>
  <c r="J94" i="31"/>
  <c r="F205" i="25"/>
  <c r="F297" i="25"/>
  <c r="J194" i="25"/>
  <c r="J286" i="25"/>
  <c r="J94" i="20"/>
  <c r="J107" i="26"/>
  <c r="J35" i="29"/>
  <c r="F271" i="30"/>
  <c r="F179" i="30"/>
  <c r="P60" i="30"/>
  <c r="J293" i="27"/>
  <c r="J201" i="27"/>
  <c r="F91" i="28"/>
  <c r="J99" i="29"/>
  <c r="K296" i="15"/>
  <c r="P176" i="26"/>
  <c r="P268" i="26"/>
  <c r="J275" i="25"/>
  <c r="J183" i="25"/>
  <c r="M64" i="31"/>
  <c r="F245" i="26"/>
  <c r="F153" i="26"/>
  <c r="F287" i="27"/>
  <c r="F195" i="27"/>
  <c r="J282" i="20"/>
  <c r="J190" i="20"/>
  <c r="P58" i="28"/>
  <c r="J139" i="25"/>
  <c r="J231" i="25"/>
  <c r="P300" i="25"/>
  <c r="P208" i="25"/>
  <c r="M109" i="26"/>
  <c r="M300" i="29"/>
  <c r="M208" i="29"/>
  <c r="J139" i="30"/>
  <c r="J231" i="30"/>
  <c r="F107" i="26"/>
  <c r="M209" i="27"/>
  <c r="M301" i="27"/>
  <c r="M60" i="28"/>
  <c r="P258" i="29"/>
  <c r="P166" i="29"/>
  <c r="F204" i="20"/>
  <c r="F296" i="20"/>
  <c r="F30" i="27"/>
  <c r="M100" i="25"/>
  <c r="F260" i="31"/>
  <c r="F168" i="31"/>
  <c r="M34" i="26"/>
  <c r="P112" i="27"/>
  <c r="P237" i="28"/>
  <c r="P145" i="28"/>
  <c r="M37" i="20"/>
  <c r="J37" i="26"/>
  <c r="F268" i="27"/>
  <c r="F176" i="27"/>
  <c r="F34" i="28"/>
  <c r="J256" i="30"/>
  <c r="J164" i="30"/>
  <c r="M60" i="27"/>
  <c r="F291" i="28"/>
  <c r="F199" i="28"/>
  <c r="P285" i="29"/>
  <c r="P193" i="29"/>
  <c r="J46" i="26"/>
  <c r="M197" i="20"/>
  <c r="M289" i="20"/>
  <c r="J55" i="25"/>
  <c r="P204" i="25"/>
  <c r="P296" i="25"/>
  <c r="F163" i="29"/>
  <c r="F255" i="29"/>
  <c r="P91" i="27"/>
  <c r="F252" i="25"/>
  <c r="F160" i="25"/>
  <c r="F95" i="30"/>
  <c r="J65" i="26"/>
  <c r="J33" i="28"/>
  <c r="P41" i="20"/>
  <c r="M68" i="30"/>
  <c r="F46" i="28"/>
  <c r="J26" i="25"/>
  <c r="F293" i="30"/>
  <c r="F201" i="30"/>
  <c r="M298" i="26"/>
  <c r="M206" i="26"/>
  <c r="M110" i="29"/>
  <c r="J38" i="27"/>
  <c r="J262" i="28"/>
  <c r="J170" i="28"/>
  <c r="J262" i="29"/>
  <c r="J170" i="29"/>
  <c r="F54" i="26"/>
  <c r="J49" i="30"/>
  <c r="F46" i="31"/>
  <c r="P93" i="29"/>
  <c r="K276" i="15"/>
  <c r="F186" i="33"/>
  <c r="F278" i="33"/>
  <c r="P94" i="30"/>
  <c r="J104" i="31"/>
  <c r="M271" i="28"/>
  <c r="M179" i="28"/>
  <c r="F34" i="29"/>
  <c r="M198" i="26"/>
  <c r="M290" i="26"/>
  <c r="F25" i="25"/>
  <c r="P235" i="25"/>
  <c r="P143" i="25"/>
  <c r="J51" i="26"/>
  <c r="M297" i="29"/>
  <c r="M205" i="29"/>
  <c r="P34" i="30"/>
  <c r="P111" i="25"/>
  <c r="F264" i="28"/>
  <c r="F172" i="28"/>
  <c r="P65" i="20"/>
  <c r="F47" i="28"/>
  <c r="M265" i="27"/>
  <c r="M173" i="27"/>
  <c r="J35" i="30"/>
  <c r="P58" i="26"/>
  <c r="Q251" i="15"/>
  <c r="J53" i="31"/>
  <c r="P285" i="28"/>
  <c r="P193" i="28"/>
  <c r="P34" i="29"/>
  <c r="M60" i="26"/>
  <c r="P50" i="20"/>
  <c r="M179" i="26"/>
  <c r="M271" i="26"/>
  <c r="K245" i="15"/>
  <c r="P294" i="30"/>
  <c r="P202" i="30"/>
  <c r="M41" i="31"/>
  <c r="F91" i="34"/>
  <c r="J181" i="28"/>
  <c r="J273" i="28"/>
  <c r="F136" i="26"/>
  <c r="F228" i="26"/>
  <c r="J67" i="26"/>
  <c r="P32" i="25"/>
  <c r="M55" i="27"/>
  <c r="J141" i="27"/>
  <c r="J233" i="27"/>
  <c r="Q303" i="15"/>
  <c r="P281" i="27"/>
  <c r="P189" i="27"/>
  <c r="N255" i="15"/>
  <c r="M110" i="27"/>
  <c r="F57" i="20"/>
  <c r="J43" i="34"/>
  <c r="P242" i="26"/>
  <c r="P150" i="26"/>
  <c r="J141" i="28"/>
  <c r="J233" i="28"/>
  <c r="F212" i="20"/>
  <c r="F304" i="20"/>
  <c r="P266" i="27"/>
  <c r="P174" i="27"/>
  <c r="M50" i="28"/>
  <c r="M249" i="29"/>
  <c r="M157" i="29"/>
  <c r="J63" i="26"/>
  <c r="J274" i="29"/>
  <c r="J182" i="29"/>
  <c r="P61" i="20"/>
  <c r="J107" i="20"/>
  <c r="M59" i="28"/>
  <c r="M31" i="27"/>
  <c r="P55" i="27"/>
  <c r="P64" i="29"/>
  <c r="P278" i="27"/>
  <c r="P186" i="27"/>
  <c r="M266" i="27"/>
  <c r="M174" i="27"/>
  <c r="J107" i="32"/>
  <c r="P196" i="25"/>
  <c r="P288" i="25"/>
  <c r="J25" i="30"/>
  <c r="F33" i="27"/>
  <c r="M31" i="20"/>
  <c r="J279" i="26"/>
  <c r="J187" i="26"/>
  <c r="F157" i="27"/>
  <c r="F249" i="27"/>
  <c r="F177" i="28"/>
  <c r="F269" i="28"/>
  <c r="P158" i="27"/>
  <c r="P250" i="27"/>
  <c r="M58" i="20"/>
  <c r="M115" i="30"/>
  <c r="F247" i="29"/>
  <c r="F155" i="29"/>
  <c r="J105" i="29"/>
  <c r="M61" i="20"/>
  <c r="P65" i="27"/>
  <c r="F234" i="34"/>
  <c r="F142" i="34"/>
  <c r="P30" i="28"/>
  <c r="P201" i="25"/>
  <c r="P293" i="25"/>
  <c r="J114" i="30"/>
  <c r="M105" i="30"/>
  <c r="F249" i="30"/>
  <c r="F157" i="30"/>
  <c r="J254" i="25"/>
  <c r="J162" i="25"/>
  <c r="J136" i="29"/>
  <c r="J228" i="29"/>
  <c r="J205" i="31"/>
  <c r="J297" i="31"/>
  <c r="J191" i="20"/>
  <c r="J283" i="20"/>
  <c r="F101" i="29"/>
  <c r="P160" i="29"/>
  <c r="P252" i="29"/>
  <c r="J208" i="26"/>
  <c r="J300" i="26"/>
  <c r="M61" i="27"/>
  <c r="J106" i="34"/>
  <c r="P29" i="25"/>
  <c r="P146" i="28"/>
  <c r="P238" i="28"/>
  <c r="F61" i="28"/>
  <c r="J187" i="30"/>
  <c r="J279" i="30"/>
  <c r="P241" i="30"/>
  <c r="P149" i="30"/>
  <c r="M66" i="26"/>
  <c r="M38" i="31"/>
  <c r="J91" i="31"/>
  <c r="M186" i="31"/>
  <c r="M278" i="31"/>
  <c r="J237" i="20"/>
  <c r="J145" i="20"/>
  <c r="P154" i="26"/>
  <c r="P246" i="26"/>
  <c r="J35" i="26"/>
  <c r="J117" i="20"/>
  <c r="F66" i="31"/>
  <c r="F189" i="20"/>
  <c r="F281" i="20"/>
  <c r="F284" i="25"/>
  <c r="F192" i="25"/>
  <c r="M252" i="30"/>
  <c r="M160" i="30"/>
  <c r="F276" i="29"/>
  <c r="F184" i="29"/>
  <c r="F297" i="28"/>
  <c r="F205" i="28"/>
  <c r="J58" i="27"/>
  <c r="P229" i="26"/>
  <c r="P137" i="26"/>
  <c r="P29" i="29"/>
  <c r="F144" i="20"/>
  <c r="F236" i="20"/>
  <c r="P196" i="27"/>
  <c r="P288" i="27"/>
  <c r="J55" i="31"/>
  <c r="Q240" i="15"/>
  <c r="F191" i="30"/>
  <c r="F283" i="30"/>
  <c r="F62" i="25"/>
  <c r="P46" i="25"/>
  <c r="F264" i="29"/>
  <c r="F172" i="29"/>
  <c r="M42" i="28"/>
  <c r="J186" i="20"/>
  <c r="J278" i="20"/>
  <c r="P112" i="30"/>
  <c r="F205" i="26"/>
  <c r="F297" i="26"/>
  <c r="P293" i="27"/>
  <c r="P201" i="27"/>
  <c r="F38" i="31"/>
  <c r="M40" i="27"/>
  <c r="M36" i="27"/>
  <c r="J195" i="30"/>
  <c r="J287" i="30"/>
  <c r="P101" i="29"/>
  <c r="P168" i="20"/>
  <c r="P260" i="20"/>
  <c r="P258" i="25"/>
  <c r="P166" i="25"/>
  <c r="F47" i="27"/>
  <c r="P68" i="26"/>
  <c r="F155" i="20"/>
  <c r="F247" i="20"/>
  <c r="P247" i="26"/>
  <c r="P155" i="26"/>
  <c r="J237" i="28"/>
  <c r="J145" i="28"/>
  <c r="P160" i="28"/>
  <c r="P252" i="28"/>
  <c r="F38" i="25"/>
  <c r="J229" i="29"/>
  <c r="J137" i="29"/>
  <c r="P38" i="25"/>
  <c r="J298" i="30"/>
  <c r="J206" i="30"/>
  <c r="H279" i="15"/>
  <c r="P191" i="29"/>
  <c r="P283" i="29"/>
  <c r="P38" i="27"/>
  <c r="F143" i="26"/>
  <c r="F235" i="26"/>
  <c r="F165" i="26"/>
  <c r="F257" i="26"/>
  <c r="M114" i="20"/>
  <c r="J115" i="29"/>
  <c r="M56" i="31"/>
  <c r="P48" i="31"/>
  <c r="F259" i="26"/>
  <c r="F167" i="26"/>
  <c r="F103" i="20"/>
  <c r="H242" i="15"/>
  <c r="M287" i="30"/>
  <c r="M195" i="30"/>
  <c r="J42" i="28"/>
  <c r="J57" i="25"/>
  <c r="P117" i="20"/>
  <c r="J152" i="28"/>
  <c r="J244" i="28"/>
  <c r="M49" i="20"/>
  <c r="M27" i="25"/>
  <c r="F283" i="29"/>
  <c r="F191" i="29"/>
  <c r="Q277" i="15"/>
  <c r="J293" i="25"/>
  <c r="J201" i="25"/>
  <c r="J37" i="25"/>
  <c r="J238" i="30"/>
  <c r="J146" i="30"/>
  <c r="J243" i="30"/>
  <c r="J151" i="30"/>
  <c r="M253" i="25"/>
  <c r="M161" i="25"/>
  <c r="P67" i="28"/>
  <c r="F262" i="25"/>
  <c r="F170" i="25"/>
  <c r="M32" i="30"/>
  <c r="P301" i="30"/>
  <c r="P209" i="30"/>
  <c r="F141" i="26"/>
  <c r="F233" i="26"/>
  <c r="M99" i="30"/>
  <c r="M101" i="25"/>
  <c r="J94" i="28"/>
  <c r="M262" i="29"/>
  <c r="M170" i="29"/>
  <c r="F107" i="29"/>
  <c r="J253" i="28"/>
  <c r="J161" i="28"/>
  <c r="F236" i="25"/>
  <c r="F144" i="25"/>
  <c r="M237" i="30"/>
  <c r="M145" i="30"/>
  <c r="J102" i="26"/>
  <c r="J26" i="31"/>
  <c r="J152" i="20"/>
  <c r="J244" i="20"/>
  <c r="P106" i="26"/>
  <c r="P94" i="27"/>
  <c r="P167" i="28"/>
  <c r="P259" i="28"/>
  <c r="P280" i="30"/>
  <c r="P188" i="30"/>
  <c r="Q294" i="15"/>
  <c r="F206" i="25"/>
  <c r="F298" i="25"/>
  <c r="J230" i="25"/>
  <c r="J138" i="25"/>
  <c r="J206" i="27"/>
  <c r="J298" i="27"/>
  <c r="M40" i="26"/>
  <c r="J49" i="25"/>
  <c r="F298" i="30"/>
  <c r="F206" i="30"/>
  <c r="M35" i="25"/>
  <c r="J52" i="29"/>
  <c r="J51" i="29"/>
  <c r="P146" i="30"/>
  <c r="P238" i="30"/>
  <c r="M104" i="26"/>
  <c r="P114" i="31"/>
  <c r="N254" i="15"/>
  <c r="F63" i="27"/>
  <c r="M60" i="31"/>
  <c r="F69" i="29"/>
  <c r="P254" i="30"/>
  <c r="P162" i="30"/>
  <c r="N272" i="15"/>
  <c r="F273" i="25"/>
  <c r="F181" i="25"/>
  <c r="M297" i="25"/>
  <c r="M205" i="25"/>
  <c r="P277" i="27"/>
  <c r="P185" i="27"/>
  <c r="F168" i="27"/>
  <c r="F260" i="27"/>
  <c r="J240" i="30"/>
  <c r="J148" i="30"/>
  <c r="M100" i="30"/>
  <c r="F248" i="30"/>
  <c r="F156" i="30"/>
  <c r="F113" i="28"/>
  <c r="J58" i="29"/>
  <c r="J33" i="20"/>
  <c r="P281" i="26"/>
  <c r="P189" i="26"/>
  <c r="P189" i="29"/>
  <c r="P281" i="29"/>
  <c r="M55" i="20"/>
  <c r="F141" i="20"/>
  <c r="F233" i="20"/>
  <c r="F32" i="29"/>
  <c r="P298" i="30"/>
  <c r="P206" i="30"/>
  <c r="F209" i="26"/>
  <c r="F301" i="26"/>
  <c r="M148" i="25"/>
  <c r="M240" i="25"/>
  <c r="M92" i="29"/>
  <c r="Q246" i="15"/>
  <c r="H250" i="15"/>
  <c r="J68" i="26"/>
  <c r="P180" i="29"/>
  <c r="P272" i="29"/>
  <c r="M248" i="30"/>
  <c r="M156" i="30"/>
  <c r="F99" i="27"/>
  <c r="P113" i="20"/>
  <c r="P68" i="30"/>
  <c r="M97" i="26"/>
  <c r="F244" i="31"/>
  <c r="F152" i="31"/>
  <c r="K278" i="15"/>
  <c r="P26" i="29"/>
  <c r="F207" i="28"/>
  <c r="F299" i="28"/>
  <c r="M249" i="30"/>
  <c r="M157" i="30"/>
  <c r="P200" i="29"/>
  <c r="P292" i="29"/>
  <c r="J70" i="29"/>
  <c r="J254" i="20"/>
  <c r="J162" i="20"/>
  <c r="F208" i="29"/>
  <c r="F300" i="29"/>
  <c r="P105" i="20"/>
  <c r="F232" i="27"/>
  <c r="F140" i="27"/>
  <c r="N291" i="15"/>
  <c r="M63" i="20"/>
  <c r="F50" i="31"/>
  <c r="P155" i="30"/>
  <c r="P247" i="30"/>
  <c r="M254" i="26"/>
  <c r="M162" i="26"/>
  <c r="J52" i="31"/>
  <c r="P40" i="20"/>
  <c r="M35" i="31"/>
  <c r="P265" i="31"/>
  <c r="P173" i="31"/>
  <c r="P64" i="28"/>
  <c r="K249" i="15"/>
  <c r="M46" i="31"/>
  <c r="M93" i="33"/>
  <c r="F144" i="27"/>
  <c r="F236" i="27"/>
  <c r="F267" i="28"/>
  <c r="F175" i="28"/>
  <c r="J155" i="30"/>
  <c r="J247" i="30"/>
  <c r="H234" i="15"/>
  <c r="K253" i="15"/>
  <c r="N270" i="15"/>
  <c r="P53" i="20"/>
  <c r="F93" i="26"/>
  <c r="Q231" i="15"/>
  <c r="P102" i="20"/>
  <c r="P61" i="25"/>
  <c r="K255" i="15"/>
  <c r="F52" i="30"/>
  <c r="M62" i="28"/>
  <c r="M146" i="31"/>
  <c r="M238" i="31"/>
  <c r="J149" i="28"/>
  <c r="J241" i="28"/>
  <c r="F294" i="26"/>
  <c r="F202" i="26"/>
  <c r="P115" i="28"/>
  <c r="P234" i="29"/>
  <c r="P142" i="29"/>
  <c r="F105" i="26"/>
  <c r="F70" i="29"/>
  <c r="J66" i="27"/>
  <c r="F115" i="31"/>
  <c r="P278" i="28"/>
  <c r="P186" i="28"/>
  <c r="M52" i="27"/>
  <c r="K302" i="15"/>
  <c r="F263" i="32"/>
  <c r="F171" i="32"/>
  <c r="P189" i="28"/>
  <c r="P281" i="28"/>
  <c r="M111" i="26"/>
  <c r="P34" i="20"/>
  <c r="M97" i="20"/>
  <c r="J104" i="29"/>
  <c r="F99" i="25"/>
  <c r="M107" i="25"/>
  <c r="F46" i="30"/>
  <c r="F209" i="20"/>
  <c r="F301" i="20"/>
  <c r="J113" i="29"/>
  <c r="M99" i="29"/>
  <c r="P150" i="27"/>
  <c r="P242" i="27"/>
  <c r="M71" i="20"/>
  <c r="P282" i="27"/>
  <c r="P190" i="27"/>
  <c r="P200" i="34"/>
  <c r="P292" i="34"/>
  <c r="J33" i="26"/>
  <c r="F238" i="27"/>
  <c r="F146" i="27"/>
  <c r="M284" i="28"/>
  <c r="M192" i="28"/>
  <c r="M245" i="30"/>
  <c r="M153" i="30"/>
  <c r="J49" i="28"/>
  <c r="F38" i="29"/>
  <c r="Q261" i="15"/>
  <c r="M105" i="26"/>
  <c r="F38" i="20"/>
  <c r="P138" i="25"/>
  <c r="P230" i="25"/>
  <c r="F178" i="30"/>
  <c r="F270" i="30"/>
  <c r="P288" i="28"/>
  <c r="P196" i="28"/>
  <c r="M37" i="31"/>
  <c r="P182" i="20"/>
  <c r="P274" i="20"/>
  <c r="J98" i="34"/>
  <c r="P203" i="25"/>
  <c r="P295" i="25"/>
  <c r="M37" i="26"/>
  <c r="M199" i="30"/>
  <c r="M291" i="30"/>
  <c r="P27" i="26"/>
  <c r="P254" i="26"/>
  <c r="P162" i="26"/>
  <c r="J56" i="30"/>
  <c r="J168" i="20"/>
  <c r="J260" i="20"/>
  <c r="F301" i="29"/>
  <c r="F209" i="29"/>
  <c r="P91" i="28"/>
  <c r="K241" i="15"/>
  <c r="M64" i="27"/>
  <c r="J57" i="20"/>
  <c r="P107" i="20"/>
  <c r="J271" i="26"/>
  <c r="J179" i="26"/>
  <c r="M26" i="29"/>
  <c r="M66" i="27"/>
  <c r="F56" i="25"/>
  <c r="F282" i="25"/>
  <c r="F190" i="25"/>
  <c r="M35" i="29"/>
  <c r="P48" i="30"/>
  <c r="F239" i="20"/>
  <c r="F147" i="20"/>
  <c r="M94" i="30"/>
  <c r="J53" i="20"/>
  <c r="J51" i="30"/>
  <c r="P40" i="27"/>
  <c r="J230" i="30"/>
  <c r="J138" i="30"/>
  <c r="M263" i="30"/>
  <c r="M171" i="30"/>
  <c r="F172" i="20"/>
  <c r="F264" i="20"/>
  <c r="M198" i="30"/>
  <c r="M290" i="30"/>
  <c r="F148" i="26"/>
  <c r="F240" i="26"/>
  <c r="P115" i="30"/>
  <c r="M25" i="25"/>
  <c r="P245" i="25"/>
  <c r="P153" i="25"/>
  <c r="M105" i="28"/>
  <c r="M33" i="26"/>
  <c r="J91" i="26"/>
  <c r="M111" i="28"/>
  <c r="P283" i="26"/>
  <c r="P191" i="26"/>
  <c r="J230" i="29"/>
  <c r="J138" i="29"/>
  <c r="M280" i="29"/>
  <c r="M188" i="29"/>
  <c r="P101" i="25"/>
  <c r="M33" i="27"/>
  <c r="J64" i="27"/>
  <c r="J60" i="30"/>
  <c r="P265" i="25"/>
  <c r="P173" i="25"/>
  <c r="M197" i="30"/>
  <c r="M289" i="30"/>
  <c r="J272" i="28"/>
  <c r="J180" i="28"/>
  <c r="P104" i="30"/>
  <c r="P237" i="30"/>
  <c r="P145" i="30"/>
  <c r="F146" i="28"/>
  <c r="F238" i="28"/>
  <c r="M265" i="29"/>
  <c r="M173" i="29"/>
  <c r="J182" i="26"/>
  <c r="J274" i="26"/>
  <c r="P56" i="28"/>
  <c r="P100" i="20"/>
  <c r="M30" i="27"/>
  <c r="F39" i="30"/>
  <c r="J277" i="30"/>
  <c r="J185" i="30"/>
  <c r="F46" i="25"/>
  <c r="F156" i="20"/>
  <c r="F248" i="20"/>
  <c r="M287" i="29"/>
  <c r="M195" i="29"/>
  <c r="P32" i="27"/>
  <c r="F64" i="29"/>
  <c r="H264" i="15"/>
  <c r="P150" i="28"/>
  <c r="P242" i="28"/>
  <c r="J237" i="29"/>
  <c r="J145" i="29"/>
  <c r="P47" i="27"/>
  <c r="M178" i="28"/>
  <c r="M270" i="28"/>
  <c r="P53" i="29"/>
  <c r="J234" i="26"/>
  <c r="J142" i="26"/>
  <c r="J54" i="29"/>
  <c r="P147" i="20"/>
  <c r="P239" i="20"/>
  <c r="J148" i="31"/>
  <c r="J240" i="31"/>
  <c r="J283" i="30"/>
  <c r="J191" i="30"/>
  <c r="M113" i="30"/>
  <c r="J115" i="25"/>
  <c r="J289" i="20"/>
  <c r="J197" i="20"/>
  <c r="F66" i="28"/>
  <c r="P264" i="29"/>
  <c r="P172" i="29"/>
  <c r="F195" i="20"/>
  <c r="F287" i="20"/>
  <c r="Q266" i="15"/>
  <c r="J156" i="25"/>
  <c r="J248" i="25"/>
  <c r="Q293" i="15"/>
  <c r="F29" i="25"/>
  <c r="J51" i="25"/>
  <c r="F54" i="20"/>
  <c r="M277" i="25"/>
  <c r="M185" i="25"/>
  <c r="P103" i="25"/>
  <c r="J258" i="30"/>
  <c r="J166" i="30"/>
  <c r="Q254" i="15"/>
  <c r="M50" i="27"/>
  <c r="P57" i="31"/>
  <c r="F46" i="26"/>
  <c r="J256" i="28"/>
  <c r="J164" i="28"/>
  <c r="M42" i="30"/>
  <c r="M111" i="20"/>
  <c r="P231" i="28"/>
  <c r="P139" i="28"/>
  <c r="P112" i="29"/>
  <c r="F265" i="29"/>
  <c r="F173" i="29"/>
  <c r="J100" i="27"/>
  <c r="M94" i="28"/>
  <c r="M244" i="30"/>
  <c r="M152" i="30"/>
  <c r="J69" i="31"/>
  <c r="P147" i="28"/>
  <c r="P239" i="28"/>
  <c r="P148" i="29"/>
  <c r="P240" i="29"/>
  <c r="J26" i="26"/>
  <c r="J112" i="25"/>
  <c r="M151" i="25"/>
  <c r="M243" i="25"/>
  <c r="F266" i="30"/>
  <c r="F174" i="30"/>
  <c r="Q300" i="15"/>
  <c r="M25" i="31"/>
  <c r="F162" i="30"/>
  <c r="F254" i="30"/>
  <c r="F104" i="26"/>
  <c r="J252" i="27"/>
  <c r="J160" i="27"/>
  <c r="P235" i="29"/>
  <c r="P143" i="29"/>
  <c r="P285" i="30"/>
  <c r="P193" i="30"/>
  <c r="M237" i="28"/>
  <c r="M145" i="28"/>
  <c r="M48" i="25"/>
  <c r="F194" i="30"/>
  <c r="F286" i="30"/>
  <c r="P274" i="26"/>
  <c r="P182" i="26"/>
  <c r="P67" i="29"/>
  <c r="M145" i="27"/>
  <c r="M237" i="27"/>
  <c r="F58" i="28"/>
  <c r="M291" i="29"/>
  <c r="M199" i="29"/>
  <c r="J247" i="26"/>
  <c r="J155" i="26"/>
  <c r="F52" i="20"/>
  <c r="J241" i="26"/>
  <c r="J149" i="26"/>
  <c r="P34" i="28"/>
  <c r="P96" i="20"/>
  <c r="F104" i="20"/>
  <c r="P28" i="33"/>
  <c r="J286" i="29"/>
  <c r="J194" i="29"/>
  <c r="Q244" i="15"/>
  <c r="P261" i="26"/>
  <c r="P169" i="26"/>
  <c r="P49" i="25"/>
  <c r="F259" i="30"/>
  <c r="F167" i="30"/>
  <c r="M27" i="30"/>
  <c r="P65" i="31"/>
  <c r="M156" i="28"/>
  <c r="M248" i="28"/>
  <c r="J92" i="26"/>
  <c r="J190" i="27"/>
  <c r="J282" i="27"/>
  <c r="P290" i="28"/>
  <c r="P198" i="28"/>
  <c r="F168" i="28"/>
  <c r="F260" i="28"/>
  <c r="M103" i="26"/>
  <c r="J66" i="29"/>
  <c r="F61" i="20"/>
  <c r="N252" i="15"/>
  <c r="M282" i="27"/>
  <c r="M190" i="27"/>
  <c r="Q247" i="15"/>
  <c r="J263" i="25"/>
  <c r="J171" i="25"/>
  <c r="J288" i="27"/>
  <c r="J196" i="27"/>
  <c r="J246" i="20"/>
  <c r="J154" i="20"/>
  <c r="M261" i="28"/>
  <c r="M169" i="28"/>
  <c r="F28" i="28"/>
  <c r="J40" i="28"/>
  <c r="P151" i="29"/>
  <c r="P243" i="29"/>
  <c r="J46" i="31"/>
  <c r="M230" i="27"/>
  <c r="M138" i="27"/>
  <c r="J27" i="20"/>
  <c r="P98" i="20"/>
  <c r="J166" i="25"/>
  <c r="J258" i="25"/>
  <c r="M64" i="25"/>
  <c r="P194" i="25"/>
  <c r="P286" i="25"/>
  <c r="J54" i="30"/>
  <c r="F233" i="27"/>
  <c r="F141" i="27"/>
  <c r="P198" i="30"/>
  <c r="P290" i="30"/>
  <c r="F100" i="26"/>
  <c r="P51" i="25"/>
  <c r="F242" i="20"/>
  <c r="F150" i="20"/>
  <c r="P161" i="20"/>
  <c r="P253" i="20"/>
  <c r="J231" i="20"/>
  <c r="J139" i="20"/>
  <c r="F176" i="20"/>
  <c r="F268" i="20"/>
  <c r="N300" i="15"/>
  <c r="P52" i="31"/>
  <c r="M104" i="31"/>
  <c r="F114" i="28"/>
  <c r="M47" i="29"/>
  <c r="H259" i="15"/>
  <c r="F114" i="27"/>
  <c r="M246" i="20"/>
  <c r="M154" i="20"/>
  <c r="J179" i="25"/>
  <c r="J271" i="25"/>
  <c r="J114" i="20"/>
  <c r="M29" i="25"/>
  <c r="M174" i="26"/>
  <c r="M266" i="26"/>
  <c r="M102" i="26"/>
  <c r="K264" i="15"/>
  <c r="J69" i="27"/>
  <c r="J47" i="29"/>
  <c r="M101" i="34"/>
  <c r="F288" i="27"/>
  <c r="F196" i="27"/>
  <c r="F189" i="28"/>
  <c r="F281" i="28"/>
  <c r="F254" i="27"/>
  <c r="F162" i="27"/>
  <c r="K248" i="15"/>
  <c r="P54" i="28"/>
  <c r="P194" i="20"/>
  <c r="P286" i="20"/>
  <c r="J39" i="28"/>
  <c r="M25" i="29"/>
  <c r="M148" i="31"/>
  <c r="M240" i="31"/>
  <c r="F43" i="26"/>
  <c r="F92" i="27"/>
  <c r="P164" i="28"/>
  <c r="P256" i="28"/>
  <c r="F197" i="28"/>
  <c r="F289" i="28"/>
  <c r="P301" i="25"/>
  <c r="P209" i="25"/>
  <c r="P100" i="31"/>
  <c r="M106" i="27"/>
  <c r="N303" i="15"/>
  <c r="J27" i="30"/>
  <c r="P114" i="30"/>
  <c r="M94" i="26"/>
  <c r="F61" i="27"/>
  <c r="F248" i="27"/>
  <c r="F156" i="27"/>
  <c r="F55" i="27"/>
  <c r="P140" i="25"/>
  <c r="P232" i="25"/>
  <c r="M161" i="29"/>
  <c r="M253" i="29"/>
  <c r="F50" i="20"/>
  <c r="J198" i="25"/>
  <c r="J290" i="25"/>
  <c r="M236" i="26"/>
  <c r="M144" i="26"/>
  <c r="F286" i="25"/>
  <c r="F194" i="25"/>
  <c r="J274" i="28"/>
  <c r="J182" i="28"/>
  <c r="J69" i="28"/>
  <c r="N233" i="15"/>
  <c r="M272" i="20"/>
  <c r="M180" i="20"/>
  <c r="M52" i="28"/>
  <c r="P36" i="28"/>
  <c r="J31" i="27"/>
  <c r="F40" i="27"/>
  <c r="M208" i="20"/>
  <c r="M300" i="20"/>
  <c r="F70" i="20"/>
  <c r="F33" i="25"/>
  <c r="P243" i="25"/>
  <c r="P151" i="25"/>
  <c r="F178" i="29"/>
  <c r="F270" i="29"/>
  <c r="M270" i="27"/>
  <c r="M178" i="27"/>
  <c r="M49" i="29"/>
  <c r="F208" i="30"/>
  <c r="F300" i="30"/>
  <c r="M301" i="30"/>
  <c r="M209" i="30"/>
  <c r="M260" i="28"/>
  <c r="M168" i="28"/>
  <c r="F196" i="29"/>
  <c r="F288" i="29"/>
  <c r="J284" i="29"/>
  <c r="J192" i="29"/>
  <c r="N248" i="15"/>
  <c r="N243" i="15"/>
  <c r="P163" i="29"/>
  <c r="P255" i="29"/>
  <c r="Q264" i="15"/>
  <c r="P43" i="30"/>
  <c r="J233" i="29"/>
  <c r="J141" i="29"/>
  <c r="J30" i="29"/>
  <c r="M278" i="25"/>
  <c r="M186" i="25"/>
  <c r="J48" i="31"/>
  <c r="M43" i="31"/>
  <c r="P187" i="20"/>
  <c r="P279" i="20"/>
  <c r="J267" i="30"/>
  <c r="J175" i="30"/>
  <c r="P277" i="25"/>
  <c r="P185" i="25"/>
  <c r="J274" i="30"/>
  <c r="J182" i="30"/>
  <c r="M30" i="28"/>
  <c r="M149" i="30"/>
  <c r="M241" i="30"/>
  <c r="P58" i="30"/>
  <c r="P93" i="28"/>
  <c r="P27" i="20"/>
  <c r="J148" i="25"/>
  <c r="J240" i="25"/>
  <c r="P52" i="29"/>
  <c r="P61" i="28"/>
  <c r="F198" i="30"/>
  <c r="F290" i="30"/>
  <c r="P287" i="28"/>
  <c r="P195" i="28"/>
  <c r="F31" i="25"/>
  <c r="F54" i="30"/>
  <c r="J248" i="30"/>
  <c r="J156" i="30"/>
  <c r="M101" i="29"/>
  <c r="P297" i="25"/>
  <c r="P205" i="25"/>
  <c r="F103" i="25"/>
  <c r="M285" i="28"/>
  <c r="M193" i="28"/>
  <c r="N241" i="15"/>
  <c r="P53" i="28"/>
  <c r="J160" i="30"/>
  <c r="J252" i="30"/>
  <c r="M288" i="30"/>
  <c r="M196" i="30"/>
  <c r="P54" i="25"/>
  <c r="P247" i="28"/>
  <c r="P155" i="28"/>
  <c r="F31" i="31"/>
  <c r="J264" i="30"/>
  <c r="J172" i="30"/>
  <c r="F263" i="28"/>
  <c r="F171" i="28"/>
  <c r="J281" i="27"/>
  <c r="J189" i="27"/>
  <c r="M168" i="27"/>
  <c r="M260" i="27"/>
  <c r="J302" i="29"/>
  <c r="J210" i="29"/>
  <c r="P56" i="25"/>
  <c r="M49" i="25"/>
  <c r="M159" i="20"/>
  <c r="M251" i="20"/>
  <c r="P52" i="28"/>
  <c r="Q243" i="15"/>
  <c r="F269" i="25"/>
  <c r="F177" i="25"/>
  <c r="P62" i="25"/>
  <c r="J37" i="28"/>
  <c r="P278" i="26"/>
  <c r="P186" i="26"/>
  <c r="F178" i="27"/>
  <c r="F270" i="27"/>
  <c r="M25" i="30"/>
  <c r="F241" i="27"/>
  <c r="F149" i="27"/>
  <c r="M34" i="25"/>
  <c r="J36" i="29"/>
  <c r="J281" i="29"/>
  <c r="J189" i="29"/>
  <c r="P248" i="28"/>
  <c r="P156" i="28"/>
  <c r="J48" i="29"/>
  <c r="J106" i="20"/>
  <c r="H266" i="15"/>
  <c r="J69" i="20"/>
  <c r="Q280" i="15"/>
  <c r="P39" i="29"/>
  <c r="J62" i="25"/>
  <c r="P112" i="25"/>
  <c r="P191" i="28"/>
  <c r="P283" i="28"/>
  <c r="F38" i="27"/>
  <c r="M298" i="27"/>
  <c r="M206" i="27"/>
  <c r="M50" i="30"/>
  <c r="J192" i="27"/>
  <c r="J284" i="27"/>
  <c r="P48" i="25"/>
  <c r="J30" i="27"/>
  <c r="J138" i="28"/>
  <c r="J230" i="28"/>
  <c r="M91" i="31"/>
  <c r="F64" i="20"/>
  <c r="J288" i="28"/>
  <c r="J196" i="28"/>
  <c r="F204" i="30"/>
  <c r="F296" i="30"/>
  <c r="J293" i="30"/>
  <c r="J201" i="30"/>
  <c r="F108" i="25"/>
  <c r="N262" i="15"/>
  <c r="F243" i="26"/>
  <c r="F151" i="26"/>
  <c r="M98" i="26"/>
  <c r="P269" i="25"/>
  <c r="P177" i="25"/>
  <c r="J246" i="27"/>
  <c r="J154" i="27"/>
  <c r="J155" i="27"/>
  <c r="J247" i="27"/>
  <c r="M69" i="20"/>
  <c r="J295" i="28"/>
  <c r="J203" i="28"/>
  <c r="F282" i="26"/>
  <c r="F190" i="26"/>
  <c r="M267" i="27"/>
  <c r="M175" i="27"/>
  <c r="K260" i="15"/>
  <c r="J239" i="29"/>
  <c r="J147" i="29"/>
  <c r="P232" i="29"/>
  <c r="P140" i="29"/>
  <c r="F185" i="27"/>
  <c r="F277" i="27"/>
  <c r="H246" i="15"/>
  <c r="Q234" i="15"/>
  <c r="K292" i="15"/>
  <c r="F68" i="26"/>
  <c r="J111" i="26"/>
  <c r="P271" i="25"/>
  <c r="P179" i="25"/>
  <c r="M141" i="20"/>
  <c r="M233" i="20"/>
  <c r="F211" i="20"/>
  <c r="F303" i="20"/>
  <c r="N247" i="15"/>
  <c r="F47" i="26"/>
  <c r="P43" i="27"/>
  <c r="J296" i="27"/>
  <c r="J204" i="27"/>
  <c r="J137" i="27"/>
  <c r="J229" i="27"/>
  <c r="F63" i="20"/>
  <c r="F275" i="26"/>
  <c r="F183" i="26"/>
  <c r="P51" i="26"/>
  <c r="J277" i="28"/>
  <c r="J185" i="28"/>
  <c r="M67" i="20"/>
  <c r="P146" i="20"/>
  <c r="P238" i="20"/>
  <c r="H253" i="15"/>
  <c r="F68" i="29"/>
  <c r="P259" i="30"/>
  <c r="P167" i="30"/>
  <c r="J63" i="20"/>
  <c r="H275" i="15"/>
  <c r="P263" i="20"/>
  <c r="P171" i="20"/>
  <c r="M167" i="20"/>
  <c r="M259" i="20"/>
  <c r="F158" i="20"/>
  <c r="F250" i="20"/>
  <c r="F51" i="25"/>
  <c r="J97" i="25"/>
  <c r="J32" i="20"/>
  <c r="J39" i="26"/>
  <c r="P208" i="26"/>
  <c r="P300" i="26"/>
  <c r="F115" i="30"/>
  <c r="M34" i="28"/>
  <c r="J252" i="25"/>
  <c r="J160" i="25"/>
  <c r="J209" i="26"/>
  <c r="J301" i="26"/>
  <c r="P46" i="31"/>
  <c r="M268" i="28"/>
  <c r="M176" i="28"/>
  <c r="F174" i="20"/>
  <c r="F266" i="20"/>
  <c r="M95" i="31"/>
  <c r="F300" i="25"/>
  <c r="F208" i="25"/>
  <c r="M111" i="25"/>
  <c r="J158" i="26"/>
  <c r="J250" i="26"/>
  <c r="J240" i="29"/>
  <c r="J148" i="29"/>
  <c r="F104" i="30"/>
  <c r="P51" i="30"/>
  <c r="F40" i="29"/>
  <c r="F273" i="26"/>
  <c r="F181" i="26"/>
  <c r="Q283" i="15"/>
  <c r="F115" i="20"/>
  <c r="P181" i="28"/>
  <c r="P273" i="28"/>
  <c r="F53" i="31"/>
  <c r="P68" i="34"/>
  <c r="P59" i="25"/>
  <c r="J91" i="30"/>
  <c r="F283" i="25"/>
  <c r="F191" i="25"/>
  <c r="J301" i="29"/>
  <c r="J209" i="29"/>
  <c r="J165" i="26"/>
  <c r="J257" i="26"/>
  <c r="M46" i="26"/>
  <c r="F232" i="30"/>
  <c r="F140" i="30"/>
  <c r="P301" i="27"/>
  <c r="P209" i="27"/>
  <c r="P156" i="27"/>
  <c r="P248" i="27"/>
  <c r="F57" i="31"/>
  <c r="F287" i="26"/>
  <c r="F195" i="26"/>
  <c r="M106" i="29"/>
  <c r="M253" i="28"/>
  <c r="M161" i="28"/>
  <c r="P68" i="28"/>
  <c r="F241" i="31"/>
  <c r="F149" i="31"/>
  <c r="F283" i="28"/>
  <c r="F191" i="28"/>
  <c r="J63" i="28"/>
  <c r="M192" i="33"/>
  <c r="M284" i="33"/>
  <c r="F30" i="20"/>
  <c r="F277" i="25"/>
  <c r="F185" i="25"/>
  <c r="M280" i="25"/>
  <c r="M188" i="25"/>
  <c r="J112" i="31"/>
  <c r="F173" i="30"/>
  <c r="F265" i="30"/>
  <c r="J37" i="30"/>
  <c r="F66" i="25"/>
  <c r="M247" i="29"/>
  <c r="M155" i="29"/>
  <c r="J197" i="26"/>
  <c r="J289" i="26"/>
  <c r="M264" i="28"/>
  <c r="M172" i="28"/>
  <c r="P47" i="31"/>
  <c r="P49" i="27"/>
  <c r="J58" i="28"/>
  <c r="F36" i="27"/>
  <c r="F44" i="26"/>
  <c r="P102" i="28"/>
  <c r="F36" i="30"/>
  <c r="M93" i="28"/>
  <c r="J108" i="25"/>
  <c r="K254" i="15"/>
  <c r="P205" i="20"/>
  <c r="P297" i="20"/>
  <c r="P99" i="27"/>
  <c r="F233" i="31"/>
  <c r="F141" i="31"/>
  <c r="P159" i="29"/>
  <c r="P251" i="29"/>
  <c r="F95" i="31"/>
  <c r="P231" i="29"/>
  <c r="P139" i="29"/>
  <c r="F169" i="20"/>
  <c r="F261" i="20"/>
  <c r="F148" i="27"/>
  <c r="F240" i="27"/>
  <c r="M245" i="20"/>
  <c r="M153" i="20"/>
  <c r="F39" i="26"/>
  <c r="P165" i="25"/>
  <c r="P257" i="25"/>
  <c r="M40" i="20"/>
  <c r="M173" i="26"/>
  <c r="M265" i="26"/>
  <c r="J36" i="26"/>
  <c r="P140" i="28"/>
  <c r="P232" i="28"/>
  <c r="J281" i="25"/>
  <c r="J189" i="25"/>
  <c r="J292" i="25"/>
  <c r="J200" i="25"/>
  <c r="F263" i="27"/>
  <c r="F171" i="27"/>
  <c r="M235" i="25"/>
  <c r="M143" i="25"/>
  <c r="P36" i="25"/>
  <c r="M53" i="25"/>
  <c r="J40" i="31"/>
  <c r="P177" i="27"/>
  <c r="P269" i="27"/>
  <c r="J70" i="20"/>
  <c r="F241" i="30"/>
  <c r="F149" i="30"/>
  <c r="P200" i="20"/>
  <c r="P292" i="20"/>
  <c r="M199" i="20"/>
  <c r="M291" i="20"/>
  <c r="J168" i="25"/>
  <c r="J260" i="25"/>
  <c r="F277" i="31"/>
  <c r="F185" i="31"/>
  <c r="P162" i="29"/>
  <c r="P254" i="29"/>
  <c r="F296" i="27"/>
  <c r="F204" i="27"/>
  <c r="F30" i="30"/>
  <c r="F29" i="28"/>
  <c r="P113" i="27"/>
  <c r="F288" i="20"/>
  <c r="F196" i="20"/>
  <c r="F143" i="30"/>
  <c r="F235" i="30"/>
  <c r="M49" i="26"/>
  <c r="F53" i="29"/>
  <c r="P99" i="25"/>
  <c r="J50" i="20"/>
  <c r="J50" i="31"/>
  <c r="J103" i="30"/>
  <c r="J70" i="30"/>
  <c r="M115" i="25"/>
  <c r="M104" i="28"/>
  <c r="J211" i="20"/>
  <c r="J303" i="20"/>
  <c r="M47" i="25"/>
  <c r="M230" i="30"/>
  <c r="M138" i="30"/>
  <c r="P264" i="20"/>
  <c r="P172" i="20"/>
  <c r="J295" i="30"/>
  <c r="J203" i="30"/>
  <c r="P190" i="25"/>
  <c r="P282" i="25"/>
  <c r="M31" i="28"/>
  <c r="M28" i="20"/>
  <c r="F230" i="29"/>
  <c r="F138" i="29"/>
  <c r="P190" i="30"/>
  <c r="P282" i="30"/>
  <c r="P271" i="28"/>
  <c r="P179" i="28"/>
  <c r="M235" i="28"/>
  <c r="M143" i="28"/>
  <c r="F275" i="25"/>
  <c r="F183" i="25"/>
  <c r="P297" i="30"/>
  <c r="P205" i="30"/>
  <c r="J34" i="27"/>
  <c r="P179" i="20"/>
  <c r="P271" i="20"/>
  <c r="J291" i="26"/>
  <c r="J199" i="26"/>
  <c r="M26" i="31"/>
  <c r="J271" i="28"/>
  <c r="J179" i="28"/>
  <c r="M37" i="28"/>
  <c r="F47" i="25"/>
  <c r="M153" i="26"/>
  <c r="M245" i="26"/>
  <c r="P253" i="28"/>
  <c r="P161" i="28"/>
  <c r="P247" i="25"/>
  <c r="P155" i="25"/>
  <c r="J255" i="30"/>
  <c r="J163" i="30"/>
  <c r="M266" i="30"/>
  <c r="M174" i="30"/>
  <c r="M110" i="20"/>
  <c r="P68" i="20"/>
  <c r="M53" i="28"/>
  <c r="M300" i="26"/>
  <c r="M208" i="26"/>
  <c r="J188" i="26"/>
  <c r="J280" i="26"/>
  <c r="M49" i="28"/>
  <c r="K266" i="15"/>
  <c r="F290" i="28"/>
  <c r="F198" i="28"/>
  <c r="F241" i="28"/>
  <c r="F149" i="28"/>
  <c r="M185" i="27"/>
  <c r="M277" i="27"/>
  <c r="P270" i="30"/>
  <c r="P178" i="30"/>
  <c r="F42" i="26"/>
  <c r="P299" i="28"/>
  <c r="P207" i="28"/>
  <c r="F210" i="27"/>
  <c r="F302" i="27"/>
  <c r="P27" i="25"/>
  <c r="J104" i="30"/>
  <c r="K290" i="15"/>
  <c r="M35" i="30"/>
  <c r="P295" i="30"/>
  <c r="P203" i="30"/>
  <c r="J229" i="25"/>
  <c r="J137" i="25"/>
  <c r="J92" i="28"/>
  <c r="F242" i="29"/>
  <c r="F150" i="29"/>
  <c r="J287" i="29"/>
  <c r="J195" i="29"/>
  <c r="P39" i="26"/>
  <c r="P108" i="29"/>
  <c r="F97" i="27"/>
  <c r="H281" i="15"/>
  <c r="F207" i="30"/>
  <c r="F299" i="30"/>
  <c r="F64" i="28"/>
  <c r="M49" i="27"/>
  <c r="P29" i="26"/>
  <c r="M300" i="25"/>
  <c r="M208" i="25"/>
  <c r="P113" i="25"/>
  <c r="J257" i="30"/>
  <c r="J165" i="30"/>
  <c r="P103" i="27"/>
  <c r="P168" i="30"/>
  <c r="P260" i="30"/>
  <c r="F281" i="26"/>
  <c r="F189" i="26"/>
  <c r="M57" i="25"/>
  <c r="J56" i="29"/>
  <c r="J65" i="29"/>
  <c r="P280" i="29"/>
  <c r="P188" i="29"/>
  <c r="F96" i="27"/>
  <c r="J248" i="20"/>
  <c r="J156" i="20"/>
  <c r="M290" i="27"/>
  <c r="M198" i="27"/>
  <c r="J52" i="25"/>
  <c r="M297" i="30"/>
  <c r="M205" i="30"/>
  <c r="P154" i="28"/>
  <c r="P246" i="28"/>
  <c r="F293" i="29"/>
  <c r="F201" i="29"/>
  <c r="M173" i="20"/>
  <c r="M265" i="20"/>
  <c r="P139" i="26"/>
  <c r="P231" i="26"/>
  <c r="F101" i="27"/>
  <c r="J290" i="30"/>
  <c r="J198" i="30"/>
  <c r="J177" i="27"/>
  <c r="J269" i="27"/>
  <c r="F40" i="31"/>
  <c r="F162" i="28"/>
  <c r="F254" i="28"/>
  <c r="J58" i="26"/>
  <c r="K252" i="15"/>
  <c r="J64" i="25"/>
  <c r="F231" i="26"/>
  <c r="F139" i="26"/>
  <c r="F51" i="29"/>
  <c r="J207" i="30"/>
  <c r="J299" i="30"/>
  <c r="J244" i="25"/>
  <c r="J152" i="25"/>
  <c r="M231" i="26"/>
  <c r="M139" i="26"/>
  <c r="M27" i="31"/>
  <c r="P234" i="28"/>
  <c r="P142" i="28"/>
  <c r="M56" i="28"/>
  <c r="F290" i="25"/>
  <c r="F198" i="25"/>
  <c r="M97" i="25"/>
  <c r="P198" i="27"/>
  <c r="P290" i="27"/>
  <c r="M58" i="25"/>
  <c r="F276" i="30"/>
  <c r="F184" i="30"/>
  <c r="J97" i="30"/>
  <c r="J38" i="31"/>
  <c r="J110" i="31"/>
  <c r="J53" i="28"/>
  <c r="F159" i="26"/>
  <c r="F251" i="26"/>
  <c r="F69" i="28"/>
  <c r="P284" i="30"/>
  <c r="P192" i="30"/>
  <c r="P206" i="27"/>
  <c r="P298" i="27"/>
  <c r="F293" i="28"/>
  <c r="F201" i="28"/>
  <c r="P112" i="20"/>
  <c r="P62" i="28"/>
  <c r="P173" i="30"/>
  <c r="P265" i="30"/>
  <c r="F300" i="31"/>
  <c r="F208" i="31"/>
  <c r="F148" i="29"/>
  <c r="F240" i="29"/>
  <c r="N293" i="15"/>
  <c r="M185" i="26"/>
  <c r="M277" i="26"/>
  <c r="M69" i="25"/>
  <c r="P152" i="25"/>
  <c r="P244" i="25"/>
  <c r="J272" i="30"/>
  <c r="J180" i="30"/>
  <c r="J197" i="28"/>
  <c r="J289" i="28"/>
  <c r="M97" i="30"/>
  <c r="M107" i="26"/>
  <c r="P93" i="27"/>
  <c r="P293" i="20"/>
  <c r="P201" i="20"/>
  <c r="F29" i="30"/>
  <c r="J55" i="30"/>
  <c r="F107" i="25"/>
  <c r="Q278" i="15"/>
  <c r="F53" i="28"/>
  <c r="P55" i="28"/>
  <c r="M242" i="26"/>
  <c r="M150" i="26"/>
  <c r="F111" i="29"/>
  <c r="J52" i="26"/>
  <c r="F49" i="29"/>
  <c r="H269" i="15"/>
  <c r="J140" i="27"/>
  <c r="J232" i="27"/>
  <c r="F283" i="27"/>
  <c r="F191" i="27"/>
  <c r="P176" i="29"/>
  <c r="P268" i="29"/>
  <c r="M242" i="30"/>
  <c r="M150" i="30"/>
  <c r="J50" i="26"/>
  <c r="P286" i="27"/>
  <c r="P194" i="27"/>
  <c r="J194" i="20"/>
  <c r="J286" i="20"/>
  <c r="P26" i="26"/>
  <c r="P271" i="27"/>
  <c r="P179" i="27"/>
  <c r="F70" i="31"/>
  <c r="J202" i="27"/>
  <c r="J294" i="27"/>
  <c r="M205" i="27"/>
  <c r="M297" i="27"/>
  <c r="J188" i="29"/>
  <c r="J280" i="29"/>
  <c r="P141" i="27"/>
  <c r="P233" i="27"/>
  <c r="M203" i="34"/>
  <c r="M295" i="34"/>
  <c r="J115" i="26"/>
  <c r="F174" i="27"/>
  <c r="F266" i="27"/>
  <c r="J112" i="30"/>
  <c r="J70" i="27"/>
  <c r="J61" i="28"/>
  <c r="M289" i="28"/>
  <c r="M197" i="28"/>
  <c r="J38" i="26"/>
  <c r="F96" i="29"/>
  <c r="P298" i="20"/>
  <c r="P206" i="20"/>
  <c r="M46" i="27"/>
  <c r="J54" i="28"/>
  <c r="Q275" i="15"/>
  <c r="P106" i="20"/>
  <c r="F37" i="31"/>
  <c r="P111" i="20"/>
  <c r="J70" i="31"/>
  <c r="F68" i="30"/>
  <c r="M236" i="30"/>
  <c r="M144" i="30"/>
  <c r="J144" i="25"/>
  <c r="J236" i="25"/>
  <c r="J56" i="27"/>
  <c r="M36" i="26"/>
  <c r="F297" i="27"/>
  <c r="F205" i="27"/>
  <c r="J271" i="30"/>
  <c r="J179" i="30"/>
  <c r="M42" i="27"/>
  <c r="J251" i="28"/>
  <c r="J159" i="28"/>
  <c r="P173" i="29"/>
  <c r="P265" i="29"/>
  <c r="P35" i="20"/>
  <c r="J297" i="28"/>
  <c r="J205" i="28"/>
  <c r="H241" i="15"/>
  <c r="M51" i="28"/>
  <c r="P272" i="34"/>
  <c r="P180" i="34"/>
  <c r="F205" i="20"/>
  <c r="F297" i="20"/>
  <c r="F272" i="26"/>
  <c r="F180" i="26"/>
  <c r="P52" i="26"/>
  <c r="M258" i="26"/>
  <c r="M166" i="26"/>
  <c r="J157" i="27"/>
  <c r="J249" i="27"/>
  <c r="M144" i="20"/>
  <c r="M236" i="20"/>
  <c r="F109" i="26"/>
  <c r="P53" i="25"/>
  <c r="M293" i="30"/>
  <c r="M201" i="30"/>
  <c r="M263" i="28"/>
  <c r="M171" i="28"/>
  <c r="J42" i="27"/>
  <c r="M59" i="26"/>
  <c r="M137" i="28"/>
  <c r="M229" i="28"/>
  <c r="N284" i="15"/>
  <c r="F293" i="25"/>
  <c r="F201" i="25"/>
  <c r="M174" i="25"/>
  <c r="M266" i="25"/>
  <c r="J65" i="25"/>
  <c r="P100" i="29"/>
  <c r="F298" i="26"/>
  <c r="F206" i="26"/>
  <c r="P138" i="28"/>
  <c r="P230" i="28"/>
  <c r="F94" i="26"/>
  <c r="J264" i="28"/>
  <c r="J172" i="28"/>
  <c r="P249" i="30"/>
  <c r="P157" i="30"/>
  <c r="J284" i="26"/>
  <c r="J192" i="26"/>
  <c r="P274" i="25"/>
  <c r="P182" i="25"/>
  <c r="J270" i="27"/>
  <c r="J178" i="27"/>
  <c r="J62" i="27"/>
  <c r="P176" i="27"/>
  <c r="P268" i="27"/>
  <c r="P54" i="30"/>
  <c r="J72" i="20"/>
  <c r="J210" i="20"/>
  <c r="J302" i="20"/>
  <c r="F236" i="30"/>
  <c r="F144" i="30"/>
  <c r="F294" i="28"/>
  <c r="F202" i="28"/>
  <c r="M179" i="25"/>
  <c r="M271" i="25"/>
  <c r="F59" i="20"/>
  <c r="F41" i="25"/>
  <c r="J58" i="30"/>
  <c r="F203" i="20"/>
  <c r="F295" i="20"/>
  <c r="F154" i="20"/>
  <c r="F246" i="20"/>
  <c r="P36" i="26"/>
  <c r="J98" i="26"/>
  <c r="M257" i="26"/>
  <c r="M165" i="26"/>
  <c r="F63" i="30"/>
  <c r="J32" i="28"/>
  <c r="M147" i="27"/>
  <c r="M239" i="27"/>
  <c r="M58" i="31"/>
  <c r="P175" i="30"/>
  <c r="P267" i="30"/>
  <c r="M195" i="20"/>
  <c r="M287" i="20"/>
  <c r="J103" i="20"/>
  <c r="P292" i="30"/>
  <c r="P200" i="30"/>
  <c r="M286" i="28"/>
  <c r="M194" i="28"/>
  <c r="P25" i="25"/>
  <c r="P168" i="25"/>
  <c r="P260" i="25"/>
  <c r="F51" i="26"/>
  <c r="J194" i="27"/>
  <c r="J286" i="27"/>
  <c r="F295" i="28"/>
  <c r="F203" i="28"/>
  <c r="F47" i="31"/>
  <c r="P272" i="28"/>
  <c r="P180" i="28"/>
  <c r="J59" i="29"/>
  <c r="P46" i="26"/>
  <c r="M266" i="29"/>
  <c r="M174" i="29"/>
  <c r="K265" i="15"/>
  <c r="M150" i="20"/>
  <c r="M242" i="20"/>
  <c r="P243" i="27"/>
  <c r="P151" i="27"/>
  <c r="J294" i="30"/>
  <c r="J202" i="30"/>
  <c r="F53" i="26"/>
  <c r="M43" i="27"/>
  <c r="N287" i="15"/>
  <c r="J168" i="27"/>
  <c r="J260" i="27"/>
  <c r="P60" i="26"/>
  <c r="P47" i="26"/>
  <c r="F176" i="28"/>
  <c r="F268" i="28"/>
  <c r="H296" i="15"/>
  <c r="J48" i="34"/>
  <c r="M28" i="30"/>
  <c r="J40" i="25"/>
  <c r="F71" i="20"/>
  <c r="J184" i="26"/>
  <c r="J276" i="26"/>
  <c r="M285" i="26"/>
  <c r="M193" i="26"/>
  <c r="F231" i="30"/>
  <c r="F139" i="30"/>
  <c r="F285" i="28"/>
  <c r="F193" i="28"/>
  <c r="M196" i="20"/>
  <c r="M288" i="20"/>
  <c r="H248" i="15"/>
  <c r="M68" i="27"/>
  <c r="F153" i="20"/>
  <c r="F245" i="20"/>
  <c r="M39" i="28"/>
  <c r="F145" i="27"/>
  <c r="F237" i="27"/>
  <c r="P233" i="28"/>
  <c r="P141" i="28"/>
  <c r="J140" i="20"/>
  <c r="J232" i="20"/>
  <c r="M249" i="20"/>
  <c r="M157" i="20"/>
  <c r="F69" i="20"/>
  <c r="J291" i="27"/>
  <c r="J199" i="27"/>
  <c r="F231" i="25"/>
  <c r="F139" i="25"/>
  <c r="N276" i="15"/>
  <c r="F97" i="26"/>
  <c r="M48" i="26"/>
  <c r="F64" i="30"/>
  <c r="M207" i="27"/>
  <c r="M299" i="27"/>
  <c r="F28" i="25"/>
  <c r="M60" i="30"/>
  <c r="M136" i="26"/>
  <c r="M228" i="26"/>
  <c r="M146" i="29"/>
  <c r="M238" i="29"/>
  <c r="F186" i="28"/>
  <c r="F278" i="28"/>
  <c r="P105" i="26"/>
  <c r="F41" i="27"/>
  <c r="J233" i="30"/>
  <c r="J141" i="30"/>
  <c r="P288" i="20"/>
  <c r="P196" i="20"/>
  <c r="N236" i="15"/>
  <c r="P169" i="20"/>
  <c r="P261" i="20"/>
  <c r="M67" i="31"/>
  <c r="F55" i="25"/>
  <c r="P94" i="29"/>
  <c r="J263" i="29"/>
  <c r="J171" i="29"/>
  <c r="P183" i="28"/>
  <c r="P275" i="28"/>
  <c r="Q279" i="15"/>
  <c r="P142" i="20"/>
  <c r="P234" i="20"/>
  <c r="J52" i="27"/>
  <c r="J154" i="28"/>
  <c r="J246" i="28"/>
  <c r="M98" i="29"/>
  <c r="F261" i="26"/>
  <c r="F169" i="26"/>
  <c r="F57" i="29"/>
  <c r="J43" i="25"/>
  <c r="F35" i="30"/>
  <c r="M191" i="29"/>
  <c r="M283" i="29"/>
  <c r="J292" i="29"/>
  <c r="J200" i="29"/>
  <c r="J272" i="29"/>
  <c r="J180" i="29"/>
  <c r="J181" i="27"/>
  <c r="J273" i="27"/>
  <c r="P259" i="34"/>
  <c r="P167" i="34"/>
  <c r="F228" i="28"/>
  <c r="F136" i="28"/>
  <c r="F262" i="29"/>
  <c r="F170" i="29"/>
  <c r="M67" i="26"/>
  <c r="P59" i="29"/>
  <c r="J171" i="20"/>
  <c r="J263" i="20"/>
  <c r="Q271" i="15"/>
  <c r="P26" i="27"/>
  <c r="J58" i="20"/>
  <c r="M181" i="25"/>
  <c r="M273" i="25"/>
  <c r="F160" i="26"/>
  <c r="F252" i="26"/>
  <c r="J243" i="29"/>
  <c r="J151" i="29"/>
  <c r="M48" i="27"/>
  <c r="F287" i="28"/>
  <c r="F195" i="28"/>
  <c r="P263" i="28"/>
  <c r="P171" i="28"/>
  <c r="J207" i="28"/>
  <c r="J299" i="28"/>
  <c r="P146" i="27"/>
  <c r="P238" i="27"/>
  <c r="P137" i="31"/>
  <c r="P229" i="31"/>
  <c r="P272" i="26"/>
  <c r="P180" i="26"/>
  <c r="M274" i="27"/>
  <c r="M182" i="27"/>
  <c r="M114" i="30"/>
  <c r="M49" i="31"/>
  <c r="P38" i="28"/>
  <c r="F97" i="29"/>
  <c r="M38" i="26"/>
  <c r="P196" i="29"/>
  <c r="P288" i="29"/>
  <c r="H237" i="15"/>
  <c r="M137" i="26"/>
  <c r="M229" i="26"/>
  <c r="M56" i="26"/>
  <c r="F235" i="31"/>
  <c r="F143" i="31"/>
  <c r="P140" i="20"/>
  <c r="P232" i="20"/>
  <c r="J31" i="20"/>
  <c r="P176" i="28"/>
  <c r="P268" i="28"/>
  <c r="P66" i="30"/>
  <c r="J50" i="30"/>
  <c r="F61" i="25"/>
  <c r="M100" i="31"/>
  <c r="M114" i="26"/>
  <c r="K237" i="15"/>
  <c r="J41" i="29"/>
  <c r="H256" i="15"/>
  <c r="P181" i="27"/>
  <c r="P273" i="27"/>
  <c r="M281" i="27"/>
  <c r="M189" i="27"/>
  <c r="P295" i="28"/>
  <c r="P203" i="28"/>
  <c r="F145" i="20"/>
  <c r="F237" i="20"/>
  <c r="J231" i="29"/>
  <c r="J139" i="29"/>
  <c r="J38" i="20"/>
  <c r="P25" i="27"/>
  <c r="F234" i="28"/>
  <c r="F142" i="28"/>
  <c r="F191" i="26"/>
  <c r="F283" i="26"/>
  <c r="F55" i="29"/>
  <c r="P152" i="28"/>
  <c r="P244" i="28"/>
  <c r="J205" i="20"/>
  <c r="J297" i="20"/>
  <c r="F173" i="27"/>
  <c r="F265" i="27"/>
  <c r="P153" i="29"/>
  <c r="P245" i="29"/>
  <c r="P46" i="29"/>
  <c r="K244" i="15"/>
  <c r="F91" i="25"/>
  <c r="J251" i="25"/>
  <c r="J159" i="25"/>
  <c r="J277" i="25"/>
  <c r="J185" i="25"/>
  <c r="J250" i="27"/>
  <c r="J158" i="27"/>
  <c r="F263" i="26"/>
  <c r="F171" i="26"/>
  <c r="N244" i="15"/>
  <c r="F60" i="30"/>
  <c r="J110" i="20"/>
  <c r="F42" i="27"/>
  <c r="F252" i="28"/>
  <c r="F160" i="28"/>
  <c r="J67" i="27"/>
  <c r="P109" i="27"/>
  <c r="P168" i="28"/>
  <c r="P260" i="28"/>
  <c r="P240" i="27"/>
  <c r="P148" i="27"/>
  <c r="J27" i="26"/>
  <c r="H267" i="15"/>
  <c r="F244" i="28"/>
  <c r="F152" i="28"/>
  <c r="P230" i="29"/>
  <c r="P138" i="29"/>
  <c r="F112" i="28"/>
  <c r="H249" i="15"/>
  <c r="P210" i="20"/>
  <c r="P302" i="20"/>
  <c r="J240" i="28"/>
  <c r="J148" i="28"/>
  <c r="M140" i="25"/>
  <c r="M232" i="25"/>
  <c r="P171" i="25"/>
  <c r="P263" i="25"/>
  <c r="M231" i="25"/>
  <c r="M139" i="25"/>
  <c r="P39" i="31"/>
  <c r="M68" i="31"/>
  <c r="M175" i="25"/>
  <c r="M267" i="25"/>
  <c r="M279" i="30"/>
  <c r="M187" i="30"/>
  <c r="J71" i="20"/>
  <c r="F259" i="25"/>
  <c r="F167" i="25"/>
  <c r="P31" i="27"/>
  <c r="J50" i="29"/>
  <c r="J140" i="28"/>
  <c r="J232" i="28"/>
  <c r="J263" i="27"/>
  <c r="J171" i="27"/>
  <c r="K243" i="15"/>
  <c r="F53" i="25"/>
  <c r="F182" i="20"/>
  <c r="F274" i="20"/>
  <c r="J94" i="30"/>
  <c r="F115" i="29"/>
  <c r="J103" i="29"/>
  <c r="M67" i="25"/>
  <c r="J191" i="25"/>
  <c r="J283" i="25"/>
  <c r="P263" i="29"/>
  <c r="P171" i="29"/>
  <c r="P259" i="29"/>
  <c r="P167" i="29"/>
  <c r="J291" i="30"/>
  <c r="J199" i="30"/>
  <c r="P294" i="28"/>
  <c r="P202" i="28"/>
  <c r="F105" i="28"/>
  <c r="P40" i="28"/>
  <c r="J92" i="25"/>
  <c r="M296" i="29"/>
  <c r="M204" i="29"/>
  <c r="M254" i="30"/>
  <c r="M162" i="30"/>
  <c r="M165" i="30"/>
  <c r="M257" i="30"/>
  <c r="P37" i="20"/>
  <c r="P181" i="26"/>
  <c r="P273" i="26"/>
  <c r="P35" i="30"/>
  <c r="F29" i="26"/>
  <c r="J253" i="29"/>
  <c r="J161" i="29"/>
  <c r="M161" i="20"/>
  <c r="M253" i="20"/>
  <c r="M293" i="20"/>
  <c r="M201" i="20"/>
  <c r="K295" i="15"/>
  <c r="F58" i="30"/>
  <c r="J41" i="28"/>
  <c r="F137" i="28"/>
  <c r="F229" i="28"/>
  <c r="J164" i="26"/>
  <c r="J256" i="26"/>
  <c r="M146" i="28"/>
  <c r="M238" i="28"/>
  <c r="M275" i="29"/>
  <c r="M183" i="29"/>
  <c r="M34" i="20"/>
  <c r="F286" i="27"/>
  <c r="F194" i="27"/>
  <c r="M62" i="25"/>
  <c r="J244" i="30"/>
  <c r="J152" i="30"/>
  <c r="P49" i="26"/>
  <c r="M239" i="26"/>
  <c r="M147" i="26"/>
  <c r="P106" i="30"/>
  <c r="J54" i="25"/>
  <c r="M228" i="30"/>
  <c r="M136" i="30"/>
  <c r="F61" i="31"/>
  <c r="F201" i="20"/>
  <c r="F293" i="20"/>
  <c r="M288" i="27"/>
  <c r="M196" i="27"/>
  <c r="F266" i="28"/>
  <c r="F174" i="28"/>
  <c r="M102" i="28"/>
  <c r="J166" i="26"/>
  <c r="J258" i="26"/>
  <c r="P92" i="28"/>
  <c r="P38" i="29"/>
  <c r="P190" i="20"/>
  <c r="P282" i="20"/>
  <c r="J35" i="27"/>
  <c r="P252" i="25"/>
  <c r="P160" i="25"/>
  <c r="M164" i="30"/>
  <c r="M256" i="30"/>
  <c r="F166" i="27"/>
  <c r="F258" i="27"/>
  <c r="P265" i="20"/>
  <c r="P173" i="20"/>
  <c r="P263" i="26"/>
  <c r="P171" i="26"/>
  <c r="F115" i="26"/>
  <c r="F57" i="30"/>
  <c r="J64" i="26"/>
  <c r="P42" i="28"/>
  <c r="M160" i="29"/>
  <c r="M252" i="29"/>
  <c r="J36" i="20"/>
  <c r="M260" i="20"/>
  <c r="M168" i="20"/>
  <c r="M106" i="25"/>
  <c r="J43" i="28"/>
  <c r="F40" i="25"/>
  <c r="P109" i="25"/>
  <c r="J69" i="26"/>
  <c r="J298" i="29"/>
  <c r="J206" i="29"/>
  <c r="F106" i="27"/>
  <c r="P32" i="31"/>
  <c r="F54" i="29"/>
  <c r="F32" i="26"/>
  <c r="P32" i="20"/>
  <c r="F110" i="20"/>
  <c r="P41" i="26"/>
  <c r="F111" i="28"/>
  <c r="J158" i="29"/>
  <c r="J250" i="29"/>
  <c r="F38" i="34"/>
  <c r="J104" i="27"/>
  <c r="M277" i="30"/>
  <c r="M185" i="30"/>
  <c r="M208" i="27"/>
  <c r="M300" i="27"/>
  <c r="F63" i="28"/>
  <c r="P240" i="28"/>
  <c r="P148" i="28"/>
  <c r="J113" i="26"/>
  <c r="J56" i="20"/>
  <c r="M50" i="25"/>
  <c r="J272" i="26"/>
  <c r="J180" i="26"/>
  <c r="J101" i="29"/>
  <c r="M272" i="30"/>
  <c r="M180" i="30"/>
  <c r="J184" i="25"/>
  <c r="J276" i="25"/>
  <c r="P205" i="27"/>
  <c r="P297" i="27"/>
  <c r="J43" i="29"/>
  <c r="J108" i="27"/>
  <c r="M136" i="29"/>
  <c r="M228" i="29"/>
  <c r="M110" i="25"/>
  <c r="J98" i="28"/>
  <c r="P66" i="25"/>
  <c r="F250" i="30"/>
  <c r="F158" i="30"/>
  <c r="P32" i="30"/>
  <c r="F239" i="29"/>
  <c r="F147" i="29"/>
  <c r="J106" i="28"/>
  <c r="F60" i="28"/>
  <c r="J145" i="26"/>
  <c r="J237" i="26"/>
  <c r="M241" i="28"/>
  <c r="M149" i="28"/>
  <c r="F185" i="26"/>
  <c r="F277" i="26"/>
  <c r="P173" i="27"/>
  <c r="P265" i="27"/>
  <c r="M242" i="29"/>
  <c r="M150" i="29"/>
  <c r="F99" i="28"/>
  <c r="P282" i="28"/>
  <c r="P190" i="28"/>
  <c r="J283" i="29"/>
  <c r="J191" i="29"/>
  <c r="P95" i="26"/>
  <c r="J28" i="25"/>
  <c r="F229" i="30"/>
  <c r="F137" i="30"/>
  <c r="M145" i="26"/>
  <c r="M237" i="26"/>
  <c r="M233" i="29"/>
  <c r="M141" i="29"/>
  <c r="F95" i="26"/>
  <c r="F37" i="30"/>
  <c r="F49" i="25"/>
  <c r="P33" i="20"/>
  <c r="M141" i="26"/>
  <c r="M233" i="26"/>
  <c r="P57" i="29"/>
  <c r="M193" i="20"/>
  <c r="M285" i="20"/>
  <c r="J273" i="20"/>
  <c r="J181" i="20"/>
  <c r="M64" i="28"/>
  <c r="N298" i="15"/>
  <c r="P289" i="30"/>
  <c r="P197" i="30"/>
  <c r="M156" i="25"/>
  <c r="M248" i="25"/>
  <c r="P145" i="20"/>
  <c r="P237" i="20"/>
  <c r="J199" i="20"/>
  <c r="J291" i="20"/>
  <c r="M109" i="29"/>
  <c r="M32" i="29"/>
  <c r="J101" i="27"/>
  <c r="J245" i="34"/>
  <c r="J153" i="34"/>
  <c r="F35" i="20"/>
  <c r="M105" i="20"/>
  <c r="J113" i="28"/>
  <c r="F258" i="25"/>
  <c r="F166" i="25"/>
  <c r="P104" i="25"/>
  <c r="M30" i="26"/>
  <c r="M200" i="29"/>
  <c r="M292" i="29"/>
  <c r="J48" i="30"/>
  <c r="F238" i="26"/>
  <c r="F146" i="26"/>
  <c r="M67" i="27"/>
  <c r="H254" i="15"/>
  <c r="M47" i="28"/>
  <c r="F48" i="28"/>
  <c r="M38" i="28"/>
  <c r="M27" i="28"/>
  <c r="M92" i="31"/>
  <c r="F179" i="29"/>
  <c r="F271" i="29"/>
  <c r="P105" i="29"/>
  <c r="F37" i="27"/>
  <c r="J41" i="20"/>
  <c r="K242" i="15"/>
  <c r="J47" i="28"/>
  <c r="F48" i="25"/>
  <c r="P93" i="25"/>
  <c r="P40" i="29"/>
  <c r="H288" i="15"/>
  <c r="P256" i="29"/>
  <c r="P164" i="29"/>
  <c r="P100" i="27"/>
  <c r="F195" i="29"/>
  <c r="F287" i="29"/>
  <c r="P195" i="30"/>
  <c r="P287" i="30"/>
  <c r="F32" i="28"/>
  <c r="J113" i="27"/>
  <c r="F102" i="28"/>
  <c r="F258" i="20"/>
  <c r="F166" i="20"/>
  <c r="J254" i="28"/>
  <c r="J162" i="28"/>
  <c r="P292" i="28"/>
  <c r="P200" i="28"/>
  <c r="Q263" i="15"/>
  <c r="J99" i="27"/>
  <c r="F236" i="29"/>
  <c r="F144" i="29"/>
  <c r="F43" i="29"/>
  <c r="F252" i="27"/>
  <c r="F160" i="27"/>
  <c r="F53" i="27"/>
  <c r="J196" i="25"/>
  <c r="J288" i="25"/>
  <c r="M241" i="29"/>
  <c r="M149" i="29"/>
  <c r="P98" i="30"/>
  <c r="F247" i="30"/>
  <c r="F155" i="30"/>
  <c r="M66" i="20"/>
  <c r="M298" i="29"/>
  <c r="M206" i="29"/>
  <c r="N267" i="15"/>
  <c r="P109" i="30"/>
  <c r="P269" i="30"/>
  <c r="P177" i="30"/>
  <c r="P101" i="27"/>
  <c r="F280" i="29"/>
  <c r="F188" i="29"/>
  <c r="F35" i="28"/>
  <c r="F55" i="28"/>
  <c r="F168" i="20"/>
  <c r="F260" i="20"/>
  <c r="P36" i="27"/>
  <c r="M253" i="26"/>
  <c r="M161" i="26"/>
  <c r="M257" i="20"/>
  <c r="M165" i="20"/>
  <c r="P29" i="20"/>
  <c r="J48" i="25"/>
  <c r="P142" i="25"/>
  <c r="P234" i="25"/>
  <c r="J57" i="26"/>
  <c r="P56" i="20"/>
  <c r="J171" i="30"/>
  <c r="J263" i="30"/>
  <c r="F199" i="20"/>
  <c r="F291" i="20"/>
  <c r="J108" i="30"/>
  <c r="M261" i="30"/>
  <c r="M169" i="30"/>
  <c r="J173" i="20"/>
  <c r="J265" i="20"/>
  <c r="J29" i="20"/>
  <c r="M229" i="27"/>
  <c r="M137" i="27"/>
  <c r="F56" i="26"/>
  <c r="F208" i="26"/>
  <c r="F300" i="26"/>
  <c r="F273" i="20"/>
  <c r="F181" i="20"/>
  <c r="J97" i="20"/>
  <c r="P175" i="28"/>
  <c r="P267" i="28"/>
  <c r="P32" i="28"/>
  <c r="F238" i="25"/>
  <c r="F146" i="25"/>
  <c r="P184" i="28"/>
  <c r="P276" i="28"/>
  <c r="F231" i="27"/>
  <c r="F139" i="27"/>
  <c r="M28" i="25"/>
  <c r="M56" i="25"/>
  <c r="F26" i="30"/>
  <c r="J63" i="27"/>
  <c r="M235" i="20"/>
  <c r="M143" i="20"/>
  <c r="M27" i="20"/>
  <c r="N240" i="15"/>
  <c r="F96" i="30"/>
  <c r="J286" i="30"/>
  <c r="J194" i="30"/>
  <c r="M59" i="25"/>
  <c r="M182" i="28"/>
  <c r="M274" i="28"/>
  <c r="F48" i="26"/>
  <c r="F101" i="25"/>
  <c r="P95" i="25"/>
  <c r="P179" i="29"/>
  <c r="P271" i="29"/>
  <c r="M276" i="25"/>
  <c r="M184" i="25"/>
  <c r="M33" i="30"/>
  <c r="P180" i="30"/>
  <c r="P272" i="30"/>
  <c r="F248" i="26"/>
  <c r="F156" i="26"/>
  <c r="F28" i="29"/>
  <c r="F295" i="30"/>
  <c r="F203" i="30"/>
  <c r="F41" i="29"/>
  <c r="J177" i="25"/>
  <c r="J269" i="25"/>
  <c r="F262" i="20"/>
  <c r="F170" i="20"/>
  <c r="M54" i="26"/>
  <c r="J38" i="29"/>
  <c r="J251" i="29"/>
  <c r="J159" i="29"/>
  <c r="J114" i="25"/>
  <c r="F30" i="26"/>
  <c r="F274" i="28"/>
  <c r="F182" i="28"/>
  <c r="P162" i="20"/>
  <c r="P254" i="20"/>
  <c r="J37" i="27"/>
  <c r="M235" i="27"/>
  <c r="M143" i="27"/>
  <c r="N234" i="15"/>
  <c r="P272" i="27"/>
  <c r="P180" i="27"/>
  <c r="J142" i="20"/>
  <c r="J234" i="20"/>
  <c r="F27" i="25"/>
  <c r="P293" i="30"/>
  <c r="P201" i="30"/>
  <c r="M231" i="28"/>
  <c r="M139" i="28"/>
  <c r="J141" i="26"/>
  <c r="J233" i="26"/>
  <c r="F190" i="27"/>
  <c r="F282" i="27"/>
  <c r="F50" i="28"/>
  <c r="M292" i="30"/>
  <c r="M200" i="30"/>
  <c r="F91" i="29"/>
  <c r="M264" i="29"/>
  <c r="M172" i="29"/>
  <c r="J35" i="25"/>
  <c r="M26" i="30"/>
  <c r="J234" i="34"/>
  <c r="J142" i="34"/>
  <c r="P70" i="29"/>
  <c r="Q299" i="15"/>
  <c r="M106" i="20"/>
  <c r="J42" i="31"/>
  <c r="J178" i="25"/>
  <c r="J270" i="25"/>
  <c r="F286" i="26"/>
  <c r="F194" i="26"/>
  <c r="P31" i="28"/>
  <c r="M291" i="26"/>
  <c r="M199" i="26"/>
  <c r="M257" i="27"/>
  <c r="M165" i="27"/>
  <c r="M166" i="28"/>
  <c r="M258" i="28"/>
  <c r="M269" i="30"/>
  <c r="M177" i="30"/>
  <c r="J27" i="29"/>
  <c r="Q237" i="15"/>
  <c r="F111" i="30"/>
  <c r="J48" i="26"/>
  <c r="M59" i="27"/>
  <c r="M106" i="33"/>
  <c r="M36" i="25"/>
  <c r="J61" i="30"/>
  <c r="P264" i="26"/>
  <c r="P172" i="26"/>
  <c r="M43" i="20"/>
  <c r="P258" i="30"/>
  <c r="P166" i="30"/>
  <c r="M261" i="26"/>
  <c r="M169" i="26"/>
  <c r="J43" i="31"/>
  <c r="J208" i="29"/>
  <c r="J300" i="29"/>
  <c r="M30" i="20"/>
  <c r="M95" i="20"/>
  <c r="J32" i="31"/>
  <c r="J52" i="30"/>
  <c r="P43" i="29"/>
  <c r="J294" i="28"/>
  <c r="J202" i="28"/>
  <c r="M144" i="29"/>
  <c r="M236" i="29"/>
  <c r="P144" i="27"/>
  <c r="P236" i="27"/>
  <c r="J68" i="29"/>
  <c r="P102" i="29"/>
  <c r="P302" i="26"/>
  <c r="P210" i="26"/>
  <c r="P185" i="20"/>
  <c r="P277" i="20"/>
  <c r="K235" i="15"/>
  <c r="P43" i="20"/>
  <c r="M103" i="31"/>
  <c r="M63" i="30"/>
  <c r="J40" i="26"/>
  <c r="P155" i="27"/>
  <c r="P247" i="27"/>
  <c r="Q260" i="15"/>
  <c r="P67" i="27"/>
  <c r="F108" i="27"/>
  <c r="P42" i="31"/>
  <c r="P106" i="29"/>
  <c r="J193" i="27"/>
  <c r="J285" i="27"/>
  <c r="F63" i="32"/>
  <c r="J42" i="25"/>
  <c r="F55" i="31"/>
  <c r="M63" i="26"/>
  <c r="P248" i="26"/>
  <c r="P156" i="26"/>
  <c r="J47" i="30"/>
  <c r="H239" i="15"/>
  <c r="P251" i="27"/>
  <c r="P159" i="27"/>
  <c r="F189" i="29"/>
  <c r="F281" i="29"/>
  <c r="M31" i="31"/>
  <c r="P237" i="29"/>
  <c r="P145" i="29"/>
  <c r="P66" i="27"/>
  <c r="P190" i="31"/>
  <c r="P282" i="31"/>
  <c r="F167" i="20"/>
  <c r="F259" i="20"/>
  <c r="P102" i="25"/>
  <c r="J279" i="28"/>
  <c r="J187" i="28"/>
  <c r="F256" i="26"/>
  <c r="F164" i="26"/>
  <c r="P96" i="26"/>
  <c r="F58" i="31"/>
  <c r="F117" i="20"/>
  <c r="J55" i="28"/>
  <c r="M247" i="28"/>
  <c r="M155" i="28"/>
  <c r="F157" i="25"/>
  <c r="F249" i="25"/>
  <c r="F112" i="29"/>
  <c r="F25" i="34"/>
  <c r="P49" i="20"/>
  <c r="J110" i="25"/>
  <c r="M99" i="25"/>
  <c r="F260" i="30"/>
  <c r="F168" i="30"/>
  <c r="M274" i="30"/>
  <c r="M182" i="30"/>
  <c r="P108" i="27"/>
  <c r="F91" i="26"/>
  <c r="M285" i="29"/>
  <c r="M193" i="29"/>
  <c r="F163" i="28"/>
  <c r="F255" i="28"/>
  <c r="P66" i="28"/>
  <c r="M242" i="27"/>
  <c r="M150" i="27"/>
  <c r="F107" i="28"/>
  <c r="M231" i="27"/>
  <c r="M139" i="27"/>
  <c r="M270" i="34"/>
  <c r="M178" i="34"/>
  <c r="F278" i="30"/>
  <c r="F186" i="30"/>
  <c r="P296" i="26"/>
  <c r="P204" i="26"/>
  <c r="M184" i="20"/>
  <c r="M276" i="20"/>
  <c r="P233" i="30"/>
  <c r="P141" i="30"/>
  <c r="M95" i="26"/>
  <c r="M102" i="31"/>
  <c r="P30" i="20"/>
  <c r="F198" i="27"/>
  <c r="F290" i="27"/>
  <c r="F100" i="31"/>
  <c r="J207" i="29"/>
  <c r="J299" i="29"/>
  <c r="F207" i="26"/>
  <c r="F299" i="26"/>
  <c r="N257" i="15"/>
  <c r="M244" i="27"/>
  <c r="M152" i="27"/>
  <c r="J95" i="29"/>
  <c r="P250" i="28"/>
  <c r="P158" i="28"/>
  <c r="J255" i="34"/>
  <c r="J163" i="34"/>
  <c r="N274" i="15"/>
  <c r="M104" i="20"/>
  <c r="P97" i="30"/>
  <c r="M29" i="28"/>
  <c r="M66" i="25"/>
  <c r="J109" i="30"/>
  <c r="P269" i="26"/>
  <c r="P177" i="26"/>
  <c r="P107" i="30"/>
  <c r="M36" i="28"/>
  <c r="F159" i="25"/>
  <c r="F251" i="25"/>
  <c r="F247" i="28"/>
  <c r="F155" i="28"/>
  <c r="J114" i="27"/>
  <c r="J163" i="29"/>
  <c r="J255" i="29"/>
  <c r="P269" i="28"/>
  <c r="P177" i="28"/>
  <c r="J62" i="28"/>
  <c r="J92" i="27"/>
  <c r="H276" i="15"/>
  <c r="M243" i="29"/>
  <c r="M151" i="29"/>
  <c r="P103" i="20"/>
  <c r="M154" i="26"/>
  <c r="M246" i="26"/>
  <c r="M50" i="20"/>
  <c r="J59" i="31"/>
  <c r="F236" i="28"/>
  <c r="F144" i="28"/>
  <c r="M157" i="27"/>
  <c r="M249" i="27"/>
  <c r="M289" i="29"/>
  <c r="M197" i="29"/>
  <c r="M146" i="25"/>
  <c r="M238" i="25"/>
  <c r="M106" i="30"/>
  <c r="P35" i="31"/>
  <c r="P271" i="26"/>
  <c r="P179" i="26"/>
  <c r="J173" i="28"/>
  <c r="J265" i="28"/>
  <c r="P157" i="34"/>
  <c r="P249" i="34"/>
  <c r="F235" i="20"/>
  <c r="F143" i="20"/>
  <c r="M52" i="31"/>
  <c r="H277" i="15"/>
  <c r="F105" i="25"/>
  <c r="M288" i="25"/>
  <c r="M196" i="25"/>
  <c r="M66" i="31"/>
  <c r="F27" i="30"/>
  <c r="J99" i="30"/>
  <c r="F143" i="25"/>
  <c r="F235" i="25"/>
  <c r="K294" i="15"/>
  <c r="P66" i="20"/>
  <c r="P59" i="28"/>
  <c r="J35" i="28"/>
  <c r="M117" i="20"/>
  <c r="F58" i="34"/>
  <c r="J67" i="28"/>
  <c r="F278" i="26"/>
  <c r="F186" i="26"/>
  <c r="P107" i="28"/>
  <c r="M43" i="29"/>
  <c r="F68" i="27"/>
  <c r="J102" i="20"/>
  <c r="M58" i="30"/>
  <c r="M293" i="28"/>
  <c r="M201" i="28"/>
  <c r="P195" i="20"/>
  <c r="P287" i="20"/>
  <c r="F148" i="20"/>
  <c r="F240" i="20"/>
  <c r="P110" i="27"/>
  <c r="P48" i="27"/>
  <c r="M279" i="20"/>
  <c r="M187" i="20"/>
  <c r="F162" i="20"/>
  <c r="F254" i="20"/>
  <c r="J149" i="33"/>
  <c r="J241" i="33"/>
  <c r="F169" i="28"/>
  <c r="F261" i="28"/>
  <c r="F161" i="29"/>
  <c r="F253" i="29"/>
  <c r="J242" i="29"/>
  <c r="J150" i="29"/>
  <c r="Q273" i="15"/>
  <c r="P277" i="28"/>
  <c r="P185" i="28"/>
  <c r="J91" i="29"/>
  <c r="J189" i="28"/>
  <c r="J281" i="28"/>
  <c r="K285" i="15"/>
  <c r="J257" i="32"/>
  <c r="J165" i="32"/>
  <c r="F55" i="32"/>
  <c r="M207" i="31"/>
  <c r="M299" i="31"/>
  <c r="F38" i="28"/>
  <c r="M32" i="27"/>
  <c r="M33" i="31"/>
  <c r="P50" i="27"/>
  <c r="F282" i="28"/>
  <c r="F190" i="28"/>
  <c r="J25" i="27"/>
  <c r="P56" i="31"/>
  <c r="F239" i="28"/>
  <c r="F147" i="28"/>
  <c r="P48" i="28"/>
  <c r="J105" i="31"/>
  <c r="J99" i="28"/>
  <c r="J110" i="27"/>
  <c r="N279" i="15"/>
  <c r="J182" i="34"/>
  <c r="J274" i="34"/>
  <c r="J256" i="31"/>
  <c r="J164" i="31"/>
  <c r="F278" i="32"/>
  <c r="F186" i="32"/>
  <c r="P253" i="29"/>
  <c r="P161" i="29"/>
  <c r="P154" i="20"/>
  <c r="P246" i="20"/>
  <c r="J46" i="29"/>
  <c r="P96" i="29"/>
  <c r="M35" i="28"/>
  <c r="M240" i="34"/>
  <c r="M148" i="34"/>
  <c r="M29" i="34"/>
  <c r="J274" i="32"/>
  <c r="J182" i="32"/>
  <c r="N259" i="15"/>
  <c r="M205" i="20"/>
  <c r="M297" i="20"/>
  <c r="F185" i="20"/>
  <c r="F277" i="20"/>
  <c r="F53" i="20"/>
  <c r="J160" i="20"/>
  <c r="J252" i="20"/>
  <c r="P115" i="20"/>
  <c r="J161" i="27"/>
  <c r="J253" i="27"/>
  <c r="J192" i="20"/>
  <c r="J284" i="20"/>
  <c r="M190" i="20"/>
  <c r="M282" i="20"/>
  <c r="J30" i="20"/>
  <c r="J274" i="20"/>
  <c r="J182" i="20"/>
  <c r="F234" i="31"/>
  <c r="F142" i="31"/>
  <c r="M258" i="31"/>
  <c r="M166" i="31"/>
  <c r="F54" i="33"/>
  <c r="M38" i="27"/>
  <c r="F34" i="31"/>
  <c r="F113" i="20"/>
  <c r="P34" i="27"/>
  <c r="M57" i="31"/>
  <c r="F41" i="28"/>
  <c r="M35" i="27"/>
  <c r="P25" i="31"/>
  <c r="J48" i="27"/>
  <c r="J280" i="34"/>
  <c r="J188" i="34"/>
  <c r="F57" i="34"/>
  <c r="P36" i="34"/>
  <c r="J68" i="32"/>
  <c r="P36" i="31"/>
  <c r="J235" i="27"/>
  <c r="J143" i="27"/>
  <c r="J37" i="20"/>
  <c r="K280" i="15"/>
  <c r="J67" i="31"/>
  <c r="J98" i="29"/>
  <c r="F37" i="28"/>
  <c r="M210" i="20"/>
  <c r="M302" i="20"/>
  <c r="M239" i="20"/>
  <c r="M147" i="20"/>
  <c r="M200" i="20"/>
  <c r="M292" i="20"/>
  <c r="M231" i="34"/>
  <c r="M139" i="34"/>
  <c r="M58" i="33"/>
  <c r="P39" i="32"/>
  <c r="K239" i="15"/>
  <c r="P44" i="31"/>
  <c r="J61" i="32"/>
  <c r="P189" i="34"/>
  <c r="P281" i="34"/>
  <c r="M241" i="31"/>
  <c r="M149" i="31"/>
  <c r="M109" i="33"/>
  <c r="J106" i="32"/>
  <c r="P279" i="33"/>
  <c r="P187" i="33"/>
  <c r="J183" i="33"/>
  <c r="J275" i="33"/>
  <c r="P98" i="31"/>
  <c r="P168" i="29"/>
  <c r="P260" i="29"/>
  <c r="M270" i="29"/>
  <c r="M178" i="29"/>
  <c r="J61" i="34"/>
  <c r="M99" i="34"/>
  <c r="M181" i="31"/>
  <c r="M273" i="31"/>
  <c r="F178" i="28"/>
  <c r="F270" i="28"/>
  <c r="P98" i="29"/>
  <c r="M269" i="29"/>
  <c r="M177" i="29"/>
  <c r="J28" i="34"/>
  <c r="M197" i="27"/>
  <c r="M289" i="27"/>
  <c r="P199" i="20"/>
  <c r="P291" i="20"/>
  <c r="F69" i="25"/>
  <c r="J280" i="25"/>
  <c r="J188" i="25"/>
  <c r="J98" i="27"/>
  <c r="P299" i="25"/>
  <c r="P207" i="25"/>
  <c r="F31" i="30"/>
  <c r="F97" i="25"/>
  <c r="P183" i="29"/>
  <c r="P275" i="29"/>
  <c r="P188" i="20"/>
  <c r="P280" i="20"/>
  <c r="F108" i="28"/>
  <c r="J250" i="28"/>
  <c r="J158" i="28"/>
  <c r="J238" i="29"/>
  <c r="J146" i="29"/>
  <c r="P146" i="31"/>
  <c r="P238" i="31"/>
  <c r="P43" i="25"/>
  <c r="F140" i="29"/>
  <c r="F232" i="29"/>
  <c r="J95" i="30"/>
  <c r="M69" i="30"/>
  <c r="J145" i="25"/>
  <c r="J237" i="25"/>
  <c r="M261" i="27"/>
  <c r="M169" i="27"/>
  <c r="P301" i="26"/>
  <c r="P209" i="26"/>
  <c r="F35" i="27"/>
  <c r="M178" i="30"/>
  <c r="M270" i="30"/>
  <c r="F174" i="29"/>
  <c r="F266" i="29"/>
  <c r="P287" i="27"/>
  <c r="P195" i="27"/>
  <c r="F63" i="31"/>
  <c r="J147" i="20"/>
  <c r="J239" i="20"/>
  <c r="J244" i="27"/>
  <c r="J152" i="27"/>
  <c r="Q298" i="15"/>
  <c r="F253" i="34"/>
  <c r="F161" i="34"/>
  <c r="M53" i="20"/>
  <c r="M142" i="27"/>
  <c r="M234" i="27"/>
  <c r="J208" i="25"/>
  <c r="J300" i="25"/>
  <c r="F108" i="26"/>
  <c r="P113" i="28"/>
  <c r="P188" i="25"/>
  <c r="P280" i="25"/>
  <c r="M43" i="30"/>
  <c r="F57" i="27"/>
  <c r="J236" i="20"/>
  <c r="J144" i="20"/>
  <c r="J292" i="28"/>
  <c r="J200" i="28"/>
  <c r="P139" i="27"/>
  <c r="P231" i="27"/>
  <c r="P31" i="29"/>
  <c r="M301" i="28"/>
  <c r="M209" i="28"/>
  <c r="H302" i="15"/>
  <c r="J301" i="28"/>
  <c r="J209" i="28"/>
  <c r="P209" i="20"/>
  <c r="P301" i="20"/>
  <c r="M302" i="29"/>
  <c r="M210" i="29"/>
  <c r="N249" i="15"/>
  <c r="Q269" i="15"/>
  <c r="F28" i="20"/>
  <c r="Q282" i="15"/>
  <c r="M251" i="29"/>
  <c r="M159" i="29"/>
  <c r="J259" i="31"/>
  <c r="J167" i="31"/>
  <c r="J44" i="33"/>
  <c r="J115" i="33"/>
  <c r="M299" i="29"/>
  <c r="M207" i="29"/>
  <c r="M234" i="28"/>
  <c r="M142" i="28"/>
  <c r="F190" i="29"/>
  <c r="F282" i="29"/>
  <c r="P49" i="28"/>
  <c r="P296" i="29"/>
  <c r="P204" i="29"/>
  <c r="F233" i="28"/>
  <c r="F141" i="28"/>
  <c r="F274" i="29"/>
  <c r="F182" i="29"/>
  <c r="M257" i="29"/>
  <c r="M165" i="29"/>
  <c r="N301" i="15"/>
  <c r="F231" i="29"/>
  <c r="F139" i="29"/>
  <c r="M229" i="29"/>
  <c r="M137" i="29"/>
  <c r="F56" i="28"/>
  <c r="P66" i="33"/>
  <c r="M195" i="34"/>
  <c r="M287" i="34"/>
  <c r="P158" i="31"/>
  <c r="P250" i="31"/>
  <c r="P63" i="20"/>
  <c r="P167" i="20"/>
  <c r="P259" i="20"/>
  <c r="H294" i="15"/>
  <c r="F197" i="20"/>
  <c r="F289" i="20"/>
  <c r="P113" i="29"/>
  <c r="J255" i="33"/>
  <c r="J163" i="33"/>
  <c r="J270" i="33"/>
  <c r="J178" i="33"/>
  <c r="J179" i="34"/>
  <c r="J271" i="34"/>
  <c r="M48" i="31"/>
  <c r="P178" i="20"/>
  <c r="P270" i="20"/>
  <c r="M199" i="27"/>
  <c r="M291" i="27"/>
  <c r="J27" i="27"/>
  <c r="M54" i="31"/>
  <c r="K300" i="15"/>
  <c r="M34" i="27"/>
  <c r="J58" i="31"/>
  <c r="F231" i="28"/>
  <c r="F139" i="28"/>
  <c r="J33" i="27"/>
  <c r="J30" i="31"/>
  <c r="F59" i="27"/>
  <c r="P271" i="34"/>
  <c r="P179" i="34"/>
  <c r="P284" i="31"/>
  <c r="P192" i="31"/>
  <c r="F51" i="33"/>
  <c r="M286" i="32"/>
  <c r="M194" i="32"/>
  <c r="M252" i="28"/>
  <c r="M160" i="28"/>
  <c r="J201" i="29"/>
  <c r="J293" i="29"/>
  <c r="F35" i="31"/>
  <c r="P159" i="28"/>
  <c r="P251" i="28"/>
  <c r="F250" i="29"/>
  <c r="F158" i="29"/>
  <c r="F115" i="28"/>
  <c r="F187" i="29"/>
  <c r="F279" i="29"/>
  <c r="F61" i="29"/>
  <c r="P190" i="34"/>
  <c r="P282" i="34"/>
  <c r="J284" i="31"/>
  <c r="J192" i="31"/>
  <c r="J55" i="32"/>
  <c r="P53" i="32"/>
  <c r="P181" i="29"/>
  <c r="P273" i="29"/>
  <c r="M97" i="27"/>
  <c r="M31" i="29"/>
  <c r="N289" i="15"/>
  <c r="M68" i="20"/>
  <c r="P37" i="28"/>
  <c r="F198" i="20"/>
  <c r="F290" i="20"/>
  <c r="H260" i="15"/>
  <c r="J61" i="31"/>
  <c r="J92" i="29"/>
  <c r="J298" i="33"/>
  <c r="J206" i="33"/>
  <c r="J42" i="34"/>
  <c r="F44" i="31"/>
  <c r="F103" i="28"/>
  <c r="J259" i="20"/>
  <c r="J167" i="20"/>
  <c r="P103" i="33"/>
  <c r="M273" i="33"/>
  <c r="M181" i="33"/>
  <c r="J146" i="34"/>
  <c r="J238" i="34"/>
  <c r="M103" i="34"/>
  <c r="F193" i="32"/>
  <c r="F285" i="32"/>
  <c r="P51" i="33"/>
  <c r="M256" i="32"/>
  <c r="M164" i="32"/>
  <c r="M267" i="31"/>
  <c r="M175" i="31"/>
  <c r="J239" i="32"/>
  <c r="J147" i="32"/>
  <c r="J95" i="34"/>
  <c r="F255" i="31"/>
  <c r="F163" i="31"/>
  <c r="F146" i="32"/>
  <c r="F238" i="32"/>
  <c r="P261" i="31"/>
  <c r="P169" i="31"/>
  <c r="M26" i="20"/>
  <c r="P58" i="20"/>
  <c r="J258" i="29"/>
  <c r="J166" i="29"/>
  <c r="M59" i="29"/>
  <c r="P98" i="27"/>
  <c r="J111" i="33"/>
  <c r="J95" i="26"/>
  <c r="J276" i="29"/>
  <c r="J184" i="29"/>
  <c r="F237" i="30"/>
  <c r="F145" i="30"/>
  <c r="P99" i="30"/>
  <c r="J107" i="27"/>
  <c r="F278" i="20"/>
  <c r="F186" i="20"/>
  <c r="M68" i="26"/>
  <c r="J195" i="27"/>
  <c r="J287" i="27"/>
  <c r="M210" i="28"/>
  <c r="M302" i="28"/>
  <c r="M238" i="30"/>
  <c r="M146" i="30"/>
  <c r="M113" i="29"/>
  <c r="M112" i="29"/>
  <c r="J238" i="28"/>
  <c r="J146" i="28"/>
  <c r="N302" i="15"/>
  <c r="J49" i="20"/>
  <c r="J278" i="27"/>
  <c r="J186" i="27"/>
  <c r="F60" i="20"/>
  <c r="M139" i="20"/>
  <c r="M231" i="20"/>
  <c r="J266" i="27"/>
  <c r="J174" i="27"/>
  <c r="J162" i="31"/>
  <c r="J254" i="31"/>
  <c r="J275" i="27"/>
  <c r="J183" i="27"/>
  <c r="F210" i="20"/>
  <c r="F302" i="20"/>
  <c r="F94" i="32"/>
  <c r="M91" i="33"/>
  <c r="M68" i="34"/>
  <c r="J253" i="33"/>
  <c r="J161" i="33"/>
  <c r="M264" i="20"/>
  <c r="M172" i="20"/>
  <c r="P274" i="29"/>
  <c r="P182" i="29"/>
  <c r="P294" i="20"/>
  <c r="P202" i="20"/>
  <c r="P97" i="29"/>
  <c r="F33" i="20"/>
  <c r="Q249" i="15"/>
  <c r="M181" i="20"/>
  <c r="M273" i="20"/>
  <c r="M102" i="20"/>
  <c r="N283" i="15"/>
  <c r="P47" i="29"/>
  <c r="M32" i="20"/>
  <c r="F52" i="32"/>
  <c r="M291" i="34"/>
  <c r="M199" i="34"/>
  <c r="M301" i="31"/>
  <c r="M209" i="31"/>
  <c r="P254" i="27"/>
  <c r="P162" i="27"/>
  <c r="J114" i="28"/>
  <c r="F235" i="27"/>
  <c r="F143" i="27"/>
  <c r="P208" i="27"/>
  <c r="P300" i="27"/>
  <c r="J96" i="20"/>
  <c r="M94" i="34"/>
  <c r="J204" i="32"/>
  <c r="J296" i="32"/>
  <c r="P40" i="33"/>
  <c r="J57" i="32"/>
  <c r="F286" i="29"/>
  <c r="F194" i="29"/>
  <c r="F33" i="31"/>
  <c r="M112" i="28"/>
  <c r="F30" i="28"/>
  <c r="F26" i="29"/>
  <c r="M69" i="31"/>
  <c r="M28" i="28"/>
  <c r="P47" i="28"/>
  <c r="F98" i="28"/>
  <c r="F62" i="29"/>
  <c r="P266" i="28"/>
  <c r="P174" i="28"/>
  <c r="M62" i="34"/>
  <c r="F34" i="34"/>
  <c r="F278" i="34"/>
  <c r="F186" i="34"/>
  <c r="F162" i="32"/>
  <c r="F254" i="32"/>
  <c r="P269" i="29"/>
  <c r="P177" i="29"/>
  <c r="P61" i="27"/>
  <c r="J61" i="29"/>
  <c r="F47" i="29"/>
  <c r="P60" i="20"/>
  <c r="J252" i="28"/>
  <c r="J160" i="28"/>
  <c r="P68" i="29"/>
  <c r="J94" i="27"/>
  <c r="P99" i="33"/>
  <c r="M61" i="34"/>
  <c r="P66" i="34"/>
  <c r="P304" i="20"/>
  <c r="P212" i="20"/>
  <c r="J105" i="20"/>
  <c r="P111" i="29"/>
  <c r="K273" i="15"/>
  <c r="J93" i="28"/>
  <c r="J157" i="28"/>
  <c r="J249" i="28"/>
  <c r="J53" i="29"/>
  <c r="M176" i="20"/>
  <c r="M268" i="20"/>
  <c r="M100" i="27"/>
  <c r="H283" i="15"/>
  <c r="F113" i="34"/>
  <c r="M100" i="33"/>
  <c r="M271" i="34"/>
  <c r="M179" i="34"/>
  <c r="M61" i="29"/>
  <c r="H235" i="15"/>
  <c r="P262" i="34"/>
  <c r="P170" i="34"/>
  <c r="F136" i="34"/>
  <c r="F228" i="34"/>
  <c r="P145" i="33"/>
  <c r="P237" i="33"/>
  <c r="P191" i="34"/>
  <c r="P283" i="34"/>
  <c r="M110" i="32"/>
  <c r="P160" i="33"/>
  <c r="P252" i="33"/>
  <c r="F198" i="33"/>
  <c r="F290" i="33"/>
  <c r="J277" i="32"/>
  <c r="J185" i="32"/>
  <c r="P248" i="31"/>
  <c r="P156" i="31"/>
  <c r="P114" i="27"/>
  <c r="J44" i="25"/>
  <c r="J167" i="33"/>
  <c r="J259" i="33"/>
  <c r="F181" i="34"/>
  <c r="F273" i="34"/>
  <c r="J193" i="34"/>
  <c r="J285" i="34"/>
  <c r="M47" i="32"/>
  <c r="P110" i="28"/>
  <c r="F259" i="27"/>
  <c r="F167" i="27"/>
  <c r="J62" i="29"/>
  <c r="M163" i="29"/>
  <c r="M255" i="29"/>
  <c r="P230" i="32"/>
  <c r="P138" i="32"/>
  <c r="M55" i="25"/>
  <c r="F280" i="28"/>
  <c r="F188" i="28"/>
  <c r="P184" i="26"/>
  <c r="P276" i="26"/>
  <c r="J290" i="27"/>
  <c r="J198" i="27"/>
  <c r="M55" i="30"/>
  <c r="P60" i="27"/>
  <c r="F42" i="28"/>
  <c r="P208" i="28"/>
  <c r="P300" i="28"/>
  <c r="M278" i="26"/>
  <c r="M186" i="26"/>
  <c r="M175" i="20"/>
  <c r="M267" i="20"/>
  <c r="P165" i="29"/>
  <c r="P257" i="29"/>
  <c r="P241" i="29"/>
  <c r="P149" i="29"/>
  <c r="M32" i="28"/>
  <c r="P36" i="20"/>
  <c r="P92" i="26"/>
  <c r="P228" i="31"/>
  <c r="P136" i="31"/>
  <c r="F210" i="26"/>
  <c r="F302" i="26"/>
  <c r="F196" i="28"/>
  <c r="F288" i="28"/>
  <c r="J167" i="29"/>
  <c r="J259" i="29"/>
  <c r="P150" i="29"/>
  <c r="P242" i="29"/>
  <c r="F247" i="27"/>
  <c r="F155" i="27"/>
  <c r="H240" i="15"/>
  <c r="Q286" i="15"/>
  <c r="F235" i="28"/>
  <c r="F143" i="28"/>
  <c r="K287" i="15"/>
  <c r="M164" i="29"/>
  <c r="M256" i="29"/>
  <c r="J256" i="27"/>
  <c r="J164" i="27"/>
  <c r="P175" i="27"/>
  <c r="P267" i="27"/>
  <c r="M188" i="20"/>
  <c r="M280" i="20"/>
  <c r="M209" i="29"/>
  <c r="M301" i="29"/>
  <c r="F112" i="34"/>
  <c r="P262" i="27"/>
  <c r="P170" i="27"/>
  <c r="J113" i="20"/>
  <c r="P266" i="26"/>
  <c r="P174" i="26"/>
  <c r="P95" i="27"/>
  <c r="F142" i="29"/>
  <c r="F234" i="29"/>
  <c r="P268" i="30"/>
  <c r="P176" i="30"/>
  <c r="F170" i="28"/>
  <c r="F262" i="28"/>
  <c r="M64" i="29"/>
  <c r="N282" i="15"/>
  <c r="J272" i="27"/>
  <c r="J180" i="27"/>
  <c r="H274" i="15"/>
  <c r="P28" i="28"/>
  <c r="Q258" i="15"/>
  <c r="J257" i="29"/>
  <c r="J165" i="29"/>
  <c r="F167" i="33"/>
  <c r="F259" i="33"/>
  <c r="F26" i="28"/>
  <c r="J65" i="27"/>
  <c r="F36" i="31"/>
  <c r="F36" i="28"/>
  <c r="P111" i="28"/>
  <c r="J41" i="31"/>
  <c r="F232" i="28"/>
  <c r="F140" i="28"/>
  <c r="P63" i="31"/>
  <c r="F269" i="32"/>
  <c r="F177" i="32"/>
  <c r="M266" i="34"/>
  <c r="M174" i="34"/>
  <c r="M285" i="31"/>
  <c r="M193" i="31"/>
  <c r="P25" i="32"/>
  <c r="M94" i="27"/>
  <c r="F49" i="20"/>
  <c r="F31" i="20"/>
  <c r="M108" i="27"/>
  <c r="M96" i="20"/>
  <c r="P240" i="20"/>
  <c r="P148" i="20"/>
  <c r="M114" i="27"/>
  <c r="P68" i="31"/>
  <c r="J258" i="20"/>
  <c r="J166" i="20"/>
  <c r="M283" i="27"/>
  <c r="M191" i="27"/>
  <c r="N242" i="15"/>
  <c r="F96" i="32"/>
  <c r="J50" i="33"/>
  <c r="J97" i="34"/>
  <c r="J230" i="33"/>
  <c r="J138" i="33"/>
  <c r="P65" i="28"/>
  <c r="M57" i="29"/>
  <c r="J91" i="28"/>
  <c r="P296" i="28"/>
  <c r="P204" i="28"/>
  <c r="M291" i="28"/>
  <c r="M199" i="28"/>
  <c r="F232" i="34"/>
  <c r="F140" i="34"/>
  <c r="J166" i="31"/>
  <c r="J258" i="31"/>
  <c r="F32" i="32"/>
  <c r="M26" i="32"/>
  <c r="M275" i="27"/>
  <c r="M183" i="27"/>
  <c r="F278" i="29"/>
  <c r="F186" i="29"/>
  <c r="P64" i="31"/>
  <c r="P277" i="29"/>
  <c r="P185" i="29"/>
  <c r="M140" i="27"/>
  <c r="M232" i="27"/>
  <c r="F102" i="29"/>
  <c r="P286" i="28"/>
  <c r="P194" i="28"/>
  <c r="J240" i="20"/>
  <c r="J148" i="20"/>
  <c r="F249" i="31"/>
  <c r="F157" i="31"/>
  <c r="P61" i="29"/>
  <c r="F27" i="27"/>
  <c r="J34" i="20"/>
  <c r="F37" i="34"/>
  <c r="F251" i="32"/>
  <c r="F159" i="32"/>
  <c r="P272" i="33"/>
  <c r="P180" i="33"/>
  <c r="K261" i="15"/>
  <c r="P67" i="20"/>
  <c r="J144" i="29"/>
  <c r="J236" i="29"/>
  <c r="Q253" i="15"/>
  <c r="N253" i="15"/>
  <c r="Q256" i="15"/>
  <c r="K298" i="15"/>
  <c r="M29" i="20"/>
  <c r="F175" i="29"/>
  <c r="F267" i="29"/>
  <c r="M68" i="29"/>
  <c r="P169" i="34"/>
  <c r="P261" i="34"/>
  <c r="F60" i="34"/>
  <c r="M114" i="32"/>
  <c r="M70" i="31"/>
  <c r="J26" i="29"/>
  <c r="P275" i="27"/>
  <c r="P183" i="27"/>
  <c r="M239" i="29"/>
  <c r="M147" i="29"/>
  <c r="J291" i="29"/>
  <c r="J199" i="29"/>
  <c r="P283" i="20"/>
  <c r="P191" i="20"/>
  <c r="F95" i="28"/>
  <c r="P266" i="29"/>
  <c r="P174" i="29"/>
  <c r="H273" i="15"/>
  <c r="M41" i="27"/>
  <c r="P51" i="34"/>
  <c r="F93" i="31"/>
  <c r="F104" i="33"/>
  <c r="F177" i="20"/>
  <c r="F269" i="20"/>
  <c r="M103" i="29"/>
  <c r="M54" i="34"/>
  <c r="J243" i="34"/>
  <c r="J151" i="34"/>
  <c r="M69" i="34"/>
  <c r="J104" i="34"/>
  <c r="P279" i="31"/>
  <c r="P187" i="31"/>
  <c r="M254" i="34"/>
  <c r="M162" i="34"/>
  <c r="P99" i="34"/>
  <c r="J59" i="33"/>
  <c r="M205" i="32"/>
  <c r="M297" i="32"/>
  <c r="N288" i="15"/>
  <c r="F44" i="30"/>
  <c r="F63" i="34"/>
  <c r="M151" i="34"/>
  <c r="M243" i="34"/>
  <c r="F301" i="31"/>
  <c r="F209" i="31"/>
  <c r="F230" i="34"/>
  <c r="F138" i="34"/>
  <c r="M288" i="26"/>
  <c r="M196" i="26"/>
  <c r="M228" i="31"/>
  <c r="M136" i="31"/>
  <c r="H282" i="15"/>
  <c r="F244" i="29"/>
  <c r="F152" i="29"/>
  <c r="P39" i="28"/>
  <c r="J64" i="29"/>
  <c r="P30" i="29"/>
  <c r="M160" i="20"/>
  <c r="M252" i="20"/>
  <c r="P178" i="27"/>
  <c r="P270" i="27"/>
  <c r="P302" i="30"/>
  <c r="P210" i="30"/>
  <c r="J150" i="28"/>
  <c r="J242" i="28"/>
  <c r="F204" i="29"/>
  <c r="F296" i="29"/>
  <c r="M272" i="29"/>
  <c r="M180" i="29"/>
  <c r="P141" i="26"/>
  <c r="P233" i="26"/>
  <c r="M59" i="20"/>
  <c r="K230" i="15"/>
  <c r="P289" i="20"/>
  <c r="P197" i="20"/>
  <c r="J70" i="28"/>
  <c r="P303" i="20"/>
  <c r="P211" i="20"/>
  <c r="F207" i="29"/>
  <c r="F299" i="29"/>
  <c r="J115" i="27"/>
  <c r="J93" i="27"/>
  <c r="P37" i="29"/>
  <c r="M159" i="28"/>
  <c r="M251" i="28"/>
  <c r="P68" i="33"/>
  <c r="J53" i="27"/>
  <c r="N271" i="15"/>
  <c r="F147" i="25"/>
  <c r="F239" i="25"/>
  <c r="P61" i="30"/>
  <c r="M69" i="28"/>
  <c r="M193" i="25"/>
  <c r="M285" i="25"/>
  <c r="J246" i="30"/>
  <c r="J154" i="30"/>
  <c r="P67" i="26"/>
  <c r="J56" i="28"/>
  <c r="P53" i="27"/>
  <c r="J96" i="29"/>
  <c r="F42" i="31"/>
  <c r="M116" i="20"/>
  <c r="J231" i="27"/>
  <c r="J139" i="27"/>
  <c r="P40" i="31"/>
  <c r="J275" i="29"/>
  <c r="J183" i="29"/>
  <c r="F66" i="26"/>
  <c r="F257" i="29"/>
  <c r="F165" i="29"/>
  <c r="J262" i="20"/>
  <c r="J170" i="20"/>
  <c r="J180" i="20"/>
  <c r="J272" i="20"/>
  <c r="M25" i="27"/>
  <c r="J161" i="20"/>
  <c r="J253" i="20"/>
  <c r="F36" i="25"/>
  <c r="M209" i="25"/>
  <c r="M301" i="25"/>
  <c r="P101" i="31"/>
  <c r="M256" i="28"/>
  <c r="M164" i="28"/>
  <c r="P301" i="28"/>
  <c r="P209" i="28"/>
  <c r="H232" i="15"/>
  <c r="Q284" i="15"/>
  <c r="P166" i="34"/>
  <c r="P258" i="34"/>
  <c r="F207" i="20"/>
  <c r="F299" i="20"/>
  <c r="F145" i="28"/>
  <c r="F237" i="28"/>
  <c r="J205" i="29"/>
  <c r="J297" i="29"/>
  <c r="M192" i="29"/>
  <c r="M284" i="29"/>
  <c r="J173" i="27"/>
  <c r="J265" i="27"/>
  <c r="P94" i="28"/>
  <c r="K272" i="15"/>
  <c r="J70" i="33"/>
  <c r="F159" i="31"/>
  <c r="F251" i="31"/>
  <c r="M258" i="32"/>
  <c r="M166" i="32"/>
  <c r="P27" i="31"/>
  <c r="M273" i="28"/>
  <c r="M181" i="28"/>
  <c r="P188" i="27"/>
  <c r="P280" i="27"/>
  <c r="J293" i="28"/>
  <c r="J201" i="28"/>
  <c r="F60" i="31"/>
  <c r="M95" i="28"/>
  <c r="M103" i="27"/>
  <c r="J34" i="28"/>
  <c r="F277" i="28"/>
  <c r="F185" i="28"/>
  <c r="F56" i="29"/>
  <c r="P92" i="31"/>
  <c r="M136" i="28"/>
  <c r="M228" i="28"/>
  <c r="J110" i="28"/>
  <c r="M300" i="34"/>
  <c r="M208" i="34"/>
  <c r="M27" i="32"/>
  <c r="J93" i="32"/>
  <c r="M62" i="32"/>
  <c r="J233" i="20"/>
  <c r="J141" i="20"/>
  <c r="M42" i="31"/>
  <c r="J244" i="29"/>
  <c r="J152" i="29"/>
  <c r="F281" i="27"/>
  <c r="F189" i="27"/>
  <c r="J102" i="33"/>
  <c r="F44" i="10"/>
  <c r="M179" i="32"/>
  <c r="M271" i="32"/>
  <c r="J294" i="29"/>
  <c r="J202" i="29"/>
  <c r="P49" i="29"/>
  <c r="F190" i="20"/>
  <c r="F282" i="20"/>
  <c r="F39" i="29"/>
  <c r="J204" i="20"/>
  <c r="J296" i="20"/>
  <c r="H263" i="15"/>
  <c r="K269" i="15"/>
  <c r="P302" i="29"/>
  <c r="P210" i="29"/>
  <c r="N251" i="15"/>
  <c r="P143" i="28"/>
  <c r="P235" i="28"/>
  <c r="F228" i="29"/>
  <c r="F136" i="29"/>
  <c r="J33" i="34"/>
  <c r="M237" i="31"/>
  <c r="M145" i="31"/>
  <c r="M102" i="33"/>
  <c r="J238" i="27"/>
  <c r="J146" i="27"/>
  <c r="J35" i="31"/>
  <c r="F244" i="20"/>
  <c r="F152" i="20"/>
  <c r="M252" i="27"/>
  <c r="M160" i="27"/>
  <c r="J280" i="31"/>
  <c r="J188" i="31"/>
  <c r="J96" i="28"/>
  <c r="J29" i="27"/>
  <c r="P192" i="27"/>
  <c r="P284" i="27"/>
  <c r="P183" i="20"/>
  <c r="P275" i="20"/>
  <c r="F183" i="29"/>
  <c r="F275" i="29"/>
  <c r="P53" i="34"/>
  <c r="F99" i="34"/>
  <c r="P111" i="33"/>
  <c r="H243" i="15"/>
  <c r="P69" i="20"/>
  <c r="P246" i="27"/>
  <c r="P154" i="27"/>
  <c r="P228" i="28"/>
  <c r="P136" i="28"/>
  <c r="J102" i="31"/>
  <c r="K271" i="15"/>
  <c r="M40" i="31"/>
  <c r="P152" i="20"/>
  <c r="P244" i="20"/>
  <c r="F32" i="20"/>
  <c r="J60" i="28"/>
  <c r="J266" i="29"/>
  <c r="J174" i="29"/>
  <c r="M175" i="32"/>
  <c r="M267" i="32"/>
  <c r="J233" i="33"/>
  <c r="J141" i="33"/>
  <c r="F189" i="33"/>
  <c r="F281" i="33"/>
  <c r="M63" i="28"/>
  <c r="N261" i="15"/>
  <c r="P31" i="34"/>
  <c r="M51" i="33"/>
  <c r="F36" i="34"/>
  <c r="J184" i="33"/>
  <c r="J276" i="33"/>
  <c r="M44" i="27"/>
  <c r="J269" i="31"/>
  <c r="J177" i="31"/>
  <c r="F43" i="34"/>
  <c r="P56" i="34"/>
  <c r="P184" i="32"/>
  <c r="P276" i="32"/>
  <c r="P294" i="29"/>
  <c r="P202" i="29"/>
  <c r="P32" i="32"/>
  <c r="M97" i="32"/>
  <c r="F206" i="34"/>
  <c r="F298" i="34"/>
  <c r="J29" i="32"/>
  <c r="M149" i="34"/>
  <c r="M241" i="34"/>
  <c r="F302" i="28"/>
  <c r="F210" i="28"/>
  <c r="M143" i="30"/>
  <c r="M235" i="30"/>
  <c r="M276" i="29"/>
  <c r="M184" i="29"/>
  <c r="M93" i="29"/>
  <c r="M179" i="20"/>
  <c r="M271" i="20"/>
  <c r="P168" i="27"/>
  <c r="P260" i="27"/>
  <c r="K284" i="15"/>
  <c r="K282" i="15"/>
  <c r="F191" i="20"/>
  <c r="F283" i="20"/>
  <c r="J116" i="20"/>
  <c r="F68" i="28"/>
  <c r="P26" i="20"/>
  <c r="J261" i="25"/>
  <c r="J169" i="25"/>
  <c r="P183" i="25"/>
  <c r="P275" i="25"/>
  <c r="F257" i="28"/>
  <c r="F165" i="28"/>
  <c r="F100" i="30"/>
  <c r="M54" i="30"/>
  <c r="J46" i="25"/>
  <c r="P274" i="27"/>
  <c r="P182" i="27"/>
  <c r="P153" i="20"/>
  <c r="P245" i="20"/>
  <c r="P94" i="20"/>
  <c r="F249" i="29"/>
  <c r="F157" i="29"/>
  <c r="P43" i="28"/>
  <c r="P69" i="33"/>
  <c r="J247" i="28"/>
  <c r="J155" i="28"/>
  <c r="P91" i="29"/>
  <c r="P195" i="29"/>
  <c r="P287" i="29"/>
  <c r="P63" i="28"/>
  <c r="N245" i="15"/>
  <c r="M62" i="31"/>
  <c r="P184" i="27"/>
  <c r="P276" i="27"/>
  <c r="F106" i="34"/>
  <c r="F60" i="33"/>
  <c r="J41" i="33"/>
  <c r="F233" i="29"/>
  <c r="F141" i="29"/>
  <c r="F25" i="27"/>
  <c r="M242" i="28"/>
  <c r="M150" i="28"/>
  <c r="M53" i="29"/>
  <c r="J109" i="29"/>
  <c r="P146" i="26"/>
  <c r="P238" i="26"/>
  <c r="M255" i="28"/>
  <c r="M163" i="28"/>
  <c r="M279" i="29"/>
  <c r="M187" i="29"/>
  <c r="P209" i="29"/>
  <c r="P301" i="29"/>
  <c r="M263" i="27"/>
  <c r="M171" i="27"/>
  <c r="F269" i="29"/>
  <c r="F177" i="29"/>
  <c r="H244" i="15"/>
  <c r="J280" i="20"/>
  <c r="J188" i="20"/>
  <c r="J187" i="34"/>
  <c r="J279" i="34"/>
  <c r="P298" i="33"/>
  <c r="P206" i="33"/>
  <c r="M298" i="33"/>
  <c r="M206" i="33"/>
  <c r="F112" i="20"/>
  <c r="M281" i="29"/>
  <c r="M189" i="29"/>
  <c r="F58" i="20"/>
  <c r="M230" i="28"/>
  <c r="M138" i="28"/>
  <c r="M259" i="28"/>
  <c r="M167" i="28"/>
  <c r="J241" i="32"/>
  <c r="J149" i="32"/>
  <c r="P26" i="34"/>
  <c r="M198" i="32"/>
  <c r="M290" i="32"/>
  <c r="P115" i="27"/>
  <c r="F29" i="20"/>
  <c r="J299" i="20"/>
  <c r="J207" i="20"/>
  <c r="J51" i="20"/>
  <c r="P253" i="27"/>
  <c r="P161" i="27"/>
  <c r="M254" i="20"/>
  <c r="M162" i="20"/>
  <c r="P29" i="27"/>
  <c r="J97" i="28"/>
  <c r="P145" i="27"/>
  <c r="P237" i="27"/>
  <c r="H291" i="15"/>
  <c r="M177" i="28"/>
  <c r="M269" i="28"/>
  <c r="P106" i="34"/>
  <c r="P92" i="34"/>
  <c r="P181" i="32"/>
  <c r="P273" i="32"/>
  <c r="F39" i="28"/>
  <c r="P173" i="28"/>
  <c r="P265" i="28"/>
  <c r="M61" i="31"/>
  <c r="M202" i="28"/>
  <c r="M294" i="28"/>
  <c r="P105" i="28"/>
  <c r="M260" i="29"/>
  <c r="M168" i="29"/>
  <c r="F173" i="28"/>
  <c r="F265" i="28"/>
  <c r="P243" i="28"/>
  <c r="P151" i="28"/>
  <c r="J93" i="31"/>
  <c r="J179" i="20"/>
  <c r="J271" i="20"/>
  <c r="J272" i="33"/>
  <c r="J180" i="33"/>
  <c r="P290" i="33"/>
  <c r="P198" i="33"/>
  <c r="M207" i="33"/>
  <c r="M299" i="33"/>
  <c r="H272" i="15"/>
  <c r="J255" i="27"/>
  <c r="J163" i="27"/>
  <c r="P302" i="28"/>
  <c r="P210" i="28"/>
  <c r="N273" i="15"/>
  <c r="M41" i="29"/>
  <c r="M62" i="27"/>
  <c r="M149" i="20"/>
  <c r="M241" i="20"/>
  <c r="M63" i="27"/>
  <c r="M51" i="27"/>
  <c r="J267" i="29"/>
  <c r="J175" i="29"/>
  <c r="F165" i="20"/>
  <c r="F257" i="20"/>
  <c r="F42" i="32"/>
  <c r="M234" i="33"/>
  <c r="M142" i="33"/>
  <c r="M273" i="34"/>
  <c r="M181" i="34"/>
  <c r="M154" i="29"/>
  <c r="M246" i="29"/>
  <c r="K279" i="15"/>
  <c r="P194" i="34"/>
  <c r="P286" i="34"/>
  <c r="F282" i="33"/>
  <c r="F190" i="33"/>
  <c r="M166" i="33"/>
  <c r="M258" i="33"/>
  <c r="F37" i="33"/>
  <c r="F184" i="33"/>
  <c r="F276" i="33"/>
  <c r="J113" i="34"/>
  <c r="F244" i="33"/>
  <c r="F152" i="33"/>
  <c r="M203" i="33"/>
  <c r="M295" i="33"/>
  <c r="P30" i="32"/>
  <c r="P44" i="27"/>
  <c r="M292" i="32"/>
  <c r="M200" i="32"/>
  <c r="F283" i="34"/>
  <c r="F191" i="34"/>
  <c r="P107" i="31"/>
  <c r="M194" i="34"/>
  <c r="M286" i="34"/>
  <c r="M96" i="26"/>
  <c r="M37" i="27"/>
  <c r="P245" i="28"/>
  <c r="P153" i="28"/>
  <c r="M98" i="30"/>
  <c r="J27" i="28"/>
  <c r="J106" i="29"/>
  <c r="M113" i="20"/>
  <c r="P270" i="26"/>
  <c r="P178" i="26"/>
  <c r="F231" i="20"/>
  <c r="F139" i="20"/>
  <c r="M99" i="28"/>
  <c r="M54" i="28"/>
  <c r="J251" i="34"/>
  <c r="J159" i="34"/>
  <c r="M283" i="25"/>
  <c r="M191" i="25"/>
  <c r="F245" i="30"/>
  <c r="F153" i="30"/>
  <c r="M246" i="30"/>
  <c r="M154" i="30"/>
  <c r="P274" i="30"/>
  <c r="P182" i="30"/>
  <c r="M37" i="25"/>
  <c r="M40" i="28"/>
  <c r="P138" i="26"/>
  <c r="P230" i="26"/>
  <c r="J230" i="27"/>
  <c r="J138" i="27"/>
  <c r="M67" i="30"/>
  <c r="F94" i="29"/>
  <c r="F97" i="31"/>
  <c r="J51" i="28"/>
  <c r="M104" i="27"/>
  <c r="F162" i="34"/>
  <c r="F254" i="34"/>
  <c r="J39" i="20"/>
  <c r="M38" i="20"/>
  <c r="M172" i="27"/>
  <c r="M264" i="27"/>
  <c r="H284" i="15"/>
  <c r="J100" i="20"/>
  <c r="M244" i="29"/>
  <c r="M152" i="29"/>
  <c r="F105" i="32"/>
  <c r="J270" i="34"/>
  <c r="J178" i="34"/>
  <c r="M175" i="34"/>
  <c r="M267" i="34"/>
  <c r="H262" i="15"/>
  <c r="M115" i="28"/>
  <c r="J187" i="20"/>
  <c r="J279" i="20"/>
  <c r="F110" i="29"/>
  <c r="M261" i="20"/>
  <c r="M169" i="20"/>
  <c r="F249" i="28"/>
  <c r="F157" i="28"/>
  <c r="P239" i="29"/>
  <c r="P147" i="29"/>
  <c r="N256" i="15"/>
  <c r="M115" i="20"/>
  <c r="F252" i="29"/>
  <c r="F160" i="29"/>
  <c r="J239" i="28"/>
  <c r="J147" i="28"/>
  <c r="F51" i="31"/>
  <c r="F104" i="32"/>
  <c r="F295" i="34"/>
  <c r="F203" i="34"/>
  <c r="P67" i="34"/>
  <c r="M156" i="27"/>
  <c r="M248" i="27"/>
  <c r="P53" i="31"/>
  <c r="K293" i="15"/>
  <c r="M109" i="27"/>
  <c r="N296" i="15"/>
  <c r="J36" i="31"/>
  <c r="M278" i="32"/>
  <c r="M186" i="32"/>
  <c r="F183" i="34"/>
  <c r="F275" i="34"/>
  <c r="F141" i="33"/>
  <c r="F233" i="33"/>
  <c r="P106" i="28"/>
  <c r="M59" i="31"/>
  <c r="F92" i="28"/>
  <c r="J111" i="28"/>
  <c r="P103" i="28"/>
  <c r="P41" i="27"/>
  <c r="F243" i="28"/>
  <c r="F151" i="28"/>
  <c r="P254" i="28"/>
  <c r="P162" i="28"/>
  <c r="J254" i="29"/>
  <c r="J162" i="29"/>
  <c r="J28" i="28"/>
  <c r="M240" i="28"/>
  <c r="M148" i="28"/>
  <c r="P92" i="27"/>
  <c r="P267" i="33"/>
  <c r="P175" i="33"/>
  <c r="F113" i="31"/>
  <c r="F191" i="32"/>
  <c r="F283" i="32"/>
  <c r="M70" i="29"/>
  <c r="M109" i="20"/>
  <c r="F58" i="29"/>
  <c r="P35" i="29"/>
  <c r="P290" i="20"/>
  <c r="P198" i="20"/>
  <c r="M202" i="20"/>
  <c r="M294" i="20"/>
  <c r="M27" i="29"/>
  <c r="F206" i="20"/>
  <c r="F298" i="20"/>
  <c r="F290" i="29"/>
  <c r="F198" i="29"/>
  <c r="M41" i="20"/>
  <c r="F187" i="34"/>
  <c r="F279" i="34"/>
  <c r="M109" i="34"/>
  <c r="F111" i="33"/>
  <c r="J104" i="28"/>
  <c r="J100" i="28"/>
  <c r="F275" i="28"/>
  <c r="F183" i="28"/>
  <c r="P296" i="20"/>
  <c r="P204" i="20"/>
  <c r="J40" i="20"/>
  <c r="J176" i="20"/>
  <c r="J268" i="20"/>
  <c r="M250" i="28"/>
  <c r="M158" i="28"/>
  <c r="M281" i="28"/>
  <c r="M189" i="28"/>
  <c r="M268" i="27"/>
  <c r="M176" i="27"/>
  <c r="J169" i="20"/>
  <c r="J261" i="20"/>
  <c r="F254" i="33"/>
  <c r="F162" i="33"/>
  <c r="F277" i="34"/>
  <c r="F185" i="34"/>
  <c r="J238" i="33"/>
  <c r="J146" i="33"/>
  <c r="M42" i="20"/>
  <c r="M269" i="20"/>
  <c r="M177" i="20"/>
  <c r="F269" i="31"/>
  <c r="F177" i="31"/>
  <c r="P245" i="33"/>
  <c r="P153" i="33"/>
  <c r="M229" i="31"/>
  <c r="M137" i="31"/>
  <c r="P41" i="33"/>
  <c r="M93" i="32"/>
  <c r="J294" i="32"/>
  <c r="J202" i="32"/>
  <c r="M281" i="32"/>
  <c r="M189" i="32"/>
  <c r="F105" i="34"/>
  <c r="P27" i="29"/>
  <c r="M274" i="34"/>
  <c r="M182" i="34"/>
  <c r="P25" i="34"/>
  <c r="J57" i="34"/>
  <c r="P165" i="32"/>
  <c r="P257" i="32"/>
  <c r="P96" i="31"/>
  <c r="F65" i="29"/>
  <c r="M46" i="29"/>
  <c r="F64" i="27"/>
  <c r="J96" i="27"/>
  <c r="F111" i="20"/>
  <c r="J246" i="29"/>
  <c r="J154" i="29"/>
  <c r="J290" i="20"/>
  <c r="J198" i="20"/>
  <c r="F40" i="28"/>
  <c r="J297" i="34"/>
  <c r="J205" i="34"/>
  <c r="J188" i="27"/>
  <c r="J280" i="27"/>
  <c r="J37" i="31"/>
  <c r="J236" i="28"/>
  <c r="J144" i="28"/>
  <c r="M207" i="28"/>
  <c r="M299" i="28"/>
  <c r="P63" i="27"/>
  <c r="J255" i="28"/>
  <c r="J163" i="28"/>
  <c r="H290" i="15"/>
  <c r="Q248" i="15"/>
  <c r="M96" i="34"/>
  <c r="F264" i="34"/>
  <c r="F172" i="34"/>
  <c r="P268" i="32"/>
  <c r="P176" i="32"/>
  <c r="Q262" i="15"/>
  <c r="P165" i="20"/>
  <c r="P257" i="20"/>
  <c r="Q285" i="15"/>
  <c r="Q301" i="15"/>
  <c r="N278" i="15"/>
  <c r="F108" i="20"/>
  <c r="J54" i="27"/>
  <c r="P107" i="27"/>
  <c r="J99" i="20"/>
  <c r="F163" i="20"/>
  <c r="F255" i="20"/>
  <c r="F51" i="20"/>
  <c r="J201" i="20"/>
  <c r="J293" i="20"/>
  <c r="P296" i="34"/>
  <c r="P204" i="34"/>
  <c r="P147" i="34"/>
  <c r="P239" i="34"/>
  <c r="M65" i="33"/>
  <c r="M239" i="28"/>
  <c r="M147" i="28"/>
  <c r="F48" i="29"/>
  <c r="J269" i="28"/>
  <c r="J177" i="28"/>
  <c r="M233" i="28"/>
  <c r="M141" i="28"/>
  <c r="M186" i="27"/>
  <c r="M278" i="27"/>
  <c r="N292" i="15"/>
  <c r="M34" i="32"/>
  <c r="M25" i="34"/>
  <c r="J107" i="34"/>
  <c r="M204" i="20"/>
  <c r="M296" i="20"/>
  <c r="F50" i="29"/>
  <c r="M259" i="29"/>
  <c r="M167" i="29"/>
  <c r="J256" i="29"/>
  <c r="J164" i="29"/>
  <c r="P112" i="28"/>
  <c r="M36" i="29"/>
  <c r="F241" i="20"/>
  <c r="F149" i="20"/>
  <c r="M100" i="29"/>
  <c r="J189" i="20"/>
  <c r="J281" i="20"/>
  <c r="F33" i="29"/>
  <c r="M54" i="29"/>
  <c r="M57" i="34"/>
  <c r="F228" i="31"/>
  <c r="F136" i="31"/>
  <c r="F92" i="32"/>
  <c r="J109" i="20"/>
  <c r="J193" i="20"/>
  <c r="J285" i="20"/>
  <c r="H268" i="15"/>
  <c r="Q238" i="15"/>
  <c r="M115" i="27"/>
  <c r="P72" i="20"/>
  <c r="P28" i="20"/>
  <c r="J212" i="20"/>
  <c r="J304" i="20"/>
  <c r="F146" i="20"/>
  <c r="F238" i="20"/>
  <c r="F151" i="33"/>
  <c r="F243" i="33"/>
  <c r="J266" i="31"/>
  <c r="J174" i="31"/>
  <c r="M136" i="32"/>
  <c r="M228" i="32"/>
  <c r="M95" i="29"/>
  <c r="M56" i="29"/>
  <c r="F96" i="20"/>
  <c r="P26" i="31"/>
  <c r="J260" i="29"/>
  <c r="J168" i="29"/>
  <c r="M112" i="20"/>
  <c r="F49" i="31"/>
  <c r="P165" i="26"/>
  <c r="P257" i="26"/>
  <c r="F68" i="20"/>
  <c r="J248" i="29"/>
  <c r="J156" i="29"/>
  <c r="P114" i="20"/>
  <c r="F34" i="32"/>
  <c r="P111" i="34"/>
  <c r="F94" i="31"/>
  <c r="M104" i="29"/>
  <c r="P253" i="33"/>
  <c r="P161" i="33"/>
  <c r="F239" i="32"/>
  <c r="F147" i="32"/>
  <c r="F91" i="32"/>
  <c r="F205" i="33"/>
  <c r="F297" i="33"/>
  <c r="P209" i="32"/>
  <c r="P301" i="32"/>
  <c r="P114" i="34"/>
  <c r="F293" i="33"/>
  <c r="F201" i="33"/>
  <c r="P49" i="33"/>
  <c r="M273" i="27"/>
  <c r="M181" i="27"/>
  <c r="P64" i="20"/>
  <c r="M255" i="31"/>
  <c r="M163" i="31"/>
  <c r="F107" i="33"/>
  <c r="J287" i="34"/>
  <c r="J195" i="34"/>
  <c r="P26" i="28"/>
  <c r="P253" i="32"/>
  <c r="P161" i="32"/>
  <c r="P210" i="31"/>
  <c r="P302" i="31"/>
  <c r="P247" i="32"/>
  <c r="P155" i="32"/>
  <c r="J31" i="32"/>
  <c r="F285" i="31"/>
  <c r="F193" i="31"/>
  <c r="M167" i="31"/>
  <c r="M259" i="31"/>
  <c r="P64" i="34"/>
  <c r="M245" i="33"/>
  <c r="M153" i="33"/>
  <c r="M297" i="34"/>
  <c r="M205" i="34"/>
  <c r="J263" i="33"/>
  <c r="J171" i="33"/>
  <c r="F109" i="33"/>
  <c r="M172" i="34"/>
  <c r="M264" i="34"/>
  <c r="P107" i="33"/>
  <c r="M29" i="32"/>
  <c r="M106" i="28"/>
  <c r="P141" i="20"/>
  <c r="P233" i="20"/>
  <c r="J184" i="34"/>
  <c r="J276" i="34"/>
  <c r="M228" i="34"/>
  <c r="M136" i="34"/>
  <c r="P69" i="34"/>
  <c r="P105" i="33"/>
  <c r="F194" i="34"/>
  <c r="F286" i="34"/>
  <c r="F46" i="34"/>
  <c r="J282" i="33"/>
  <c r="J190" i="33"/>
  <c r="M155" i="34"/>
  <c r="M247" i="34"/>
  <c r="P263" i="34"/>
  <c r="P171" i="34"/>
  <c r="M39" i="33"/>
  <c r="F207" i="32"/>
  <c r="F299" i="32"/>
  <c r="P182" i="31"/>
  <c r="P274" i="31"/>
  <c r="F245" i="32"/>
  <c r="F153" i="32"/>
  <c r="F234" i="20"/>
  <c r="F142" i="20"/>
  <c r="F66" i="34"/>
  <c r="M162" i="31"/>
  <c r="M254" i="31"/>
  <c r="J94" i="34"/>
  <c r="P182" i="34"/>
  <c r="P274" i="34"/>
  <c r="P176" i="31"/>
  <c r="P268" i="31"/>
  <c r="M244" i="34"/>
  <c r="M152" i="34"/>
  <c r="F41" i="34"/>
  <c r="M161" i="34"/>
  <c r="M253" i="34"/>
  <c r="M102" i="34"/>
  <c r="P155" i="34"/>
  <c r="P247" i="34"/>
  <c r="P192" i="32"/>
  <c r="P284" i="32"/>
  <c r="F93" i="34"/>
  <c r="F146" i="31"/>
  <c r="F238" i="31"/>
  <c r="P271" i="32"/>
  <c r="P179" i="32"/>
  <c r="N294" i="15"/>
  <c r="F107" i="32"/>
  <c r="J186" i="32"/>
  <c r="J278" i="32"/>
  <c r="J46" i="34"/>
  <c r="M108" i="34"/>
  <c r="P39" i="34"/>
  <c r="P39" i="33"/>
  <c r="J68" i="34"/>
  <c r="P175" i="32"/>
  <c r="P267" i="32"/>
  <c r="P175" i="34"/>
  <c r="P267" i="34"/>
  <c r="M282" i="34"/>
  <c r="M190" i="34"/>
  <c r="J44" i="26"/>
  <c r="J96" i="34"/>
  <c r="M58" i="34"/>
  <c r="J111" i="29"/>
  <c r="J111" i="31"/>
  <c r="F68" i="33"/>
  <c r="J47" i="34"/>
  <c r="J164" i="33"/>
  <c r="J256" i="33"/>
  <c r="P286" i="33"/>
  <c r="P194" i="33"/>
  <c r="J238" i="31"/>
  <c r="J146" i="31"/>
  <c r="P198" i="32"/>
  <c r="P290" i="32"/>
  <c r="J268" i="34"/>
  <c r="J176" i="34"/>
  <c r="M288" i="32"/>
  <c r="M196" i="32"/>
  <c r="F200" i="33"/>
  <c r="F292" i="33"/>
  <c r="P46" i="34"/>
  <c r="F300" i="32"/>
  <c r="F208" i="32"/>
  <c r="P275" i="34"/>
  <c r="P183" i="34"/>
  <c r="J110" i="29"/>
  <c r="M170" i="20"/>
  <c r="M262" i="20"/>
  <c r="F48" i="34"/>
  <c r="F43" i="33"/>
  <c r="J107" i="31"/>
  <c r="J231" i="34"/>
  <c r="J139" i="34"/>
  <c r="F139" i="34"/>
  <c r="F231" i="34"/>
  <c r="M273" i="32"/>
  <c r="M181" i="32"/>
  <c r="F35" i="32"/>
  <c r="P50" i="32"/>
  <c r="P281" i="32"/>
  <c r="P189" i="32"/>
  <c r="M44" i="10"/>
  <c r="M246" i="33"/>
  <c r="M154" i="33"/>
  <c r="M151" i="32"/>
  <c r="M243" i="32"/>
  <c r="M294" i="32"/>
  <c r="M202" i="32"/>
  <c r="F30" i="34"/>
  <c r="P62" i="34"/>
  <c r="P272" i="32"/>
  <c r="P180" i="32"/>
  <c r="F248" i="34"/>
  <c r="F156" i="34"/>
  <c r="J44" i="28"/>
  <c r="J278" i="34"/>
  <c r="J186" i="34"/>
  <c r="M48" i="32"/>
  <c r="F95" i="33"/>
  <c r="M136" i="33"/>
  <c r="M228" i="33"/>
  <c r="J63" i="32"/>
  <c r="J47" i="32"/>
  <c r="P65" i="32"/>
  <c r="P142" i="32"/>
  <c r="P234" i="32"/>
  <c r="J232" i="33"/>
  <c r="J140" i="33"/>
  <c r="F27" i="33"/>
  <c r="F235" i="33"/>
  <c r="F143" i="33"/>
  <c r="J168" i="34"/>
  <c r="J260" i="34"/>
  <c r="P48" i="34"/>
  <c r="P167" i="32"/>
  <c r="P259" i="32"/>
  <c r="P102" i="33"/>
  <c r="M259" i="34"/>
  <c r="M167" i="34"/>
  <c r="F275" i="33"/>
  <c r="F183" i="33"/>
  <c r="P260" i="32"/>
  <c r="P168" i="32"/>
  <c r="F257" i="32"/>
  <c r="F165" i="32"/>
  <c r="J290" i="34"/>
  <c r="J198" i="34"/>
  <c r="P277" i="33"/>
  <c r="P185" i="33"/>
  <c r="F113" i="32"/>
  <c r="J60" i="34"/>
  <c r="P193" i="32"/>
  <c r="P285" i="32"/>
  <c r="F39" i="33"/>
  <c r="M110" i="31"/>
  <c r="J52" i="34"/>
  <c r="M276" i="33"/>
  <c r="M184" i="33"/>
  <c r="P26" i="33"/>
  <c r="F234" i="33"/>
  <c r="F142" i="33"/>
  <c r="P232" i="34"/>
  <c r="P140" i="34"/>
  <c r="J301" i="31"/>
  <c r="J209" i="31"/>
  <c r="F294" i="34"/>
  <c r="F202" i="34"/>
  <c r="F63" i="33"/>
  <c r="M197" i="32"/>
  <c r="M289" i="32"/>
  <c r="P243" i="31"/>
  <c r="P151" i="31"/>
  <c r="P92" i="32"/>
  <c r="J53" i="34"/>
  <c r="P68" i="32"/>
  <c r="F47" i="32"/>
  <c r="P228" i="34"/>
  <c r="P136" i="34"/>
  <c r="F30" i="33"/>
  <c r="M250" i="31"/>
  <c r="M158" i="31"/>
  <c r="J254" i="34"/>
  <c r="J162" i="34"/>
  <c r="M292" i="31"/>
  <c r="M200" i="31"/>
  <c r="F296" i="34"/>
  <c r="F204" i="34"/>
  <c r="M195" i="31"/>
  <c r="M287" i="31"/>
  <c r="J189" i="32"/>
  <c r="J281" i="32"/>
  <c r="M31" i="33"/>
  <c r="J64" i="34"/>
  <c r="P110" i="34"/>
  <c r="M200" i="33"/>
  <c r="M292" i="33"/>
  <c r="M40" i="34"/>
  <c r="F57" i="33"/>
  <c r="J37" i="33"/>
  <c r="M115" i="33"/>
  <c r="J115" i="32"/>
  <c r="P255" i="32"/>
  <c r="P163" i="32"/>
  <c r="H285" i="15"/>
  <c r="M299" i="20"/>
  <c r="M207" i="20"/>
  <c r="M202" i="33"/>
  <c r="M294" i="33"/>
  <c r="M39" i="34"/>
  <c r="F101" i="34"/>
  <c r="J169" i="31"/>
  <c r="J261" i="31"/>
  <c r="F269" i="34"/>
  <c r="F177" i="34"/>
  <c r="J302" i="32"/>
  <c r="J210" i="32"/>
  <c r="F102" i="31"/>
  <c r="F56" i="34"/>
  <c r="J185" i="34"/>
  <c r="J277" i="34"/>
  <c r="M171" i="34"/>
  <c r="M263" i="34"/>
  <c r="P270" i="34"/>
  <c r="P178" i="34"/>
  <c r="J25" i="32"/>
  <c r="F146" i="33"/>
  <c r="F238" i="33"/>
  <c r="M164" i="20"/>
  <c r="M256" i="20"/>
  <c r="J42" i="20"/>
  <c r="H289" i="15"/>
  <c r="F55" i="33"/>
  <c r="P34" i="34"/>
  <c r="M138" i="33"/>
  <c r="M230" i="33"/>
  <c r="F274" i="31"/>
  <c r="F182" i="31"/>
  <c r="F167" i="34"/>
  <c r="F259" i="34"/>
  <c r="F28" i="34"/>
  <c r="J159" i="32"/>
  <c r="J251" i="32"/>
  <c r="P98" i="34"/>
  <c r="P240" i="32"/>
  <c r="P148" i="32"/>
  <c r="F282" i="31"/>
  <c r="F190" i="31"/>
  <c r="M242" i="34"/>
  <c r="M150" i="34"/>
  <c r="M250" i="32"/>
  <c r="M158" i="32"/>
  <c r="M299" i="34"/>
  <c r="M207" i="34"/>
  <c r="H236" i="15"/>
  <c r="J238" i="20"/>
  <c r="J146" i="20"/>
  <c r="M210" i="32"/>
  <c r="M302" i="32"/>
  <c r="J249" i="33"/>
  <c r="J157" i="33"/>
  <c r="M93" i="34"/>
  <c r="P294" i="34"/>
  <c r="P202" i="34"/>
  <c r="J289" i="34"/>
  <c r="J197" i="34"/>
  <c r="M279" i="34"/>
  <c r="M187" i="34"/>
  <c r="F62" i="34"/>
  <c r="J296" i="34"/>
  <c r="J204" i="34"/>
  <c r="P280" i="32"/>
  <c r="P188" i="32"/>
  <c r="P104" i="34"/>
  <c r="F237" i="32"/>
  <c r="F145" i="32"/>
  <c r="J58" i="34"/>
  <c r="F27" i="34"/>
  <c r="K238" i="15"/>
  <c r="M103" i="33"/>
  <c r="P271" i="33"/>
  <c r="P179" i="33"/>
  <c r="M48" i="34"/>
  <c r="F115" i="34"/>
  <c r="M201" i="34"/>
  <c r="M293" i="34"/>
  <c r="F98" i="31"/>
  <c r="J228" i="31"/>
  <c r="J136" i="31"/>
  <c r="M146" i="34"/>
  <c r="M238" i="34"/>
  <c r="J40" i="34"/>
  <c r="P34" i="32"/>
  <c r="J152" i="32"/>
  <c r="J244" i="32"/>
  <c r="M69" i="33"/>
  <c r="P233" i="32"/>
  <c r="P141" i="32"/>
  <c r="M252" i="34"/>
  <c r="M160" i="34"/>
  <c r="P38" i="32"/>
  <c r="F159" i="34"/>
  <c r="F251" i="34"/>
  <c r="P29" i="34"/>
  <c r="P43" i="34"/>
  <c r="J53" i="32"/>
  <c r="M109" i="32"/>
  <c r="J92" i="31"/>
  <c r="M43" i="33"/>
  <c r="F261" i="31"/>
  <c r="F169" i="31"/>
  <c r="P50" i="34"/>
  <c r="M35" i="32"/>
  <c r="P229" i="32"/>
  <c r="P137" i="32"/>
  <c r="J234" i="33"/>
  <c r="J142" i="33"/>
  <c r="F61" i="33"/>
  <c r="F115" i="33"/>
  <c r="M107" i="31"/>
  <c r="M178" i="33"/>
  <c r="M270" i="33"/>
  <c r="M38" i="34"/>
  <c r="F178" i="34"/>
  <c r="F270" i="34"/>
  <c r="F180" i="32"/>
  <c r="F272" i="32"/>
  <c r="F31" i="34"/>
  <c r="F68" i="32"/>
  <c r="F237" i="34"/>
  <c r="F145" i="34"/>
  <c r="J93" i="33"/>
  <c r="M102" i="32"/>
  <c r="F141" i="34"/>
  <c r="F233" i="34"/>
  <c r="F97" i="33"/>
  <c r="P91" i="31"/>
  <c r="P239" i="33"/>
  <c r="P147" i="33"/>
  <c r="F56" i="33"/>
  <c r="M261" i="34"/>
  <c r="M169" i="34"/>
  <c r="P168" i="33"/>
  <c r="P260" i="33"/>
  <c r="F248" i="31"/>
  <c r="F156" i="31"/>
  <c r="F52" i="33"/>
  <c r="P288" i="31"/>
  <c r="P196" i="31"/>
  <c r="J34" i="34"/>
  <c r="J181" i="34"/>
  <c r="J273" i="34"/>
  <c r="F40" i="33"/>
  <c r="P164" i="32"/>
  <c r="P256" i="32"/>
  <c r="M166" i="34"/>
  <c r="M258" i="34"/>
  <c r="P104" i="33"/>
  <c r="J285" i="31"/>
  <c r="J193" i="31"/>
  <c r="F179" i="32"/>
  <c r="F271" i="32"/>
  <c r="F257" i="34"/>
  <c r="F165" i="34"/>
  <c r="F178" i="33"/>
  <c r="F270" i="33"/>
  <c r="J69" i="34"/>
  <c r="P188" i="31"/>
  <c r="P280" i="31"/>
  <c r="M143" i="33"/>
  <c r="M235" i="33"/>
  <c r="P108" i="32"/>
  <c r="P270" i="32"/>
  <c r="P178" i="32"/>
  <c r="F112" i="32"/>
  <c r="J67" i="34"/>
  <c r="P301" i="33"/>
  <c r="P209" i="33"/>
  <c r="M93" i="27"/>
  <c r="P62" i="31"/>
  <c r="P208" i="20"/>
  <c r="P300" i="20"/>
  <c r="F179" i="34"/>
  <c r="F271" i="34"/>
  <c r="F92" i="33"/>
  <c r="F262" i="31"/>
  <c r="F170" i="31"/>
  <c r="F252" i="34"/>
  <c r="F160" i="34"/>
  <c r="J30" i="33"/>
  <c r="M97" i="34"/>
  <c r="F289" i="32"/>
  <c r="F197" i="32"/>
  <c r="J258" i="33"/>
  <c r="J166" i="33"/>
  <c r="F274" i="34"/>
  <c r="F182" i="34"/>
  <c r="F302" i="33"/>
  <c r="F210" i="33"/>
  <c r="J163" i="32"/>
  <c r="J255" i="32"/>
  <c r="F298" i="32"/>
  <c r="F206" i="32"/>
  <c r="M165" i="32"/>
  <c r="M257" i="32"/>
  <c r="M30" i="31"/>
  <c r="F62" i="20"/>
  <c r="J183" i="20"/>
  <c r="J275" i="20"/>
  <c r="P32" i="34"/>
  <c r="F160" i="32"/>
  <c r="F252" i="32"/>
  <c r="F267" i="34"/>
  <c r="F175" i="34"/>
  <c r="M32" i="34"/>
  <c r="J102" i="34"/>
  <c r="F289" i="34"/>
  <c r="F197" i="34"/>
  <c r="P231" i="34"/>
  <c r="P139" i="34"/>
  <c r="M186" i="34"/>
  <c r="M278" i="34"/>
  <c r="F40" i="34"/>
  <c r="P115" i="34"/>
  <c r="J180" i="32"/>
  <c r="J272" i="32"/>
  <c r="M148" i="33"/>
  <c r="M240" i="33"/>
  <c r="P233" i="34"/>
  <c r="P141" i="34"/>
  <c r="P92" i="29"/>
  <c r="P282" i="32"/>
  <c r="P190" i="32"/>
  <c r="P202" i="31"/>
  <c r="P294" i="31"/>
  <c r="P188" i="33"/>
  <c r="P280" i="33"/>
  <c r="M113" i="32"/>
  <c r="P66" i="32"/>
  <c r="J26" i="34"/>
  <c r="M63" i="34"/>
  <c r="J166" i="34"/>
  <c r="J258" i="34"/>
  <c r="M244" i="31"/>
  <c r="M152" i="31"/>
  <c r="M69" i="32"/>
  <c r="F148" i="31"/>
  <c r="F240" i="31"/>
  <c r="J191" i="33"/>
  <c r="J283" i="33"/>
  <c r="P28" i="34"/>
  <c r="J234" i="28"/>
  <c r="J142" i="28"/>
  <c r="J59" i="34"/>
  <c r="M154" i="32"/>
  <c r="M246" i="32"/>
  <c r="M105" i="34"/>
  <c r="M95" i="32"/>
  <c r="F67" i="32"/>
  <c r="F235" i="34"/>
  <c r="F143" i="34"/>
  <c r="F70" i="34"/>
  <c r="M96" i="32"/>
  <c r="F54" i="34"/>
  <c r="J42" i="33"/>
  <c r="M50" i="34"/>
  <c r="F294" i="31"/>
  <c r="F202" i="31"/>
  <c r="P147" i="32"/>
  <c r="P239" i="32"/>
  <c r="M271" i="31"/>
  <c r="M179" i="31"/>
  <c r="F33" i="34"/>
  <c r="F254" i="31"/>
  <c r="F162" i="31"/>
  <c r="F100" i="33"/>
  <c r="P110" i="32"/>
  <c r="M41" i="34"/>
  <c r="M281" i="33"/>
  <c r="M189" i="33"/>
  <c r="P244" i="31"/>
  <c r="P152" i="31"/>
  <c r="M155" i="33"/>
  <c r="M247" i="33"/>
  <c r="F285" i="34"/>
  <c r="F193" i="34"/>
  <c r="M36" i="34"/>
  <c r="P29" i="32"/>
  <c r="P95" i="32"/>
  <c r="J94" i="33"/>
  <c r="F202" i="33"/>
  <c r="F294" i="33"/>
  <c r="J52" i="33"/>
  <c r="J108" i="34"/>
  <c r="F246" i="32"/>
  <c r="F154" i="32"/>
  <c r="J60" i="33"/>
  <c r="J259" i="32"/>
  <c r="J167" i="32"/>
  <c r="P238" i="34"/>
  <c r="P146" i="34"/>
  <c r="J165" i="34"/>
  <c r="J257" i="34"/>
  <c r="F268" i="34"/>
  <c r="F176" i="34"/>
  <c r="J252" i="34"/>
  <c r="J160" i="34"/>
  <c r="F65" i="34"/>
  <c r="J263" i="34"/>
  <c r="J171" i="34"/>
  <c r="M188" i="34"/>
  <c r="M280" i="34"/>
  <c r="P143" i="33"/>
  <c r="P235" i="33"/>
  <c r="J38" i="33"/>
  <c r="F41" i="33"/>
  <c r="F102" i="33"/>
  <c r="P144" i="34"/>
  <c r="P236" i="34"/>
  <c r="M107" i="33"/>
  <c r="M160" i="32"/>
  <c r="M252" i="32"/>
  <c r="M91" i="34"/>
  <c r="M180" i="34"/>
  <c r="M272" i="34"/>
  <c r="F260" i="32"/>
  <c r="F168" i="32"/>
  <c r="F272" i="34"/>
  <c r="F180" i="34"/>
  <c r="M262" i="33"/>
  <c r="M170" i="33"/>
  <c r="M103" i="32"/>
  <c r="F239" i="31"/>
  <c r="F147" i="31"/>
  <c r="P263" i="31"/>
  <c r="P171" i="31"/>
  <c r="J262" i="34"/>
  <c r="J170" i="34"/>
  <c r="P42" i="32"/>
  <c r="M274" i="33"/>
  <c r="M182" i="33"/>
  <c r="F69" i="33"/>
  <c r="J96" i="31"/>
  <c r="M33" i="32"/>
  <c r="F136" i="32"/>
  <c r="F228" i="32"/>
  <c r="J108" i="33"/>
  <c r="F258" i="33"/>
  <c r="F166" i="33"/>
  <c r="P35" i="32"/>
  <c r="F171" i="34"/>
  <c r="F263" i="34"/>
  <c r="M44" i="30"/>
  <c r="J35" i="33"/>
  <c r="J245" i="33"/>
  <c r="J153" i="33"/>
  <c r="M115" i="34"/>
  <c r="M282" i="31"/>
  <c r="M190" i="31"/>
  <c r="J208" i="31"/>
  <c r="J300" i="31"/>
  <c r="J244" i="34"/>
  <c r="J152" i="34"/>
  <c r="P40" i="32"/>
  <c r="F98" i="32"/>
  <c r="P277" i="32"/>
  <c r="P185" i="32"/>
  <c r="M108" i="28"/>
  <c r="F199" i="29"/>
  <c r="F291" i="29"/>
  <c r="P57" i="20"/>
  <c r="P91" i="34"/>
  <c r="J62" i="34"/>
  <c r="P26" i="32"/>
  <c r="F102" i="34"/>
  <c r="M107" i="34"/>
  <c r="F250" i="34"/>
  <c r="F158" i="34"/>
  <c r="M141" i="34"/>
  <c r="M233" i="34"/>
  <c r="F150" i="34"/>
  <c r="F242" i="34"/>
  <c r="J40" i="32"/>
  <c r="M206" i="31"/>
  <c r="M298" i="31"/>
  <c r="P44" i="25"/>
  <c r="O12" i="25" s="1"/>
  <c r="P16" i="25" s="1"/>
  <c r="M64" i="34"/>
  <c r="M57" i="32"/>
  <c r="F151" i="29"/>
  <c r="F243" i="29"/>
  <c r="P276" i="20"/>
  <c r="P184" i="20"/>
  <c r="M142" i="20"/>
  <c r="M234" i="20"/>
  <c r="P266" i="34"/>
  <c r="P174" i="34"/>
  <c r="J98" i="31"/>
  <c r="J296" i="31"/>
  <c r="J204" i="31"/>
  <c r="F210" i="34"/>
  <c r="F302" i="34"/>
  <c r="J34" i="32"/>
  <c r="J292" i="32"/>
  <c r="J200" i="32"/>
  <c r="M179" i="33"/>
  <c r="M271" i="33"/>
  <c r="J142" i="32"/>
  <c r="J234" i="32"/>
  <c r="M184" i="34"/>
  <c r="M276" i="34"/>
  <c r="F108" i="33"/>
  <c r="J270" i="31"/>
  <c r="J178" i="31"/>
  <c r="M150" i="32"/>
  <c r="M242" i="32"/>
  <c r="P52" i="34"/>
  <c r="H301" i="15"/>
  <c r="J237" i="34"/>
  <c r="J145" i="34"/>
  <c r="M262" i="32"/>
  <c r="M170" i="32"/>
  <c r="J260" i="31"/>
  <c r="J168" i="31"/>
  <c r="F106" i="32"/>
  <c r="J51" i="32"/>
  <c r="F52" i="34"/>
  <c r="J259" i="34"/>
  <c r="J167" i="34"/>
  <c r="F168" i="34"/>
  <c r="F260" i="34"/>
  <c r="P40" i="34"/>
  <c r="P172" i="32"/>
  <c r="P264" i="32"/>
  <c r="P44" i="10"/>
  <c r="F58" i="33"/>
  <c r="J201" i="31"/>
  <c r="J293" i="31"/>
  <c r="P60" i="28"/>
  <c r="J270" i="29"/>
  <c r="J178" i="29"/>
  <c r="F72" i="20"/>
  <c r="P269" i="31"/>
  <c r="P177" i="31"/>
  <c r="P31" i="32"/>
  <c r="M31" i="32"/>
  <c r="M111" i="34"/>
  <c r="M176" i="33"/>
  <c r="M268" i="33"/>
  <c r="J291" i="31"/>
  <c r="J199" i="31"/>
  <c r="M201" i="31"/>
  <c r="M293" i="31"/>
  <c r="J49" i="32"/>
  <c r="J104" i="32"/>
  <c r="J92" i="33"/>
  <c r="M56" i="34"/>
  <c r="F104" i="34"/>
  <c r="M279" i="32"/>
  <c r="M187" i="32"/>
  <c r="P107" i="34"/>
  <c r="J35" i="34"/>
  <c r="M170" i="34"/>
  <c r="M262" i="34"/>
  <c r="M183" i="31"/>
  <c r="M275" i="31"/>
  <c r="F105" i="33"/>
  <c r="P27" i="32"/>
  <c r="F137" i="32"/>
  <c r="F229" i="32"/>
  <c r="M175" i="33"/>
  <c r="M267" i="33"/>
  <c r="J37" i="32"/>
  <c r="P149" i="33"/>
  <c r="P241" i="33"/>
  <c r="J36" i="34"/>
  <c r="P37" i="33"/>
  <c r="P52" i="33"/>
  <c r="P105" i="32"/>
  <c r="P170" i="33"/>
  <c r="P262" i="33"/>
  <c r="F286" i="33"/>
  <c r="F194" i="33"/>
  <c r="M239" i="31"/>
  <c r="M147" i="31"/>
  <c r="J38" i="34"/>
  <c r="J182" i="33"/>
  <c r="J274" i="33"/>
  <c r="J156" i="31"/>
  <c r="J248" i="31"/>
  <c r="M185" i="32"/>
  <c r="M277" i="32"/>
  <c r="J39" i="34"/>
  <c r="F235" i="32"/>
  <c r="F143" i="32"/>
  <c r="J299" i="34"/>
  <c r="J207" i="34"/>
  <c r="J44" i="31"/>
  <c r="F68" i="34"/>
  <c r="P114" i="32"/>
  <c r="F103" i="33"/>
  <c r="F95" i="32"/>
  <c r="J63" i="33"/>
  <c r="F160" i="33"/>
  <c r="F252" i="33"/>
  <c r="F157" i="33"/>
  <c r="F249" i="33"/>
  <c r="P176" i="34"/>
  <c r="P268" i="34"/>
  <c r="J30" i="34"/>
  <c r="M56" i="32"/>
  <c r="M48" i="33"/>
  <c r="J26" i="33"/>
  <c r="P245" i="31"/>
  <c r="P153" i="31"/>
  <c r="M110" i="33"/>
  <c r="M204" i="33"/>
  <c r="M296" i="33"/>
  <c r="P61" i="32"/>
  <c r="P142" i="33"/>
  <c r="P234" i="33"/>
  <c r="M158" i="34"/>
  <c r="M250" i="34"/>
  <c r="M66" i="34"/>
  <c r="P291" i="32"/>
  <c r="P199" i="32"/>
  <c r="J284" i="33"/>
  <c r="J192" i="33"/>
  <c r="F230" i="33"/>
  <c r="F138" i="33"/>
  <c r="J201" i="34"/>
  <c r="J293" i="34"/>
  <c r="M62" i="33"/>
  <c r="J115" i="31"/>
  <c r="F112" i="33"/>
  <c r="M114" i="33"/>
  <c r="M180" i="32"/>
  <c r="M272" i="32"/>
  <c r="F107" i="34"/>
  <c r="P281" i="33"/>
  <c r="P189" i="33"/>
  <c r="P208" i="34"/>
  <c r="P300" i="34"/>
  <c r="P48" i="33"/>
  <c r="J36" i="32"/>
  <c r="P199" i="34"/>
  <c r="P291" i="34"/>
  <c r="P295" i="31"/>
  <c r="P203" i="31"/>
  <c r="J267" i="28"/>
  <c r="J175" i="28"/>
  <c r="P25" i="28"/>
  <c r="P184" i="29"/>
  <c r="O12" i="29" s="1"/>
  <c r="P16" i="29" s="1"/>
  <c r="P276" i="29"/>
  <c r="J140" i="34"/>
  <c r="J232" i="34"/>
  <c r="F279" i="32"/>
  <c r="F187" i="32"/>
  <c r="F293" i="31"/>
  <c r="F201" i="31"/>
  <c r="F242" i="32"/>
  <c r="F150" i="32"/>
  <c r="J55" i="34"/>
  <c r="J44" i="10"/>
  <c r="J105" i="34"/>
  <c r="J175" i="34"/>
  <c r="J267" i="34"/>
  <c r="P49" i="34"/>
  <c r="J115" i="34"/>
  <c r="J245" i="32"/>
  <c r="J153" i="32"/>
  <c r="F111" i="34"/>
  <c r="M204" i="32"/>
  <c r="M296" i="32"/>
  <c r="P42" i="29"/>
  <c r="F65" i="20"/>
  <c r="F282" i="34"/>
  <c r="F190" i="34"/>
  <c r="P95" i="34"/>
  <c r="M44" i="29"/>
  <c r="M268" i="34"/>
  <c r="M176" i="34"/>
  <c r="P47" i="32"/>
  <c r="P182" i="32"/>
  <c r="P274" i="32"/>
  <c r="F35" i="33"/>
  <c r="P59" i="32"/>
  <c r="M53" i="34"/>
  <c r="P106" i="33"/>
  <c r="P298" i="31"/>
  <c r="P206" i="31"/>
  <c r="J298" i="31"/>
  <c r="J206" i="31"/>
  <c r="F56" i="31"/>
  <c r="P71" i="20"/>
  <c r="M178" i="20"/>
  <c r="M270" i="20"/>
  <c r="M99" i="31"/>
  <c r="F204" i="31"/>
  <c r="F296" i="31"/>
  <c r="P250" i="34"/>
  <c r="P158" i="34"/>
  <c r="M58" i="32"/>
  <c r="M241" i="32"/>
  <c r="M149" i="32"/>
  <c r="P113" i="34"/>
  <c r="P192" i="34"/>
  <c r="P284" i="34"/>
  <c r="P137" i="34"/>
  <c r="P229" i="34"/>
  <c r="J229" i="34"/>
  <c r="J137" i="34"/>
  <c r="P257" i="34"/>
  <c r="P165" i="34"/>
  <c r="J58" i="33"/>
  <c r="F98" i="33"/>
  <c r="F92" i="34"/>
  <c r="P181" i="20"/>
  <c r="P273" i="20"/>
  <c r="N246" i="15"/>
  <c r="F167" i="31"/>
  <c r="F259" i="31"/>
  <c r="F29" i="34"/>
  <c r="P265" i="32"/>
  <c r="P173" i="32"/>
  <c r="F198" i="34"/>
  <c r="F290" i="34"/>
  <c r="M114" i="34"/>
  <c r="J63" i="34"/>
  <c r="P100" i="34"/>
  <c r="F149" i="34"/>
  <c r="F241" i="34"/>
  <c r="P163" i="34"/>
  <c r="P255" i="34"/>
  <c r="F197" i="33"/>
  <c r="F289" i="33"/>
  <c r="M253" i="31"/>
  <c r="M161" i="31"/>
  <c r="P35" i="34"/>
  <c r="J195" i="33"/>
  <c r="J287" i="33"/>
  <c r="N286" i="15"/>
  <c r="J228" i="27"/>
  <c r="J136" i="27"/>
  <c r="F243" i="20"/>
  <c r="F151" i="20"/>
  <c r="J93" i="34"/>
  <c r="F256" i="34"/>
  <c r="F164" i="34"/>
  <c r="P101" i="33"/>
  <c r="M256" i="33"/>
  <c r="M164" i="33"/>
  <c r="F255" i="34"/>
  <c r="F163" i="34"/>
  <c r="F98" i="34"/>
  <c r="F48" i="31"/>
  <c r="P264" i="34"/>
  <c r="P172" i="34"/>
  <c r="J300" i="34"/>
  <c r="J208" i="34"/>
  <c r="J248" i="34"/>
  <c r="J156" i="34"/>
  <c r="P61" i="33"/>
  <c r="M68" i="33"/>
  <c r="P96" i="32"/>
  <c r="P94" i="34"/>
  <c r="P250" i="32"/>
  <c r="P158" i="32"/>
  <c r="M111" i="31"/>
  <c r="J92" i="34"/>
  <c r="F242" i="33"/>
  <c r="F150" i="33"/>
  <c r="P231" i="32"/>
  <c r="P139" i="32"/>
  <c r="P297" i="34"/>
  <c r="P205" i="34"/>
  <c r="M37" i="33"/>
  <c r="J203" i="34"/>
  <c r="J295" i="34"/>
  <c r="J141" i="31"/>
  <c r="J233" i="31"/>
  <c r="M295" i="32"/>
  <c r="M203" i="32"/>
  <c r="M63" i="32"/>
  <c r="M229" i="32"/>
  <c r="M137" i="32"/>
  <c r="P278" i="32"/>
  <c r="P186" i="32"/>
  <c r="P192" i="33"/>
  <c r="P284" i="33"/>
  <c r="F96" i="33"/>
  <c r="F53" i="34"/>
  <c r="J264" i="33"/>
  <c r="J172" i="33"/>
  <c r="F64" i="34"/>
  <c r="P27" i="34"/>
  <c r="J243" i="32"/>
  <c r="J151" i="32"/>
  <c r="P112" i="32"/>
  <c r="J275" i="31"/>
  <c r="J183" i="31"/>
  <c r="P205" i="31"/>
  <c r="P297" i="31"/>
  <c r="J239" i="31"/>
  <c r="J147" i="31"/>
  <c r="P111" i="32"/>
  <c r="F261" i="34"/>
  <c r="F169" i="34"/>
  <c r="P162" i="32"/>
  <c r="P254" i="32"/>
  <c r="P159" i="32"/>
  <c r="P251" i="32"/>
  <c r="J228" i="33"/>
  <c r="J136" i="33"/>
  <c r="F188" i="33"/>
  <c r="F280" i="33"/>
  <c r="J234" i="31"/>
  <c r="J142" i="31"/>
  <c r="J101" i="32"/>
  <c r="M182" i="32"/>
  <c r="M274" i="32"/>
  <c r="F277" i="33"/>
  <c r="F185" i="33"/>
  <c r="F266" i="34"/>
  <c r="F174" i="34"/>
  <c r="J114" i="32"/>
  <c r="J249" i="34"/>
  <c r="J157" i="34"/>
  <c r="F51" i="32"/>
  <c r="P271" i="31"/>
  <c r="P179" i="31"/>
  <c r="M44" i="34"/>
  <c r="F272" i="31"/>
  <c r="F180" i="31"/>
  <c r="F67" i="34"/>
  <c r="J272" i="31"/>
  <c r="J180" i="31"/>
  <c r="F106" i="33"/>
  <c r="F164" i="33"/>
  <c r="F256" i="33"/>
  <c r="J286" i="33"/>
  <c r="J194" i="33"/>
  <c r="P251" i="34"/>
  <c r="P159" i="34"/>
  <c r="M244" i="32"/>
  <c r="M152" i="32"/>
  <c r="J240" i="34"/>
  <c r="J148" i="34"/>
  <c r="F229" i="33"/>
  <c r="F137" i="33"/>
  <c r="F149" i="29"/>
  <c r="F241" i="29"/>
  <c r="J46" i="28"/>
  <c r="M170" i="28"/>
  <c r="M262" i="28"/>
  <c r="F209" i="28"/>
  <c r="F301" i="28"/>
  <c r="F235" i="29"/>
  <c r="F143" i="29"/>
  <c r="F52" i="31"/>
  <c r="M287" i="28"/>
  <c r="M195" i="28"/>
  <c r="F181" i="29"/>
  <c r="F273" i="29"/>
  <c r="M58" i="29"/>
  <c r="M97" i="28"/>
  <c r="F30" i="29"/>
  <c r="P34" i="31"/>
  <c r="F160" i="20"/>
  <c r="F252" i="20"/>
  <c r="J283" i="31"/>
  <c r="J191" i="31"/>
  <c r="P61" i="31"/>
  <c r="P42" i="34"/>
  <c r="M58" i="27"/>
  <c r="M171" i="20"/>
  <c r="M263" i="20"/>
  <c r="P91" i="32"/>
  <c r="J232" i="32"/>
  <c r="J140" i="32"/>
  <c r="M65" i="34"/>
  <c r="F292" i="34"/>
  <c r="F200" i="34"/>
  <c r="M65" i="32"/>
  <c r="P43" i="32"/>
  <c r="M277" i="34"/>
  <c r="M185" i="34"/>
  <c r="J180" i="34"/>
  <c r="J272" i="34"/>
  <c r="M43" i="34"/>
  <c r="M139" i="33"/>
  <c r="M231" i="33"/>
  <c r="J100" i="34"/>
  <c r="J64" i="32"/>
  <c r="M299" i="32"/>
  <c r="M207" i="32"/>
  <c r="M267" i="29"/>
  <c r="M175" i="29"/>
  <c r="P51" i="29"/>
  <c r="N275" i="15"/>
  <c r="J175" i="32"/>
  <c r="J267" i="32"/>
  <c r="F167" i="32"/>
  <c r="F259" i="32"/>
  <c r="F103" i="34"/>
  <c r="P265" i="33"/>
  <c r="P173" i="33"/>
  <c r="M44" i="25"/>
  <c r="F110" i="34"/>
  <c r="P63" i="34"/>
  <c r="M70" i="34"/>
  <c r="P292" i="32"/>
  <c r="P200" i="32"/>
  <c r="M43" i="32"/>
  <c r="P108" i="33"/>
  <c r="P275" i="33"/>
  <c r="P183" i="33"/>
  <c r="F266" i="31"/>
  <c r="F174" i="31"/>
  <c r="M244" i="20"/>
  <c r="M152" i="20"/>
  <c r="K270" i="15"/>
  <c r="M36" i="20"/>
  <c r="J292" i="31"/>
  <c r="J200" i="31"/>
  <c r="F147" i="34"/>
  <c r="F239" i="34"/>
  <c r="P245" i="34"/>
  <c r="P153" i="34"/>
  <c r="M108" i="33"/>
  <c r="M296" i="34"/>
  <c r="M204" i="34"/>
  <c r="J27" i="34"/>
  <c r="P178" i="31"/>
  <c r="P270" i="31"/>
  <c r="M38" i="33"/>
  <c r="P238" i="33"/>
  <c r="P146" i="33"/>
  <c r="J95" i="31"/>
  <c r="J260" i="33"/>
  <c r="J168" i="33"/>
  <c r="M32" i="32"/>
  <c r="P63" i="32"/>
  <c r="F34" i="20"/>
  <c r="P150" i="34"/>
  <c r="P242" i="34"/>
  <c r="P142" i="34"/>
  <c r="P234" i="34"/>
  <c r="F203" i="31"/>
  <c r="F295" i="31"/>
  <c r="M256" i="34"/>
  <c r="M164" i="34"/>
  <c r="P261" i="32"/>
  <c r="P169" i="32"/>
  <c r="M41" i="33"/>
  <c r="J29" i="34"/>
  <c r="F158" i="32"/>
  <c r="F250" i="32"/>
  <c r="J44" i="34"/>
  <c r="F55" i="34"/>
  <c r="F300" i="34"/>
  <c r="F208" i="34"/>
  <c r="M59" i="34"/>
  <c r="M138" i="32"/>
  <c r="M230" i="32"/>
  <c r="J270" i="28"/>
  <c r="J178" i="28"/>
  <c r="F206" i="29"/>
  <c r="F298" i="29"/>
  <c r="M104" i="32"/>
  <c r="P199" i="33"/>
  <c r="P291" i="33"/>
  <c r="J100" i="31"/>
  <c r="F272" i="33"/>
  <c r="F180" i="33"/>
  <c r="F96" i="31"/>
  <c r="F109" i="34"/>
  <c r="P70" i="34"/>
  <c r="F183" i="31"/>
  <c r="F275" i="31"/>
  <c r="J300" i="32"/>
  <c r="J208" i="32"/>
  <c r="M184" i="32"/>
  <c r="M276" i="32"/>
  <c r="F42" i="33"/>
  <c r="F50" i="32"/>
  <c r="M36" i="32"/>
  <c r="F259" i="28"/>
  <c r="F167" i="28"/>
  <c r="J265" i="29"/>
  <c r="J173" i="29"/>
  <c r="M26" i="34"/>
  <c r="M260" i="34"/>
  <c r="M168" i="34"/>
  <c r="J103" i="33"/>
  <c r="J44" i="30"/>
  <c r="M232" i="34"/>
  <c r="M140" i="34"/>
  <c r="J28" i="32"/>
  <c r="F277" i="32"/>
  <c r="F185" i="32"/>
  <c r="F242" i="31"/>
  <c r="F150" i="31"/>
  <c r="M163" i="33"/>
  <c r="M255" i="33"/>
  <c r="P206" i="32"/>
  <c r="P298" i="32"/>
  <c r="M44" i="28"/>
  <c r="J33" i="32"/>
  <c r="J269" i="32"/>
  <c r="J177" i="32"/>
  <c r="J286" i="34"/>
  <c r="J194" i="34"/>
  <c r="F114" i="31"/>
  <c r="J49" i="34"/>
  <c r="J295" i="32"/>
  <c r="J203" i="32"/>
  <c r="J165" i="33"/>
  <c r="J257" i="33"/>
  <c r="J109" i="34"/>
  <c r="P67" i="33"/>
  <c r="P252" i="31"/>
  <c r="P160" i="31"/>
  <c r="P33" i="32"/>
  <c r="J302" i="34"/>
  <c r="J210" i="34"/>
  <c r="F196" i="32"/>
  <c r="F288" i="32"/>
  <c r="M283" i="32"/>
  <c r="M191" i="32"/>
  <c r="J32" i="34"/>
  <c r="P300" i="32"/>
  <c r="P208" i="32"/>
  <c r="F114" i="33"/>
  <c r="F53" i="33"/>
  <c r="M111" i="32"/>
  <c r="M260" i="31"/>
  <c r="M168" i="31"/>
  <c r="M277" i="31"/>
  <c r="M185" i="31"/>
  <c r="F299" i="31"/>
  <c r="F207" i="31"/>
  <c r="M55" i="33"/>
  <c r="M248" i="34"/>
  <c r="M156" i="34"/>
  <c r="J57" i="31"/>
  <c r="J298" i="34"/>
  <c r="J206" i="34"/>
  <c r="M242" i="31"/>
  <c r="M150" i="31"/>
  <c r="J65" i="31"/>
  <c r="P235" i="34"/>
  <c r="P143" i="34"/>
  <c r="M53" i="33"/>
  <c r="P146" i="32"/>
  <c r="P238" i="32"/>
  <c r="P56" i="33"/>
  <c r="J190" i="31"/>
  <c r="J282" i="31"/>
  <c r="J39" i="33"/>
  <c r="J156" i="32"/>
  <c r="J248" i="32"/>
  <c r="M49" i="34"/>
  <c r="F32" i="34"/>
  <c r="M245" i="34"/>
  <c r="M153" i="34"/>
  <c r="J176" i="32"/>
  <c r="J268" i="32"/>
  <c r="J103" i="32"/>
  <c r="M298" i="34"/>
  <c r="M206" i="34"/>
  <c r="P93" i="31"/>
  <c r="F152" i="34"/>
  <c r="F244" i="34"/>
  <c r="F42" i="34"/>
  <c r="F46" i="32"/>
  <c r="P43" i="33"/>
  <c r="F270" i="31"/>
  <c r="F178" i="31"/>
  <c r="J247" i="32"/>
  <c r="J155" i="32"/>
  <c r="P100" i="33"/>
  <c r="M177" i="34"/>
  <c r="M269" i="34"/>
  <c r="F48" i="33"/>
  <c r="F260" i="33"/>
  <c r="F168" i="33"/>
  <c r="J205" i="32"/>
  <c r="J297" i="32"/>
  <c r="J250" i="33"/>
  <c r="J158" i="33"/>
  <c r="J56" i="34"/>
  <c r="P295" i="34"/>
  <c r="P203" i="34"/>
  <c r="M157" i="34"/>
  <c r="M249" i="34"/>
  <c r="M93" i="31"/>
  <c r="P187" i="32"/>
  <c r="P279" i="32"/>
  <c r="P241" i="27"/>
  <c r="P149" i="27"/>
  <c r="O12" i="27" s="1"/>
  <c r="P16" i="27" s="1"/>
  <c r="P250" i="33"/>
  <c r="P158" i="33"/>
  <c r="M140" i="32"/>
  <c r="M232" i="32"/>
  <c r="J51" i="34"/>
  <c r="F251" i="33"/>
  <c r="F159" i="33"/>
  <c r="P46" i="33"/>
  <c r="J283" i="34"/>
  <c r="J191" i="34"/>
  <c r="P55" i="34"/>
  <c r="P166" i="32"/>
  <c r="P258" i="32"/>
  <c r="M278" i="33"/>
  <c r="M186" i="33"/>
  <c r="M35" i="34"/>
  <c r="F94" i="34"/>
  <c r="M67" i="34"/>
  <c r="P48" i="32"/>
  <c r="J285" i="28"/>
  <c r="J193" i="28"/>
  <c r="P237" i="34"/>
  <c r="P145" i="34"/>
  <c r="P156" i="32"/>
  <c r="P248" i="32"/>
  <c r="M95" i="34"/>
  <c r="M26" i="33"/>
  <c r="P49" i="32"/>
  <c r="P162" i="34"/>
  <c r="P254" i="34"/>
  <c r="M241" i="33"/>
  <c r="M149" i="33"/>
  <c r="F110" i="31"/>
  <c r="F302" i="31"/>
  <c r="F210" i="31"/>
  <c r="J278" i="33"/>
  <c r="J186" i="33"/>
  <c r="P94" i="32"/>
  <c r="J56" i="32"/>
  <c r="J105" i="32"/>
  <c r="M179" i="29"/>
  <c r="M271" i="29"/>
  <c r="Q270" i="15"/>
  <c r="P177" i="34"/>
  <c r="P269" i="34"/>
  <c r="F69" i="34"/>
  <c r="P287" i="32"/>
  <c r="P195" i="32"/>
  <c r="J289" i="32"/>
  <c r="J197" i="32"/>
  <c r="F97" i="34"/>
  <c r="P60" i="34"/>
  <c r="F144" i="33"/>
  <c r="F236" i="33"/>
  <c r="F201" i="34"/>
  <c r="F293" i="34"/>
  <c r="J201" i="33"/>
  <c r="J293" i="33"/>
  <c r="F287" i="33"/>
  <c r="F195" i="33"/>
  <c r="J52" i="32"/>
  <c r="J299" i="32"/>
  <c r="J207" i="32"/>
  <c r="P44" i="28"/>
  <c r="J25" i="31"/>
  <c r="P99" i="20"/>
  <c r="P186" i="20"/>
  <c r="P278" i="20"/>
  <c r="M290" i="34"/>
  <c r="M198" i="34"/>
  <c r="P291" i="31"/>
  <c r="P199" i="31"/>
  <c r="M31" i="34"/>
  <c r="M146" i="32"/>
  <c r="M238" i="32"/>
  <c r="P302" i="34"/>
  <c r="P210" i="34"/>
  <c r="P30" i="34"/>
  <c r="J100" i="33"/>
  <c r="J177" i="34"/>
  <c r="J269" i="34"/>
  <c r="M112" i="32"/>
  <c r="J230" i="34"/>
  <c r="J138" i="34"/>
  <c r="M64" i="33"/>
  <c r="M46" i="34"/>
  <c r="P283" i="31"/>
  <c r="P191" i="31"/>
  <c r="M159" i="34"/>
  <c r="M251" i="34"/>
  <c r="P70" i="31"/>
  <c r="J66" i="33"/>
  <c r="M33" i="34"/>
  <c r="P256" i="34"/>
  <c r="P164" i="34"/>
  <c r="P69" i="32"/>
  <c r="F284" i="34"/>
  <c r="F192" i="34"/>
  <c r="M245" i="32"/>
  <c r="M153" i="32"/>
  <c r="F249" i="34"/>
  <c r="F157" i="34"/>
  <c r="P104" i="32"/>
  <c r="P285" i="33"/>
  <c r="P193" i="33"/>
  <c r="P65" i="33"/>
  <c r="P33" i="33"/>
  <c r="M285" i="32"/>
  <c r="M193" i="32"/>
  <c r="M252" i="33"/>
  <c r="M160" i="33"/>
  <c r="M97" i="33"/>
  <c r="P58" i="34"/>
  <c r="F243" i="34"/>
  <c r="F151" i="34"/>
  <c r="F166" i="31"/>
  <c r="F258" i="31"/>
  <c r="P233" i="31"/>
  <c r="P141" i="31"/>
  <c r="M198" i="33"/>
  <c r="M290" i="33"/>
  <c r="M286" i="33"/>
  <c r="M194" i="33"/>
  <c r="J289" i="31"/>
  <c r="J197" i="31"/>
  <c r="M64" i="32"/>
  <c r="F50" i="33"/>
  <c r="M229" i="34"/>
  <c r="M137" i="34"/>
  <c r="M52" i="34"/>
  <c r="P115" i="31"/>
  <c r="P295" i="32"/>
  <c r="P203" i="32"/>
  <c r="F269" i="33"/>
  <c r="F177" i="33"/>
  <c r="J243" i="31"/>
  <c r="J151" i="31"/>
  <c r="M183" i="32"/>
  <c r="M275" i="32"/>
  <c r="J246" i="33"/>
  <c r="J154" i="33"/>
  <c r="J25" i="33"/>
  <c r="F44" i="25"/>
  <c r="P47" i="34"/>
  <c r="M297" i="33"/>
  <c r="M205" i="33"/>
  <c r="J172" i="34"/>
  <c r="J264" i="34"/>
  <c r="M44" i="26"/>
  <c r="M25" i="32"/>
  <c r="F49" i="33"/>
  <c r="J250" i="32"/>
  <c r="J158" i="32"/>
  <c r="J44" i="32"/>
  <c r="F172" i="31"/>
  <c r="F264" i="31"/>
  <c r="M25" i="33"/>
  <c r="P144" i="32"/>
  <c r="P236" i="32"/>
  <c r="F66" i="33"/>
  <c r="J159" i="33"/>
  <c r="J251" i="33"/>
  <c r="F62" i="32"/>
  <c r="F206" i="31"/>
  <c r="F298" i="31"/>
  <c r="F114" i="34"/>
  <c r="J286" i="32"/>
  <c r="J194" i="32"/>
  <c r="J103" i="34"/>
  <c r="J95" i="32"/>
  <c r="J269" i="33"/>
  <c r="J177" i="33"/>
  <c r="P137" i="33"/>
  <c r="P229" i="33"/>
  <c r="P36" i="33"/>
  <c r="F69" i="32"/>
  <c r="J273" i="29"/>
  <c r="J181" i="29"/>
  <c r="J178" i="20"/>
  <c r="J270" i="20"/>
  <c r="F291" i="33"/>
  <c r="F199" i="33"/>
  <c r="M28" i="34"/>
  <c r="P243" i="32"/>
  <c r="P151" i="32"/>
  <c r="P142" i="31"/>
  <c r="P234" i="31"/>
  <c r="M281" i="34"/>
  <c r="M189" i="34"/>
  <c r="F148" i="32"/>
  <c r="F240" i="32"/>
  <c r="M101" i="31"/>
  <c r="P38" i="34"/>
  <c r="P101" i="32"/>
  <c r="J137" i="32"/>
  <c r="J229" i="32"/>
  <c r="P103" i="31"/>
  <c r="P183" i="31"/>
  <c r="P275" i="31"/>
  <c r="M98" i="31"/>
  <c r="M57" i="20"/>
  <c r="M147" i="34"/>
  <c r="M239" i="34"/>
  <c r="P113" i="33"/>
  <c r="P63" i="33"/>
  <c r="P186" i="34"/>
  <c r="P278" i="34"/>
  <c r="M257" i="34"/>
  <c r="M165" i="34"/>
  <c r="F181" i="33"/>
  <c r="F273" i="33"/>
  <c r="J99" i="34"/>
  <c r="J195" i="31"/>
  <c r="J287" i="31"/>
  <c r="F99" i="33"/>
  <c r="F61" i="34"/>
  <c r="J111" i="34"/>
  <c r="M34" i="34"/>
  <c r="P280" i="34"/>
  <c r="P188" i="34"/>
  <c r="F46" i="29"/>
  <c r="F39" i="20"/>
  <c r="F208" i="20"/>
  <c r="F300" i="20"/>
  <c r="F51" i="34"/>
  <c r="J54" i="34"/>
  <c r="P59" i="34"/>
  <c r="F173" i="34"/>
  <c r="F265" i="34"/>
  <c r="M177" i="32"/>
  <c r="M269" i="32"/>
  <c r="F283" i="33"/>
  <c r="F191" i="33"/>
  <c r="M106" i="34"/>
  <c r="J66" i="34"/>
  <c r="J241" i="34"/>
  <c r="J149" i="34"/>
  <c r="F35" i="34"/>
  <c r="J256" i="32"/>
  <c r="J164" i="32"/>
  <c r="M34" i="33"/>
  <c r="M234" i="32"/>
  <c r="M142" i="32"/>
  <c r="P154" i="32"/>
  <c r="P246" i="32"/>
  <c r="P299" i="34"/>
  <c r="P207" i="34"/>
  <c r="M41" i="32"/>
  <c r="F169" i="32"/>
  <c r="F261" i="32"/>
  <c r="P138" i="33"/>
  <c r="P230" i="33"/>
  <c r="M47" i="34"/>
  <c r="F249" i="32"/>
  <c r="F157" i="32"/>
  <c r="P149" i="34"/>
  <c r="P241" i="34"/>
  <c r="P174" i="32"/>
  <c r="P266" i="32"/>
  <c r="P96" i="34"/>
  <c r="F165" i="33"/>
  <c r="F257" i="33"/>
  <c r="F271" i="33"/>
  <c r="F179" i="33"/>
  <c r="M237" i="33"/>
  <c r="M145" i="33"/>
  <c r="J145" i="33"/>
  <c r="J237" i="33"/>
  <c r="F173" i="33"/>
  <c r="F265" i="33"/>
  <c r="F110" i="33"/>
  <c r="P51" i="32"/>
  <c r="M38" i="32"/>
  <c r="J281" i="34"/>
  <c r="J189" i="34"/>
  <c r="F68" i="31"/>
  <c r="M233" i="33"/>
  <c r="M141" i="33"/>
  <c r="F288" i="34"/>
  <c r="F196" i="34"/>
  <c r="J278" i="31"/>
  <c r="J186" i="31"/>
  <c r="M183" i="34"/>
  <c r="M275" i="34"/>
  <c r="F104" i="31"/>
  <c r="F301" i="32"/>
  <c r="F209" i="32"/>
  <c r="P247" i="33"/>
  <c r="P155" i="33"/>
  <c r="J114" i="33"/>
  <c r="P54" i="32"/>
  <c r="F47" i="33"/>
  <c r="J99" i="31"/>
  <c r="P99" i="32"/>
  <c r="M46" i="32"/>
  <c r="P240" i="34"/>
  <c r="P148" i="34"/>
  <c r="F99" i="32"/>
  <c r="P207" i="33"/>
  <c r="P299" i="33"/>
  <c r="J101" i="33"/>
  <c r="M279" i="33"/>
  <c r="M187" i="33"/>
  <c r="P292" i="33"/>
  <c r="P200" i="33"/>
  <c r="M91" i="32"/>
  <c r="J187" i="33"/>
  <c r="J279" i="33"/>
  <c r="P276" i="34"/>
  <c r="P184" i="34"/>
  <c r="J169" i="32"/>
  <c r="J261" i="32"/>
  <c r="P52" i="32"/>
  <c r="M287" i="33"/>
  <c r="M195" i="33"/>
  <c r="P42" i="33"/>
  <c r="F154" i="33"/>
  <c r="F246" i="33"/>
  <c r="F151" i="32"/>
  <c r="F243" i="32"/>
  <c r="J187" i="31"/>
  <c r="J279" i="31"/>
  <c r="J57" i="33"/>
  <c r="P62" i="32"/>
  <c r="P297" i="32"/>
  <c r="P205" i="32"/>
  <c r="J51" i="31"/>
  <c r="F44" i="34"/>
  <c r="J26" i="32"/>
  <c r="P253" i="34"/>
  <c r="P161" i="34"/>
  <c r="M144" i="32"/>
  <c r="M236" i="32"/>
  <c r="P302" i="33"/>
  <c r="P210" i="33"/>
  <c r="M39" i="32"/>
  <c r="F94" i="33"/>
  <c r="M40" i="33"/>
  <c r="M49" i="32"/>
  <c r="P109" i="32"/>
  <c r="F210" i="32"/>
  <c r="F302" i="32"/>
  <c r="J265" i="33"/>
  <c r="J173" i="33"/>
  <c r="F44" i="29"/>
  <c r="F44" i="32"/>
  <c r="F30" i="32"/>
  <c r="J40" i="33"/>
  <c r="J112" i="34"/>
  <c r="F141" i="32"/>
  <c r="F233" i="32"/>
  <c r="J55" i="33"/>
  <c r="M44" i="32"/>
  <c r="P157" i="33"/>
  <c r="P249" i="33"/>
  <c r="P228" i="32"/>
  <c r="P136" i="32"/>
  <c r="F48" i="32"/>
  <c r="F39" i="34"/>
  <c r="J173" i="34"/>
  <c r="J265" i="34"/>
  <c r="M302" i="34"/>
  <c r="M210" i="34"/>
  <c r="J105" i="33"/>
  <c r="P290" i="34"/>
  <c r="P198" i="34"/>
  <c r="P97" i="33"/>
  <c r="M260" i="32"/>
  <c r="M168" i="32"/>
  <c r="F247" i="34"/>
  <c r="F155" i="34"/>
  <c r="F59" i="33"/>
  <c r="F139" i="33"/>
  <c r="F231" i="33"/>
  <c r="F70" i="33"/>
  <c r="P279" i="34"/>
  <c r="P187" i="34"/>
  <c r="P112" i="34"/>
  <c r="F279" i="33"/>
  <c r="F187" i="33"/>
  <c r="P37" i="34"/>
  <c r="P200" i="31"/>
  <c r="P292" i="31"/>
  <c r="M161" i="33"/>
  <c r="M253" i="33"/>
  <c r="P285" i="31"/>
  <c r="P193" i="31"/>
  <c r="J170" i="31"/>
  <c r="J262" i="31"/>
  <c r="F184" i="34"/>
  <c r="F276" i="34"/>
  <c r="M157" i="31"/>
  <c r="M249" i="31"/>
  <c r="F25" i="32"/>
  <c r="P103" i="32"/>
  <c r="M261" i="33"/>
  <c r="M169" i="33"/>
  <c r="F300" i="33"/>
  <c r="F208" i="33"/>
  <c r="F196" i="33"/>
  <c r="F288" i="33"/>
  <c r="J235" i="31"/>
  <c r="J143" i="31"/>
  <c r="J162" i="32"/>
  <c r="J254" i="32"/>
  <c r="J273" i="32"/>
  <c r="J181" i="32"/>
  <c r="P102" i="32"/>
  <c r="F56" i="32"/>
  <c r="F142" i="32"/>
  <c r="F234" i="32"/>
  <c r="F182" i="32"/>
  <c r="F274" i="32"/>
  <c r="F102" i="32"/>
  <c r="F61" i="32"/>
  <c r="F26" i="32"/>
  <c r="F37" i="32"/>
  <c r="F199" i="32"/>
  <c r="F291" i="32"/>
  <c r="P203" i="33"/>
  <c r="P295" i="33"/>
  <c r="P38" i="33"/>
  <c r="M140" i="31"/>
  <c r="M232" i="31"/>
  <c r="M177" i="31"/>
  <c r="M269" i="31"/>
  <c r="M112" i="31"/>
  <c r="M97" i="31"/>
  <c r="P110" i="31"/>
  <c r="P277" i="31"/>
  <c r="P185" i="31"/>
  <c r="P232" i="31"/>
  <c r="P140" i="31"/>
  <c r="P257" i="31"/>
  <c r="P165" i="31"/>
  <c r="P93" i="34"/>
  <c r="M169" i="31"/>
  <c r="M261" i="31"/>
  <c r="J143" i="33"/>
  <c r="J235" i="33"/>
  <c r="J291" i="33"/>
  <c r="J199" i="33"/>
  <c r="P91" i="33"/>
  <c r="P231" i="31"/>
  <c r="P139" i="31"/>
  <c r="P204" i="31"/>
  <c r="P296" i="31"/>
  <c r="P289" i="31"/>
  <c r="P197" i="31"/>
  <c r="P201" i="31"/>
  <c r="P293" i="31"/>
  <c r="F196" i="31"/>
  <c r="F288" i="31"/>
  <c r="F271" i="31"/>
  <c r="F179" i="31"/>
  <c r="F189" i="31"/>
  <c r="F281" i="31"/>
  <c r="F247" i="31"/>
  <c r="F155" i="31"/>
  <c r="M51" i="34"/>
  <c r="J46" i="33"/>
  <c r="P287" i="31"/>
  <c r="P195" i="31"/>
  <c r="F137" i="31"/>
  <c r="F229" i="31"/>
  <c r="F280" i="31"/>
  <c r="F188" i="31"/>
  <c r="P57" i="32"/>
  <c r="P70" i="32"/>
  <c r="J297" i="33"/>
  <c r="J205" i="33"/>
  <c r="M42" i="33"/>
  <c r="M165" i="33"/>
  <c r="M257" i="33"/>
  <c r="M111" i="33"/>
  <c r="M167" i="33"/>
  <c r="M259" i="33"/>
  <c r="M52" i="33"/>
  <c r="M196" i="33"/>
  <c r="M288" i="33"/>
  <c r="M99" i="33"/>
  <c r="F113" i="33"/>
  <c r="J109" i="31"/>
  <c r="J58" i="32"/>
  <c r="J42" i="32"/>
  <c r="J65" i="32"/>
  <c r="J62" i="32"/>
  <c r="M156" i="32"/>
  <c r="M248" i="32"/>
  <c r="M108" i="32"/>
  <c r="J264" i="32"/>
  <c r="J172" i="32"/>
  <c r="J109" i="32"/>
  <c r="P174" i="33"/>
  <c r="P266" i="33"/>
  <c r="J288" i="31"/>
  <c r="J196" i="31"/>
  <c r="P144" i="33"/>
  <c r="P236" i="33"/>
  <c r="P194" i="31"/>
  <c r="P286" i="31"/>
  <c r="J293" i="32"/>
  <c r="J201" i="32"/>
  <c r="J97" i="32"/>
  <c r="F149" i="32"/>
  <c r="F241" i="32"/>
  <c r="F40" i="32"/>
  <c r="P31" i="33"/>
  <c r="P32" i="33"/>
  <c r="P190" i="33"/>
  <c r="P282" i="33"/>
  <c r="P59" i="33"/>
  <c r="F25" i="33"/>
  <c r="F176" i="33"/>
  <c r="F268" i="33"/>
  <c r="P177" i="33"/>
  <c r="P269" i="33"/>
  <c r="P115" i="33"/>
  <c r="M36" i="33"/>
  <c r="M110" i="34"/>
  <c r="M96" i="31"/>
  <c r="P244" i="33"/>
  <c r="P152" i="33"/>
  <c r="M104" i="34"/>
  <c r="M289" i="33"/>
  <c r="M197" i="33"/>
  <c r="M54" i="32"/>
  <c r="P288" i="32"/>
  <c r="P196" i="32"/>
  <c r="P248" i="34"/>
  <c r="P156" i="34"/>
  <c r="J28" i="33"/>
  <c r="J301" i="32"/>
  <c r="J209" i="32"/>
  <c r="M281" i="31"/>
  <c r="M189" i="31"/>
  <c r="F27" i="32"/>
  <c r="P260" i="34"/>
  <c r="P168" i="34"/>
  <c r="P237" i="32"/>
  <c r="P145" i="32"/>
  <c r="M283" i="31"/>
  <c r="M191" i="31"/>
  <c r="F161" i="32"/>
  <c r="F253" i="32"/>
  <c r="P240" i="31"/>
  <c r="P148" i="31"/>
  <c r="P251" i="33"/>
  <c r="P159" i="33"/>
  <c r="P44" i="32"/>
  <c r="F178" i="32"/>
  <c r="F270" i="32"/>
  <c r="M113" i="31"/>
  <c r="P157" i="32"/>
  <c r="P249" i="32"/>
  <c r="J284" i="34"/>
  <c r="J192" i="34"/>
  <c r="M99" i="32"/>
  <c r="J98" i="32"/>
  <c r="J252" i="31"/>
  <c r="J160" i="31"/>
  <c r="F240" i="34"/>
  <c r="F148" i="34"/>
  <c r="M50" i="32"/>
  <c r="J239" i="33"/>
  <c r="J147" i="33"/>
  <c r="F26" i="33"/>
  <c r="F170" i="33"/>
  <c r="F262" i="33"/>
  <c r="F229" i="34"/>
  <c r="F137" i="34"/>
  <c r="P293" i="34"/>
  <c r="P201" i="34"/>
  <c r="J147" i="34"/>
  <c r="J239" i="34"/>
  <c r="P268" i="33"/>
  <c r="P176" i="33"/>
  <c r="P290" i="31"/>
  <c r="P198" i="31"/>
  <c r="M210" i="33"/>
  <c r="M302" i="33"/>
  <c r="J292" i="34"/>
  <c r="J200" i="34"/>
  <c r="J250" i="31"/>
  <c r="J158" i="31"/>
  <c r="P184" i="31"/>
  <c r="P276" i="31"/>
  <c r="P102" i="34"/>
  <c r="J187" i="32"/>
  <c r="J279" i="32"/>
  <c r="F29" i="32"/>
  <c r="P35" i="33"/>
  <c r="J173" i="31"/>
  <c r="J265" i="31"/>
  <c r="F156" i="33"/>
  <c r="F248" i="33"/>
  <c r="J236" i="31"/>
  <c r="J144" i="31"/>
  <c r="M291" i="33"/>
  <c r="M199" i="33"/>
  <c r="M168" i="33"/>
  <c r="M260" i="33"/>
  <c r="J163" i="31"/>
  <c r="J255" i="31"/>
  <c r="J149" i="31"/>
  <c r="J241" i="31"/>
  <c r="J290" i="31"/>
  <c r="J198" i="31"/>
  <c r="J268" i="31"/>
  <c r="J176" i="31"/>
  <c r="M202" i="31"/>
  <c r="M294" i="31"/>
  <c r="P102" i="31"/>
  <c r="J49" i="31"/>
  <c r="M302" i="31"/>
  <c r="M210" i="31"/>
  <c r="M173" i="31"/>
  <c r="M265" i="31"/>
  <c r="J275" i="32"/>
  <c r="J183" i="32"/>
  <c r="J173" i="32"/>
  <c r="J265" i="32"/>
  <c r="F174" i="32"/>
  <c r="F266" i="32"/>
  <c r="F163" i="32"/>
  <c r="F255" i="32"/>
  <c r="F195" i="32"/>
  <c r="F287" i="32"/>
  <c r="F49" i="32"/>
  <c r="J302" i="33"/>
  <c r="J210" i="33"/>
  <c r="J65" i="33"/>
  <c r="J106" i="33"/>
  <c r="J112" i="33"/>
  <c r="P201" i="33"/>
  <c r="P293" i="33"/>
  <c r="P207" i="31"/>
  <c r="P299" i="31"/>
  <c r="P175" i="31"/>
  <c r="P267" i="31"/>
  <c r="M30" i="32"/>
  <c r="M101" i="32"/>
  <c r="J243" i="33"/>
  <c r="J151" i="33"/>
  <c r="J240" i="33"/>
  <c r="J148" i="33"/>
  <c r="J292" i="33"/>
  <c r="J200" i="33"/>
  <c r="J64" i="33"/>
  <c r="M158" i="33"/>
  <c r="M250" i="33"/>
  <c r="M33" i="33"/>
  <c r="J290" i="33"/>
  <c r="J198" i="33"/>
  <c r="J268" i="33"/>
  <c r="J176" i="33"/>
  <c r="M249" i="33"/>
  <c r="M157" i="33"/>
  <c r="J164" i="34"/>
  <c r="J256" i="34"/>
  <c r="J285" i="33"/>
  <c r="J193" i="33"/>
  <c r="J296" i="33"/>
  <c r="J204" i="33"/>
  <c r="J150" i="33"/>
  <c r="J242" i="33"/>
  <c r="F32" i="33"/>
  <c r="F174" i="33"/>
  <c r="F266" i="33"/>
  <c r="F267" i="31"/>
  <c r="F175" i="31"/>
  <c r="F197" i="31"/>
  <c r="F289" i="31"/>
  <c r="F158" i="31"/>
  <c r="F250" i="31"/>
  <c r="P44" i="29"/>
  <c r="J59" i="32"/>
  <c r="J282" i="32"/>
  <c r="J190" i="32"/>
  <c r="F44" i="28"/>
  <c r="E12" i="28" s="1"/>
  <c r="E11" i="28" s="1"/>
  <c r="F16" i="28" s="1"/>
  <c r="F17" i="28" s="1"/>
  <c r="F18" i="28" s="1"/>
  <c r="J96" i="32"/>
  <c r="P289" i="32"/>
  <c r="P197" i="32"/>
  <c r="F176" i="32"/>
  <c r="F268" i="32"/>
  <c r="M283" i="33"/>
  <c r="M191" i="33"/>
  <c r="M57" i="33"/>
  <c r="M67" i="33"/>
  <c r="M47" i="33"/>
  <c r="P289" i="33"/>
  <c r="P197" i="33"/>
  <c r="P233" i="33"/>
  <c r="P141" i="33"/>
  <c r="M144" i="33"/>
  <c r="M236" i="33"/>
  <c r="P258" i="33"/>
  <c r="P166" i="33"/>
  <c r="F111" i="32"/>
  <c r="J50" i="34"/>
  <c r="F170" i="34"/>
  <c r="F262" i="34"/>
  <c r="P143" i="31"/>
  <c r="P235" i="31"/>
  <c r="M66" i="33"/>
  <c r="P287" i="33"/>
  <c r="P195" i="33"/>
  <c r="M188" i="31"/>
  <c r="M280" i="31"/>
  <c r="M237" i="34"/>
  <c r="M145" i="34"/>
  <c r="J249" i="32"/>
  <c r="J157" i="32"/>
  <c r="M42" i="34"/>
  <c r="M282" i="32"/>
  <c r="M190" i="32"/>
  <c r="P105" i="34"/>
  <c r="M92" i="32"/>
  <c r="M113" i="34"/>
  <c r="M263" i="32"/>
  <c r="M171" i="32"/>
  <c r="P112" i="33"/>
  <c r="M37" i="34"/>
  <c r="M171" i="31"/>
  <c r="M263" i="31"/>
  <c r="F256" i="31"/>
  <c r="F164" i="31"/>
  <c r="M66" i="32"/>
  <c r="M51" i="32"/>
  <c r="M275" i="33"/>
  <c r="M183" i="33"/>
  <c r="M288" i="34"/>
  <c r="M196" i="34"/>
  <c r="P195" i="34"/>
  <c r="P287" i="34"/>
  <c r="P44" i="26"/>
  <c r="O12" i="26" s="1"/>
  <c r="P44" i="30"/>
  <c r="F261" i="33"/>
  <c r="F169" i="33"/>
  <c r="P277" i="34"/>
  <c r="P185" i="34"/>
  <c r="M141" i="32"/>
  <c r="M233" i="32"/>
  <c r="P256" i="31"/>
  <c r="P164" i="31"/>
  <c r="P151" i="34"/>
  <c r="P243" i="34"/>
  <c r="P44" i="33"/>
  <c r="P275" i="32"/>
  <c r="P183" i="32"/>
  <c r="F100" i="32"/>
  <c r="M287" i="32"/>
  <c r="M195" i="32"/>
  <c r="F100" i="34"/>
  <c r="J30" i="32"/>
  <c r="P64" i="32"/>
  <c r="M301" i="32"/>
  <c r="M209" i="32"/>
  <c r="M143" i="34"/>
  <c r="M235" i="34"/>
  <c r="P44" i="34"/>
  <c r="M268" i="31"/>
  <c r="M176" i="31"/>
  <c r="J96" i="33"/>
  <c r="P110" i="33"/>
  <c r="F263" i="33"/>
  <c r="F171" i="33"/>
  <c r="F170" i="32"/>
  <c r="F262" i="32"/>
  <c r="M55" i="34"/>
  <c r="P289" i="34"/>
  <c r="P197" i="34"/>
  <c r="F26" i="34"/>
  <c r="F165" i="31"/>
  <c r="F257" i="31"/>
  <c r="M172" i="33"/>
  <c r="M264" i="33"/>
  <c r="M106" i="32"/>
  <c r="F31" i="32"/>
  <c r="J302" i="31"/>
  <c r="J210" i="31"/>
  <c r="M95" i="33"/>
  <c r="P178" i="33"/>
  <c r="P270" i="33"/>
  <c r="M151" i="31"/>
  <c r="M243" i="31"/>
  <c r="M264" i="32"/>
  <c r="M172" i="32"/>
  <c r="J159" i="31"/>
  <c r="J251" i="31"/>
  <c r="F136" i="33"/>
  <c r="F228" i="33"/>
  <c r="J139" i="31"/>
  <c r="J231" i="31"/>
  <c r="J94" i="32"/>
  <c r="J228" i="32"/>
  <c r="J136" i="32"/>
  <c r="P286" i="32"/>
  <c r="P194" i="32"/>
  <c r="F97" i="32"/>
  <c r="F248" i="32"/>
  <c r="F156" i="32"/>
  <c r="F110" i="32"/>
  <c r="F204" i="32"/>
  <c r="F296" i="32"/>
  <c r="J280" i="33"/>
  <c r="J188" i="33"/>
  <c r="F189" i="32"/>
  <c r="F281" i="32"/>
  <c r="F109" i="32"/>
  <c r="F297" i="32"/>
  <c r="F205" i="32"/>
  <c r="P64" i="33"/>
  <c r="P98" i="33"/>
  <c r="M233" i="31"/>
  <c r="M141" i="31"/>
  <c r="M257" i="31"/>
  <c r="M165" i="31"/>
  <c r="M205" i="31"/>
  <c r="M297" i="31"/>
  <c r="M246" i="31"/>
  <c r="M154" i="31"/>
  <c r="P99" i="31"/>
  <c r="F237" i="31"/>
  <c r="F145" i="31"/>
  <c r="M247" i="31"/>
  <c r="M155" i="31"/>
  <c r="P113" i="31"/>
  <c r="F101" i="31"/>
  <c r="J95" i="33"/>
  <c r="J69" i="33"/>
  <c r="P95" i="33"/>
  <c r="P154" i="33"/>
  <c r="P246" i="33"/>
  <c r="P111" i="31"/>
  <c r="P242" i="31"/>
  <c r="P150" i="31"/>
  <c r="P167" i="31"/>
  <c r="P259" i="31"/>
  <c r="P237" i="31"/>
  <c r="P145" i="31"/>
  <c r="F161" i="31"/>
  <c r="F253" i="31"/>
  <c r="J44" i="29"/>
  <c r="F236" i="31"/>
  <c r="F144" i="31"/>
  <c r="F54" i="31"/>
  <c r="P252" i="34"/>
  <c r="P160" i="34"/>
  <c r="P98" i="32"/>
  <c r="J68" i="33"/>
  <c r="F199" i="31"/>
  <c r="F291" i="31"/>
  <c r="F92" i="31"/>
  <c r="P46" i="32"/>
  <c r="P93" i="32"/>
  <c r="J299" i="33"/>
  <c r="J207" i="33"/>
  <c r="M254" i="33"/>
  <c r="M162" i="33"/>
  <c r="M32" i="33"/>
  <c r="M98" i="33"/>
  <c r="M30" i="33"/>
  <c r="P296" i="33"/>
  <c r="P204" i="33"/>
  <c r="M92" i="33"/>
  <c r="M277" i="33"/>
  <c r="M185" i="33"/>
  <c r="J242" i="31"/>
  <c r="J150" i="31"/>
  <c r="J144" i="34"/>
  <c r="J236" i="34"/>
  <c r="J38" i="32"/>
  <c r="J110" i="34"/>
  <c r="J191" i="32"/>
  <c r="J283" i="32"/>
  <c r="M98" i="34"/>
  <c r="M100" i="32"/>
  <c r="J70" i="34"/>
  <c r="J271" i="32"/>
  <c r="J179" i="32"/>
  <c r="F236" i="34"/>
  <c r="F144" i="34"/>
  <c r="F286" i="32"/>
  <c r="F194" i="32"/>
  <c r="F232" i="32"/>
  <c r="F140" i="32"/>
  <c r="J179" i="33"/>
  <c r="J271" i="33"/>
  <c r="J31" i="34"/>
  <c r="J291" i="32"/>
  <c r="J199" i="32"/>
  <c r="F50" i="34"/>
  <c r="F53" i="32"/>
  <c r="F114" i="32"/>
  <c r="P232" i="33"/>
  <c r="P140" i="33"/>
  <c r="F138" i="32"/>
  <c r="F230" i="32"/>
  <c r="P202" i="33"/>
  <c r="P294" i="33"/>
  <c r="M60" i="33"/>
  <c r="F33" i="33"/>
  <c r="J33" i="33"/>
  <c r="P109" i="33"/>
  <c r="J112" i="32"/>
  <c r="F193" i="33"/>
  <c r="F285" i="33"/>
  <c r="F59" i="34"/>
  <c r="P108" i="34"/>
  <c r="J60" i="32"/>
  <c r="J166" i="32"/>
  <c r="J258" i="32"/>
  <c r="P283" i="32"/>
  <c r="P191" i="32"/>
  <c r="P97" i="32"/>
  <c r="P109" i="34"/>
  <c r="J32" i="32"/>
  <c r="M30" i="34"/>
  <c r="M54" i="33"/>
  <c r="P57" i="34"/>
  <c r="F108" i="31"/>
  <c r="J169" i="34"/>
  <c r="J261" i="34"/>
  <c r="F65" i="33"/>
  <c r="J67" i="33"/>
  <c r="F250" i="33"/>
  <c r="F158" i="33"/>
  <c r="F149" i="33"/>
  <c r="F241" i="33"/>
  <c r="F292" i="31"/>
  <c r="F200" i="31"/>
  <c r="P61" i="34"/>
  <c r="P173" i="34"/>
  <c r="P265" i="34"/>
  <c r="F155" i="33"/>
  <c r="F247" i="33"/>
  <c r="J155" i="34"/>
  <c r="J247" i="34"/>
  <c r="F291" i="34"/>
  <c r="F199" i="34"/>
  <c r="M294" i="34"/>
  <c r="M202" i="34"/>
  <c r="P152" i="34"/>
  <c r="P244" i="34"/>
  <c r="J253" i="34"/>
  <c r="J161" i="34"/>
  <c r="J253" i="31"/>
  <c r="J161" i="31"/>
  <c r="M279" i="31"/>
  <c r="M187" i="31"/>
  <c r="P256" i="33"/>
  <c r="P164" i="33"/>
  <c r="F95" i="34"/>
  <c r="J199" i="34"/>
  <c r="J291" i="34"/>
  <c r="F299" i="33"/>
  <c r="F207" i="33"/>
  <c r="F62" i="33"/>
  <c r="M243" i="33"/>
  <c r="M151" i="33"/>
  <c r="M56" i="33"/>
  <c r="J271" i="31"/>
  <c r="J179" i="31"/>
  <c r="F93" i="33"/>
  <c r="J106" i="31"/>
  <c r="F44" i="27"/>
  <c r="M274" i="31"/>
  <c r="M182" i="31"/>
  <c r="J228" i="34"/>
  <c r="J136" i="34"/>
  <c r="M208" i="31"/>
  <c r="M300" i="31"/>
  <c r="J273" i="31"/>
  <c r="J181" i="31"/>
  <c r="M170" i="31"/>
  <c r="M262" i="31"/>
  <c r="J48" i="32"/>
  <c r="M139" i="32"/>
  <c r="M231" i="32"/>
  <c r="F101" i="32"/>
  <c r="F41" i="32"/>
  <c r="F38" i="32"/>
  <c r="F188" i="32"/>
  <c r="F280" i="32"/>
  <c r="J295" i="33"/>
  <c r="J203" i="33"/>
  <c r="J107" i="33"/>
  <c r="F93" i="32"/>
  <c r="J99" i="33"/>
  <c r="M138" i="34"/>
  <c r="M230" i="34"/>
  <c r="P180" i="31"/>
  <c r="P272" i="31"/>
  <c r="P246" i="31"/>
  <c r="P154" i="31"/>
  <c r="M40" i="32"/>
  <c r="M55" i="32"/>
  <c r="J61" i="33"/>
  <c r="J34" i="33"/>
  <c r="J91" i="33"/>
  <c r="J288" i="33"/>
  <c r="J196" i="33"/>
  <c r="M101" i="33"/>
  <c r="M156" i="33"/>
  <c r="M248" i="33"/>
  <c r="J98" i="33"/>
  <c r="J262" i="33"/>
  <c r="J170" i="33"/>
  <c r="F64" i="33"/>
  <c r="P101" i="34"/>
  <c r="J48" i="33"/>
  <c r="J109" i="33"/>
  <c r="J49" i="33"/>
  <c r="F239" i="33"/>
  <c r="F147" i="33"/>
  <c r="F163" i="33"/>
  <c r="F255" i="33"/>
  <c r="F279" i="31"/>
  <c r="F187" i="31"/>
  <c r="J44" i="27"/>
  <c r="F111" i="31"/>
  <c r="J266" i="34"/>
  <c r="J174" i="34"/>
  <c r="J138" i="32"/>
  <c r="J230" i="32"/>
  <c r="J114" i="34"/>
  <c r="J69" i="32"/>
  <c r="F195" i="34"/>
  <c r="F287" i="34"/>
  <c r="P204" i="32"/>
  <c r="P296" i="32"/>
  <c r="M37" i="32"/>
  <c r="M112" i="33"/>
  <c r="P67" i="32"/>
  <c r="M61" i="33"/>
  <c r="F247" i="32"/>
  <c r="F155" i="32"/>
  <c r="P62" i="33"/>
  <c r="P150" i="32"/>
  <c r="P242" i="32"/>
  <c r="P150" i="33"/>
  <c r="P242" i="33"/>
  <c r="J196" i="34"/>
  <c r="J288" i="34"/>
  <c r="F198" i="32"/>
  <c r="F290" i="32"/>
  <c r="M55" i="31"/>
  <c r="M196" i="31"/>
  <c r="M288" i="31"/>
  <c r="P170" i="32"/>
  <c r="P262" i="32"/>
  <c r="P283" i="33"/>
  <c r="P191" i="33"/>
  <c r="M296" i="31"/>
  <c r="M204" i="31"/>
  <c r="M63" i="31"/>
  <c r="J39" i="32"/>
  <c r="J27" i="32"/>
  <c r="M237" i="32"/>
  <c r="M145" i="32"/>
  <c r="M59" i="32"/>
  <c r="M247" i="32"/>
  <c r="M155" i="32"/>
  <c r="M105" i="32"/>
  <c r="M265" i="32"/>
  <c r="M173" i="32"/>
  <c r="M70" i="32"/>
  <c r="F96" i="34"/>
  <c r="F264" i="32"/>
  <c r="F172" i="32"/>
  <c r="J247" i="31"/>
  <c r="J155" i="31"/>
  <c r="F292" i="32"/>
  <c r="F200" i="32"/>
  <c r="F297" i="34"/>
  <c r="F205" i="34"/>
  <c r="F265" i="32"/>
  <c r="F173" i="32"/>
  <c r="F59" i="32"/>
  <c r="F267" i="32"/>
  <c r="F175" i="32"/>
  <c r="P186" i="33"/>
  <c r="P278" i="33"/>
  <c r="P274" i="33"/>
  <c r="P182" i="33"/>
  <c r="M164" i="31"/>
  <c r="M256" i="31"/>
  <c r="P147" i="31"/>
  <c r="P239" i="31"/>
  <c r="M284" i="31"/>
  <c r="M192" i="31"/>
  <c r="M112" i="34"/>
  <c r="P249" i="31"/>
  <c r="P157" i="31"/>
  <c r="J294" i="34"/>
  <c r="J202" i="34"/>
  <c r="P159" i="31"/>
  <c r="P251" i="31"/>
  <c r="J250" i="34"/>
  <c r="J158" i="34"/>
  <c r="M266" i="32"/>
  <c r="M174" i="32"/>
  <c r="J266" i="33"/>
  <c r="J174" i="33"/>
  <c r="J254" i="33"/>
  <c r="J162" i="33"/>
  <c r="P254" i="33"/>
  <c r="P162" i="33"/>
  <c r="P70" i="33"/>
  <c r="P174" i="31"/>
  <c r="P266" i="31"/>
  <c r="P247" i="31"/>
  <c r="P155" i="31"/>
  <c r="P112" i="31"/>
  <c r="P163" i="31"/>
  <c r="P255" i="31"/>
  <c r="F112" i="31"/>
  <c r="J171" i="32"/>
  <c r="J263" i="32"/>
  <c r="P97" i="31"/>
  <c r="F284" i="31"/>
  <c r="F192" i="31"/>
  <c r="J102" i="32"/>
  <c r="M70" i="33"/>
  <c r="M289" i="34"/>
  <c r="M197" i="34"/>
  <c r="F276" i="31"/>
  <c r="F184" i="31"/>
  <c r="P97" i="34"/>
  <c r="P28" i="32"/>
  <c r="J260" i="32"/>
  <c r="J168" i="32"/>
  <c r="J113" i="33"/>
  <c r="J161" i="32"/>
  <c r="J253" i="32"/>
  <c r="M301" i="33"/>
  <c r="M209" i="33"/>
  <c r="P107" i="32"/>
  <c r="M105" i="33"/>
  <c r="M268" i="32"/>
  <c r="M176" i="32"/>
  <c r="M140" i="33"/>
  <c r="M232" i="33"/>
  <c r="F36" i="33"/>
  <c r="J267" i="31"/>
  <c r="J175" i="31"/>
  <c r="J66" i="32"/>
  <c r="J35" i="32"/>
  <c r="J50" i="32"/>
  <c r="J170" i="32"/>
  <c r="J262" i="32"/>
  <c r="M98" i="32"/>
  <c r="M115" i="32"/>
  <c r="J238" i="32"/>
  <c r="J146" i="32"/>
  <c r="J54" i="32"/>
  <c r="P166" i="31"/>
  <c r="P258" i="31"/>
  <c r="F54" i="32"/>
  <c r="M109" i="31"/>
  <c r="J101" i="34"/>
  <c r="J150" i="32"/>
  <c r="J242" i="32"/>
  <c r="J41" i="32"/>
  <c r="F276" i="32"/>
  <c r="F184" i="32"/>
  <c r="F282" i="32"/>
  <c r="F190" i="32"/>
  <c r="P93" i="33"/>
  <c r="P205" i="33"/>
  <c r="P297" i="33"/>
  <c r="P276" i="33"/>
  <c r="P184" i="33"/>
  <c r="P264" i="33"/>
  <c r="P172" i="33"/>
  <c r="F161" i="33"/>
  <c r="F253" i="33"/>
  <c r="F101" i="33"/>
  <c r="P34" i="33"/>
  <c r="P54" i="33"/>
  <c r="M173" i="33"/>
  <c r="M265" i="33"/>
  <c r="M159" i="31"/>
  <c r="M251" i="31"/>
  <c r="P285" i="34"/>
  <c r="P193" i="34"/>
  <c r="F29" i="33"/>
  <c r="F70" i="32"/>
  <c r="J148" i="32"/>
  <c r="J240" i="32"/>
  <c r="J91" i="32"/>
  <c r="J276" i="32"/>
  <c r="J184" i="32"/>
  <c r="J244" i="33"/>
  <c r="J152" i="33"/>
  <c r="F64" i="31"/>
  <c r="J185" i="33"/>
  <c r="J277" i="33"/>
  <c r="M63" i="33"/>
  <c r="P262" i="31"/>
  <c r="P170" i="31"/>
  <c r="M199" i="32"/>
  <c r="M291" i="32"/>
  <c r="P244" i="32"/>
  <c r="P152" i="32"/>
  <c r="M284" i="32"/>
  <c r="M192" i="32"/>
  <c r="J231" i="33"/>
  <c r="J139" i="33"/>
  <c r="P103" i="34"/>
  <c r="P243" i="33"/>
  <c r="P151" i="33"/>
  <c r="J235" i="34"/>
  <c r="J143" i="34"/>
  <c r="F183" i="32"/>
  <c r="F275" i="32"/>
  <c r="M255" i="34"/>
  <c r="M163" i="34"/>
  <c r="P30" i="33"/>
  <c r="J150" i="34"/>
  <c r="J242" i="34"/>
  <c r="P96" i="33"/>
  <c r="F263" i="31"/>
  <c r="F171" i="31"/>
  <c r="P36" i="32"/>
  <c r="P202" i="32"/>
  <c r="P294" i="32"/>
  <c r="F238" i="34"/>
  <c r="F146" i="34"/>
  <c r="M44" i="33"/>
  <c r="P41" i="34"/>
  <c r="P163" i="33"/>
  <c r="P255" i="33"/>
  <c r="P153" i="32"/>
  <c r="P245" i="32"/>
  <c r="P181" i="31"/>
  <c r="P273" i="31"/>
  <c r="M92" i="34"/>
  <c r="F34" i="33"/>
  <c r="P148" i="33"/>
  <c r="P240" i="33"/>
  <c r="F203" i="33"/>
  <c r="F295" i="33"/>
  <c r="P56" i="32"/>
  <c r="M144" i="34"/>
  <c r="M236" i="34"/>
  <c r="J91" i="34"/>
  <c r="F189" i="34"/>
  <c r="F281" i="34"/>
  <c r="J141" i="34"/>
  <c r="J233" i="34"/>
  <c r="F49" i="34"/>
  <c r="F258" i="32"/>
  <c r="F166" i="32"/>
  <c r="F280" i="34"/>
  <c r="F188" i="34"/>
  <c r="P37" i="32"/>
  <c r="J101" i="31"/>
  <c r="F33" i="32"/>
  <c r="P298" i="34"/>
  <c r="P206" i="34"/>
  <c r="J299" i="31"/>
  <c r="J207" i="31"/>
  <c r="J141" i="32"/>
  <c r="J233" i="32"/>
  <c r="J43" i="33"/>
  <c r="F172" i="33"/>
  <c r="F264" i="33"/>
  <c r="F91" i="33"/>
  <c r="M177" i="33"/>
  <c r="M269" i="33"/>
  <c r="J114" i="31"/>
  <c r="J249" i="31"/>
  <c r="J157" i="31"/>
  <c r="J185" i="31"/>
  <c r="J277" i="31"/>
  <c r="J245" i="31"/>
  <c r="J153" i="31"/>
  <c r="M115" i="31"/>
  <c r="M139" i="31"/>
  <c r="M231" i="31"/>
  <c r="J229" i="31"/>
  <c r="J137" i="31"/>
  <c r="M199" i="31"/>
  <c r="M291" i="31"/>
  <c r="M230" i="31"/>
  <c r="M138" i="31"/>
  <c r="M60" i="34"/>
  <c r="J100" i="32"/>
  <c r="F245" i="34"/>
  <c r="F153" i="34"/>
  <c r="F164" i="32"/>
  <c r="F256" i="32"/>
  <c r="J257" i="31"/>
  <c r="J165" i="31"/>
  <c r="F57" i="32"/>
  <c r="P186" i="31"/>
  <c r="P278" i="31"/>
  <c r="J110" i="33"/>
  <c r="J276" i="31"/>
  <c r="J184" i="31"/>
  <c r="J267" i="33"/>
  <c r="J175" i="33"/>
  <c r="M161" i="32"/>
  <c r="M253" i="32"/>
  <c r="M94" i="32"/>
  <c r="P168" i="31"/>
  <c r="P260" i="31"/>
  <c r="P253" i="31"/>
  <c r="P161" i="31"/>
  <c r="M163" i="32"/>
  <c r="M255" i="32"/>
  <c r="M159" i="32"/>
  <c r="M251" i="32"/>
  <c r="J97" i="33"/>
  <c r="J47" i="33"/>
  <c r="J54" i="33"/>
  <c r="J261" i="33"/>
  <c r="J169" i="33"/>
  <c r="M300" i="33"/>
  <c r="M208" i="33"/>
  <c r="M96" i="33"/>
  <c r="J32" i="33"/>
  <c r="J27" i="33"/>
  <c r="J108" i="31"/>
  <c r="P33" i="34"/>
  <c r="F297" i="31"/>
  <c r="F205" i="31"/>
  <c r="J53" i="33"/>
  <c r="P261" i="33"/>
  <c r="P169" i="33"/>
  <c r="F296" i="33"/>
  <c r="F204" i="33"/>
  <c r="F109" i="31"/>
  <c r="F160" i="31"/>
  <c r="F252" i="31"/>
  <c r="F268" i="31"/>
  <c r="F176" i="31"/>
  <c r="F106" i="31"/>
  <c r="J67" i="32"/>
  <c r="J285" i="32"/>
  <c r="J193" i="32"/>
  <c r="J237" i="32"/>
  <c r="J145" i="32"/>
  <c r="J236" i="32"/>
  <c r="J144" i="32"/>
  <c r="P241" i="32"/>
  <c r="P149" i="32"/>
  <c r="P55" i="32"/>
  <c r="M280" i="33"/>
  <c r="M188" i="33"/>
  <c r="M49" i="33"/>
  <c r="M174" i="33"/>
  <c r="M266" i="33"/>
  <c r="M150" i="33"/>
  <c r="M242" i="33"/>
  <c r="P50" i="33"/>
  <c r="P25" i="33"/>
  <c r="M146" i="33"/>
  <c r="M238" i="33"/>
  <c r="P259" i="33"/>
  <c r="P167" i="33"/>
  <c r="J41" i="34"/>
  <c r="M94" i="33"/>
  <c r="M290" i="31"/>
  <c r="M198" i="31"/>
  <c r="J252" i="33"/>
  <c r="J160" i="33"/>
  <c r="P27" i="33"/>
  <c r="P257" i="33"/>
  <c r="P165" i="33"/>
  <c r="M172" i="31"/>
  <c r="M264" i="31"/>
  <c r="M286" i="31"/>
  <c r="M194" i="31"/>
  <c r="M280" i="32"/>
  <c r="M188" i="32"/>
  <c r="M52" i="32"/>
  <c r="M240" i="32"/>
  <c r="M148" i="32"/>
  <c r="M68" i="32"/>
  <c r="M293" i="32"/>
  <c r="M201" i="32"/>
  <c r="M143" i="32"/>
  <c r="M235" i="32"/>
  <c r="M60" i="32"/>
  <c r="M42" i="32"/>
  <c r="M292" i="34"/>
  <c r="M200" i="34"/>
  <c r="J298" i="32"/>
  <c r="J206" i="32"/>
  <c r="P69" i="31"/>
  <c r="F207" i="34"/>
  <c r="F299" i="34"/>
  <c r="F240" i="33"/>
  <c r="F148" i="33"/>
  <c r="M113" i="33"/>
  <c r="M167" i="32"/>
  <c r="M259" i="32"/>
  <c r="P235" i="32"/>
  <c r="P143" i="32"/>
  <c r="J252" i="32"/>
  <c r="J160" i="32"/>
  <c r="F198" i="31"/>
  <c r="F290" i="31"/>
  <c r="F231" i="31"/>
  <c r="F139" i="31"/>
  <c r="M201" i="33"/>
  <c r="M293" i="33"/>
  <c r="P263" i="32"/>
  <c r="P171" i="32"/>
  <c r="P58" i="32"/>
  <c r="F115" i="32"/>
  <c r="M104" i="33"/>
  <c r="M53" i="32"/>
  <c r="J65" i="34"/>
  <c r="P156" i="33"/>
  <c r="P248" i="33"/>
  <c r="F246" i="31"/>
  <c r="F154" i="31"/>
  <c r="P232" i="32"/>
  <c r="P140" i="32"/>
  <c r="P100" i="32"/>
  <c r="F47" i="34"/>
  <c r="M59" i="33"/>
  <c r="P60" i="33"/>
  <c r="M100" i="34"/>
  <c r="M270" i="31"/>
  <c r="M178" i="31"/>
  <c r="M61" i="32"/>
  <c r="J56" i="33"/>
  <c r="F245" i="33"/>
  <c r="F153" i="33"/>
  <c r="P196" i="33"/>
  <c r="P288" i="33"/>
  <c r="F298" i="33"/>
  <c r="F206" i="33"/>
  <c r="J197" i="33"/>
  <c r="J289" i="33"/>
  <c r="F140" i="33"/>
  <c r="F232" i="33"/>
  <c r="J232" i="31"/>
  <c r="J140" i="31"/>
  <c r="M173" i="34"/>
  <c r="M265" i="34"/>
  <c r="J294" i="33"/>
  <c r="J202" i="33"/>
  <c r="F31" i="33"/>
  <c r="F258" i="34"/>
  <c r="F166" i="34"/>
  <c r="J25" i="34"/>
  <c r="P273" i="34"/>
  <c r="P181" i="34"/>
  <c r="J237" i="31"/>
  <c r="J145" i="31"/>
  <c r="P196" i="34"/>
  <c r="P288" i="34"/>
  <c r="J275" i="34"/>
  <c r="J183" i="34"/>
  <c r="M142" i="34"/>
  <c r="M234" i="34"/>
  <c r="F284" i="33"/>
  <c r="F192" i="33"/>
  <c r="J248" i="33"/>
  <c r="J156" i="33"/>
  <c r="F44" i="33"/>
  <c r="J294" i="31"/>
  <c r="J202" i="31"/>
  <c r="J192" i="32"/>
  <c r="J284" i="32"/>
  <c r="P106" i="32"/>
  <c r="P252" i="32"/>
  <c r="P160" i="32"/>
  <c r="F43" i="32"/>
  <c r="F60" i="32"/>
  <c r="F201" i="32"/>
  <c r="F293" i="32"/>
  <c r="F36" i="32"/>
  <c r="F58" i="32"/>
  <c r="F65" i="32"/>
  <c r="F273" i="32"/>
  <c r="F181" i="32"/>
  <c r="F231" i="32"/>
  <c r="F139" i="32"/>
  <c r="P55" i="33"/>
  <c r="M235" i="31"/>
  <c r="M143" i="31"/>
  <c r="M47" i="31"/>
  <c r="M114" i="31"/>
  <c r="M180" i="31"/>
  <c r="M272" i="31"/>
  <c r="P105" i="31"/>
  <c r="P104" i="31"/>
  <c r="M234" i="31"/>
  <c r="M142" i="31"/>
  <c r="P241" i="31"/>
  <c r="P149" i="31"/>
  <c r="M27" i="34"/>
  <c r="M261" i="32"/>
  <c r="M169" i="32"/>
  <c r="J273" i="33"/>
  <c r="J181" i="33"/>
  <c r="J31" i="33"/>
  <c r="P57" i="33"/>
  <c r="F67" i="33"/>
  <c r="P162" i="31"/>
  <c r="P254" i="31"/>
  <c r="M192" i="34"/>
  <c r="M284" i="34"/>
  <c r="P94" i="31"/>
  <c r="J37" i="34"/>
  <c r="F191" i="31"/>
  <c r="F283" i="31"/>
  <c r="M285" i="34"/>
  <c r="M193" i="34"/>
  <c r="F138" i="31"/>
  <c r="F230" i="31"/>
  <c r="M289" i="31"/>
  <c r="M197" i="31"/>
  <c r="F203" i="32"/>
  <c r="F295" i="32"/>
  <c r="F209" i="33"/>
  <c r="F301" i="33"/>
  <c r="F195" i="31"/>
  <c r="F287" i="31"/>
  <c r="F194" i="31"/>
  <c r="F286" i="31"/>
  <c r="P41" i="32"/>
  <c r="P201" i="32"/>
  <c r="P293" i="32"/>
  <c r="J36" i="33"/>
  <c r="J189" i="33"/>
  <c r="J281" i="33"/>
  <c r="M180" i="33"/>
  <c r="M272" i="33"/>
  <c r="M29" i="33"/>
  <c r="M171" i="33"/>
  <c r="M263" i="33"/>
  <c r="M50" i="33"/>
  <c r="M190" i="33"/>
  <c r="M282" i="33"/>
  <c r="M46" i="33"/>
  <c r="J274" i="31"/>
  <c r="J182" i="31"/>
  <c r="J171" i="31"/>
  <c r="J263" i="31"/>
  <c r="J246" i="32"/>
  <c r="J154" i="32"/>
  <c r="J43" i="32"/>
  <c r="J195" i="32"/>
  <c r="J287" i="32"/>
  <c r="J266" i="32"/>
  <c r="J174" i="32"/>
  <c r="M208" i="32"/>
  <c r="M300" i="32"/>
  <c r="M206" i="32"/>
  <c r="M298" i="32"/>
  <c r="J111" i="32"/>
  <c r="J143" i="32"/>
  <c r="J235" i="32"/>
  <c r="J108" i="32"/>
  <c r="F108" i="34"/>
  <c r="P301" i="31"/>
  <c r="P209" i="31"/>
  <c r="P300" i="31"/>
  <c r="P208" i="31"/>
  <c r="J110" i="32"/>
  <c r="J99" i="32"/>
  <c r="F28" i="32"/>
  <c r="F108" i="32"/>
  <c r="P300" i="33"/>
  <c r="P208" i="33"/>
  <c r="P114" i="33"/>
  <c r="P53" i="33"/>
  <c r="P139" i="33"/>
  <c r="P231" i="33"/>
  <c r="F46" i="33"/>
  <c r="F28" i="33"/>
  <c r="P94" i="33"/>
  <c r="P92" i="33"/>
  <c r="P65" i="34"/>
  <c r="F237" i="33"/>
  <c r="F145" i="33"/>
  <c r="M193" i="33"/>
  <c r="M285" i="33"/>
  <c r="F38" i="33"/>
  <c r="M239" i="33"/>
  <c r="M147" i="33"/>
  <c r="M229" i="33"/>
  <c r="M137" i="33"/>
  <c r="J286" i="31"/>
  <c r="J194" i="31"/>
  <c r="J152" i="31"/>
  <c r="J244" i="31"/>
  <c r="J295" i="31"/>
  <c r="J203" i="31"/>
  <c r="J103" i="31"/>
  <c r="M184" i="31"/>
  <c r="M276" i="31"/>
  <c r="M245" i="31"/>
  <c r="M153" i="31"/>
  <c r="M160" i="31"/>
  <c r="M252" i="31"/>
  <c r="M44" i="31"/>
  <c r="M105" i="31"/>
  <c r="J231" i="32"/>
  <c r="J139" i="32"/>
  <c r="J70" i="32"/>
  <c r="F64" i="32"/>
  <c r="F284" i="32"/>
  <c r="F192" i="32"/>
  <c r="F39" i="32"/>
  <c r="F236" i="32"/>
  <c r="F144" i="32"/>
  <c r="J229" i="33"/>
  <c r="J137" i="33"/>
  <c r="J247" i="33"/>
  <c r="J155" i="33"/>
  <c r="F66" i="32"/>
  <c r="J51" i="33"/>
  <c r="F103" i="32"/>
  <c r="J190" i="34"/>
  <c r="J282" i="34"/>
  <c r="P281" i="31"/>
  <c r="P189" i="31"/>
  <c r="M191" i="34"/>
  <c r="M283" i="34"/>
  <c r="M249" i="32"/>
  <c r="M157" i="32"/>
  <c r="M106" i="31"/>
  <c r="J301" i="33"/>
  <c r="J209" i="33"/>
  <c r="P172" i="31"/>
  <c r="P264" i="31"/>
  <c r="J62" i="33"/>
  <c r="J92" i="32"/>
  <c r="M35" i="33"/>
  <c r="F140" i="31"/>
  <c r="F232" i="31"/>
  <c r="J104" i="33"/>
  <c r="P115" i="32"/>
  <c r="F152" i="32"/>
  <c r="F244" i="32"/>
  <c r="J198" i="32"/>
  <c r="J290" i="32"/>
  <c r="J29" i="33"/>
  <c r="J208" i="33"/>
  <c r="J300" i="33"/>
  <c r="F267" i="33"/>
  <c r="F175" i="33"/>
  <c r="F274" i="33"/>
  <c r="F182" i="33"/>
  <c r="F181" i="31"/>
  <c r="F273" i="31"/>
  <c r="F278" i="31"/>
  <c r="F186" i="31"/>
  <c r="F103" i="31"/>
  <c r="F173" i="31"/>
  <c r="F265" i="31"/>
  <c r="J288" i="32"/>
  <c r="J196" i="32"/>
  <c r="J280" i="32"/>
  <c r="J188" i="32"/>
  <c r="J113" i="32"/>
  <c r="J178" i="32"/>
  <c r="J270" i="32"/>
  <c r="P269" i="32"/>
  <c r="P177" i="32"/>
  <c r="P60" i="32"/>
  <c r="M28" i="33"/>
  <c r="M251" i="33"/>
  <c r="M159" i="33"/>
  <c r="M27" i="33"/>
  <c r="M152" i="33"/>
  <c r="M244" i="33"/>
  <c r="P58" i="33"/>
  <c r="P273" i="33"/>
  <c r="P181" i="33"/>
  <c r="P263" i="33"/>
  <c r="P171" i="33"/>
  <c r="P136" i="33"/>
  <c r="P228" i="33"/>
  <c r="P54" i="34"/>
  <c r="P207" i="32"/>
  <c r="P299" i="32"/>
  <c r="P138" i="34"/>
  <c r="P230" i="34"/>
  <c r="P95" i="31"/>
  <c r="P29" i="33"/>
  <c r="P47" i="33"/>
  <c r="M295" i="31"/>
  <c r="M203" i="31"/>
  <c r="M266" i="31"/>
  <c r="M174" i="31"/>
  <c r="J46" i="32"/>
  <c r="M239" i="32"/>
  <c r="M147" i="32"/>
  <c r="M254" i="32"/>
  <c r="M162" i="32"/>
  <c r="M107" i="32"/>
  <c r="M67" i="32"/>
  <c r="P302" i="32"/>
  <c r="P210" i="32"/>
  <c r="M270" i="32"/>
  <c r="M178" i="32"/>
  <c r="M28" i="32"/>
  <c r="E9" i="29"/>
  <c r="E9" i="26"/>
  <c r="E9" i="30"/>
  <c r="E9" i="25"/>
  <c r="AK48" i="15"/>
  <c r="AK50" i="15"/>
  <c r="AL50" i="15" s="1"/>
  <c r="AE48" i="15"/>
  <c r="AC28" i="32"/>
  <c r="AD28" i="32" s="1"/>
  <c r="E12" i="30"/>
  <c r="E11" i="30" s="1"/>
  <c r="F16" i="30" s="1"/>
  <c r="F17" i="30" s="1"/>
  <c r="F18" i="30" s="1"/>
  <c r="AL49" i="13"/>
  <c r="E12" i="25"/>
  <c r="E11" i="25" s="1"/>
  <c r="F16" i="25" s="1"/>
  <c r="F17" i="25" s="1"/>
  <c r="F18" i="25" s="1"/>
  <c r="E13" i="20"/>
  <c r="E12" i="29"/>
  <c r="E11" i="29" s="1"/>
  <c r="F16" i="29" s="1"/>
  <c r="F17" i="29" s="1"/>
  <c r="F18" i="29" s="1"/>
  <c r="E12" i="26"/>
  <c r="E11" i="26" s="1"/>
  <c r="F16" i="26" s="1"/>
  <c r="F17" i="26" s="1"/>
  <c r="F18" i="26" s="1"/>
  <c r="L12" i="29"/>
  <c r="M16" i="29" s="1"/>
  <c r="L12" i="28"/>
  <c r="M16" i="28" s="1"/>
  <c r="L12" i="27"/>
  <c r="M16" i="27" s="1"/>
  <c r="I12" i="27"/>
  <c r="L12" i="26"/>
  <c r="M16" i="26" s="1"/>
  <c r="I12" i="26"/>
  <c r="O12" i="30"/>
  <c r="P16" i="30" s="1"/>
  <c r="L12" i="30"/>
  <c r="I12" i="30"/>
  <c r="L12" i="25"/>
  <c r="I12" i="25"/>
  <c r="AC28" i="34"/>
  <c r="AD29" i="34"/>
  <c r="AK29" i="34"/>
  <c r="AJ28" i="34"/>
  <c r="AC10" i="34"/>
  <c r="AD11" i="34"/>
  <c r="AD46" i="34"/>
  <c r="AC45" i="34"/>
  <c r="AJ62" i="34"/>
  <c r="AK63" i="34"/>
  <c r="AJ46" i="34"/>
  <c r="AK47" i="34"/>
  <c r="AJ12" i="34"/>
  <c r="AK13" i="34"/>
  <c r="AC62" i="34"/>
  <c r="AD63" i="34"/>
  <c r="AJ62" i="33"/>
  <c r="AK63" i="33"/>
  <c r="AC62" i="33"/>
  <c r="AD63" i="33"/>
  <c r="AC10" i="33"/>
  <c r="AD11" i="33"/>
  <c r="AC43" i="33"/>
  <c r="AD44" i="33"/>
  <c r="AC28" i="33"/>
  <c r="AD29" i="33"/>
  <c r="AJ46" i="33"/>
  <c r="AK47" i="33"/>
  <c r="AJ28" i="33"/>
  <c r="AK29" i="33"/>
  <c r="AJ12" i="33"/>
  <c r="AK13" i="33"/>
  <c r="AJ28" i="32"/>
  <c r="AK29" i="32"/>
  <c r="AD63" i="32"/>
  <c r="AC62" i="32"/>
  <c r="AK63" i="32"/>
  <c r="AJ62" i="32"/>
  <c r="AK47" i="32"/>
  <c r="AJ46" i="32"/>
  <c r="AC10" i="32"/>
  <c r="AD11" i="32"/>
  <c r="AC44" i="32"/>
  <c r="AD45" i="32"/>
  <c r="AC27" i="32"/>
  <c r="AK13" i="32"/>
  <c r="AJ12" i="32"/>
  <c r="AK30" i="31"/>
  <c r="AJ29" i="31"/>
  <c r="AJ47" i="31"/>
  <c r="AK48" i="31"/>
  <c r="AC28" i="31"/>
  <c r="AD29" i="31"/>
  <c r="AJ63" i="31"/>
  <c r="AK64" i="31"/>
  <c r="AC46" i="31"/>
  <c r="AD47" i="31"/>
  <c r="AC13" i="31"/>
  <c r="AD14" i="31"/>
  <c r="AD64" i="31"/>
  <c r="AC63" i="31"/>
  <c r="AK13" i="31"/>
  <c r="AJ12" i="31"/>
  <c r="AK30" i="30"/>
  <c r="AC63" i="30"/>
  <c r="AD64" i="30"/>
  <c r="AD14" i="30"/>
  <c r="AC13" i="30"/>
  <c r="AJ28" i="30"/>
  <c r="AK29" i="30"/>
  <c r="AC29" i="30"/>
  <c r="AD30" i="30"/>
  <c r="AJ63" i="30"/>
  <c r="AK64" i="30"/>
  <c r="AJ47" i="30"/>
  <c r="AK48" i="30"/>
  <c r="AK13" i="30"/>
  <c r="AJ12" i="30"/>
  <c r="AC46" i="30"/>
  <c r="AD47" i="30"/>
  <c r="AJ47" i="29"/>
  <c r="AK48" i="29"/>
  <c r="AJ13" i="29"/>
  <c r="AK14" i="29"/>
  <c r="AC45" i="29"/>
  <c r="AD46" i="29"/>
  <c r="AC63" i="29"/>
  <c r="AD64" i="29"/>
  <c r="AJ61" i="29"/>
  <c r="AK62" i="29"/>
  <c r="AJ29" i="29"/>
  <c r="AK30" i="29"/>
  <c r="AD14" i="29"/>
  <c r="AC13" i="29"/>
  <c r="AD30" i="29"/>
  <c r="AC29" i="29"/>
  <c r="AK64" i="28"/>
  <c r="AK30" i="28"/>
  <c r="AJ29" i="28"/>
  <c r="AK48" i="28"/>
  <c r="AJ47" i="28"/>
  <c r="AJ12" i="28"/>
  <c r="AK13" i="28"/>
  <c r="AC63" i="28"/>
  <c r="AD64" i="28"/>
  <c r="AK63" i="28"/>
  <c r="AJ62" i="28"/>
  <c r="AC29" i="28"/>
  <c r="AD30" i="28"/>
  <c r="AC13" i="28"/>
  <c r="AD14" i="28"/>
  <c r="AC46" i="28"/>
  <c r="AD47" i="28"/>
  <c r="AK48" i="27"/>
  <c r="AK30" i="27"/>
  <c r="AJ28" i="27"/>
  <c r="AK29" i="27"/>
  <c r="AJ13" i="27"/>
  <c r="AK14" i="27"/>
  <c r="AD30" i="27"/>
  <c r="AC29" i="27"/>
  <c r="AD47" i="27"/>
  <c r="AC46" i="27"/>
  <c r="AJ46" i="27"/>
  <c r="AK47" i="27"/>
  <c r="AC12" i="27"/>
  <c r="AD13" i="27"/>
  <c r="AC62" i="27"/>
  <c r="AD63" i="27"/>
  <c r="AK63" i="27"/>
  <c r="AJ62" i="27"/>
  <c r="AD30" i="26"/>
  <c r="AC28" i="26"/>
  <c r="AD29" i="26"/>
  <c r="AD12" i="26"/>
  <c r="AC11" i="26"/>
  <c r="AC46" i="26"/>
  <c r="AD47" i="26"/>
  <c r="AC63" i="26"/>
  <c r="AD64" i="26"/>
  <c r="AJ29" i="26"/>
  <c r="AK30" i="26"/>
  <c r="AJ47" i="26"/>
  <c r="AK48" i="26"/>
  <c r="AJ63" i="26"/>
  <c r="AK64" i="26"/>
  <c r="AJ13" i="26"/>
  <c r="AK14" i="26"/>
  <c r="AC45" i="25"/>
  <c r="AD46" i="25"/>
  <c r="AJ13" i="25"/>
  <c r="AK14" i="25"/>
  <c r="AJ29" i="25"/>
  <c r="AK30" i="25"/>
  <c r="AK63" i="25"/>
  <c r="AJ62" i="25"/>
  <c r="AJ45" i="25"/>
  <c r="AK46" i="25"/>
  <c r="AC13" i="25"/>
  <c r="AD14" i="25"/>
  <c r="AC29" i="25"/>
  <c r="AD30" i="25"/>
  <c r="AC62" i="25"/>
  <c r="AD63" i="25"/>
  <c r="E13" i="10"/>
  <c r="M25" i="10"/>
  <c r="AL31" i="15"/>
  <c r="AL30" i="15"/>
  <c r="AK32" i="15"/>
  <c r="AL32" i="15" s="1"/>
  <c r="AD49" i="15"/>
  <c r="AE49" i="15" s="1"/>
  <c r="AL65" i="15"/>
  <c r="AK64" i="15"/>
  <c r="AK13" i="15"/>
  <c r="AL14" i="15"/>
  <c r="AJ13" i="20"/>
  <c r="AJ12" i="20" s="1"/>
  <c r="AD65" i="20"/>
  <c r="AC64" i="20"/>
  <c r="AK30" i="20"/>
  <c r="AJ64" i="20"/>
  <c r="AJ66" i="20"/>
  <c r="AK66" i="20" s="1"/>
  <c r="AC32" i="20"/>
  <c r="AD32" i="20" s="1"/>
  <c r="AC30" i="20"/>
  <c r="AD31" i="20"/>
  <c r="AK31" i="20"/>
  <c r="AJ32" i="20"/>
  <c r="AK32" i="20" s="1"/>
  <c r="AK16" i="13"/>
  <c r="AL16" i="13" s="1"/>
  <c r="AK14" i="13"/>
  <c r="AL14" i="13" s="1"/>
  <c r="AK32" i="13"/>
  <c r="AL32" i="13" s="1"/>
  <c r="AD32" i="13"/>
  <c r="AE32" i="13" s="1"/>
  <c r="AE31" i="13"/>
  <c r="AK30" i="13"/>
  <c r="AK29" i="13" s="1"/>
  <c r="AK47" i="13"/>
  <c r="AK50" i="13"/>
  <c r="AL50" i="13" s="1"/>
  <c r="AD62" i="13"/>
  <c r="AE62" i="13" s="1"/>
  <c r="AL64" i="13"/>
  <c r="AD14" i="13"/>
  <c r="AD13" i="13" s="1"/>
  <c r="AE64" i="13"/>
  <c r="AE15" i="13"/>
  <c r="AK62" i="13"/>
  <c r="AL63" i="13"/>
  <c r="AD47" i="13"/>
  <c r="AD49" i="13"/>
  <c r="AE49" i="13" s="1"/>
  <c r="AE48" i="13"/>
  <c r="AK31" i="10"/>
  <c r="AC16" i="10"/>
  <c r="AD16" i="10" s="1"/>
  <c r="AC14" i="10"/>
  <c r="AJ16" i="10"/>
  <c r="AK16" i="10" s="1"/>
  <c r="AK15" i="10"/>
  <c r="AJ14" i="10"/>
  <c r="AD15" i="10"/>
  <c r="AJ61" i="10"/>
  <c r="AK61" i="10" s="1"/>
  <c r="AJ30" i="10"/>
  <c r="AJ50" i="10"/>
  <c r="AK50" i="10" s="1"/>
  <c r="AJ48" i="10"/>
  <c r="AC32" i="10"/>
  <c r="AD32" i="10" s="1"/>
  <c r="AD31" i="10"/>
  <c r="AC30" i="10"/>
  <c r="AC12" i="20"/>
  <c r="AD13" i="20"/>
  <c r="AC46" i="20"/>
  <c r="AD47" i="20"/>
  <c r="AE47" i="15"/>
  <c r="AD46" i="15"/>
  <c r="AL29" i="15"/>
  <c r="AK28" i="15"/>
  <c r="AD62" i="10"/>
  <c r="AC61" i="10"/>
  <c r="AE31" i="15"/>
  <c r="AD30" i="15"/>
  <c r="AD32" i="15"/>
  <c r="AE32" i="15" s="1"/>
  <c r="AC49" i="10"/>
  <c r="AD49" i="10" s="1"/>
  <c r="AD48" i="10"/>
  <c r="AC47" i="10"/>
  <c r="AD29" i="13"/>
  <c r="AE30" i="13"/>
  <c r="AJ46" i="20"/>
  <c r="AK47" i="20"/>
  <c r="AE14" i="15"/>
  <c r="AD13" i="15"/>
  <c r="AJ28" i="20"/>
  <c r="AK29" i="20"/>
  <c r="AK47" i="15"/>
  <c r="AL48" i="15"/>
  <c r="AE65" i="15"/>
  <c r="AD66" i="15"/>
  <c r="AE66" i="15" s="1"/>
  <c r="AD64" i="15"/>
  <c r="N203" i="15"/>
  <c r="N32" i="15"/>
  <c r="G153" i="15"/>
  <c r="L184" i="10"/>
  <c r="O176" i="10"/>
  <c r="M164" i="13"/>
  <c r="H104" i="15"/>
  <c r="Q181" i="15"/>
  <c r="K53" i="15"/>
  <c r="M45" i="13"/>
  <c r="G179" i="13"/>
  <c r="F192" i="13"/>
  <c r="N208" i="15"/>
  <c r="L156" i="10"/>
  <c r="H97" i="15"/>
  <c r="Q109" i="15"/>
  <c r="O34" i="10"/>
  <c r="I205" i="10"/>
  <c r="J202" i="13"/>
  <c r="N164" i="15"/>
  <c r="H29" i="15"/>
  <c r="P39" i="13"/>
  <c r="E197" i="10"/>
  <c r="P193" i="13"/>
  <c r="L166" i="10"/>
  <c r="Q144" i="15"/>
  <c r="K140" i="15"/>
  <c r="F180" i="13"/>
  <c r="I55" i="10"/>
  <c r="G145" i="13"/>
  <c r="I209" i="10"/>
  <c r="Q207" i="15"/>
  <c r="Q160" i="15"/>
  <c r="E196" i="10"/>
  <c r="J90" i="13"/>
  <c r="P51" i="13"/>
  <c r="M139" i="13"/>
  <c r="O184" i="10"/>
  <c r="G104" i="15"/>
  <c r="G170" i="13"/>
  <c r="P177" i="13"/>
  <c r="I183" i="10"/>
  <c r="O150" i="10"/>
  <c r="J26" i="13"/>
  <c r="N49" i="15"/>
  <c r="G150" i="13"/>
  <c r="G106" i="13"/>
  <c r="H152" i="15"/>
  <c r="M25" i="13"/>
  <c r="G65" i="13"/>
  <c r="I108" i="10"/>
  <c r="M169" i="13"/>
  <c r="H178" i="15"/>
  <c r="G174" i="15"/>
  <c r="K37" i="15"/>
  <c r="M135" i="13"/>
  <c r="M96" i="13"/>
  <c r="M54" i="13"/>
  <c r="O56" i="10"/>
  <c r="Q60" i="15"/>
  <c r="H202" i="15"/>
  <c r="G32" i="15"/>
  <c r="O162" i="10"/>
  <c r="N31" i="15"/>
  <c r="F201" i="13"/>
  <c r="L53" i="10"/>
  <c r="M137" i="13"/>
  <c r="I25" i="10"/>
  <c r="I49" i="10"/>
  <c r="G171" i="15"/>
  <c r="L176" i="10"/>
  <c r="Q202" i="15"/>
  <c r="H52" i="15"/>
  <c r="H155" i="15"/>
  <c r="G171" i="13"/>
  <c r="E102" i="10"/>
  <c r="J92" i="15"/>
  <c r="G26" i="15"/>
  <c r="E140" i="10"/>
  <c r="G90" i="13"/>
  <c r="E188" i="10"/>
  <c r="E158" i="10"/>
  <c r="N211" i="15"/>
  <c r="F92" i="13"/>
  <c r="G182" i="13"/>
  <c r="K170" i="15"/>
  <c r="P101" i="13"/>
  <c r="P33" i="13"/>
  <c r="L209" i="10"/>
  <c r="F190" i="13"/>
  <c r="E113" i="10"/>
  <c r="O55" i="10"/>
  <c r="E155" i="10"/>
  <c r="E210" i="10"/>
  <c r="G157" i="13"/>
  <c r="Q101" i="15"/>
  <c r="M149" i="13"/>
  <c r="P109" i="13"/>
  <c r="Q165" i="15"/>
  <c r="O67" i="10"/>
  <c r="H201" i="13"/>
  <c r="N95" i="15"/>
  <c r="L115" i="10"/>
  <c r="F110" i="13"/>
  <c r="L95" i="10"/>
  <c r="O48" i="10"/>
  <c r="P138" i="13"/>
  <c r="G31" i="13"/>
  <c r="K180" i="15"/>
  <c r="Q158" i="15"/>
  <c r="K103" i="15"/>
  <c r="K182" i="15"/>
  <c r="H141" i="15"/>
  <c r="J163" i="13"/>
  <c r="F66" i="13"/>
  <c r="N169" i="13"/>
  <c r="H159" i="15"/>
  <c r="N107" i="15"/>
  <c r="G176" i="15"/>
  <c r="G160" i="13"/>
  <c r="P160" i="13"/>
  <c r="I48" i="20"/>
  <c r="Q160" i="13"/>
  <c r="G156" i="13"/>
  <c r="J63" i="13"/>
  <c r="G107" i="15"/>
  <c r="I101" i="10"/>
  <c r="N108" i="15"/>
  <c r="N55" i="15"/>
  <c r="Q35" i="15"/>
  <c r="P194" i="13"/>
  <c r="P47" i="15"/>
  <c r="I201" i="10"/>
  <c r="G142" i="13"/>
  <c r="H61" i="15"/>
  <c r="I207" i="10"/>
  <c r="L60" i="10"/>
  <c r="J37" i="13"/>
  <c r="M173" i="13"/>
  <c r="O93" i="10"/>
  <c r="L165" i="10"/>
  <c r="M33" i="13"/>
  <c r="L65" i="10"/>
  <c r="G27" i="13"/>
  <c r="K31" i="15"/>
  <c r="H31" i="15"/>
  <c r="P27" i="13"/>
  <c r="G36" i="13"/>
  <c r="F47" i="13"/>
  <c r="K39" i="15"/>
  <c r="K35" i="15"/>
  <c r="M166" i="13"/>
  <c r="K159" i="15"/>
  <c r="N30" i="15"/>
  <c r="K94" i="15"/>
  <c r="I149" i="10"/>
  <c r="I153" i="10"/>
  <c r="I188" i="10"/>
  <c r="M89" i="13"/>
  <c r="L182" i="10"/>
  <c r="M39" i="13"/>
  <c r="K63" i="15"/>
  <c r="Q31" i="15"/>
  <c r="H100" i="15"/>
  <c r="M101" i="13"/>
  <c r="N182" i="15"/>
  <c r="J106" i="13"/>
  <c r="G31" i="15"/>
  <c r="P203" i="13"/>
  <c r="L149" i="10"/>
  <c r="K161" i="15"/>
  <c r="E92" i="10"/>
  <c r="L37" i="10"/>
  <c r="O164" i="10"/>
  <c r="K166" i="15"/>
  <c r="P64" i="13"/>
  <c r="K105" i="15"/>
  <c r="P154" i="13"/>
  <c r="I46" i="10"/>
  <c r="G204" i="15"/>
  <c r="M175" i="13"/>
  <c r="M162" i="13"/>
  <c r="J193" i="13"/>
  <c r="J201" i="13"/>
  <c r="L101" i="10"/>
  <c r="I181" i="10"/>
  <c r="G167" i="15"/>
  <c r="N209" i="15"/>
  <c r="I187" i="10"/>
  <c r="M192" i="13"/>
  <c r="N97" i="15"/>
  <c r="N153" i="15"/>
  <c r="N105" i="15"/>
  <c r="F148" i="13"/>
  <c r="O29" i="10"/>
  <c r="J91" i="13"/>
  <c r="E181" i="10"/>
  <c r="P45" i="13"/>
  <c r="E162" i="10"/>
  <c r="G38" i="13"/>
  <c r="L64" i="10"/>
  <c r="I204" i="10"/>
  <c r="F45" i="13"/>
  <c r="G186" i="15"/>
  <c r="F135" i="13"/>
  <c r="K165" i="15"/>
  <c r="O60" i="10"/>
  <c r="M145" i="13"/>
  <c r="M66" i="13"/>
  <c r="O197" i="10"/>
  <c r="Q63" i="15"/>
  <c r="I39" i="10"/>
  <c r="L38" i="10"/>
  <c r="O165" i="10"/>
  <c r="G194" i="15"/>
  <c r="P97" i="13"/>
  <c r="G191" i="13"/>
  <c r="E63" i="10"/>
  <c r="E114" i="10"/>
  <c r="O195" i="10"/>
  <c r="P107" i="13"/>
  <c r="H199" i="15"/>
  <c r="L168" i="10"/>
  <c r="E206" i="10"/>
  <c r="P53" i="13"/>
  <c r="I94" i="10"/>
  <c r="L195" i="10"/>
  <c r="H103" i="15"/>
  <c r="H59" i="15"/>
  <c r="J101" i="13"/>
  <c r="M155" i="13"/>
  <c r="E165" i="10"/>
  <c r="O97" i="10"/>
  <c r="Q51" i="15"/>
  <c r="G191" i="15"/>
  <c r="K151" i="15"/>
  <c r="E36" i="10"/>
  <c r="M197" i="13"/>
  <c r="H209" i="15"/>
  <c r="I93" i="10"/>
  <c r="E48" i="20"/>
  <c r="G46" i="13"/>
  <c r="Q174" i="15"/>
  <c r="E40" i="10"/>
  <c r="K49" i="15"/>
  <c r="N59" i="15"/>
  <c r="O187" i="10"/>
  <c r="M53" i="13"/>
  <c r="J41" i="13"/>
  <c r="O49" i="10"/>
  <c r="Q183" i="15"/>
  <c r="M108" i="13"/>
  <c r="N67" i="15"/>
  <c r="J57" i="13"/>
  <c r="K164" i="15"/>
  <c r="H140" i="15"/>
  <c r="H201" i="15"/>
  <c r="F168" i="13"/>
  <c r="N177" i="15"/>
  <c r="M30" i="13"/>
  <c r="Q71" i="15"/>
  <c r="H35" i="15"/>
  <c r="L175" i="10"/>
  <c r="J109" i="13"/>
  <c r="N68" i="15"/>
  <c r="G170" i="15"/>
  <c r="P30" i="13"/>
  <c r="G141" i="15"/>
  <c r="L204" i="10"/>
  <c r="G169" i="15"/>
  <c r="N57" i="15"/>
  <c r="P206" i="13"/>
  <c r="Q206" i="13" s="1"/>
  <c r="J43" i="13"/>
  <c r="Q52" i="15"/>
  <c r="G137" i="13"/>
  <c r="F32" i="13"/>
  <c r="N60" i="15"/>
  <c r="G153" i="13"/>
  <c r="M35" i="13"/>
  <c r="M92" i="15"/>
  <c r="L107" i="10"/>
  <c r="K109" i="15"/>
  <c r="K209" i="15"/>
  <c r="H142" i="15"/>
  <c r="M183" i="13"/>
  <c r="G63" i="13"/>
  <c r="K201" i="15"/>
  <c r="L171" i="10"/>
  <c r="O178" i="10"/>
  <c r="O149" i="10"/>
  <c r="P135" i="13"/>
  <c r="J176" i="13"/>
  <c r="O198" i="10"/>
  <c r="I182" i="10"/>
  <c r="P189" i="13"/>
  <c r="Q189" i="13" s="1"/>
  <c r="G137" i="15"/>
  <c r="L137" i="10"/>
  <c r="M27" i="13"/>
  <c r="N27" i="13" s="1"/>
  <c r="L183" i="10"/>
  <c r="E136" i="10"/>
  <c r="Q138" i="15"/>
  <c r="N139" i="15"/>
  <c r="N152" i="15"/>
  <c r="G208" i="15"/>
  <c r="M106" i="13"/>
  <c r="G110" i="15"/>
  <c r="E105" i="10"/>
  <c r="H108" i="15"/>
  <c r="J96" i="13"/>
  <c r="N149" i="15"/>
  <c r="M150" i="13"/>
  <c r="G109" i="15"/>
  <c r="O137" i="10"/>
  <c r="F55" i="13"/>
  <c r="E171" i="10"/>
  <c r="Q185" i="15"/>
  <c r="K197" i="15"/>
  <c r="O28" i="10"/>
  <c r="G48" i="13"/>
  <c r="L147" i="10"/>
  <c r="K142" i="15"/>
  <c r="N187" i="15"/>
  <c r="F33" i="13"/>
  <c r="H161" i="15"/>
  <c r="G55" i="13"/>
  <c r="P46" i="13"/>
  <c r="Q46" i="13" s="1"/>
  <c r="G163" i="13"/>
  <c r="I200" i="10"/>
  <c r="H156" i="15"/>
  <c r="J137" i="15"/>
  <c r="P25" i="15"/>
  <c r="G50" i="15"/>
  <c r="L61" i="10"/>
  <c r="N109" i="15"/>
  <c r="G139" i="13"/>
  <c r="K41" i="15"/>
  <c r="N53" i="15"/>
  <c r="G61" i="15"/>
  <c r="O201" i="10"/>
  <c r="K54" i="15"/>
  <c r="L150" i="10"/>
  <c r="G183" i="13"/>
  <c r="J139" i="13"/>
  <c r="G161" i="13"/>
  <c r="K174" i="15"/>
  <c r="O156" i="10"/>
  <c r="L108" i="10"/>
  <c r="L161" i="10"/>
  <c r="I58" i="10"/>
  <c r="H27" i="15"/>
  <c r="I91" i="10"/>
  <c r="O147" i="10"/>
  <c r="M67" i="13"/>
  <c r="K179" i="15"/>
  <c r="J180" i="13"/>
  <c r="L30" i="10"/>
  <c r="I164" i="10"/>
  <c r="F113" i="13"/>
  <c r="I100" i="10"/>
  <c r="J95" i="13"/>
  <c r="O70" i="10"/>
  <c r="F101" i="13"/>
  <c r="P156" i="13"/>
  <c r="O37" i="10"/>
  <c r="I172" i="10"/>
  <c r="G165" i="15"/>
  <c r="L154" i="10"/>
  <c r="N149" i="13"/>
  <c r="N173" i="13"/>
  <c r="Q135" i="13"/>
  <c r="H135" i="13"/>
  <c r="H92" i="13"/>
  <c r="H168" i="13"/>
  <c r="N164" i="13"/>
  <c r="Q193" i="13"/>
  <c r="Q154" i="15"/>
  <c r="E174" i="10"/>
  <c r="K55" i="15"/>
  <c r="F108" i="13"/>
  <c r="K65" i="15"/>
  <c r="G197" i="15"/>
  <c r="G39" i="15"/>
  <c r="L34" i="10"/>
  <c r="N206" i="15"/>
  <c r="N34" i="15"/>
  <c r="H193" i="15"/>
  <c r="P183" i="13"/>
  <c r="Q103" i="15"/>
  <c r="F147" i="13"/>
  <c r="H147" i="13" s="1"/>
  <c r="Q180" i="15"/>
  <c r="N38" i="15"/>
  <c r="P50" i="13"/>
  <c r="O163" i="10"/>
  <c r="L186" i="10"/>
  <c r="P32" i="13"/>
  <c r="G206" i="15"/>
  <c r="G159" i="13"/>
  <c r="M205" i="13"/>
  <c r="N52" i="15"/>
  <c r="J98" i="13"/>
  <c r="K98" i="13" s="1"/>
  <c r="O143" i="10"/>
  <c r="E94" i="10"/>
  <c r="L70" i="10"/>
  <c r="F63" i="13"/>
  <c r="H63" i="13" s="1"/>
  <c r="P110" i="13"/>
  <c r="P63" i="13"/>
  <c r="K111" i="15"/>
  <c r="E110" i="10"/>
  <c r="O98" i="10"/>
  <c r="L111" i="10"/>
  <c r="K40" i="15"/>
  <c r="F161" i="13"/>
  <c r="M63" i="13"/>
  <c r="N63" i="13" s="1"/>
  <c r="L164" i="10"/>
  <c r="L96" i="10"/>
  <c r="K41" i="13"/>
  <c r="H172" i="15"/>
  <c r="H30" i="15"/>
  <c r="K176" i="15"/>
  <c r="G89" i="13"/>
  <c r="N196" i="15"/>
  <c r="I47" i="10"/>
  <c r="J113" i="13"/>
  <c r="N179" i="15"/>
  <c r="K149" i="15"/>
  <c r="Q153" i="15"/>
  <c r="H28" i="15"/>
  <c r="P191" i="13"/>
  <c r="Q191" i="13" s="1"/>
  <c r="G38" i="15"/>
  <c r="H160" i="15"/>
  <c r="M196" i="13"/>
  <c r="N196" i="13" s="1"/>
  <c r="F165" i="13"/>
  <c r="N161" i="15"/>
  <c r="J146" i="13"/>
  <c r="N173" i="15"/>
  <c r="K208" i="15"/>
  <c r="G41" i="13"/>
  <c r="E37" i="10"/>
  <c r="J28" i="13"/>
  <c r="H110" i="15"/>
  <c r="N202" i="15"/>
  <c r="L33" i="10"/>
  <c r="H115" i="15"/>
  <c r="M51" i="13"/>
  <c r="O51" i="10"/>
  <c r="H111" i="15"/>
  <c r="M26" i="13"/>
  <c r="J111" i="13"/>
  <c r="L114" i="10"/>
  <c r="I50" i="10"/>
  <c r="O103" i="10"/>
  <c r="M144" i="13"/>
  <c r="F107" i="13"/>
  <c r="F30" i="13"/>
  <c r="M47" i="13"/>
  <c r="E194" i="10"/>
  <c r="L157" i="10"/>
  <c r="Q148" i="15"/>
  <c r="M98" i="13"/>
  <c r="N98" i="13" s="1"/>
  <c r="M176" i="13"/>
  <c r="H168" i="15"/>
  <c r="P142" i="13"/>
  <c r="G155" i="15"/>
  <c r="H163" i="15"/>
  <c r="I40" i="10"/>
  <c r="K181" i="15"/>
  <c r="O200" i="10"/>
  <c r="O207" i="10"/>
  <c r="G184" i="13"/>
  <c r="E148" i="10"/>
  <c r="Q166" i="15"/>
  <c r="N138" i="15"/>
  <c r="P111" i="13"/>
  <c r="F52" i="13"/>
  <c r="K173" i="15"/>
  <c r="K108" i="15"/>
  <c r="J188" i="13"/>
  <c r="K188" i="13" s="1"/>
  <c r="J171" i="13"/>
  <c r="J147" i="13"/>
  <c r="L93" i="10"/>
  <c r="M34" i="13"/>
  <c r="N34" i="13" s="1"/>
  <c r="G195" i="15"/>
  <c r="O169" i="10"/>
  <c r="P100" i="13"/>
  <c r="I194" i="10"/>
  <c r="J44" i="13"/>
  <c r="L162" i="10"/>
  <c r="F158" i="13"/>
  <c r="Q32" i="15"/>
  <c r="L112" i="10"/>
  <c r="E59" i="10"/>
  <c r="L97" i="10"/>
  <c r="F185" i="13"/>
  <c r="N51" i="15"/>
  <c r="L41" i="10"/>
  <c r="F163" i="13"/>
  <c r="F60" i="13"/>
  <c r="F208" i="13"/>
  <c r="H208" i="13" s="1"/>
  <c r="K146" i="15"/>
  <c r="G211" i="15"/>
  <c r="M100" i="13"/>
  <c r="N100" i="13" s="1"/>
  <c r="O53" i="10"/>
  <c r="M170" i="13"/>
  <c r="I165" i="10"/>
  <c r="E34" i="10"/>
  <c r="J29" i="13"/>
  <c r="G58" i="13"/>
  <c r="G210" i="15"/>
  <c r="G68" i="15"/>
  <c r="M206" i="13"/>
  <c r="F197" i="13"/>
  <c r="N171" i="15"/>
  <c r="F51" i="13"/>
  <c r="G62" i="15"/>
  <c r="Q62" i="15"/>
  <c r="Q57" i="15"/>
  <c r="P37" i="13"/>
  <c r="G111" i="15"/>
  <c r="E69" i="10"/>
  <c r="F47" i="15"/>
  <c r="G163" i="15"/>
  <c r="P55" i="13"/>
  <c r="P172" i="13"/>
  <c r="Q172" i="13" s="1"/>
  <c r="I115" i="10"/>
  <c r="I111" i="10"/>
  <c r="E103" i="10"/>
  <c r="M202" i="13"/>
  <c r="O108" i="10"/>
  <c r="M141" i="13"/>
  <c r="N101" i="15"/>
  <c r="I138" i="10"/>
  <c r="H51" i="15"/>
  <c r="E53" i="10"/>
  <c r="I197" i="10"/>
  <c r="E172" i="10"/>
  <c r="K210" i="15"/>
  <c r="Q205" i="15"/>
  <c r="O175" i="10"/>
  <c r="G193" i="13"/>
  <c r="I186" i="10"/>
  <c r="O204" i="10"/>
  <c r="I196" i="10"/>
  <c r="P181" i="13"/>
  <c r="N33" i="15"/>
  <c r="G70" i="15"/>
  <c r="P169" i="13"/>
  <c r="Q169" i="13" s="1"/>
  <c r="O33" i="10"/>
  <c r="G164" i="13"/>
  <c r="H113" i="15"/>
  <c r="F91" i="13"/>
  <c r="P112" i="13"/>
  <c r="G34" i="13"/>
  <c r="I25" i="20"/>
  <c r="G158" i="13"/>
  <c r="G134" i="13"/>
  <c r="L138" i="20"/>
  <c r="E112" i="10"/>
  <c r="H179" i="15"/>
  <c r="F196" i="13"/>
  <c r="H196" i="13" s="1"/>
  <c r="N54" i="15"/>
  <c r="F156" i="13"/>
  <c r="F157" i="13"/>
  <c r="N102" i="15"/>
  <c r="J46" i="13"/>
  <c r="G202" i="13"/>
  <c r="P29" i="13"/>
  <c r="G152" i="13"/>
  <c r="G182" i="15"/>
  <c r="P59" i="13"/>
  <c r="O43" i="10"/>
  <c r="J59" i="13"/>
  <c r="K59" i="13" s="1"/>
  <c r="O50" i="10"/>
  <c r="K57" i="15"/>
  <c r="J162" i="13"/>
  <c r="N56" i="15"/>
  <c r="Q211" i="15"/>
  <c r="P192" i="13"/>
  <c r="L63" i="10"/>
  <c r="M31" i="13"/>
  <c r="H114" i="15"/>
  <c r="K141" i="15"/>
  <c r="K138" i="15"/>
  <c r="H37" i="15"/>
  <c r="E205" i="10"/>
  <c r="J155" i="13"/>
  <c r="F187" i="13"/>
  <c r="M156" i="13"/>
  <c r="M48" i="13"/>
  <c r="G69" i="15"/>
  <c r="Q64" i="15"/>
  <c r="G159" i="15"/>
  <c r="P103" i="13"/>
  <c r="O199" i="10"/>
  <c r="K61" i="15"/>
  <c r="F176" i="13"/>
  <c r="P61" i="13"/>
  <c r="L46" i="10"/>
  <c r="P54" i="13"/>
  <c r="J190" i="13"/>
  <c r="F193" i="13"/>
  <c r="I54" i="10"/>
  <c r="G28" i="13"/>
  <c r="G193" i="15"/>
  <c r="L142" i="10"/>
  <c r="F145" i="13"/>
  <c r="G189" i="15"/>
  <c r="J52" i="13"/>
  <c r="O64" i="10"/>
  <c r="L155" i="10"/>
  <c r="J64" i="13"/>
  <c r="J67" i="13"/>
  <c r="G203" i="13"/>
  <c r="H32" i="15"/>
  <c r="M61" i="13"/>
  <c r="Q176" i="15"/>
  <c r="Q147" i="15"/>
  <c r="F62" i="13"/>
  <c r="K158" i="15"/>
  <c r="H146" i="15"/>
  <c r="M59" i="13"/>
  <c r="N59" i="13" s="1"/>
  <c r="G174" i="13"/>
  <c r="Q186" i="15"/>
  <c r="J158" i="13"/>
  <c r="L205" i="10"/>
  <c r="H186" i="15"/>
  <c r="J197" i="13"/>
  <c r="K197" i="13" s="1"/>
  <c r="P162" i="13"/>
  <c r="Q162" i="13" s="1"/>
  <c r="Q105" i="15"/>
  <c r="E187" i="10"/>
  <c r="M189" i="13"/>
  <c r="N189" i="13" s="1"/>
  <c r="E144" i="10"/>
  <c r="J175" i="13"/>
  <c r="P186" i="13"/>
  <c r="Q186" i="13" s="1"/>
  <c r="P67" i="13"/>
  <c r="Q67" i="13" s="1"/>
  <c r="F53" i="13"/>
  <c r="H53" i="13" s="1"/>
  <c r="Q159" i="15"/>
  <c r="F169" i="13"/>
  <c r="E176" i="10"/>
  <c r="N150" i="15"/>
  <c r="L99" i="10"/>
  <c r="K152" i="15"/>
  <c r="M184" i="13"/>
  <c r="H63" i="15"/>
  <c r="N50" i="15"/>
  <c r="M147" i="13"/>
  <c r="E147" i="10"/>
  <c r="P26" i="13"/>
  <c r="G101" i="13"/>
  <c r="G43" i="15"/>
  <c r="E65" i="10"/>
  <c r="J143" i="13"/>
  <c r="G25" i="15"/>
  <c r="G186" i="13"/>
  <c r="G56" i="15"/>
  <c r="I168" i="10"/>
  <c r="E208" i="10"/>
  <c r="I99" i="10"/>
  <c r="H144" i="15"/>
  <c r="K30" i="15"/>
  <c r="P106" i="13"/>
  <c r="Q106" i="13" s="1"/>
  <c r="G30" i="13"/>
  <c r="E29" i="10"/>
  <c r="J156" i="13"/>
  <c r="K156" i="13" s="1"/>
  <c r="G64" i="13"/>
  <c r="K145" i="15"/>
  <c r="Q208" i="15"/>
  <c r="Q192" i="15"/>
  <c r="K193" i="13"/>
  <c r="K67" i="13"/>
  <c r="K171" i="13"/>
  <c r="K90" i="13"/>
  <c r="N89" i="13"/>
  <c r="K202" i="13"/>
  <c r="N66" i="13"/>
  <c r="K28" i="13"/>
  <c r="N135" i="13"/>
  <c r="N92" i="15"/>
  <c r="H47" i="13"/>
  <c r="K106" i="13"/>
  <c r="N192" i="13"/>
  <c r="Q110" i="13"/>
  <c r="N183" i="13"/>
  <c r="H107" i="13"/>
  <c r="K113" i="13"/>
  <c r="N35" i="13"/>
  <c r="H62" i="13"/>
  <c r="N141" i="13"/>
  <c r="N156" i="13"/>
  <c r="K46" i="13"/>
  <c r="N139" i="13"/>
  <c r="Q192" i="13"/>
  <c r="H197" i="13"/>
  <c r="Q39" i="13"/>
  <c r="N144" i="13"/>
  <c r="G140" i="15"/>
  <c r="I48" i="10"/>
  <c r="M195" i="13"/>
  <c r="N195" i="13" s="1"/>
  <c r="L203" i="10"/>
  <c r="I206" i="10"/>
  <c r="G93" i="13"/>
  <c r="F173" i="13"/>
  <c r="H173" i="13" s="1"/>
  <c r="I34" i="10"/>
  <c r="J93" i="13"/>
  <c r="K93" i="13" s="1"/>
  <c r="L100" i="10"/>
  <c r="H208" i="15"/>
  <c r="G139" i="15"/>
  <c r="J38" i="13"/>
  <c r="G151" i="15"/>
  <c r="G189" i="13"/>
  <c r="Q95" i="15"/>
  <c r="M165" i="13"/>
  <c r="I148" i="10"/>
  <c r="H166" i="15"/>
  <c r="O148" i="10"/>
  <c r="E209" i="10"/>
  <c r="E49" i="10"/>
  <c r="M107" i="13"/>
  <c r="I210" i="10"/>
  <c r="H164" i="15"/>
  <c r="K33" i="15"/>
  <c r="N142" i="15"/>
  <c r="N141" i="15"/>
  <c r="O139" i="10"/>
  <c r="J141" i="13"/>
  <c r="M28" i="13"/>
  <c r="G187" i="13"/>
  <c r="G57" i="15"/>
  <c r="Q110" i="15"/>
  <c r="L178" i="10"/>
  <c r="M201" i="13"/>
  <c r="K27" i="15"/>
  <c r="H36" i="15"/>
  <c r="N98" i="15"/>
  <c r="L163" i="10"/>
  <c r="H60" i="15"/>
  <c r="J135" i="13"/>
  <c r="K135" i="13" s="1"/>
  <c r="E70" i="10"/>
  <c r="Q169" i="15"/>
  <c r="K115" i="15"/>
  <c r="N204" i="15"/>
  <c r="N66" i="15"/>
  <c r="Q116" i="15"/>
  <c r="E109" i="10"/>
  <c r="K62" i="15"/>
  <c r="L55" i="10"/>
  <c r="H185" i="15"/>
  <c r="P140" i="13"/>
  <c r="Q65" i="15"/>
  <c r="K42" i="15"/>
  <c r="O30" i="10"/>
  <c r="F65" i="13"/>
  <c r="J172" i="13"/>
  <c r="G97" i="13"/>
  <c r="I139" i="10"/>
  <c r="P163" i="13"/>
  <c r="Q163" i="13" s="1"/>
  <c r="E67" i="10"/>
  <c r="H151" i="15"/>
  <c r="P197" i="13"/>
  <c r="F37" i="13"/>
  <c r="H37" i="13" s="1"/>
  <c r="K29" i="13"/>
  <c r="K146" i="13"/>
  <c r="Q45" i="13"/>
  <c r="K44" i="13"/>
  <c r="Q167" i="15"/>
  <c r="I166" i="10"/>
  <c r="G43" i="13"/>
  <c r="G109" i="13"/>
  <c r="Q26" i="15"/>
  <c r="E56" i="10"/>
  <c r="G175" i="15"/>
  <c r="F204" i="13"/>
  <c r="Q30" i="15"/>
  <c r="Q67" i="15"/>
  <c r="E31" i="10"/>
  <c r="Q172" i="15"/>
  <c r="K50" i="15"/>
  <c r="O100" i="10"/>
  <c r="O154" i="10"/>
  <c r="K188" i="15"/>
  <c r="H192" i="15"/>
  <c r="G172" i="15"/>
  <c r="Q142" i="15"/>
  <c r="F172" i="13"/>
  <c r="G25" i="13"/>
  <c r="G207" i="15"/>
  <c r="N99" i="15"/>
  <c r="I37" i="10"/>
  <c r="Q173" i="15"/>
  <c r="N65" i="15"/>
  <c r="M163" i="13"/>
  <c r="J207" i="13"/>
  <c r="I177" i="10"/>
  <c r="E207" i="10"/>
  <c r="E149" i="10"/>
  <c r="P165" i="13"/>
  <c r="Q165" i="13" s="1"/>
  <c r="E51" i="10"/>
  <c r="N163" i="15"/>
  <c r="I184" i="10"/>
  <c r="N184" i="15"/>
  <c r="Q151" i="15"/>
  <c r="M158" i="13"/>
  <c r="N158" i="13" s="1"/>
  <c r="G179" i="15"/>
  <c r="F138" i="13"/>
  <c r="H138" i="13" s="1"/>
  <c r="G143" i="15"/>
  <c r="K93" i="15"/>
  <c r="I102" i="10"/>
  <c r="M137" i="15"/>
  <c r="E160" i="10"/>
  <c r="M186" i="13"/>
  <c r="F31" i="13"/>
  <c r="N42" i="15"/>
  <c r="E150" i="10"/>
  <c r="F93" i="13"/>
  <c r="H93" i="13" s="1"/>
  <c r="O54" i="10"/>
  <c r="P168" i="13"/>
  <c r="O25" i="20"/>
  <c r="E173" i="10"/>
  <c r="P137" i="13"/>
  <c r="G92" i="13"/>
  <c r="M95" i="13"/>
  <c r="N95" i="13" s="1"/>
  <c r="E62" i="10"/>
  <c r="L139" i="10"/>
  <c r="P208" i="13"/>
  <c r="O166" i="10"/>
  <c r="E91" i="10"/>
  <c r="N64" i="15"/>
  <c r="K206" i="15"/>
  <c r="L158" i="10"/>
  <c r="G55" i="15"/>
  <c r="Q157" i="15"/>
  <c r="I114" i="10"/>
  <c r="N70" i="15"/>
  <c r="G147" i="15"/>
  <c r="J178" i="13"/>
  <c r="K178" i="13" s="1"/>
  <c r="G146" i="13"/>
  <c r="M25" i="15"/>
  <c r="N25" i="15" s="1"/>
  <c r="O38" i="10"/>
  <c r="J170" i="13"/>
  <c r="L113" i="10"/>
  <c r="H55" i="15"/>
  <c r="I137" i="10"/>
  <c r="G53" i="15"/>
  <c r="F39" i="13"/>
  <c r="E41" i="10"/>
  <c r="N175" i="15"/>
  <c r="L145" i="10"/>
  <c r="P134" i="13"/>
  <c r="K116" i="15"/>
  <c r="G59" i="13"/>
  <c r="I203" i="10"/>
  <c r="H203" i="15"/>
  <c r="G112" i="13"/>
  <c r="I105" i="10"/>
  <c r="Q40" i="15"/>
  <c r="I61" i="10"/>
  <c r="H210" i="15"/>
  <c r="J179" i="13"/>
  <c r="K179" i="13" s="1"/>
  <c r="P145" i="13"/>
  <c r="N62" i="15"/>
  <c r="F177" i="13"/>
  <c r="P195" i="13"/>
  <c r="F137" i="15"/>
  <c r="H137" i="15" s="1"/>
  <c r="G187" i="15"/>
  <c r="H66" i="15"/>
  <c r="J134" i="13"/>
  <c r="K134" i="13" s="1"/>
  <c r="L189" i="10"/>
  <c r="G29" i="15"/>
  <c r="L91" i="10"/>
  <c r="E193" i="10"/>
  <c r="P178" i="13"/>
  <c r="H43" i="15"/>
  <c r="I140" i="10"/>
  <c r="M157" i="13"/>
  <c r="P182" i="13"/>
  <c r="L52" i="10"/>
  <c r="Q42" i="15"/>
  <c r="Q66" i="15"/>
  <c r="N181" i="15"/>
  <c r="K28" i="15"/>
  <c r="J94" i="13"/>
  <c r="M142" i="13"/>
  <c r="N142" i="13" s="1"/>
  <c r="O91" i="10"/>
  <c r="E151" i="10"/>
  <c r="J49" i="13"/>
  <c r="K160" i="15"/>
  <c r="H56" i="15"/>
  <c r="L193" i="10"/>
  <c r="H188" i="15"/>
  <c r="J32" i="13"/>
  <c r="P174" i="13"/>
  <c r="P184" i="13"/>
  <c r="Q184" i="13" s="1"/>
  <c r="G102" i="13"/>
  <c r="P41" i="13"/>
  <c r="H154" i="15"/>
  <c r="E97" i="10"/>
  <c r="N180" i="15"/>
  <c r="F146" i="13"/>
  <c r="L200" i="10"/>
  <c r="O194" i="10"/>
  <c r="N193" i="15"/>
  <c r="K48" i="15"/>
  <c r="G47" i="15"/>
  <c r="M191" i="13"/>
  <c r="K185" i="15"/>
  <c r="I189" i="10"/>
  <c r="P175" i="13"/>
  <c r="L152" i="10"/>
  <c r="P68" i="13"/>
  <c r="J157" i="13"/>
  <c r="K157" i="13" s="1"/>
  <c r="Q29" i="15"/>
  <c r="I191" i="10"/>
  <c r="M138" i="13"/>
  <c r="N138" i="13" s="1"/>
  <c r="P143" i="13"/>
  <c r="Q143" i="13" s="1"/>
  <c r="F96" i="13"/>
  <c r="Q98" i="15"/>
  <c r="I199" i="10"/>
  <c r="L106" i="10"/>
  <c r="G47" i="13"/>
  <c r="M97" i="13"/>
  <c r="O202" i="10"/>
  <c r="J164" i="13"/>
  <c r="K164" i="13" s="1"/>
  <c r="P167" i="13"/>
  <c r="N185" i="15"/>
  <c r="P57" i="13"/>
  <c r="N148" i="15"/>
  <c r="M90" i="13"/>
  <c r="Q177" i="15"/>
  <c r="F46" i="13"/>
  <c r="H46" i="13" s="1"/>
  <c r="N154" i="15"/>
  <c r="G197" i="13"/>
  <c r="M43" i="13"/>
  <c r="M181" i="13"/>
  <c r="N181" i="13" s="1"/>
  <c r="E179" i="10"/>
  <c r="N189" i="15"/>
  <c r="F34" i="13"/>
  <c r="H34" i="13" s="1"/>
  <c r="Q139" i="15"/>
  <c r="M32" i="13"/>
  <c r="K144" i="15"/>
  <c r="F144" i="13"/>
  <c r="I155" i="10"/>
  <c r="N172" i="15"/>
  <c r="G110" i="13"/>
  <c r="G58" i="15"/>
  <c r="J137" i="13"/>
  <c r="K137" i="13" s="1"/>
  <c r="M180" i="13"/>
  <c r="F159" i="13"/>
  <c r="N178" i="15"/>
  <c r="I142" i="10"/>
  <c r="L188" i="10"/>
  <c r="O115" i="10"/>
  <c r="I103" i="10"/>
  <c r="N158" i="15"/>
  <c r="Q143" i="15"/>
  <c r="K96" i="15"/>
  <c r="H200" i="15"/>
  <c r="L66" i="10"/>
  <c r="P42" i="13"/>
  <c r="I95" i="10"/>
  <c r="G147" i="13"/>
  <c r="O101" i="10"/>
  <c r="M187" i="13"/>
  <c r="M47" i="15"/>
  <c r="N47" i="15" s="1"/>
  <c r="G42" i="15"/>
  <c r="K100" i="15"/>
  <c r="P196" i="13"/>
  <c r="Q196" i="13" s="1"/>
  <c r="H196" i="15"/>
  <c r="I110" i="10"/>
  <c r="I36" i="10"/>
  <c r="P65" i="13"/>
  <c r="J105" i="13"/>
  <c r="H211" i="15"/>
  <c r="N41" i="15"/>
  <c r="P90" i="13"/>
  <c r="F134" i="13"/>
  <c r="E48" i="10"/>
  <c r="J199" i="13"/>
  <c r="K199" i="13" s="1"/>
  <c r="J25" i="13"/>
  <c r="K25" i="13" s="1"/>
  <c r="J151" i="13"/>
  <c r="G136" i="13"/>
  <c r="O141" i="10"/>
  <c r="K99" i="15"/>
  <c r="Q113" i="15"/>
  <c r="O209" i="10"/>
  <c r="H41" i="15"/>
  <c r="I143" i="10"/>
  <c r="F111" i="13"/>
  <c r="H111" i="13" s="1"/>
  <c r="K191" i="15"/>
  <c r="G96" i="15"/>
  <c r="I141" i="10"/>
  <c r="P95" i="13"/>
  <c r="O42" i="10"/>
  <c r="N104" i="15"/>
  <c r="Q94" i="15"/>
  <c r="Q196" i="15"/>
  <c r="F141" i="13"/>
  <c r="M36" i="13"/>
  <c r="L206" i="10"/>
  <c r="L153" i="10"/>
  <c r="P58" i="13"/>
  <c r="E201" i="10"/>
  <c r="N96" i="15"/>
  <c r="L138" i="10"/>
  <c r="I169" i="10"/>
  <c r="E54" i="10"/>
  <c r="G33" i="15"/>
  <c r="P190" i="13"/>
  <c r="E157" i="10"/>
  <c r="G44" i="13"/>
  <c r="O179" i="10"/>
  <c r="P47" i="13"/>
  <c r="Q47" i="13" s="1"/>
  <c r="J189" i="13"/>
  <c r="I107" i="10"/>
  <c r="J68" i="13"/>
  <c r="K32" i="13"/>
  <c r="Q57" i="13"/>
  <c r="N180" i="13"/>
  <c r="H144" i="13"/>
  <c r="N145" i="13"/>
  <c r="Q68" i="13"/>
  <c r="N206" i="13"/>
  <c r="K139" i="13"/>
  <c r="Q41" i="13"/>
  <c r="H146" i="13"/>
  <c r="K96" i="13"/>
  <c r="K101" i="13"/>
  <c r="K158" i="13"/>
  <c r="H110" i="13"/>
  <c r="Q95" i="13"/>
  <c r="Q42" i="13"/>
  <c r="Q145" i="13"/>
  <c r="N137" i="13"/>
  <c r="Q51" i="13"/>
  <c r="Q112" i="13"/>
  <c r="N106" i="13"/>
  <c r="Q100" i="13"/>
  <c r="K143" i="13"/>
  <c r="N25" i="13"/>
  <c r="N90" i="13"/>
  <c r="H113" i="13"/>
  <c r="K95" i="13"/>
  <c r="K176" i="13"/>
  <c r="Q138" i="13"/>
  <c r="H165" i="13"/>
  <c r="K38" i="13"/>
  <c r="K172" i="13"/>
  <c r="Q97" i="13"/>
  <c r="E154" i="10"/>
  <c r="L48" i="10"/>
  <c r="Q56" i="15"/>
  <c r="G54" i="15"/>
  <c r="G112" i="15"/>
  <c r="J102" i="13"/>
  <c r="K102" i="13" s="1"/>
  <c r="L28" i="10"/>
  <c r="F25" i="13"/>
  <c r="H25" i="13" s="1"/>
  <c r="I175" i="10"/>
  <c r="L151" i="10"/>
  <c r="F102" i="13"/>
  <c r="L173" i="10"/>
  <c r="G183" i="15"/>
  <c r="I69" i="10"/>
  <c r="P150" i="13"/>
  <c r="K139" i="15"/>
  <c r="I41" i="10"/>
  <c r="F59" i="13"/>
  <c r="H59" i="13" s="1"/>
  <c r="P146" i="13"/>
  <c r="Q146" i="13" s="1"/>
  <c r="M112" i="13"/>
  <c r="I150" i="10"/>
  <c r="I65" i="10"/>
  <c r="N186" i="15"/>
  <c r="O157" i="10"/>
  <c r="K64" i="15"/>
  <c r="F89" i="13"/>
  <c r="H89" i="13" s="1"/>
  <c r="J33" i="13"/>
  <c r="M44" i="13"/>
  <c r="N44" i="13" s="1"/>
  <c r="H207" i="15"/>
  <c r="M154" i="13"/>
  <c r="N154" i="13" s="1"/>
  <c r="L32" i="10"/>
  <c r="P185" i="13"/>
  <c r="Q185" i="13" s="1"/>
  <c r="F109" i="13"/>
  <c r="G49" i="15"/>
  <c r="M161" i="13"/>
  <c r="L47" i="10"/>
  <c r="N170" i="15"/>
  <c r="P136" i="13"/>
  <c r="Q136" i="13" s="1"/>
  <c r="E26" i="10"/>
  <c r="H40" i="15"/>
  <c r="H50" i="15"/>
  <c r="J65" i="13"/>
  <c r="K65" i="13" s="1"/>
  <c r="G180" i="15"/>
  <c r="Q55" i="15"/>
  <c r="O155" i="10"/>
  <c r="Q150" i="15"/>
  <c r="O173" i="10"/>
  <c r="I192" i="10"/>
  <c r="Q109" i="13"/>
  <c r="H185" i="13"/>
  <c r="Q111" i="13"/>
  <c r="N157" i="13"/>
  <c r="I157" i="10"/>
  <c r="O35" i="10"/>
  <c r="J138" i="13"/>
  <c r="K138" i="13" s="1"/>
  <c r="F35" i="13"/>
  <c r="L104" i="10"/>
  <c r="J97" i="13"/>
  <c r="K97" i="13" s="1"/>
  <c r="F181" i="13"/>
  <c r="N199" i="15"/>
  <c r="M56" i="13"/>
  <c r="N94" i="15"/>
  <c r="J42" i="13"/>
  <c r="K42" i="13" s="1"/>
  <c r="G195" i="13"/>
  <c r="Q155" i="15"/>
  <c r="I51" i="10"/>
  <c r="O48" i="20"/>
  <c r="H53" i="15"/>
  <c r="M42" i="13"/>
  <c r="N42" i="13" s="1"/>
  <c r="E68" i="10"/>
  <c r="G59" i="15"/>
  <c r="F152" i="13"/>
  <c r="H152" i="13" s="1"/>
  <c r="K207" i="15"/>
  <c r="F92" i="15"/>
  <c r="K52" i="15"/>
  <c r="N165" i="15"/>
  <c r="E146" i="10"/>
  <c r="N37" i="15"/>
  <c r="K71" i="15"/>
  <c r="F206" i="13"/>
  <c r="H206" i="13" s="1"/>
  <c r="L146" i="10"/>
  <c r="E198" i="10"/>
  <c r="I163" i="10"/>
  <c r="E166" i="10"/>
  <c r="H57" i="15"/>
  <c r="O174" i="10"/>
  <c r="N159" i="15"/>
  <c r="G168" i="13"/>
  <c r="G162" i="13"/>
  <c r="M58" i="13"/>
  <c r="N58" i="13" s="1"/>
  <c r="O114" i="10"/>
  <c r="O92" i="10"/>
  <c r="H26" i="15"/>
  <c r="G201" i="15"/>
  <c r="O105" i="10"/>
  <c r="J39" i="13"/>
  <c r="K39" i="13" s="1"/>
  <c r="N140" i="15"/>
  <c r="P52" i="13"/>
  <c r="Q52" i="13" s="1"/>
  <c r="J48" i="13"/>
  <c r="K48" i="13" s="1"/>
  <c r="O136" i="10"/>
  <c r="M50" i="13"/>
  <c r="K112" i="15"/>
  <c r="F179" i="13"/>
  <c r="H179" i="13" s="1"/>
  <c r="M134" i="13"/>
  <c r="N134" i="13" s="1"/>
  <c r="M113" i="13"/>
  <c r="K60" i="15"/>
  <c r="K113" i="15"/>
  <c r="L39" i="10"/>
  <c r="Q191" i="15"/>
  <c r="Q96" i="15"/>
  <c r="L202" i="10"/>
  <c r="N168" i="15"/>
  <c r="G94" i="13"/>
  <c r="H99" i="15"/>
  <c r="N54" i="13"/>
  <c r="Q27" i="13"/>
  <c r="Q174" i="13"/>
  <c r="H35" i="13"/>
  <c r="Q142" i="13"/>
  <c r="G30" i="15"/>
  <c r="J187" i="13"/>
  <c r="K187" i="13" s="1"/>
  <c r="I193" i="10"/>
  <c r="G155" i="13"/>
  <c r="F162" i="13"/>
  <c r="H162" i="13" s="1"/>
  <c r="G151" i="13"/>
  <c r="I162" i="10"/>
  <c r="N162" i="15"/>
  <c r="G102" i="15"/>
  <c r="O110" i="10"/>
  <c r="I167" i="10"/>
  <c r="E93" i="10"/>
  <c r="O57" i="10"/>
  <c r="L48" i="20"/>
  <c r="F97" i="13"/>
  <c r="H97" i="13" s="1"/>
  <c r="O196" i="10"/>
  <c r="I60" i="10"/>
  <c r="L194" i="10"/>
  <c r="I104" i="10"/>
  <c r="I30" i="10"/>
  <c r="P44" i="13"/>
  <c r="Q44" i="13" s="1"/>
  <c r="G194" i="13"/>
  <c r="O160" i="10"/>
  <c r="I138" i="20"/>
  <c r="E200" i="10"/>
  <c r="L31" i="10"/>
  <c r="P38" i="13"/>
  <c r="F155" i="13"/>
  <c r="H155" i="13" s="1"/>
  <c r="Q201" i="15"/>
  <c r="O192" i="10"/>
  <c r="P147" i="13"/>
  <c r="P96" i="13"/>
  <c r="Q96" i="13" s="1"/>
  <c r="H101" i="15"/>
  <c r="F94" i="13"/>
  <c r="H94" i="13" s="1"/>
  <c r="J58" i="13"/>
  <c r="K58" i="13" s="1"/>
  <c r="P36" i="13"/>
  <c r="Q36" i="13" s="1"/>
  <c r="O138" i="10"/>
  <c r="K200" i="15"/>
  <c r="I98" i="10"/>
  <c r="O65" i="10"/>
  <c r="N197" i="15"/>
  <c r="Q194" i="15"/>
  <c r="G57" i="13"/>
  <c r="M102" i="13"/>
  <c r="N102" i="13" s="1"/>
  <c r="N155" i="15"/>
  <c r="E190" i="10"/>
  <c r="M148" i="13"/>
  <c r="N148" i="13" s="1"/>
  <c r="K168" i="15"/>
  <c r="G37" i="15"/>
  <c r="G67" i="15"/>
  <c r="E167" i="10"/>
  <c r="G177" i="13"/>
  <c r="O106" i="10"/>
  <c r="I57" i="10"/>
  <c r="E143" i="10"/>
  <c r="E203" i="10"/>
  <c r="H116" i="15"/>
  <c r="L198" i="10"/>
  <c r="H169" i="15"/>
  <c r="N100" i="15"/>
  <c r="Q189" i="15"/>
  <c r="Q99" i="15"/>
  <c r="I208" i="10"/>
  <c r="G66" i="15"/>
  <c r="G169" i="13"/>
  <c r="N35" i="15"/>
  <c r="J184" i="13"/>
  <c r="K184" i="13" s="1"/>
  <c r="G199" i="15"/>
  <c r="H194" i="15"/>
  <c r="F56" i="13"/>
  <c r="H56" i="13" s="1"/>
  <c r="K102" i="15"/>
  <c r="G178" i="15"/>
  <c r="J167" i="13"/>
  <c r="K167" i="13" s="1"/>
  <c r="L25" i="20"/>
  <c r="M177" i="13"/>
  <c r="N177" i="13" s="1"/>
  <c r="O32" i="10"/>
  <c r="K203" i="15"/>
  <c r="F99" i="13"/>
  <c r="H99" i="13" s="1"/>
  <c r="F68" i="13"/>
  <c r="H68" i="13" s="1"/>
  <c r="O69" i="10"/>
  <c r="N115" i="15"/>
  <c r="K192" i="15"/>
  <c r="G185" i="13"/>
  <c r="Q102" i="15"/>
  <c r="J174" i="13"/>
  <c r="K174" i="13" s="1"/>
  <c r="I63" i="10"/>
  <c r="Q114" i="15"/>
  <c r="F61" i="13"/>
  <c r="H61" i="13" s="1"/>
  <c r="J148" i="13"/>
  <c r="F64" i="13"/>
  <c r="F43" i="13"/>
  <c r="J186" i="13"/>
  <c r="E42" i="10"/>
  <c r="Q36" i="15"/>
  <c r="G97" i="15"/>
  <c r="I35" i="10"/>
  <c r="H105" i="15"/>
  <c r="E199" i="10"/>
  <c r="Q170" i="15"/>
  <c r="J144" i="13"/>
  <c r="E28" i="10"/>
  <c r="L93" i="20"/>
  <c r="L54" i="10"/>
  <c r="F25" i="15"/>
  <c r="H25" i="15" s="1"/>
  <c r="P151" i="13"/>
  <c r="Q151" i="13" s="1"/>
  <c r="N28" i="15"/>
  <c r="K114" i="15"/>
  <c r="L69" i="10"/>
  <c r="J99" i="13"/>
  <c r="E58" i="10"/>
  <c r="Q195" i="15"/>
  <c r="I144" i="10"/>
  <c r="J177" i="13"/>
  <c r="K177" i="13" s="1"/>
  <c r="G52" i="13"/>
  <c r="O152" i="10"/>
  <c r="G53" i="13"/>
  <c r="N205" i="15"/>
  <c r="G54" i="13"/>
  <c r="P161" i="13"/>
  <c r="Q161" i="13" s="1"/>
  <c r="G99" i="15"/>
  <c r="G105" i="15"/>
  <c r="I38" i="10"/>
  <c r="G206" i="13"/>
  <c r="I97" i="10"/>
  <c r="F143" i="13"/>
  <c r="P166" i="13"/>
  <c r="Q166" i="13" s="1"/>
  <c r="G33" i="13"/>
  <c r="G32" i="13"/>
  <c r="E108" i="10"/>
  <c r="F175" i="13"/>
  <c r="H175" i="13" s="1"/>
  <c r="N71" i="15"/>
  <c r="L177" i="10"/>
  <c r="Q190" i="15"/>
  <c r="K211" i="15"/>
  <c r="N200" i="15"/>
  <c r="P204" i="13"/>
  <c r="Q204" i="13" s="1"/>
  <c r="P105" i="13"/>
  <c r="Q105" i="13" s="1"/>
  <c r="G94" i="15"/>
  <c r="P89" i="13"/>
  <c r="G100" i="15"/>
  <c r="P164" i="13"/>
  <c r="E159" i="10"/>
  <c r="H187" i="15"/>
  <c r="L56" i="10"/>
  <c r="F58" i="13"/>
  <c r="H58" i="13" s="1"/>
  <c r="G95" i="15"/>
  <c r="M136" i="13"/>
  <c r="N136" i="13" s="1"/>
  <c r="I96" i="10"/>
  <c r="J27" i="13"/>
  <c r="I136" i="10"/>
  <c r="N166" i="15"/>
  <c r="M160" i="13"/>
  <c r="N160" i="13" s="1"/>
  <c r="K148" i="15"/>
  <c r="M199" i="13"/>
  <c r="N199" i="13" s="1"/>
  <c r="N111" i="15"/>
  <c r="E182" i="10"/>
  <c r="P159" i="13"/>
  <c r="Q159" i="13" s="1"/>
  <c r="Q198" i="15"/>
  <c r="G41" i="15"/>
  <c r="J112" i="13"/>
  <c r="K184" i="15"/>
  <c r="Q210" i="15"/>
  <c r="P188" i="13"/>
  <c r="O181" i="10"/>
  <c r="F203" i="13"/>
  <c r="H203" i="13" s="1"/>
  <c r="M193" i="13"/>
  <c r="N193" i="13" s="1"/>
  <c r="N190" i="15"/>
  <c r="F139" i="13"/>
  <c r="H139" i="13" s="1"/>
  <c r="G188" i="15"/>
  <c r="M159" i="13"/>
  <c r="N159" i="13" s="1"/>
  <c r="G108" i="13"/>
  <c r="G181" i="13"/>
  <c r="H150" i="15"/>
  <c r="G192" i="15"/>
  <c r="H173" i="15"/>
  <c r="E195" i="10"/>
  <c r="F136" i="13"/>
  <c r="L110" i="10"/>
  <c r="G37" i="13"/>
  <c r="G62" i="13"/>
  <c r="O61" i="10"/>
  <c r="L136" i="10"/>
  <c r="G101" i="15"/>
  <c r="Q70" i="15"/>
  <c r="G35" i="13"/>
  <c r="H71" i="15"/>
  <c r="F170" i="13"/>
  <c r="L94" i="10"/>
  <c r="E185" i="10"/>
  <c r="K104" i="15"/>
  <c r="M65" i="13"/>
  <c r="G180" i="13"/>
  <c r="E178" i="10"/>
  <c r="M167" i="13"/>
  <c r="N167" i="13" s="1"/>
  <c r="P49" i="13"/>
  <c r="F207" i="13"/>
  <c r="H207" i="13" s="1"/>
  <c r="E57" i="10"/>
  <c r="Q193" i="15"/>
  <c r="K156" i="15"/>
  <c r="F36" i="13"/>
  <c r="H36" i="13" s="1"/>
  <c r="K150" i="15"/>
  <c r="Q182" i="15"/>
  <c r="J159" i="13"/>
  <c r="J181" i="13"/>
  <c r="K69" i="15"/>
  <c r="P153" i="13"/>
  <c r="G66" i="13"/>
  <c r="N93" i="15"/>
  <c r="J182" i="13"/>
  <c r="P113" i="13"/>
  <c r="Q113" i="13" s="1"/>
  <c r="G149" i="15"/>
  <c r="K32" i="15"/>
  <c r="K172" i="15"/>
  <c r="F137" i="13"/>
  <c r="H137" i="13" s="1"/>
  <c r="E96" i="10"/>
  <c r="L36" i="10"/>
  <c r="E98" i="10"/>
  <c r="P170" i="13"/>
  <c r="E60" i="10"/>
  <c r="E33" i="10"/>
  <c r="I158" i="10"/>
  <c r="L103" i="10"/>
  <c r="L187" i="10"/>
  <c r="I112" i="10"/>
  <c r="E177" i="10"/>
  <c r="G71" i="15"/>
  <c r="P34" i="13"/>
  <c r="I179" i="10"/>
  <c r="F140" i="13"/>
  <c r="H54" i="15"/>
  <c r="N192" i="15"/>
  <c r="J36" i="13"/>
  <c r="G106" i="15"/>
  <c r="G173" i="13"/>
  <c r="H38" i="15"/>
  <c r="G168" i="15"/>
  <c r="G61" i="13"/>
  <c r="O189" i="10"/>
  <c r="N112" i="15"/>
  <c r="E95" i="10"/>
  <c r="F105" i="13"/>
  <c r="P92" i="15"/>
  <c r="Q92" i="15" s="1"/>
  <c r="H175" i="15"/>
  <c r="K186" i="15"/>
  <c r="F38" i="13"/>
  <c r="H38" i="13" s="1"/>
  <c r="G48" i="15"/>
  <c r="P176" i="13"/>
  <c r="Q28" i="15"/>
  <c r="O40" i="10"/>
  <c r="Q49" i="13"/>
  <c r="Q137" i="13"/>
  <c r="Q64" i="13"/>
  <c r="H204" i="13"/>
  <c r="H136" i="13"/>
  <c r="Q54" i="13"/>
  <c r="K155" i="13"/>
  <c r="Q177" i="13"/>
  <c r="H51" i="13"/>
  <c r="K94" i="13"/>
  <c r="Q175" i="13"/>
  <c r="Q65" i="13"/>
  <c r="N166" i="13"/>
  <c r="Q26" i="13"/>
  <c r="Q58" i="13"/>
  <c r="H101" i="13"/>
  <c r="Q61" i="13"/>
  <c r="H30" i="13"/>
  <c r="Q25" i="15"/>
  <c r="H60" i="13"/>
  <c r="K163" i="13"/>
  <c r="Q29" i="13"/>
  <c r="Q178" i="13"/>
  <c r="N39" i="13"/>
  <c r="Q181" i="13"/>
  <c r="N170" i="13"/>
  <c r="H31" i="13"/>
  <c r="H140" i="13"/>
  <c r="N61" i="13"/>
  <c r="Q195" i="13"/>
  <c r="K207" i="13"/>
  <c r="N175" i="13"/>
  <c r="K180" i="13"/>
  <c r="H193" i="13"/>
  <c r="H172" i="13"/>
  <c r="K111" i="13"/>
  <c r="N163" i="13"/>
  <c r="N48" i="13"/>
  <c r="N112" i="13"/>
  <c r="N108" i="13"/>
  <c r="H32" i="13"/>
  <c r="Q168" i="13"/>
  <c r="H157" i="13"/>
  <c r="H33" i="13"/>
  <c r="H45" i="13"/>
  <c r="H156" i="13"/>
  <c r="Q107" i="13"/>
  <c r="K105" i="13"/>
  <c r="K190" i="13"/>
  <c r="K33" i="13"/>
  <c r="H190" i="13"/>
  <c r="Q203" i="13"/>
  <c r="H102" i="13"/>
  <c r="Q32" i="13"/>
  <c r="H108" i="13"/>
  <c r="G27" i="15"/>
  <c r="N58" i="15"/>
  <c r="E25" i="20"/>
  <c r="J53" i="13"/>
  <c r="K53" i="13" s="1"/>
  <c r="G56" i="13"/>
  <c r="K98" i="15"/>
  <c r="H191" i="15"/>
  <c r="G111" i="13"/>
  <c r="Q38" i="15"/>
  <c r="N67" i="13"/>
  <c r="K148" i="13"/>
  <c r="Q34" i="13"/>
  <c r="H181" i="13"/>
  <c r="Q38" i="13"/>
  <c r="K170" i="13"/>
  <c r="H163" i="13"/>
  <c r="J47" i="15"/>
  <c r="K47" i="15" s="1"/>
  <c r="J60" i="13"/>
  <c r="J145" i="13"/>
  <c r="M194" i="13"/>
  <c r="N194" i="13" s="1"/>
  <c r="H96" i="15"/>
  <c r="K171" i="15"/>
  <c r="F189" i="13"/>
  <c r="N39" i="15"/>
  <c r="O31" i="10"/>
  <c r="E156" i="10"/>
  <c r="I52" i="10"/>
  <c r="E101" i="10"/>
  <c r="F57" i="13"/>
  <c r="F167" i="13"/>
  <c r="H68" i="15"/>
  <c r="Q147" i="13"/>
  <c r="N147" i="13"/>
  <c r="K64" i="13"/>
  <c r="K60" i="13"/>
  <c r="N145" i="15"/>
  <c r="K205" i="15"/>
  <c r="G104" i="13"/>
  <c r="N69" i="15"/>
  <c r="G207" i="13"/>
  <c r="J31" i="13"/>
  <c r="K31" i="13" s="1"/>
  <c r="P199" i="13"/>
  <c r="Q199" i="13" s="1"/>
  <c r="O151" i="10"/>
  <c r="G150" i="15"/>
  <c r="P60" i="13"/>
  <c r="M190" i="13"/>
  <c r="N190" i="13" s="1"/>
  <c r="P201" i="13"/>
  <c r="K106" i="15"/>
  <c r="J205" i="13"/>
  <c r="G160" i="15"/>
  <c r="G145" i="15"/>
  <c r="M57" i="13"/>
  <c r="J25" i="15"/>
  <c r="K194" i="15"/>
  <c r="H165" i="15"/>
  <c r="G103" i="13"/>
  <c r="J136" i="13"/>
  <c r="G204" i="13"/>
  <c r="N106" i="15"/>
  <c r="F149" i="13"/>
  <c r="H149" i="13" s="1"/>
  <c r="G115" i="15"/>
  <c r="J153" i="13"/>
  <c r="K153" i="13" s="1"/>
  <c r="M203" i="13"/>
  <c r="N203" i="13" s="1"/>
  <c r="K26" i="15"/>
  <c r="F195" i="13"/>
  <c r="H195" i="13" s="1"/>
  <c r="J195" i="13"/>
  <c r="K195" i="13" s="1"/>
  <c r="P43" i="13"/>
  <c r="L59" i="10"/>
  <c r="J152" i="13"/>
  <c r="K152" i="13" s="1"/>
  <c r="L207" i="10"/>
  <c r="O41" i="10"/>
  <c r="L172" i="10"/>
  <c r="M46" i="13"/>
  <c r="N46" i="13" s="1"/>
  <c r="F48" i="13"/>
  <c r="Q184" i="15"/>
  <c r="K95" i="15"/>
  <c r="E99" i="10"/>
  <c r="G28" i="15"/>
  <c r="G63" i="15"/>
  <c r="E38" i="10"/>
  <c r="F104" i="13"/>
  <c r="H104" i="13" s="1"/>
  <c r="G203" i="15"/>
  <c r="H157" i="15"/>
  <c r="N198" i="15"/>
  <c r="I147" i="10"/>
  <c r="O113" i="10"/>
  <c r="G202" i="15"/>
  <c r="L210" i="10"/>
  <c r="M143" i="13"/>
  <c r="N143" i="13" s="1"/>
  <c r="I31" i="10"/>
  <c r="J194" i="13"/>
  <c r="M103" i="13"/>
  <c r="N103" i="13" s="1"/>
  <c r="O109" i="10"/>
  <c r="M151" i="13"/>
  <c r="N151" i="13" s="1"/>
  <c r="H95" i="15"/>
  <c r="K70" i="15"/>
  <c r="O63" i="10"/>
  <c r="K38" i="15"/>
  <c r="E35" i="10"/>
  <c r="O39" i="10"/>
  <c r="L159" i="10"/>
  <c r="L143" i="10"/>
  <c r="N107" i="13"/>
  <c r="Q152" i="15"/>
  <c r="G164" i="15"/>
  <c r="H177" i="15"/>
  <c r="F205" i="13"/>
  <c r="H205" i="13" s="1"/>
  <c r="I160" i="10"/>
  <c r="G172" i="13"/>
  <c r="H139" i="15"/>
  <c r="P48" i="13"/>
  <c r="E189" i="10"/>
  <c r="K68" i="15"/>
  <c r="L190" i="10"/>
  <c r="H206" i="15"/>
  <c r="G34" i="15"/>
  <c r="K196" i="15"/>
  <c r="P139" i="13"/>
  <c r="Q139" i="13" s="1"/>
  <c r="H162" i="15"/>
  <c r="M60" i="13"/>
  <c r="N60" i="13" s="1"/>
  <c r="I113" i="10"/>
  <c r="I176" i="10"/>
  <c r="G185" i="15"/>
  <c r="P149" i="13"/>
  <c r="Q149" i="13" s="1"/>
  <c r="K193" i="15"/>
  <c r="O52" i="10"/>
  <c r="G45" i="13"/>
  <c r="K66" i="15"/>
  <c r="G196" i="13"/>
  <c r="Q204" i="15"/>
  <c r="G107" i="13"/>
  <c r="K67" i="15"/>
  <c r="G60" i="15"/>
  <c r="Q69" i="15"/>
  <c r="J100" i="13"/>
  <c r="K100" i="13" s="1"/>
  <c r="E27" i="10"/>
  <c r="G198" i="13"/>
  <c r="P40" i="13"/>
  <c r="Q40" i="13" s="1"/>
  <c r="I59" i="10"/>
  <c r="E47" i="10"/>
  <c r="I190" i="10"/>
  <c r="N29" i="15"/>
  <c r="F44" i="13"/>
  <c r="H44" i="13" s="1"/>
  <c r="P205" i="13"/>
  <c r="F90" i="13"/>
  <c r="H90" i="13" s="1"/>
  <c r="K195" i="15"/>
  <c r="N114" i="15"/>
  <c r="O145" i="10"/>
  <c r="M91" i="13"/>
  <c r="N91" i="13" s="1"/>
  <c r="F42" i="13"/>
  <c r="L50" i="10"/>
  <c r="K97" i="15"/>
  <c r="L148" i="10"/>
  <c r="P158" i="13"/>
  <c r="Q158" i="13" s="1"/>
  <c r="O142" i="10"/>
  <c r="G158" i="15"/>
  <c r="I151" i="10"/>
  <c r="H98" i="15"/>
  <c r="G29" i="13"/>
  <c r="H48" i="15"/>
  <c r="Q112" i="15"/>
  <c r="F191" i="13"/>
  <c r="P31" i="13"/>
  <c r="Q31" i="13" s="1"/>
  <c r="P200" i="13"/>
  <c r="N160" i="15"/>
  <c r="O66" i="10"/>
  <c r="E52" i="10"/>
  <c r="I28" i="10"/>
  <c r="P62" i="13"/>
  <c r="Q62" i="13" s="1"/>
  <c r="Q104" i="15"/>
  <c r="G161" i="15"/>
  <c r="Q203" i="15"/>
  <c r="J183" i="13"/>
  <c r="K183" i="13" s="1"/>
  <c r="I106" i="10"/>
  <c r="P93" i="13"/>
  <c r="F150" i="13"/>
  <c r="L197" i="10"/>
  <c r="Q163" i="15"/>
  <c r="Q37" i="15"/>
  <c r="P137" i="15"/>
  <c r="Q137" i="15" s="1"/>
  <c r="G178" i="13"/>
  <c r="G148" i="15"/>
  <c r="J34" i="13"/>
  <c r="K34" i="13" s="1"/>
  <c r="J61" i="13"/>
  <c r="K61" i="13" s="1"/>
  <c r="J161" i="13"/>
  <c r="K161" i="13" s="1"/>
  <c r="F98" i="13"/>
  <c r="H98" i="13" s="1"/>
  <c r="L160" i="10"/>
  <c r="I92" i="10"/>
  <c r="K155" i="15"/>
  <c r="N194" i="15"/>
  <c r="J166" i="13"/>
  <c r="K166" i="13" s="1"/>
  <c r="M49" i="13"/>
  <c r="I195" i="10"/>
  <c r="O25" i="10"/>
  <c r="H176" i="15"/>
  <c r="E169" i="10"/>
  <c r="Q162" i="15"/>
  <c r="E186" i="10"/>
  <c r="I43" i="10"/>
  <c r="G51" i="13"/>
  <c r="J54" i="13"/>
  <c r="K54" i="13" s="1"/>
  <c r="O99" i="10"/>
  <c r="M178" i="13"/>
  <c r="F106" i="13"/>
  <c r="H106" i="13" s="1"/>
  <c r="O62" i="10"/>
  <c r="Q33" i="15"/>
  <c r="E32" i="10"/>
  <c r="J92" i="13"/>
  <c r="K92" i="13" s="1"/>
  <c r="N167" i="15"/>
  <c r="L192" i="10"/>
  <c r="P104" i="13"/>
  <c r="Q104" i="13" s="1"/>
  <c r="J107" i="13"/>
  <c r="K107" i="13" s="1"/>
  <c r="E170" i="10"/>
  <c r="I146" i="10"/>
  <c r="L43" i="10"/>
  <c r="L57" i="10"/>
  <c r="J47" i="13"/>
  <c r="O59" i="10"/>
  <c r="O107" i="10"/>
  <c r="H107" i="15"/>
  <c r="G36" i="15"/>
  <c r="Q108" i="15"/>
  <c r="G208" i="13"/>
  <c r="I173" i="10"/>
  <c r="P141" i="13"/>
  <c r="Q141" i="13" s="1"/>
  <c r="G165" i="13"/>
  <c r="N103" i="15"/>
  <c r="O193" i="10"/>
  <c r="J200" i="13"/>
  <c r="J192" i="13"/>
  <c r="K192" i="13" s="1"/>
  <c r="G199" i="13"/>
  <c r="N157" i="15"/>
  <c r="G35" i="15"/>
  <c r="K56" i="15"/>
  <c r="L109" i="10"/>
  <c r="M152" i="13"/>
  <c r="O95" i="10"/>
  <c r="L144" i="10"/>
  <c r="K187" i="15"/>
  <c r="O208" i="10"/>
  <c r="P108" i="13"/>
  <c r="Q108" i="13" s="1"/>
  <c r="F49" i="13"/>
  <c r="H49" i="13" s="1"/>
  <c r="P171" i="13"/>
  <c r="Q171" i="13" s="1"/>
  <c r="J51" i="13"/>
  <c r="K51" i="13" s="1"/>
  <c r="I152" i="10"/>
  <c r="L140" i="10"/>
  <c r="J108" i="13"/>
  <c r="K108" i="13" s="1"/>
  <c r="G209" i="15"/>
  <c r="G95" i="13"/>
  <c r="Q175" i="15"/>
  <c r="E55" i="10"/>
  <c r="E25" i="10"/>
  <c r="H198" i="15"/>
  <c r="N113" i="15"/>
  <c r="O206" i="10"/>
  <c r="Q206" i="15"/>
  <c r="G196" i="15"/>
  <c r="M188" i="13"/>
  <c r="Q199" i="15"/>
  <c r="G93" i="15"/>
  <c r="O180" i="10"/>
  <c r="O203" i="10"/>
  <c r="K36" i="15"/>
  <c r="M168" i="13"/>
  <c r="N168" i="13" s="1"/>
  <c r="N174" i="15"/>
  <c r="Q41" i="15"/>
  <c r="G148" i="13"/>
  <c r="G26" i="13"/>
  <c r="O183" i="10"/>
  <c r="H189" i="15"/>
  <c r="O190" i="10"/>
  <c r="O112" i="10"/>
  <c r="I180" i="10"/>
  <c r="F151" i="13"/>
  <c r="H151" i="13" s="1"/>
  <c r="M179" i="13"/>
  <c r="N179" i="13" s="1"/>
  <c r="J196" i="13"/>
  <c r="F95" i="13"/>
  <c r="I33" i="10"/>
  <c r="Q61" i="15"/>
  <c r="L29" i="10"/>
  <c r="K51" i="15"/>
  <c r="L62" i="10"/>
  <c r="K34" i="15"/>
  <c r="M171" i="13"/>
  <c r="N171" i="13" s="1"/>
  <c r="L167" i="10"/>
  <c r="O68" i="10"/>
  <c r="K162" i="13"/>
  <c r="Q154" i="13"/>
  <c r="N65" i="13"/>
  <c r="N96" i="13"/>
  <c r="Q167" i="13"/>
  <c r="Q150" i="13"/>
  <c r="K91" i="13"/>
  <c r="Q197" i="13"/>
  <c r="H158" i="13"/>
  <c r="N51" i="13"/>
  <c r="N186" i="13"/>
  <c r="K37" i="13"/>
  <c r="K26" i="13"/>
  <c r="H91" i="13"/>
  <c r="Q101" i="13"/>
  <c r="N26" i="13"/>
  <c r="H42" i="13"/>
  <c r="K27" i="13"/>
  <c r="Q140" i="13"/>
  <c r="N45" i="13"/>
  <c r="N32" i="13"/>
  <c r="H134" i="13"/>
  <c r="H161" i="13"/>
  <c r="N187" i="13"/>
  <c r="H92" i="15"/>
  <c r="K201" i="13"/>
  <c r="K68" i="13"/>
  <c r="N43" i="13"/>
  <c r="N188" i="13"/>
  <c r="N155" i="13"/>
  <c r="Q170" i="13"/>
  <c r="K137" i="15"/>
  <c r="N202" i="13"/>
  <c r="K141" i="13"/>
  <c r="Q201" i="13"/>
  <c r="N201" i="13"/>
  <c r="N57" i="13"/>
  <c r="N137" i="15"/>
  <c r="Q43" i="13"/>
  <c r="H148" i="13"/>
  <c r="Q60" i="13"/>
  <c r="H180" i="13"/>
  <c r="H177" i="13"/>
  <c r="N47" i="13"/>
  <c r="K175" i="13"/>
  <c r="K99" i="13"/>
  <c r="K52" i="13"/>
  <c r="H191" i="13"/>
  <c r="Q103" i="13"/>
  <c r="H48" i="13"/>
  <c r="K205" i="13"/>
  <c r="H169" i="13"/>
  <c r="H57" i="13"/>
  <c r="Q182" i="13"/>
  <c r="K200" i="13"/>
  <c r="H66" i="13"/>
  <c r="H159" i="13"/>
  <c r="Q89" i="13"/>
  <c r="H189" i="13"/>
  <c r="M207" i="13"/>
  <c r="J140" i="13"/>
  <c r="K140" i="13" s="1"/>
  <c r="O205" i="10"/>
  <c r="M94" i="13"/>
  <c r="N94" i="13" s="1"/>
  <c r="M93" i="13"/>
  <c r="O159" i="10"/>
  <c r="G156" i="15"/>
  <c r="F164" i="13"/>
  <c r="H164" i="13" s="1"/>
  <c r="P91" i="13"/>
  <c r="Q91" i="13" s="1"/>
  <c r="H148" i="15"/>
  <c r="G149" i="13"/>
  <c r="L199" i="10"/>
  <c r="E183" i="10"/>
  <c r="L170" i="10"/>
  <c r="H70" i="15"/>
  <c r="N147" i="15"/>
  <c r="O153" i="10"/>
  <c r="L208" i="10"/>
  <c r="Q27" i="15"/>
  <c r="P202" i="13"/>
  <c r="Q202" i="13" s="1"/>
  <c r="N201" i="15"/>
  <c r="N183" i="15"/>
  <c r="P25" i="13"/>
  <c r="Q25" i="13" s="1"/>
  <c r="J40" i="13"/>
  <c r="K40" i="13" s="1"/>
  <c r="E30" i="10"/>
  <c r="P35" i="13"/>
  <c r="Q35" i="13" s="1"/>
  <c r="O140" i="10"/>
  <c r="Q50" i="15"/>
  <c r="G98" i="13"/>
  <c r="O210" i="10"/>
  <c r="L180" i="10"/>
  <c r="J142" i="13"/>
  <c r="K142" i="13" s="1"/>
  <c r="G103" i="15"/>
  <c r="H94" i="15"/>
  <c r="Q48" i="13"/>
  <c r="Q47" i="15"/>
  <c r="Q194" i="13"/>
  <c r="H141" i="13"/>
  <c r="N50" i="13"/>
  <c r="Q93" i="13"/>
  <c r="N165" i="13"/>
  <c r="Q188" i="13"/>
  <c r="K182" i="13"/>
  <c r="N101" i="13"/>
  <c r="K63" i="13"/>
  <c r="K186" i="13"/>
  <c r="Q59" i="13"/>
  <c r="N30" i="13"/>
  <c r="K92" i="15"/>
  <c r="K196" i="13"/>
  <c r="H96" i="13"/>
  <c r="H176" i="13"/>
  <c r="H39" i="13"/>
  <c r="Q176" i="13"/>
  <c r="N191" i="13"/>
  <c r="G144" i="15"/>
  <c r="L51" i="10"/>
  <c r="P180" i="13"/>
  <c r="Q180" i="13" s="1"/>
  <c r="H62" i="15"/>
  <c r="M204" i="13"/>
  <c r="N204" i="13" s="1"/>
  <c r="I154" i="10"/>
  <c r="J104" i="13"/>
  <c r="K104" i="13" s="1"/>
  <c r="M92" i="13"/>
  <c r="N92" i="13" s="1"/>
  <c r="F100" i="13"/>
  <c r="H100" i="13" s="1"/>
  <c r="F27" i="13"/>
  <c r="H27" i="13" s="1"/>
  <c r="G142" i="15"/>
  <c r="F186" i="13"/>
  <c r="H186" i="13" s="1"/>
  <c r="G40" i="15"/>
  <c r="E153" i="10"/>
  <c r="G98" i="15"/>
  <c r="K175" i="15"/>
  <c r="O167" i="10"/>
  <c r="G116" i="15"/>
  <c r="I109" i="10"/>
  <c r="M185" i="13"/>
  <c r="N185" i="13" s="1"/>
  <c r="H183" i="15"/>
  <c r="K107" i="15"/>
  <c r="O191" i="10"/>
  <c r="G192" i="13"/>
  <c r="E142" i="10"/>
  <c r="H49" i="15"/>
  <c r="K101" i="15"/>
  <c r="Q34" i="15"/>
  <c r="P56" i="13"/>
  <c r="Q56" i="13" s="1"/>
  <c r="G190" i="13"/>
  <c r="F153" i="13"/>
  <c r="H153" i="13" s="1"/>
  <c r="E204" i="10"/>
  <c r="L67" i="10"/>
  <c r="H204" i="15"/>
  <c r="M40" i="13"/>
  <c r="N40" i="13" s="1"/>
  <c r="Q145" i="15"/>
  <c r="F28" i="13"/>
  <c r="H28" i="13" s="1"/>
  <c r="F174" i="13"/>
  <c r="H174" i="13" s="1"/>
  <c r="L42" i="10"/>
  <c r="F200" i="13"/>
  <c r="H200" i="13" s="1"/>
  <c r="Q161" i="15"/>
  <c r="M140" i="13"/>
  <c r="N140" i="13" s="1"/>
  <c r="G166" i="15"/>
  <c r="J62" i="13"/>
  <c r="K62" i="13" s="1"/>
  <c r="F184" i="13"/>
  <c r="H184" i="13" s="1"/>
  <c r="G39" i="13"/>
  <c r="L169" i="10"/>
  <c r="H69" i="15"/>
  <c r="E104" i="10"/>
  <c r="G201" i="13"/>
  <c r="H205" i="15"/>
  <c r="L201" i="10"/>
  <c r="I42" i="10"/>
  <c r="E39" i="10"/>
  <c r="G68" i="13"/>
  <c r="N188" i="15"/>
  <c r="O188" i="10"/>
  <c r="G60" i="13"/>
  <c r="O177" i="10"/>
  <c r="O58" i="10"/>
  <c r="H153" i="15"/>
  <c r="J154" i="13"/>
  <c r="K154" i="13" s="1"/>
  <c r="I68" i="10"/>
  <c r="G138" i="15"/>
  <c r="P187" i="13"/>
  <c r="Q187" i="13" s="1"/>
  <c r="M198" i="13"/>
  <c r="N198" i="13" s="1"/>
  <c r="M111" i="13"/>
  <c r="G167" i="13"/>
  <c r="I70" i="10"/>
  <c r="J55" i="13"/>
  <c r="K55" i="13" s="1"/>
  <c r="P144" i="13"/>
  <c r="Q144" i="13" s="1"/>
  <c r="J150" i="13"/>
  <c r="H174" i="15"/>
  <c r="P207" i="13"/>
  <c r="Q207" i="13" s="1"/>
  <c r="N48" i="15"/>
  <c r="O186" i="10"/>
  <c r="M110" i="13"/>
  <c r="N110" i="13" s="1"/>
  <c r="N61" i="15"/>
  <c r="I159" i="10"/>
  <c r="L92" i="10"/>
  <c r="H39" i="15"/>
  <c r="E138" i="10"/>
  <c r="J173" i="13"/>
  <c r="K173" i="13" s="1"/>
  <c r="J45" i="13"/>
  <c r="K45" i="13" s="1"/>
  <c r="L40" i="10"/>
  <c r="L27" i="10"/>
  <c r="E184" i="10"/>
  <c r="L49" i="10"/>
  <c r="L185" i="10"/>
  <c r="O138" i="20"/>
  <c r="O27" i="10"/>
  <c r="O146" i="10"/>
  <c r="G96" i="13"/>
  <c r="E61" i="10"/>
  <c r="N27" i="15"/>
  <c r="J50" i="13"/>
  <c r="K50" i="13" s="1"/>
  <c r="O144" i="10"/>
  <c r="F198" i="13"/>
  <c r="M174" i="13"/>
  <c r="N174" i="13" s="1"/>
  <c r="F142" i="13"/>
  <c r="H142" i="13" s="1"/>
  <c r="J110" i="13"/>
  <c r="K110" i="13" s="1"/>
  <c r="G144" i="13"/>
  <c r="E50" i="10"/>
  <c r="P102" i="13"/>
  <c r="Q102" i="13" s="1"/>
  <c r="Q141" i="15"/>
  <c r="O168" i="10"/>
  <c r="I198" i="10"/>
  <c r="M172" i="13"/>
  <c r="N172" i="13" s="1"/>
  <c r="Q97" i="15"/>
  <c r="G190" i="15"/>
  <c r="E168" i="10"/>
  <c r="Q200" i="15"/>
  <c r="P99" i="13"/>
  <c r="Q99" i="13" s="1"/>
  <c r="K198" i="15"/>
  <c r="O171" i="10"/>
  <c r="N191" i="15"/>
  <c r="G205" i="13"/>
  <c r="J56" i="13"/>
  <c r="K56" i="13" s="1"/>
  <c r="N116" i="15"/>
  <c r="M52" i="13"/>
  <c r="N52" i="13" s="1"/>
  <c r="E141" i="10"/>
  <c r="H197" i="15"/>
  <c r="G140" i="13"/>
  <c r="H149" i="15"/>
  <c r="M38" i="13"/>
  <c r="N38" i="13" s="1"/>
  <c r="O111" i="10"/>
  <c r="O36" i="10"/>
  <c r="Q179" i="15"/>
  <c r="G175" i="13"/>
  <c r="E93" i="20"/>
  <c r="N63" i="15"/>
  <c r="F199" i="13"/>
  <c r="F188" i="13"/>
  <c r="H188" i="13" s="1"/>
  <c r="O172" i="10"/>
  <c r="M29" i="13"/>
  <c r="N29" i="13" s="1"/>
  <c r="G51" i="15"/>
  <c r="L179" i="10"/>
  <c r="I64" i="10"/>
  <c r="O185" i="10"/>
  <c r="E111" i="10"/>
  <c r="J103" i="13"/>
  <c r="K103" i="13" s="1"/>
  <c r="G40" i="13"/>
  <c r="P152" i="13"/>
  <c r="Q152" i="13" s="1"/>
  <c r="E192" i="10"/>
  <c r="E106" i="10"/>
  <c r="K167" i="15"/>
  <c r="I174" i="10"/>
  <c r="P198" i="13"/>
  <c r="Q198" i="13" s="1"/>
  <c r="N210" i="15"/>
  <c r="F50" i="13"/>
  <c r="H50" i="13" s="1"/>
  <c r="M200" i="13"/>
  <c r="N200" i="13" s="1"/>
  <c r="J35" i="13"/>
  <c r="K35" i="13" s="1"/>
  <c r="H67" i="15"/>
  <c r="F54" i="13"/>
  <c r="M41" i="13"/>
  <c r="N41" i="13" s="1"/>
  <c r="Q59" i="15"/>
  <c r="Q149" i="15"/>
  <c r="E115" i="10"/>
  <c r="E137" i="10"/>
  <c r="E46" i="10"/>
  <c r="L98" i="10"/>
  <c r="I156" i="10"/>
  <c r="Q93" i="15"/>
  <c r="M153" i="13"/>
  <c r="N153" i="13" s="1"/>
  <c r="O96" i="10"/>
  <c r="Q68" i="15"/>
  <c r="K162" i="15"/>
  <c r="K204" i="15"/>
  <c r="G100" i="13"/>
  <c r="G154" i="13"/>
  <c r="E139" i="10"/>
  <c r="E64" i="10"/>
  <c r="N26" i="15"/>
  <c r="G67" i="13"/>
  <c r="H42" i="15"/>
  <c r="E66" i="10"/>
  <c r="K189" i="15"/>
  <c r="L181" i="10"/>
  <c r="O158" i="10"/>
  <c r="G166" i="13"/>
  <c r="G99" i="13"/>
  <c r="O26" i="10"/>
  <c r="E163" i="10"/>
  <c r="G188" i="13"/>
  <c r="F182" i="13"/>
  <c r="M55" i="13"/>
  <c r="N55" i="13" s="1"/>
  <c r="O47" i="10"/>
  <c r="G64" i="15"/>
  <c r="H93" i="15"/>
  <c r="P98" i="13"/>
  <c r="Q98" i="13" s="1"/>
  <c r="M99" i="13"/>
  <c r="N99" i="13" s="1"/>
  <c r="P157" i="13"/>
  <c r="Q157" i="13" s="1"/>
  <c r="Q115" i="15"/>
  <c r="E202" i="10"/>
  <c r="E180" i="10"/>
  <c r="G49" i="13"/>
  <c r="J204" i="13"/>
  <c r="K204" i="13" s="1"/>
  <c r="F112" i="13"/>
  <c r="H112" i="13" s="1"/>
  <c r="Q171" i="15"/>
  <c r="Q49" i="15"/>
  <c r="H170" i="15"/>
  <c r="L68" i="10"/>
  <c r="G143" i="13"/>
  <c r="G146" i="15"/>
  <c r="G157" i="15"/>
  <c r="J198" i="13"/>
  <c r="K198" i="13" s="1"/>
  <c r="L196" i="10"/>
  <c r="M105" i="13"/>
  <c r="N105" i="13" s="1"/>
  <c r="Q156" i="15"/>
  <c r="I62" i="10"/>
  <c r="H145" i="15"/>
  <c r="F171" i="13"/>
  <c r="F183" i="13"/>
  <c r="H183" i="13" s="1"/>
  <c r="F154" i="13"/>
  <c r="H154" i="13" s="1"/>
  <c r="M64" i="13"/>
  <c r="N64" i="13" s="1"/>
  <c r="G198" i="15"/>
  <c r="G108" i="15"/>
  <c r="Q39" i="15"/>
  <c r="G92" i="15"/>
  <c r="L141" i="10"/>
  <c r="N176" i="15"/>
  <c r="I93" i="20"/>
  <c r="M109" i="13"/>
  <c r="J206" i="13"/>
  <c r="O104" i="10"/>
  <c r="M208" i="13"/>
  <c r="N208" i="13" s="1"/>
  <c r="G152" i="15"/>
  <c r="O170" i="10"/>
  <c r="G173" i="15"/>
  <c r="F67" i="13"/>
  <c r="H67" i="13" s="1"/>
  <c r="E100" i="10"/>
  <c r="E152" i="10"/>
  <c r="H138" i="15"/>
  <c r="J149" i="13"/>
  <c r="K149" i="13" s="1"/>
  <c r="G113" i="13"/>
  <c r="I26" i="10"/>
  <c r="K110" i="15"/>
  <c r="G113" i="15"/>
  <c r="F26" i="13"/>
  <c r="H26" i="13" s="1"/>
  <c r="I27" i="10"/>
  <c r="L35" i="10"/>
  <c r="G154" i="15"/>
  <c r="J203" i="13"/>
  <c r="K203" i="13" s="1"/>
  <c r="K190" i="15"/>
  <c r="M182" i="13"/>
  <c r="N182" i="13" s="1"/>
  <c r="J66" i="13"/>
  <c r="K66" i="13" s="1"/>
  <c r="P92" i="13"/>
  <c r="Q92" i="13" s="1"/>
  <c r="Q197" i="15"/>
  <c r="G141" i="13"/>
  <c r="H184" i="15"/>
  <c r="G181" i="15"/>
  <c r="N207" i="15"/>
  <c r="G50" i="13"/>
  <c r="N53" i="13"/>
  <c r="Q205" i="13"/>
  <c r="H170" i="13"/>
  <c r="N93" i="13"/>
  <c r="N28" i="13"/>
  <c r="H167" i="13"/>
  <c r="N205" i="13"/>
  <c r="H171" i="13"/>
  <c r="Q37" i="13"/>
  <c r="K147" i="13"/>
  <c r="H52" i="13"/>
  <c r="K145" i="13"/>
  <c r="N49" i="13"/>
  <c r="N176" i="13"/>
  <c r="N97" i="13"/>
  <c r="Q63" i="13"/>
  <c r="Q55" i="13"/>
  <c r="H55" i="13"/>
  <c r="H54" i="13"/>
  <c r="Q90" i="13"/>
  <c r="N162" i="13"/>
  <c r="H150" i="13"/>
  <c r="K206" i="13"/>
  <c r="N33" i="13"/>
  <c r="Q156" i="13"/>
  <c r="Q30" i="13"/>
  <c r="Q134" i="13"/>
  <c r="H187" i="13"/>
  <c r="H95" i="13"/>
  <c r="H192" i="13"/>
  <c r="Q183" i="13"/>
  <c r="K112" i="13"/>
  <c r="Q200" i="13"/>
  <c r="Q33" i="13"/>
  <c r="K144" i="13"/>
  <c r="N161" i="13"/>
  <c r="H145" i="13"/>
  <c r="Q53" i="13"/>
  <c r="K47" i="13"/>
  <c r="H109" i="13"/>
  <c r="H198" i="13"/>
  <c r="N197" i="13"/>
  <c r="Q190" i="13"/>
  <c r="N109" i="13"/>
  <c r="K43" i="13"/>
  <c r="K109" i="13"/>
  <c r="H105" i="13"/>
  <c r="K49" i="13"/>
  <c r="H64" i="13"/>
  <c r="N31" i="13"/>
  <c r="N178" i="13"/>
  <c r="K189" i="13"/>
  <c r="K136" i="13"/>
  <c r="Q153" i="13"/>
  <c r="N207" i="13"/>
  <c r="H182" i="13"/>
  <c r="H43" i="13"/>
  <c r="N111" i="13"/>
  <c r="K57" i="13"/>
  <c r="K159" i="13"/>
  <c r="N36" i="13"/>
  <c r="N184" i="13"/>
  <c r="N150" i="13"/>
  <c r="H65" i="13"/>
  <c r="Q164" i="13"/>
  <c r="K150" i="13"/>
  <c r="K181" i="13"/>
  <c r="K36" i="13"/>
  <c r="K25" i="15"/>
  <c r="Q50" i="13"/>
  <c r="G52" i="15"/>
  <c r="O94" i="10"/>
  <c r="I171" i="10"/>
  <c r="F160" i="13"/>
  <c r="H160" i="13" s="1"/>
  <c r="I67" i="10"/>
  <c r="I32" i="10"/>
  <c r="I178" i="10"/>
  <c r="I161" i="10"/>
  <c r="E161" i="10"/>
  <c r="L58" i="10"/>
  <c r="J30" i="13"/>
  <c r="K30" i="13" s="1"/>
  <c r="F166" i="13"/>
  <c r="H166" i="13" s="1"/>
  <c r="L105" i="10"/>
  <c r="J168" i="13"/>
  <c r="K168" i="13" s="1"/>
  <c r="Q140" i="15"/>
  <c r="F41" i="13"/>
  <c r="H41" i="13" s="1"/>
  <c r="N151" i="15"/>
  <c r="H158" i="15"/>
  <c r="J165" i="13"/>
  <c r="K165" i="13" s="1"/>
  <c r="P173" i="13"/>
  <c r="Q173" i="13" s="1"/>
  <c r="G205" i="15"/>
  <c r="Q54" i="15"/>
  <c r="Q107" i="15"/>
  <c r="G42" i="13"/>
  <c r="H58" i="15"/>
  <c r="O102" i="10"/>
  <c r="Q111" i="15"/>
  <c r="E191" i="10"/>
  <c r="K202" i="15"/>
  <c r="H102" i="15"/>
  <c r="P66" i="13"/>
  <c r="Q66" i="13" s="1"/>
  <c r="F29" i="13"/>
  <c r="H29" i="13" s="1"/>
  <c r="H147" i="15"/>
  <c r="H112" i="15"/>
  <c r="I56" i="10"/>
  <c r="P179" i="13"/>
  <c r="Q179" i="13" s="1"/>
  <c r="E43" i="10"/>
  <c r="M68" i="13"/>
  <c r="N68" i="13" s="1"/>
  <c r="I53" i="10"/>
  <c r="N36" i="15"/>
  <c r="F194" i="13"/>
  <c r="H194" i="13" s="1"/>
  <c r="G184" i="15"/>
  <c r="H143" i="15"/>
  <c r="H195" i="15"/>
  <c r="N110" i="15"/>
  <c r="N146" i="15"/>
  <c r="F103" i="13"/>
  <c r="H103" i="13" s="1"/>
  <c r="H181" i="15"/>
  <c r="K43" i="15"/>
  <c r="G135" i="13"/>
  <c r="J191" i="13"/>
  <c r="K191" i="13" s="1"/>
  <c r="H34" i="15"/>
  <c r="H190" i="15"/>
  <c r="I66" i="10"/>
  <c r="J169" i="13"/>
  <c r="K169" i="13" s="1"/>
  <c r="G162" i="15"/>
  <c r="G114" i="15"/>
  <c r="H106" i="15"/>
  <c r="L191" i="10"/>
  <c r="H167" i="15"/>
  <c r="I202" i="10"/>
  <c r="J185" i="13"/>
  <c r="K185" i="13" s="1"/>
  <c r="N143" i="15"/>
  <c r="E175" i="10"/>
  <c r="K58" i="15"/>
  <c r="F40" i="13"/>
  <c r="H40" i="13" s="1"/>
  <c r="G65" i="15"/>
  <c r="L174" i="10"/>
  <c r="P155" i="13"/>
  <c r="Q155" i="13" s="1"/>
  <c r="I29" i="10"/>
  <c r="P148" i="13"/>
  <c r="Q148" i="13" s="1"/>
  <c r="L26" i="10"/>
  <c r="E107" i="10"/>
  <c r="O93" i="20"/>
  <c r="Q53" i="15"/>
  <c r="G91" i="13"/>
  <c r="P94" i="13"/>
  <c r="Q94" i="13" s="1"/>
  <c r="G177" i="15"/>
  <c r="M37" i="13"/>
  <c r="N37" i="13" s="1"/>
  <c r="I170" i="10"/>
  <c r="O46" i="10"/>
  <c r="P28" i="13"/>
  <c r="Q28" i="13" s="1"/>
  <c r="E138" i="20"/>
  <c r="M104" i="13"/>
  <c r="N104" i="13" s="1"/>
  <c r="K154" i="15"/>
  <c r="G105" i="13"/>
  <c r="M62" i="13"/>
  <c r="N62" i="13" s="1"/>
  <c r="J89" i="13"/>
  <c r="K89" i="13" s="1"/>
  <c r="G138" i="13"/>
  <c r="K153" i="15"/>
  <c r="O182" i="10"/>
  <c r="E164" i="10"/>
  <c r="F202" i="13"/>
  <c r="H202" i="13" s="1"/>
  <c r="L102" i="10"/>
  <c r="G176" i="13"/>
  <c r="K199" i="15"/>
  <c r="J208" i="13"/>
  <c r="K208" i="13" s="1"/>
  <c r="K183" i="15"/>
  <c r="I145" i="10"/>
  <c r="E145" i="10"/>
  <c r="I185" i="10"/>
  <c r="O161" i="10"/>
  <c r="Q178" i="15"/>
  <c r="F178" i="13"/>
  <c r="H178" i="13" s="1"/>
  <c r="J160" i="13"/>
  <c r="K160" i="13" s="1"/>
  <c r="M146" i="13"/>
  <c r="N146" i="13" s="1"/>
  <c r="G200" i="13"/>
  <c r="G200" i="15"/>
  <c r="N56" i="13"/>
  <c r="H143" i="13"/>
  <c r="Q208" i="13"/>
  <c r="K194" i="13"/>
  <c r="K151" i="13"/>
  <c r="N113" i="13"/>
  <c r="O12" i="31" l="1"/>
  <c r="P16" i="31" s="1"/>
  <c r="E9" i="28"/>
  <c r="E12" i="27"/>
  <c r="E11" i="27" s="1"/>
  <c r="F16" i="27" s="1"/>
  <c r="F17" i="27" s="1"/>
  <c r="F18" i="27" s="1"/>
  <c r="I12" i="28"/>
  <c r="E12" i="32"/>
  <c r="E11" i="32" s="1"/>
  <c r="F16" i="32" s="1"/>
  <c r="F17" i="32" s="1"/>
  <c r="F18" i="32" s="1"/>
  <c r="I12" i="29"/>
  <c r="O12" i="28"/>
  <c r="P16" i="28" s="1"/>
  <c r="L12" i="31"/>
  <c r="E9" i="31"/>
  <c r="I12" i="31"/>
  <c r="L12" i="34"/>
  <c r="M16" i="34" s="1"/>
  <c r="E12" i="31"/>
  <c r="E11" i="31" s="1"/>
  <c r="F16" i="31" s="1"/>
  <c r="F17" i="31" s="1"/>
  <c r="F18" i="31" s="1"/>
  <c r="E9" i="27"/>
  <c r="P68" i="10"/>
  <c r="P40" i="10"/>
  <c r="P67" i="10"/>
  <c r="J107" i="10"/>
  <c r="N263" i="13"/>
  <c r="Q268" i="13"/>
  <c r="K281" i="13"/>
  <c r="P37" i="10"/>
  <c r="K234" i="13"/>
  <c r="K248" i="13"/>
  <c r="Q248" i="13"/>
  <c r="M62" i="10"/>
  <c r="M96" i="10"/>
  <c r="F29" i="10"/>
  <c r="K255" i="13"/>
  <c r="P70" i="10"/>
  <c r="M29" i="10"/>
  <c r="Q282" i="13"/>
  <c r="J100" i="10"/>
  <c r="N274" i="13"/>
  <c r="J33" i="10"/>
  <c r="F95" i="10"/>
  <c r="F54" i="10"/>
  <c r="J99" i="10"/>
  <c r="N238" i="13"/>
  <c r="K295" i="13"/>
  <c r="K288" i="13"/>
  <c r="H259" i="13"/>
  <c r="M30" i="10"/>
  <c r="N271" i="13"/>
  <c r="Q289" i="13"/>
  <c r="K272" i="13"/>
  <c r="K252" i="13"/>
  <c r="M35" i="10"/>
  <c r="H243" i="13"/>
  <c r="J27" i="10"/>
  <c r="F30" i="10"/>
  <c r="P112" i="10"/>
  <c r="F13" i="15"/>
  <c r="K235" i="13"/>
  <c r="J91" i="10"/>
  <c r="H270" i="13"/>
  <c r="F65" i="10"/>
  <c r="J26" i="10"/>
  <c r="J58" i="10"/>
  <c r="H233" i="13"/>
  <c r="K241" i="13"/>
  <c r="M108" i="10"/>
  <c r="H232" i="13"/>
  <c r="N241" i="13"/>
  <c r="F67" i="10"/>
  <c r="N239" i="13"/>
  <c r="F100" i="10"/>
  <c r="N260" i="13"/>
  <c r="P42" i="10"/>
  <c r="K231" i="13"/>
  <c r="H253" i="13"/>
  <c r="N276" i="13"/>
  <c r="J112" i="10"/>
  <c r="Q255" i="13"/>
  <c r="M99" i="10"/>
  <c r="N300" i="13"/>
  <c r="M103" i="10"/>
  <c r="F101" i="10"/>
  <c r="P104" i="10"/>
  <c r="N280" i="13"/>
  <c r="J52" i="10"/>
  <c r="K298" i="13"/>
  <c r="F33" i="10"/>
  <c r="H261" i="13"/>
  <c r="F60" i="10"/>
  <c r="Q230" i="13"/>
  <c r="J93" i="20"/>
  <c r="Q262" i="13"/>
  <c r="F98" i="10"/>
  <c r="M36" i="10"/>
  <c r="P48" i="10"/>
  <c r="Q278" i="13"/>
  <c r="M61" i="10"/>
  <c r="F25" i="10"/>
  <c r="F96" i="10"/>
  <c r="P31" i="10"/>
  <c r="K267" i="13"/>
  <c r="F55" i="10"/>
  <c r="H229" i="13"/>
  <c r="K243" i="13"/>
  <c r="M39" i="10"/>
  <c r="N281" i="13"/>
  <c r="K229" i="15"/>
  <c r="K291" i="13"/>
  <c r="F48" i="10"/>
  <c r="P55" i="10"/>
  <c r="H246" i="13"/>
  <c r="H226" i="13"/>
  <c r="Q254" i="13"/>
  <c r="Q294" i="13"/>
  <c r="H275" i="13"/>
  <c r="K274" i="13"/>
  <c r="K289" i="13"/>
  <c r="F25" i="20"/>
  <c r="H263" i="13"/>
  <c r="Q272" i="13"/>
  <c r="F113" i="10"/>
  <c r="K264" i="13"/>
  <c r="J62" i="10"/>
  <c r="Q263" i="13"/>
  <c r="Q245" i="13"/>
  <c r="M111" i="10"/>
  <c r="K250" i="13"/>
  <c r="K273" i="13"/>
  <c r="J36" i="10"/>
  <c r="H282" i="13"/>
  <c r="K251" i="13"/>
  <c r="P98" i="10"/>
  <c r="J110" i="10"/>
  <c r="K290" i="13"/>
  <c r="Q288" i="13"/>
  <c r="P28" i="10"/>
  <c r="P95" i="10"/>
  <c r="P30" i="10"/>
  <c r="H281" i="13"/>
  <c r="M68" i="10"/>
  <c r="M109" i="10"/>
  <c r="F57" i="10"/>
  <c r="N279" i="13"/>
  <c r="H299" i="13"/>
  <c r="F110" i="10"/>
  <c r="P101" i="10"/>
  <c r="M95" i="10"/>
  <c r="N259" i="13"/>
  <c r="J95" i="10"/>
  <c r="N242" i="13"/>
  <c r="K296" i="13"/>
  <c r="K284" i="13"/>
  <c r="K292" i="13"/>
  <c r="M66" i="10"/>
  <c r="M51" i="10"/>
  <c r="P64" i="10"/>
  <c r="N286" i="13"/>
  <c r="F105" i="10"/>
  <c r="Q232" i="13"/>
  <c r="Q249" i="13"/>
  <c r="Q233" i="13"/>
  <c r="M94" i="10"/>
  <c r="K237" i="13"/>
  <c r="H237" i="13"/>
  <c r="H256" i="13"/>
  <c r="H262" i="13"/>
  <c r="J103" i="10"/>
  <c r="P115" i="10"/>
  <c r="J54" i="10"/>
  <c r="P47" i="10"/>
  <c r="H285" i="13"/>
  <c r="P107" i="10"/>
  <c r="H251" i="13"/>
  <c r="K282" i="13"/>
  <c r="H274" i="13"/>
  <c r="P59" i="10"/>
  <c r="P61" i="10"/>
  <c r="N272" i="13"/>
  <c r="K229" i="13"/>
  <c r="M46" i="10"/>
  <c r="M57" i="10"/>
  <c r="M115" i="10"/>
  <c r="P26" i="10"/>
  <c r="M43" i="10"/>
  <c r="M110" i="10"/>
  <c r="H268" i="13"/>
  <c r="Q281" i="13"/>
  <c r="K232" i="13"/>
  <c r="H228" i="13"/>
  <c r="M55" i="10"/>
  <c r="K300" i="13"/>
  <c r="F26" i="10"/>
  <c r="H236" i="13"/>
  <c r="K268" i="13"/>
  <c r="Q227" i="13"/>
  <c r="F66" i="10"/>
  <c r="M70" i="10"/>
  <c r="F32" i="10"/>
  <c r="N251" i="13"/>
  <c r="N226" i="13"/>
  <c r="N248" i="13"/>
  <c r="M102" i="10"/>
  <c r="F94" i="10"/>
  <c r="H279" i="13"/>
  <c r="H294" i="13"/>
  <c r="F64" i="10"/>
  <c r="P62" i="10"/>
  <c r="H231" i="13"/>
  <c r="Q228" i="13"/>
  <c r="N273" i="13"/>
  <c r="K247" i="13"/>
  <c r="N275" i="13"/>
  <c r="F102" i="10"/>
  <c r="N270" i="13"/>
  <c r="N285" i="13"/>
  <c r="F109" i="10"/>
  <c r="P99" i="10"/>
  <c r="H295" i="13"/>
  <c r="H271" i="13"/>
  <c r="M107" i="10"/>
  <c r="Q280" i="13"/>
  <c r="J43" i="10"/>
  <c r="M47" i="10"/>
  <c r="N299" i="13"/>
  <c r="P96" i="10"/>
  <c r="M63" i="10"/>
  <c r="N245" i="13"/>
  <c r="Q284" i="13"/>
  <c r="Q259" i="13"/>
  <c r="M98" i="10"/>
  <c r="P25" i="10"/>
  <c r="Q251" i="13"/>
  <c r="N253" i="13"/>
  <c r="K256" i="13"/>
  <c r="K254" i="13"/>
  <c r="F46" i="10"/>
  <c r="P50" i="10"/>
  <c r="Q298" i="13"/>
  <c r="F115" i="10"/>
  <c r="K258" i="13"/>
  <c r="N291" i="13"/>
  <c r="J49" i="10"/>
  <c r="M106" i="10"/>
  <c r="P43" i="10"/>
  <c r="N252" i="13"/>
  <c r="J25" i="10"/>
  <c r="I12" i="10" s="1"/>
  <c r="J92" i="10"/>
  <c r="N297" i="13"/>
  <c r="N229" i="13"/>
  <c r="Q235" i="13"/>
  <c r="K253" i="13"/>
  <c r="J96" i="10"/>
  <c r="N230" i="13"/>
  <c r="M53" i="10"/>
  <c r="N292" i="13"/>
  <c r="N228" i="13"/>
  <c r="H293" i="13"/>
  <c r="Q277" i="13"/>
  <c r="K249" i="13"/>
  <c r="H249" i="13"/>
  <c r="Q290" i="13"/>
  <c r="M56" i="10"/>
  <c r="Q229" i="15"/>
  <c r="H248" i="13"/>
  <c r="M32" i="10"/>
  <c r="Q267" i="13"/>
  <c r="F106" i="10"/>
  <c r="Q256" i="13"/>
  <c r="H288" i="13"/>
  <c r="H260" i="13"/>
  <c r="N246" i="13"/>
  <c r="P46" i="10"/>
  <c r="Q244" i="13"/>
  <c r="H242" i="13"/>
  <c r="N283" i="13"/>
  <c r="F112" i="10"/>
  <c r="J106" i="10"/>
  <c r="F111" i="10"/>
  <c r="K275" i="13"/>
  <c r="Q296" i="13"/>
  <c r="J25" i="20"/>
  <c r="J64" i="10"/>
  <c r="F70" i="10"/>
  <c r="H238" i="13"/>
  <c r="P49" i="10"/>
  <c r="P93" i="20"/>
  <c r="F107" i="10"/>
  <c r="J28" i="10"/>
  <c r="F97" i="10"/>
  <c r="F52" i="10"/>
  <c r="H267" i="13"/>
  <c r="K227" i="13"/>
  <c r="M26" i="10"/>
  <c r="H280" i="13"/>
  <c r="P66" i="10"/>
  <c r="F108" i="10"/>
  <c r="P105" i="10"/>
  <c r="P33" i="10"/>
  <c r="P56" i="10"/>
  <c r="Q261" i="13"/>
  <c r="Q240" i="13"/>
  <c r="Q292" i="13"/>
  <c r="Q276" i="13"/>
  <c r="F40" i="10"/>
  <c r="F93" i="20"/>
  <c r="Q258" i="13"/>
  <c r="Q266" i="13"/>
  <c r="J29" i="10"/>
  <c r="H283" i="13"/>
  <c r="H235" i="13"/>
  <c r="Q273" i="13"/>
  <c r="J97" i="10"/>
  <c r="F48" i="20"/>
  <c r="Q247" i="13"/>
  <c r="P36" i="10"/>
  <c r="J93" i="10"/>
  <c r="P111" i="10"/>
  <c r="J38" i="10"/>
  <c r="N289" i="13"/>
  <c r="N227" i="13"/>
  <c r="P92" i="10"/>
  <c r="F36" i="10"/>
  <c r="Q253" i="13"/>
  <c r="P91" i="10"/>
  <c r="Q250" i="13"/>
  <c r="N234" i="13"/>
  <c r="P97" i="10"/>
  <c r="P114" i="10"/>
  <c r="F53" i="10"/>
  <c r="M50" i="10"/>
  <c r="N247" i="13"/>
  <c r="K269" i="13"/>
  <c r="N261" i="13"/>
  <c r="K277" i="13"/>
  <c r="M52" i="10"/>
  <c r="N233" i="13"/>
  <c r="J108" i="10"/>
  <c r="F58" i="10"/>
  <c r="J65" i="10"/>
  <c r="Q274" i="13"/>
  <c r="P108" i="10"/>
  <c r="N249" i="13"/>
  <c r="N294" i="13"/>
  <c r="J94" i="10"/>
  <c r="M69" i="10"/>
  <c r="H239" i="13"/>
  <c r="F103" i="10"/>
  <c r="Q297" i="13"/>
  <c r="N293" i="13"/>
  <c r="J111" i="10"/>
  <c r="Q270" i="13"/>
  <c r="J115" i="10"/>
  <c r="Q243" i="13"/>
  <c r="Q264" i="13"/>
  <c r="N264" i="13"/>
  <c r="M91" i="10"/>
  <c r="F47" i="10"/>
  <c r="M54" i="10"/>
  <c r="J59" i="10"/>
  <c r="M93" i="20"/>
  <c r="Q238" i="13"/>
  <c r="F114" i="10"/>
  <c r="K261" i="13"/>
  <c r="F28" i="10"/>
  <c r="K226" i="13"/>
  <c r="F69" i="10"/>
  <c r="F63" i="10"/>
  <c r="J66" i="10"/>
  <c r="K236" i="13"/>
  <c r="F50" i="10"/>
  <c r="F27" i="10"/>
  <c r="H229" i="15"/>
  <c r="K283" i="13"/>
  <c r="Q287" i="13"/>
  <c r="H234" i="13"/>
  <c r="J35" i="10"/>
  <c r="H269" i="13"/>
  <c r="M38" i="10"/>
  <c r="N266" i="13"/>
  <c r="J39" i="10"/>
  <c r="H290" i="13"/>
  <c r="Q237" i="13"/>
  <c r="F42" i="10"/>
  <c r="K271" i="13"/>
  <c r="H289" i="13"/>
  <c r="K278" i="13"/>
  <c r="J41" i="10"/>
  <c r="N298" i="13"/>
  <c r="J61" i="10"/>
  <c r="N237" i="13"/>
  <c r="F61" i="10"/>
  <c r="P60" i="10"/>
  <c r="P52" i="10"/>
  <c r="K240" i="13"/>
  <c r="J105" i="10"/>
  <c r="H227" i="13"/>
  <c r="P27" i="10"/>
  <c r="Q241" i="13"/>
  <c r="K233" i="13"/>
  <c r="F34" i="10"/>
  <c r="J63" i="10"/>
  <c r="K266" i="13"/>
  <c r="Q242" i="13"/>
  <c r="N262" i="13"/>
  <c r="M49" i="10"/>
  <c r="J113" i="10"/>
  <c r="P53" i="10"/>
  <c r="M64" i="10"/>
  <c r="Q275" i="13"/>
  <c r="Q226" i="13"/>
  <c r="M27" i="10"/>
  <c r="M246" i="10"/>
  <c r="M154" i="10"/>
  <c r="M167" i="10"/>
  <c r="M259" i="10"/>
  <c r="J264" i="10"/>
  <c r="J172" i="10"/>
  <c r="J192" i="10"/>
  <c r="J284" i="10"/>
  <c r="M180" i="10"/>
  <c r="M272" i="10"/>
  <c r="P179" i="10"/>
  <c r="P271" i="10"/>
  <c r="P210" i="10"/>
  <c r="P302" i="10"/>
  <c r="F249" i="10"/>
  <c r="F157" i="10"/>
  <c r="J256" i="10"/>
  <c r="J164" i="10"/>
  <c r="J169" i="10"/>
  <c r="J261" i="10"/>
  <c r="F300" i="10"/>
  <c r="F208" i="10"/>
  <c r="P232" i="10"/>
  <c r="P140" i="10"/>
  <c r="P189" i="10"/>
  <c r="P281" i="10"/>
  <c r="M230" i="10"/>
  <c r="M138" i="10"/>
  <c r="J260" i="10"/>
  <c r="J168" i="10"/>
  <c r="J180" i="10"/>
  <c r="J272" i="10"/>
  <c r="F201" i="10"/>
  <c r="F293" i="10"/>
  <c r="P147" i="10"/>
  <c r="P239" i="10"/>
  <c r="P190" i="10"/>
  <c r="P282" i="10"/>
  <c r="M245" i="10"/>
  <c r="M153" i="10"/>
  <c r="M164" i="10"/>
  <c r="M256" i="10"/>
  <c r="M298" i="10"/>
  <c r="M206" i="10"/>
  <c r="P275" i="10"/>
  <c r="P183" i="10"/>
  <c r="P265" i="10"/>
  <c r="P173" i="10"/>
  <c r="M161" i="10"/>
  <c r="M253" i="10"/>
  <c r="M202" i="10"/>
  <c r="M294" i="10"/>
  <c r="P161" i="10"/>
  <c r="P253" i="10"/>
  <c r="F147" i="10"/>
  <c r="F239" i="10"/>
  <c r="P156" i="10"/>
  <c r="P248" i="10"/>
  <c r="F152" i="10"/>
  <c r="F244" i="10"/>
  <c r="J271" i="10"/>
  <c r="J179" i="10"/>
  <c r="J185" i="10"/>
  <c r="J277" i="10"/>
  <c r="P203" i="10"/>
  <c r="P295" i="10"/>
  <c r="F177" i="10"/>
  <c r="F269" i="10"/>
  <c r="J141" i="10"/>
  <c r="J233" i="10"/>
  <c r="F145" i="10"/>
  <c r="F237" i="10"/>
  <c r="P170" i="10"/>
  <c r="P262" i="10"/>
  <c r="P272" i="10"/>
  <c r="P180" i="10"/>
  <c r="M242" i="10"/>
  <c r="M150" i="10"/>
  <c r="M187" i="10"/>
  <c r="M279" i="10"/>
  <c r="P201" i="10"/>
  <c r="P293" i="10"/>
  <c r="J250" i="10"/>
  <c r="J158" i="10"/>
  <c r="J235" i="10"/>
  <c r="J143" i="10"/>
  <c r="F268" i="10"/>
  <c r="F176" i="10"/>
  <c r="J237" i="10"/>
  <c r="J145" i="10"/>
  <c r="P209" i="10"/>
  <c r="P301" i="10"/>
  <c r="P298" i="10"/>
  <c r="P206" i="10"/>
  <c r="F156" i="10"/>
  <c r="F248" i="10"/>
  <c r="M233" i="10"/>
  <c r="M141" i="10"/>
  <c r="P233" i="10"/>
  <c r="P141" i="10"/>
  <c r="F302" i="10"/>
  <c r="F210" i="10"/>
  <c r="J139" i="10"/>
  <c r="J231" i="10"/>
  <c r="F144" i="10"/>
  <c r="F236" i="10"/>
  <c r="F155" i="10"/>
  <c r="F247" i="10"/>
  <c r="F279" i="10"/>
  <c r="F187" i="10"/>
  <c r="J292" i="10"/>
  <c r="J200" i="10"/>
  <c r="M232" i="10"/>
  <c r="M140" i="10"/>
  <c r="J152" i="10"/>
  <c r="J244" i="10"/>
  <c r="M205" i="10"/>
  <c r="M297" i="10"/>
  <c r="M208" i="10"/>
  <c r="M300" i="10"/>
  <c r="M196" i="10"/>
  <c r="M288" i="10"/>
  <c r="P208" i="10"/>
  <c r="P300" i="10"/>
  <c r="M239" i="10"/>
  <c r="M147" i="10"/>
  <c r="P153" i="10"/>
  <c r="P245" i="10"/>
  <c r="P247" i="10"/>
  <c r="P155" i="10"/>
  <c r="M236" i="10"/>
  <c r="M144" i="10"/>
  <c r="M209" i="10"/>
  <c r="M301" i="10"/>
  <c r="N244" i="13"/>
  <c r="F171" i="10"/>
  <c r="F263" i="10"/>
  <c r="M262" i="10"/>
  <c r="M170" i="10"/>
  <c r="F275" i="10"/>
  <c r="F183" i="10"/>
  <c r="P137" i="10"/>
  <c r="P229" i="10"/>
  <c r="M199" i="10"/>
  <c r="M291" i="10"/>
  <c r="F270" i="10"/>
  <c r="F178" i="10"/>
  <c r="M155" i="10"/>
  <c r="M247" i="10"/>
  <c r="F272" i="10"/>
  <c r="F180" i="10"/>
  <c r="P193" i="10"/>
  <c r="P285" i="10"/>
  <c r="F294" i="10"/>
  <c r="F202" i="10"/>
  <c r="F185" i="10"/>
  <c r="F277" i="10"/>
  <c r="J173" i="10"/>
  <c r="J265" i="10"/>
  <c r="M142" i="10"/>
  <c r="M234" i="10"/>
  <c r="M188" i="10"/>
  <c r="M280" i="10"/>
  <c r="P159" i="10"/>
  <c r="P251" i="10"/>
  <c r="J142" i="10"/>
  <c r="J234" i="10"/>
  <c r="F228" i="10"/>
  <c r="F136" i="10"/>
  <c r="M136" i="10"/>
  <c r="M228" i="10"/>
  <c r="M183" i="10"/>
  <c r="M275" i="10"/>
  <c r="F250" i="10"/>
  <c r="F158" i="10"/>
  <c r="M229" i="10"/>
  <c r="M137" i="10"/>
  <c r="P205" i="10"/>
  <c r="P297" i="10"/>
  <c r="F163" i="10"/>
  <c r="F255" i="10"/>
  <c r="F188" i="10"/>
  <c r="F280" i="10"/>
  <c r="J238" i="10"/>
  <c r="J146" i="10"/>
  <c r="J182" i="10"/>
  <c r="J274" i="10"/>
  <c r="F170" i="10"/>
  <c r="F262" i="10"/>
  <c r="F195" i="10"/>
  <c r="F287" i="10"/>
  <c r="J155" i="10"/>
  <c r="J247" i="10"/>
  <c r="P291" i="10"/>
  <c r="P199" i="10"/>
  <c r="P290" i="10"/>
  <c r="P198" i="10"/>
  <c r="P250" i="10"/>
  <c r="P158" i="10"/>
  <c r="M181" i="10"/>
  <c r="M273" i="10"/>
  <c r="F232" i="10"/>
  <c r="F140" i="10"/>
  <c r="M192" i="10"/>
  <c r="M284" i="10"/>
  <c r="P149" i="10"/>
  <c r="P241" i="10"/>
  <c r="P270" i="10"/>
  <c r="P178" i="10"/>
  <c r="M171" i="10"/>
  <c r="M263" i="10"/>
  <c r="F179" i="10"/>
  <c r="F271" i="10"/>
  <c r="F139" i="10"/>
  <c r="F231" i="10"/>
  <c r="F205" i="10"/>
  <c r="F297" i="10"/>
  <c r="F164" i="10"/>
  <c r="F256" i="10"/>
  <c r="P235" i="10"/>
  <c r="P143" i="10"/>
  <c r="P181" i="10"/>
  <c r="P273" i="10"/>
  <c r="P182" i="10"/>
  <c r="P274" i="10"/>
  <c r="F186" i="10"/>
  <c r="F278" i="10"/>
  <c r="F261" i="10"/>
  <c r="F169" i="10"/>
  <c r="J248" i="10"/>
  <c r="J156" i="10"/>
  <c r="M176" i="10"/>
  <c r="M268" i="10"/>
  <c r="J287" i="10"/>
  <c r="J195" i="10"/>
  <c r="F182" i="10"/>
  <c r="F274" i="10"/>
  <c r="P202" i="10"/>
  <c r="P294" i="10"/>
  <c r="F137" i="10"/>
  <c r="F229" i="10"/>
  <c r="J199" i="10"/>
  <c r="J291" i="10"/>
  <c r="M204" i="10"/>
  <c r="M296" i="10"/>
  <c r="M160" i="10"/>
  <c r="M252" i="10"/>
  <c r="J136" i="10"/>
  <c r="J228" i="10"/>
  <c r="J191" i="10"/>
  <c r="J283" i="10"/>
  <c r="P136" i="10"/>
  <c r="P228" i="10"/>
  <c r="M175" i="10"/>
  <c r="M267" i="10"/>
  <c r="F138" i="20"/>
  <c r="F230" i="20"/>
  <c r="P254" i="10"/>
  <c r="P162" i="10"/>
  <c r="J174" i="10"/>
  <c r="J266" i="10"/>
  <c r="M152" i="10"/>
  <c r="M244" i="10"/>
  <c r="F251" i="10"/>
  <c r="F159" i="10"/>
  <c r="J189" i="10"/>
  <c r="J281" i="10"/>
  <c r="F192" i="10"/>
  <c r="F284" i="10"/>
  <c r="M197" i="10"/>
  <c r="M289" i="10"/>
  <c r="J170" i="10"/>
  <c r="J262" i="10"/>
  <c r="M138" i="20"/>
  <c r="M230" i="20"/>
  <c r="P277" i="10"/>
  <c r="P185" i="10"/>
  <c r="P194" i="10"/>
  <c r="P286" i="10"/>
  <c r="M292" i="10"/>
  <c r="M200" i="10"/>
  <c r="M179" i="10"/>
  <c r="M271" i="10"/>
  <c r="M177" i="10"/>
  <c r="M269" i="10"/>
  <c r="M186" i="10"/>
  <c r="M278" i="10"/>
  <c r="P172" i="10"/>
  <c r="P264" i="10"/>
  <c r="P279" i="10"/>
  <c r="P187" i="10"/>
  <c r="H291" i="13"/>
  <c r="P163" i="10"/>
  <c r="P255" i="10"/>
  <c r="J196" i="10"/>
  <c r="J288" i="10"/>
  <c r="M193" i="10"/>
  <c r="M285" i="10"/>
  <c r="P296" i="10"/>
  <c r="P204" i="10"/>
  <c r="M266" i="10"/>
  <c r="M174" i="10"/>
  <c r="M163" i="10"/>
  <c r="M255" i="10"/>
  <c r="J186" i="10"/>
  <c r="J278" i="10"/>
  <c r="J243" i="10"/>
  <c r="J151" i="10"/>
  <c r="P175" i="10"/>
  <c r="P267" i="10"/>
  <c r="P157" i="10"/>
  <c r="P249" i="10"/>
  <c r="F151" i="10"/>
  <c r="F243" i="10"/>
  <c r="P234" i="10"/>
  <c r="P142" i="10"/>
  <c r="F233" i="10"/>
  <c r="F141" i="10"/>
  <c r="F172" i="10"/>
  <c r="F264" i="10"/>
  <c r="M240" i="10"/>
  <c r="M148" i="10"/>
  <c r="J197" i="10"/>
  <c r="J289" i="10"/>
  <c r="F267" i="10"/>
  <c r="F175" i="10"/>
  <c r="P244" i="10"/>
  <c r="P152" i="10"/>
  <c r="F257" i="10"/>
  <c r="F165" i="10"/>
  <c r="J230" i="10"/>
  <c r="J138" i="10"/>
  <c r="J144" i="10"/>
  <c r="J236" i="10"/>
  <c r="P171" i="10"/>
  <c r="P263" i="10"/>
  <c r="P145" i="10"/>
  <c r="P237" i="10"/>
  <c r="M195" i="10"/>
  <c r="M287" i="10"/>
  <c r="J202" i="10"/>
  <c r="J294" i="10"/>
  <c r="J232" i="10"/>
  <c r="J140" i="10"/>
  <c r="F168" i="10"/>
  <c r="F260" i="10"/>
  <c r="F206" i="10"/>
  <c r="F298" i="10"/>
  <c r="M191" i="10"/>
  <c r="M283" i="10"/>
  <c r="J242" i="10"/>
  <c r="J150" i="10"/>
  <c r="M260" i="10"/>
  <c r="M168" i="10"/>
  <c r="F193" i="10"/>
  <c r="F285" i="10"/>
  <c r="J190" i="10"/>
  <c r="J282" i="10"/>
  <c r="J290" i="10"/>
  <c r="J198" i="10"/>
  <c r="M178" i="10"/>
  <c r="M270" i="10"/>
  <c r="P195" i="10"/>
  <c r="P287" i="10"/>
  <c r="P260" i="10"/>
  <c r="P168" i="10"/>
  <c r="M189" i="10"/>
  <c r="M281" i="10"/>
  <c r="P174" i="10"/>
  <c r="P266" i="10"/>
  <c r="F291" i="10"/>
  <c r="F199" i="10"/>
  <c r="P165" i="10"/>
  <c r="P257" i="10"/>
  <c r="F166" i="10"/>
  <c r="F258" i="10"/>
  <c r="P236" i="10"/>
  <c r="P144" i="10"/>
  <c r="P197" i="10"/>
  <c r="P289" i="10"/>
  <c r="J255" i="10"/>
  <c r="J163" i="10"/>
  <c r="F290" i="10"/>
  <c r="F198" i="10"/>
  <c r="P242" i="10"/>
  <c r="P150" i="10"/>
  <c r="P146" i="10"/>
  <c r="P238" i="10"/>
  <c r="P230" i="20"/>
  <c r="P138" i="20"/>
  <c r="M238" i="10"/>
  <c r="M146" i="10"/>
  <c r="J295" i="10"/>
  <c r="J203" i="10"/>
  <c r="J165" i="10"/>
  <c r="J257" i="10"/>
  <c r="M185" i="10"/>
  <c r="M277" i="10"/>
  <c r="J268" i="10"/>
  <c r="J176" i="10"/>
  <c r="J296" i="10"/>
  <c r="J204" i="10"/>
  <c r="P231" i="10"/>
  <c r="P139" i="10"/>
  <c r="F184" i="10"/>
  <c r="F276" i="10"/>
  <c r="J183" i="10"/>
  <c r="J275" i="10"/>
  <c r="M237" i="10"/>
  <c r="M145" i="10"/>
  <c r="F162" i="10"/>
  <c r="F254" i="10"/>
  <c r="Q269" i="13"/>
  <c r="M40" i="10"/>
  <c r="Q231" i="13"/>
  <c r="P69" i="10"/>
  <c r="J69" i="10"/>
  <c r="F41" i="10"/>
  <c r="H300" i="13"/>
  <c r="F181" i="10"/>
  <c r="F273" i="10"/>
  <c r="K265" i="13"/>
  <c r="H298" i="13"/>
  <c r="H286" i="13"/>
  <c r="F138" i="10"/>
  <c r="F230" i="10"/>
  <c r="H255" i="13"/>
  <c r="P29" i="10"/>
  <c r="M282" i="10"/>
  <c r="M190" i="10"/>
  <c r="J229" i="10"/>
  <c r="J137" i="10"/>
  <c r="M41" i="10"/>
  <c r="H240" i="13"/>
  <c r="M92" i="10"/>
  <c r="P32" i="10"/>
  <c r="P184" i="10"/>
  <c r="P276" i="10"/>
  <c r="J251" i="10"/>
  <c r="J159" i="10"/>
  <c r="F189" i="10"/>
  <c r="F281" i="10"/>
  <c r="N269" i="13"/>
  <c r="M113" i="10"/>
  <c r="H277" i="13"/>
  <c r="N231" i="13"/>
  <c r="M25" i="20"/>
  <c r="K262" i="13"/>
  <c r="M97" i="10"/>
  <c r="K259" i="13"/>
  <c r="P38" i="10"/>
  <c r="F59" i="10"/>
  <c r="N284" i="13"/>
  <c r="J53" i="10"/>
  <c r="P278" i="10"/>
  <c r="P186" i="10"/>
  <c r="M112" i="10"/>
  <c r="J279" i="10"/>
  <c r="J187" i="10"/>
  <c r="J252" i="10"/>
  <c r="J160" i="10"/>
  <c r="M34" i="10"/>
  <c r="Q299" i="13"/>
  <c r="H297" i="13"/>
  <c r="K270" i="13"/>
  <c r="H250" i="13"/>
  <c r="F288" i="10"/>
  <c r="F196" i="10"/>
  <c r="M254" i="10"/>
  <c r="M162" i="10"/>
  <c r="J181" i="10"/>
  <c r="J273" i="10"/>
  <c r="F43" i="10"/>
  <c r="K242" i="13"/>
  <c r="M101" i="10"/>
  <c r="Q236" i="13"/>
  <c r="K276" i="13"/>
  <c r="F238" i="10"/>
  <c r="F146" i="10"/>
  <c r="J114" i="10"/>
  <c r="J194" i="10"/>
  <c r="J286" i="10"/>
  <c r="K293" i="13"/>
  <c r="Q271" i="13"/>
  <c r="K285" i="13"/>
  <c r="J70" i="10"/>
  <c r="M143" i="10"/>
  <c r="M235" i="10"/>
  <c r="P169" i="10"/>
  <c r="P261" i="10"/>
  <c r="N254" i="13"/>
  <c r="J56" i="10"/>
  <c r="M159" i="10"/>
  <c r="M251" i="10"/>
  <c r="M250" i="10"/>
  <c r="M158" i="10"/>
  <c r="N267" i="13"/>
  <c r="P39" i="10"/>
  <c r="J208" i="10"/>
  <c r="J300" i="10"/>
  <c r="J301" i="10"/>
  <c r="J209" i="10"/>
  <c r="N290" i="13"/>
  <c r="F35" i="10"/>
  <c r="M173" i="10"/>
  <c r="M265" i="10"/>
  <c r="M93" i="10"/>
  <c r="J46" i="10"/>
  <c r="Q279" i="13"/>
  <c r="J210" i="10"/>
  <c r="J302" i="10"/>
  <c r="F91" i="10"/>
  <c r="K239" i="13"/>
  <c r="Q246" i="13"/>
  <c r="P63" i="10"/>
  <c r="P166" i="10"/>
  <c r="P258" i="10"/>
  <c r="K263" i="13"/>
  <c r="J68" i="10"/>
  <c r="Q300" i="13"/>
  <c r="K280" i="13"/>
  <c r="J55" i="10"/>
  <c r="K246" i="13"/>
  <c r="M198" i="10"/>
  <c r="M290" i="10"/>
  <c r="M151" i="10"/>
  <c r="M243" i="10"/>
  <c r="M139" i="10"/>
  <c r="M231" i="10"/>
  <c r="N243" i="13"/>
  <c r="F62" i="10"/>
  <c r="P164" i="10"/>
  <c r="P256" i="10"/>
  <c r="H272" i="13"/>
  <c r="P58" i="10"/>
  <c r="P109" i="10"/>
  <c r="F203" i="10"/>
  <c r="F295" i="10"/>
  <c r="M37" i="10"/>
  <c r="P177" i="10"/>
  <c r="P269" i="10"/>
  <c r="F235" i="10"/>
  <c r="F143" i="10"/>
  <c r="F92" i="10"/>
  <c r="K286" i="13"/>
  <c r="J57" i="10"/>
  <c r="H244" i="13"/>
  <c r="Q229" i="13"/>
  <c r="P280" i="10"/>
  <c r="P188" i="10"/>
  <c r="J31" i="10"/>
  <c r="P106" i="10"/>
  <c r="F49" i="10"/>
  <c r="F173" i="10"/>
  <c r="F265" i="10"/>
  <c r="M241" i="10"/>
  <c r="M149" i="10"/>
  <c r="N235" i="13"/>
  <c r="F209" i="10"/>
  <c r="F301" i="10"/>
  <c r="P25" i="20"/>
  <c r="F148" i="10"/>
  <c r="F240" i="10"/>
  <c r="Q295" i="13"/>
  <c r="M258" i="10"/>
  <c r="M166" i="10"/>
  <c r="M210" i="10"/>
  <c r="M302" i="10"/>
  <c r="F259" i="10"/>
  <c r="F167" i="10"/>
  <c r="Q260" i="13"/>
  <c r="F191" i="10"/>
  <c r="F283" i="10"/>
  <c r="F39" i="10"/>
  <c r="P54" i="10"/>
  <c r="P207" i="10"/>
  <c r="P299" i="10"/>
  <c r="Q285" i="13"/>
  <c r="J42" i="10"/>
  <c r="P113" i="10"/>
  <c r="P240" i="10"/>
  <c r="P148" i="10"/>
  <c r="P292" i="10"/>
  <c r="P200" i="10"/>
  <c r="M201" i="10"/>
  <c r="M293" i="10"/>
  <c r="J147" i="10"/>
  <c r="J239" i="10"/>
  <c r="F150" i="10"/>
  <c r="F242" i="10"/>
  <c r="F197" i="10"/>
  <c r="F289" i="10"/>
  <c r="N240" i="13"/>
  <c r="F68" i="10"/>
  <c r="J40" i="10"/>
  <c r="P102" i="10"/>
  <c r="F190" i="10"/>
  <c r="F282" i="10"/>
  <c r="F174" i="10"/>
  <c r="F266" i="10"/>
  <c r="F104" i="10"/>
  <c r="J240" i="10"/>
  <c r="J148" i="10"/>
  <c r="N278" i="13"/>
  <c r="F160" i="10"/>
  <c r="F252" i="10"/>
  <c r="Q234" i="13"/>
  <c r="M169" i="10"/>
  <c r="M261" i="10"/>
  <c r="F38" i="10"/>
  <c r="N257" i="13"/>
  <c r="N229" i="15"/>
  <c r="M182" i="10"/>
  <c r="M274" i="10"/>
  <c r="J102" i="10"/>
  <c r="N268" i="13"/>
  <c r="H276" i="13"/>
  <c r="J280" i="10"/>
  <c r="J188" i="10"/>
  <c r="F99" i="10"/>
  <c r="P65" i="10"/>
  <c r="J245" i="10"/>
  <c r="J153" i="10"/>
  <c r="J98" i="10"/>
  <c r="H230" i="13"/>
  <c r="M249" i="10"/>
  <c r="M157" i="10"/>
  <c r="J149" i="10"/>
  <c r="J241" i="10"/>
  <c r="K294" i="13"/>
  <c r="N232" i="13"/>
  <c r="P48" i="20"/>
  <c r="O12" i="20" s="1"/>
  <c r="P16" i="20" s="1"/>
  <c r="F194" i="10"/>
  <c r="F286" i="10"/>
  <c r="J205" i="10"/>
  <c r="J297" i="10"/>
  <c r="P138" i="10"/>
  <c r="P230" i="10"/>
  <c r="N250" i="13"/>
  <c r="H292" i="13"/>
  <c r="J175" i="10"/>
  <c r="J267" i="10"/>
  <c r="Q265" i="13"/>
  <c r="M42" i="10"/>
  <c r="M172" i="10"/>
  <c r="M264" i="10"/>
  <c r="N258" i="13"/>
  <c r="P34" i="10"/>
  <c r="H266" i="13"/>
  <c r="P41" i="10"/>
  <c r="J51" i="10"/>
  <c r="J276" i="10"/>
  <c r="J184" i="10"/>
  <c r="N236" i="13"/>
  <c r="M207" i="10"/>
  <c r="M299" i="10"/>
  <c r="P103" i="10"/>
  <c r="K257" i="13"/>
  <c r="K244" i="13"/>
  <c r="F51" i="10"/>
  <c r="J50" i="10"/>
  <c r="M59" i="10"/>
  <c r="Q239" i="13"/>
  <c r="Q257" i="13"/>
  <c r="M114" i="10"/>
  <c r="P192" i="10"/>
  <c r="P284" i="10"/>
  <c r="M100" i="10"/>
  <c r="F241" i="10"/>
  <c r="F149" i="10"/>
  <c r="M67" i="10"/>
  <c r="K287" i="13"/>
  <c r="F299" i="10"/>
  <c r="F207" i="10"/>
  <c r="F204" i="10"/>
  <c r="F296" i="10"/>
  <c r="H287" i="13"/>
  <c r="H247" i="13"/>
  <c r="M28" i="10"/>
  <c r="J269" i="10"/>
  <c r="J177" i="10"/>
  <c r="H245" i="13"/>
  <c r="K299" i="13"/>
  <c r="P51" i="10"/>
  <c r="M156" i="10"/>
  <c r="M248" i="10"/>
  <c r="N295" i="13"/>
  <c r="M31" i="10"/>
  <c r="N255" i="13"/>
  <c r="M65" i="10"/>
  <c r="K260" i="13"/>
  <c r="K245" i="13"/>
  <c r="F200" i="10"/>
  <c r="F292" i="10"/>
  <c r="J138" i="20"/>
  <c r="J230" i="20"/>
  <c r="M33" i="10"/>
  <c r="M165" i="10"/>
  <c r="M257" i="10"/>
  <c r="H284" i="13"/>
  <c r="H241" i="13"/>
  <c r="P252" i="10"/>
  <c r="P160" i="10"/>
  <c r="J37" i="10"/>
  <c r="P93" i="10"/>
  <c r="J34" i="10"/>
  <c r="N265" i="13"/>
  <c r="M105" i="10"/>
  <c r="F234" i="10"/>
  <c r="F142" i="10"/>
  <c r="H265" i="13"/>
  <c r="H258" i="13"/>
  <c r="K228" i="13"/>
  <c r="J30" i="10"/>
  <c r="F13" i="13"/>
  <c r="F37" i="10"/>
  <c r="M60" i="10"/>
  <c r="P191" i="10"/>
  <c r="P283" i="10"/>
  <c r="J104" i="10"/>
  <c r="H273" i="13"/>
  <c r="H264" i="13"/>
  <c r="J207" i="10"/>
  <c r="J299" i="10"/>
  <c r="M286" i="10"/>
  <c r="M194" i="10"/>
  <c r="J60" i="10"/>
  <c r="N277" i="13"/>
  <c r="P196" i="10"/>
  <c r="P288" i="10"/>
  <c r="M104" i="10"/>
  <c r="K238" i="13"/>
  <c r="J293" i="10"/>
  <c r="J201" i="10"/>
  <c r="M58" i="10"/>
  <c r="J109" i="10"/>
  <c r="F161" i="10"/>
  <c r="F253" i="10"/>
  <c r="M48" i="20"/>
  <c r="P246" i="10"/>
  <c r="P154" i="10"/>
  <c r="H257" i="13"/>
  <c r="Q286" i="13"/>
  <c r="J253" i="10"/>
  <c r="J161" i="10"/>
  <c r="P259" i="10"/>
  <c r="P167" i="10"/>
  <c r="P57" i="10"/>
  <c r="P100" i="10"/>
  <c r="N288" i="13"/>
  <c r="K297" i="13"/>
  <c r="F93" i="10"/>
  <c r="J270" i="10"/>
  <c r="J178" i="10"/>
  <c r="J167" i="10"/>
  <c r="J259" i="10"/>
  <c r="J206" i="10"/>
  <c r="J298" i="10"/>
  <c r="J32" i="10"/>
  <c r="F153" i="10"/>
  <c r="F245" i="10"/>
  <c r="Q293" i="13"/>
  <c r="P110" i="10"/>
  <c r="F31" i="10"/>
  <c r="Q283" i="13"/>
  <c r="J101" i="10"/>
  <c r="J67" i="10"/>
  <c r="N282" i="13"/>
  <c r="M295" i="10"/>
  <c r="M203" i="10"/>
  <c r="N256" i="13"/>
  <c r="H278" i="13"/>
  <c r="K230" i="13"/>
  <c r="H252" i="13"/>
  <c r="J162" i="10"/>
  <c r="J254" i="10"/>
  <c r="M48" i="10"/>
  <c r="H296" i="13"/>
  <c r="P176" i="10"/>
  <c r="P268" i="10"/>
  <c r="P243" i="10"/>
  <c r="P151" i="10"/>
  <c r="P35" i="10"/>
  <c r="J171" i="10"/>
  <c r="J263" i="10"/>
  <c r="Q291" i="13"/>
  <c r="H254" i="13"/>
  <c r="N287" i="13"/>
  <c r="F56" i="10"/>
  <c r="J48" i="20"/>
  <c r="M184" i="10"/>
  <c r="M276" i="10"/>
  <c r="J48" i="10"/>
  <c r="J47" i="10"/>
  <c r="Q252" i="13"/>
  <c r="P94" i="10"/>
  <c r="J285" i="10"/>
  <c r="J193" i="10"/>
  <c r="F154" i="10"/>
  <c r="F246" i="10"/>
  <c r="J246" i="10"/>
  <c r="J154" i="10"/>
  <c r="K279" i="13"/>
  <c r="J157" i="10"/>
  <c r="J249" i="10"/>
  <c r="N296" i="13"/>
  <c r="J166" i="10"/>
  <c r="J258" i="10"/>
  <c r="L12" i="33"/>
  <c r="M16" i="33" s="1"/>
  <c r="O12" i="32"/>
  <c r="P16" i="32" s="1"/>
  <c r="E12" i="33"/>
  <c r="E12" i="34"/>
  <c r="I12" i="33"/>
  <c r="O12" i="34"/>
  <c r="P16" i="34" s="1"/>
  <c r="O12" i="33"/>
  <c r="P16" i="33" s="1"/>
  <c r="I12" i="32"/>
  <c r="L12" i="32"/>
  <c r="M16" i="32" s="1"/>
  <c r="E9" i="32"/>
  <c r="I12" i="34"/>
  <c r="E9" i="33"/>
  <c r="E9" i="34"/>
  <c r="AK13" i="13"/>
  <c r="AL13" i="13" s="1"/>
  <c r="M19" i="29"/>
  <c r="M20" i="29" s="1"/>
  <c r="J16" i="29"/>
  <c r="P19" i="29"/>
  <c r="P20" i="29" s="1"/>
  <c r="L19" i="29"/>
  <c r="L20" i="29" s="1"/>
  <c r="I19" i="29"/>
  <c r="I20" i="29" s="1"/>
  <c r="O19" i="29"/>
  <c r="O20" i="29" s="1"/>
  <c r="M19" i="28"/>
  <c r="M20" i="28" s="1"/>
  <c r="O19" i="28"/>
  <c r="O20" i="28" s="1"/>
  <c r="L19" i="28"/>
  <c r="L20" i="28" s="1"/>
  <c r="I19" i="28"/>
  <c r="I20" i="28" s="1"/>
  <c r="J16" i="28"/>
  <c r="P19" i="28"/>
  <c r="P20" i="28" s="1"/>
  <c r="L19" i="31"/>
  <c r="L20" i="31" s="1"/>
  <c r="O19" i="31"/>
  <c r="O20" i="31" s="1"/>
  <c r="P19" i="31"/>
  <c r="P20" i="31" s="1"/>
  <c r="M16" i="31"/>
  <c r="J16" i="31"/>
  <c r="I19" i="31"/>
  <c r="I20" i="31" s="1"/>
  <c r="M19" i="31"/>
  <c r="M20" i="31" s="1"/>
  <c r="I19" i="27"/>
  <c r="I20" i="27" s="1"/>
  <c r="O19" i="27"/>
  <c r="O20" i="27" s="1"/>
  <c r="L19" i="27"/>
  <c r="L20" i="27" s="1"/>
  <c r="P19" i="27"/>
  <c r="P20" i="27" s="1"/>
  <c r="M19" i="27"/>
  <c r="M20" i="27" s="1"/>
  <c r="J16" i="27"/>
  <c r="O19" i="26"/>
  <c r="O20" i="26" s="1"/>
  <c r="P16" i="26"/>
  <c r="P19" i="26"/>
  <c r="P20" i="26" s="1"/>
  <c r="L19" i="26"/>
  <c r="L20" i="26" s="1"/>
  <c r="M19" i="26"/>
  <c r="M20" i="26" s="1"/>
  <c r="I19" i="26"/>
  <c r="I20" i="26" s="1"/>
  <c r="J16" i="26"/>
  <c r="L19" i="30"/>
  <c r="L20" i="30" s="1"/>
  <c r="O19" i="30"/>
  <c r="O20" i="30" s="1"/>
  <c r="P19" i="30"/>
  <c r="P20" i="30" s="1"/>
  <c r="M16" i="30"/>
  <c r="J16" i="30"/>
  <c r="I19" i="30"/>
  <c r="I20" i="30" s="1"/>
  <c r="M19" i="30"/>
  <c r="M20" i="30" s="1"/>
  <c r="L19" i="25"/>
  <c r="L20" i="25" s="1"/>
  <c r="M16" i="25"/>
  <c r="M19" i="25"/>
  <c r="M20" i="25" s="1"/>
  <c r="I19" i="25"/>
  <c r="I20" i="25" s="1"/>
  <c r="J16" i="25"/>
  <c r="J12" i="15"/>
  <c r="K16" i="15" s="1"/>
  <c r="P19" i="25"/>
  <c r="P20" i="25" s="1"/>
  <c r="O19" i="25"/>
  <c r="O20" i="25" s="1"/>
  <c r="AC44" i="34"/>
  <c r="AD45" i="34"/>
  <c r="AD62" i="34"/>
  <c r="AC61" i="34"/>
  <c r="AK12" i="34"/>
  <c r="AJ11" i="34"/>
  <c r="AC9" i="34"/>
  <c r="AD10" i="34"/>
  <c r="AJ27" i="34"/>
  <c r="AK28" i="34"/>
  <c r="AJ45" i="34"/>
  <c r="AK46" i="34"/>
  <c r="AJ61" i="34"/>
  <c r="AK62" i="34"/>
  <c r="AC27" i="34"/>
  <c r="AD28" i="34"/>
  <c r="AK12" i="33"/>
  <c r="AJ11" i="33"/>
  <c r="AC42" i="33"/>
  <c r="AD43" i="33"/>
  <c r="AK28" i="33"/>
  <c r="AJ27" i="33"/>
  <c r="AC9" i="33"/>
  <c r="AD10" i="33"/>
  <c r="AJ45" i="33"/>
  <c r="AK46" i="33"/>
  <c r="AD62" i="33"/>
  <c r="AC61" i="33"/>
  <c r="AC27" i="33"/>
  <c r="AD28" i="33"/>
  <c r="AJ61" i="33"/>
  <c r="AK62" i="33"/>
  <c r="AK12" i="32"/>
  <c r="AJ11" i="32"/>
  <c r="AJ45" i="32"/>
  <c r="AK46" i="32"/>
  <c r="AJ61" i="32"/>
  <c r="AK62" i="32"/>
  <c r="AC26" i="32"/>
  <c r="AD27" i="32"/>
  <c r="AC61" i="32"/>
  <c r="AD62" i="32"/>
  <c r="AD44" i="32"/>
  <c r="AC43" i="32"/>
  <c r="AC9" i="32"/>
  <c r="AD10" i="32"/>
  <c r="AJ27" i="32"/>
  <c r="AK28" i="32"/>
  <c r="AJ11" i="31"/>
  <c r="AK12" i="31"/>
  <c r="AD46" i="31"/>
  <c r="AC45" i="31"/>
  <c r="AC62" i="31"/>
  <c r="AD63" i="31"/>
  <c r="AK63" i="31"/>
  <c r="AJ62" i="31"/>
  <c r="AK47" i="31"/>
  <c r="AJ46" i="31"/>
  <c r="AC27" i="31"/>
  <c r="AD28" i="31"/>
  <c r="AK29" i="31"/>
  <c r="AJ28" i="31"/>
  <c r="AC12" i="31"/>
  <c r="AD13" i="31"/>
  <c r="AD46" i="30"/>
  <c r="AC45" i="30"/>
  <c r="AJ11" i="30"/>
  <c r="AK12" i="30"/>
  <c r="AD29" i="30"/>
  <c r="AC28" i="30"/>
  <c r="AJ27" i="30"/>
  <c r="AK28" i="30"/>
  <c r="AJ46" i="30"/>
  <c r="AK47" i="30"/>
  <c r="AC12" i="30"/>
  <c r="AD13" i="30"/>
  <c r="AJ62" i="30"/>
  <c r="AK63" i="30"/>
  <c r="AC62" i="30"/>
  <c r="AD63" i="30"/>
  <c r="AC12" i="29"/>
  <c r="AD13" i="29"/>
  <c r="AC28" i="29"/>
  <c r="AD29" i="29"/>
  <c r="AJ28" i="29"/>
  <c r="AK29" i="29"/>
  <c r="AC44" i="29"/>
  <c r="AD45" i="29"/>
  <c r="AJ60" i="29"/>
  <c r="AK61" i="29"/>
  <c r="AJ12" i="29"/>
  <c r="AK13" i="29"/>
  <c r="AC62" i="29"/>
  <c r="AD63" i="29"/>
  <c r="AK47" i="29"/>
  <c r="AJ46" i="29"/>
  <c r="AK47" i="28"/>
  <c r="AJ46" i="28"/>
  <c r="AJ28" i="28"/>
  <c r="AK29" i="28"/>
  <c r="AJ61" i="28"/>
  <c r="AK62" i="28"/>
  <c r="AD46" i="28"/>
  <c r="AC45" i="28"/>
  <c r="AC12" i="28"/>
  <c r="AD13" i="28"/>
  <c r="AC28" i="28"/>
  <c r="AD29" i="28"/>
  <c r="AC62" i="28"/>
  <c r="AD63" i="28"/>
  <c r="AK12" i="28"/>
  <c r="AJ11" i="28"/>
  <c r="AC45" i="27"/>
  <c r="AD46" i="27"/>
  <c r="AC28" i="27"/>
  <c r="AD29" i="27"/>
  <c r="AD62" i="27"/>
  <c r="AC61" i="27"/>
  <c r="AD12" i="27"/>
  <c r="AC11" i="27"/>
  <c r="AJ12" i="27"/>
  <c r="AK13" i="27"/>
  <c r="AJ61" i="27"/>
  <c r="AK62" i="27"/>
  <c r="AJ45" i="27"/>
  <c r="AK46" i="27"/>
  <c r="AK28" i="27"/>
  <c r="AJ27" i="27"/>
  <c r="AD28" i="26"/>
  <c r="AC27" i="26"/>
  <c r="AJ28" i="26"/>
  <c r="AK29" i="26"/>
  <c r="AJ62" i="26"/>
  <c r="AK63" i="26"/>
  <c r="AC62" i="26"/>
  <c r="AD63" i="26"/>
  <c r="AJ12" i="26"/>
  <c r="AK13" i="26"/>
  <c r="AD46" i="26"/>
  <c r="AC45" i="26"/>
  <c r="AC10" i="26"/>
  <c r="AD11" i="26"/>
  <c r="AJ46" i="26"/>
  <c r="AK47" i="26"/>
  <c r="AD45" i="25"/>
  <c r="AC44" i="25"/>
  <c r="AC12" i="25"/>
  <c r="AD13" i="25"/>
  <c r="AD62" i="25"/>
  <c r="AC61" i="25"/>
  <c r="AK29" i="25"/>
  <c r="AJ28" i="25"/>
  <c r="AJ44" i="25"/>
  <c r="AK45" i="25"/>
  <c r="AJ61" i="25"/>
  <c r="AK62" i="25"/>
  <c r="AC28" i="25"/>
  <c r="AD29" i="25"/>
  <c r="AJ12" i="25"/>
  <c r="AK13" i="25"/>
  <c r="M12" i="15"/>
  <c r="P12" i="15"/>
  <c r="E12" i="20"/>
  <c r="E11" i="20" s="1"/>
  <c r="F16" i="20" s="1"/>
  <c r="F17" i="20" s="1"/>
  <c r="F18" i="20" s="1"/>
  <c r="P12" i="13"/>
  <c r="Q16" i="13" s="1"/>
  <c r="J12" i="13"/>
  <c r="AL13" i="15"/>
  <c r="AK12" i="15"/>
  <c r="AL64" i="15"/>
  <c r="AK63" i="15"/>
  <c r="AK13" i="20"/>
  <c r="AC63" i="20"/>
  <c r="AD64" i="20"/>
  <c r="AJ63" i="20"/>
  <c r="AK64" i="20"/>
  <c r="AC29" i="20"/>
  <c r="AD30" i="20"/>
  <c r="AE14" i="13"/>
  <c r="AL30" i="13"/>
  <c r="AD61" i="13"/>
  <c r="AE61" i="13" s="1"/>
  <c r="AK46" i="13"/>
  <c r="AL47" i="13"/>
  <c r="AK61" i="13"/>
  <c r="AL62" i="13"/>
  <c r="AD46" i="13"/>
  <c r="AE47" i="13"/>
  <c r="AJ60" i="10"/>
  <c r="AK30" i="10"/>
  <c r="AJ29" i="10"/>
  <c r="AJ13" i="10"/>
  <c r="AK14" i="10"/>
  <c r="AK48" i="10"/>
  <c r="AJ47" i="10"/>
  <c r="AC13" i="10"/>
  <c r="AD14" i="10"/>
  <c r="AC29" i="10"/>
  <c r="AD30" i="10"/>
  <c r="AD12" i="20"/>
  <c r="AC11" i="20"/>
  <c r="AK46" i="20"/>
  <c r="AJ45" i="20"/>
  <c r="AD12" i="15"/>
  <c r="AE13" i="15"/>
  <c r="AD45" i="15"/>
  <c r="AE46" i="15"/>
  <c r="AD12" i="13"/>
  <c r="AE13" i="13"/>
  <c r="AD63" i="15"/>
  <c r="AE64" i="15"/>
  <c r="AK46" i="15"/>
  <c r="AL47" i="15"/>
  <c r="AE29" i="13"/>
  <c r="AD28" i="13"/>
  <c r="AC46" i="10"/>
  <c r="AD47" i="10"/>
  <c r="AK27" i="15"/>
  <c r="AL28" i="15"/>
  <c r="AD29" i="15"/>
  <c r="AE30" i="15"/>
  <c r="AD46" i="20"/>
  <c r="AC45" i="20"/>
  <c r="AK28" i="13"/>
  <c r="AL29" i="13"/>
  <c r="AC60" i="10"/>
  <c r="AD61" i="10"/>
  <c r="AJ27" i="20"/>
  <c r="AK28" i="20"/>
  <c r="AJ11" i="20"/>
  <c r="AK12" i="20"/>
  <c r="N152" i="13"/>
  <c r="H47" i="15"/>
  <c r="H199" i="13"/>
  <c r="I12" i="20" l="1"/>
  <c r="J16" i="20" s="1"/>
  <c r="O12" i="10"/>
  <c r="P16" i="10" s="1"/>
  <c r="L12" i="20"/>
  <c r="M16" i="20" s="1"/>
  <c r="E9" i="10"/>
  <c r="L12" i="10"/>
  <c r="M19" i="10" s="1"/>
  <c r="M20" i="10" s="1"/>
  <c r="F12" i="15"/>
  <c r="F11" i="15" s="1"/>
  <c r="H17" i="15" s="1"/>
  <c r="H18" i="15" s="1"/>
  <c r="F12" i="13"/>
  <c r="H16" i="13" s="1"/>
  <c r="M12" i="13"/>
  <c r="N16" i="13" s="1"/>
  <c r="E12" i="10"/>
  <c r="E11" i="10" s="1"/>
  <c r="F16" i="10" s="1"/>
  <c r="F17" i="10" s="1"/>
  <c r="F18" i="10" s="1"/>
  <c r="L19" i="32"/>
  <c r="L20" i="32" s="1"/>
  <c r="O19" i="32"/>
  <c r="O20" i="32" s="1"/>
  <c r="J16" i="34"/>
  <c r="P19" i="34"/>
  <c r="P20" i="34" s="1"/>
  <c r="M19" i="34"/>
  <c r="M20" i="34" s="1"/>
  <c r="J16" i="32"/>
  <c r="M19" i="32"/>
  <c r="M20" i="32" s="1"/>
  <c r="P19" i="32"/>
  <c r="P20" i="32" s="1"/>
  <c r="I19" i="32"/>
  <c r="I20" i="32" s="1"/>
  <c r="J16" i="33"/>
  <c r="P19" i="33"/>
  <c r="P20" i="33" s="1"/>
  <c r="M19" i="33"/>
  <c r="M20" i="33" s="1"/>
  <c r="E11" i="34"/>
  <c r="F16" i="34" s="1"/>
  <c r="F17" i="34" s="1"/>
  <c r="F18" i="34" s="1"/>
  <c r="L19" i="34"/>
  <c r="L20" i="34" s="1"/>
  <c r="I19" i="34"/>
  <c r="I20" i="34" s="1"/>
  <c r="O19" i="34"/>
  <c r="O20" i="34" s="1"/>
  <c r="E11" i="33"/>
  <c r="F16" i="33" s="1"/>
  <c r="F17" i="33" s="1"/>
  <c r="F18" i="33" s="1"/>
  <c r="O19" i="33"/>
  <c r="O20" i="33" s="1"/>
  <c r="I19" i="33"/>
  <c r="I20" i="33" s="1"/>
  <c r="L19" i="33"/>
  <c r="L20" i="33" s="1"/>
  <c r="I19" i="10"/>
  <c r="I20" i="10" s="1"/>
  <c r="J16" i="10"/>
  <c r="AK12" i="13"/>
  <c r="AL12" i="13" s="1"/>
  <c r="AD60" i="13"/>
  <c r="AD59" i="13" s="1"/>
  <c r="Q19" i="15"/>
  <c r="Q20" i="15" s="1"/>
  <c r="AD27" i="34"/>
  <c r="AC26" i="34"/>
  <c r="AC8" i="34"/>
  <c r="AD9" i="34"/>
  <c r="AJ10" i="34"/>
  <c r="AK11" i="34"/>
  <c r="AJ60" i="34"/>
  <c r="AK61" i="34"/>
  <c r="AC60" i="34"/>
  <c r="AD61" i="34"/>
  <c r="AJ44" i="34"/>
  <c r="AK45" i="34"/>
  <c r="AK27" i="34"/>
  <c r="AJ26" i="34"/>
  <c r="AC43" i="34"/>
  <c r="AD44" i="34"/>
  <c r="AJ60" i="33"/>
  <c r="AK61" i="33"/>
  <c r="AD9" i="33"/>
  <c r="AC8" i="33"/>
  <c r="AJ26" i="33"/>
  <c r="AK27" i="33"/>
  <c r="AD27" i="33"/>
  <c r="AC26" i="33"/>
  <c r="AC60" i="33"/>
  <c r="AD61" i="33"/>
  <c r="AD42" i="33"/>
  <c r="AC41" i="33"/>
  <c r="AJ10" i="33"/>
  <c r="AK11" i="33"/>
  <c r="AJ44" i="33"/>
  <c r="AK45" i="33"/>
  <c r="AJ44" i="32"/>
  <c r="AK45" i="32"/>
  <c r="AJ10" i="32"/>
  <c r="AK11" i="32"/>
  <c r="AK27" i="32"/>
  <c r="AJ26" i="32"/>
  <c r="AD26" i="32"/>
  <c r="AC25" i="32"/>
  <c r="AD9" i="32"/>
  <c r="AC8" i="32"/>
  <c r="AK61" i="32"/>
  <c r="AJ60" i="32"/>
  <c r="AC42" i="32"/>
  <c r="AD43" i="32"/>
  <c r="AC60" i="32"/>
  <c r="AD61" i="32"/>
  <c r="AJ61" i="31"/>
  <c r="AK62" i="31"/>
  <c r="AJ45" i="31"/>
  <c r="AK46" i="31"/>
  <c r="AC11" i="31"/>
  <c r="AD12" i="31"/>
  <c r="AD62" i="31"/>
  <c r="AC61" i="31"/>
  <c r="AC44" i="31"/>
  <c r="AD45" i="31"/>
  <c r="AJ27" i="31"/>
  <c r="AK28" i="31"/>
  <c r="AD27" i="31"/>
  <c r="AC26" i="31"/>
  <c r="AJ10" i="31"/>
  <c r="AK11" i="31"/>
  <c r="AD28" i="30"/>
  <c r="AC27" i="30"/>
  <c r="AD62" i="30"/>
  <c r="AC61" i="30"/>
  <c r="AK27" i="30"/>
  <c r="AJ26" i="30"/>
  <c r="AJ61" i="30"/>
  <c r="AK62" i="30"/>
  <c r="AJ10" i="30"/>
  <c r="AK11" i="30"/>
  <c r="AC44" i="30"/>
  <c r="AD45" i="30"/>
  <c r="AD12" i="30"/>
  <c r="AC11" i="30"/>
  <c r="AJ45" i="30"/>
  <c r="AK46" i="30"/>
  <c r="AK12" i="29"/>
  <c r="AJ11" i="29"/>
  <c r="AC27" i="29"/>
  <c r="AD28" i="29"/>
  <c r="AJ45" i="29"/>
  <c r="AK46" i="29"/>
  <c r="AC61" i="29"/>
  <c r="AD62" i="29"/>
  <c r="AK28" i="29"/>
  <c r="AJ27" i="29"/>
  <c r="AC43" i="29"/>
  <c r="AD44" i="29"/>
  <c r="AK60" i="29"/>
  <c r="AJ59" i="29"/>
  <c r="AD12" i="29"/>
  <c r="AC11" i="29"/>
  <c r="AJ27" i="28"/>
  <c r="AK28" i="28"/>
  <c r="AJ45" i="28"/>
  <c r="AK46" i="28"/>
  <c r="AJ10" i="28"/>
  <c r="AK11" i="28"/>
  <c r="AD12" i="28"/>
  <c r="AC11" i="28"/>
  <c r="AC44" i="28"/>
  <c r="AD45" i="28"/>
  <c r="AC61" i="28"/>
  <c r="AD62" i="28"/>
  <c r="AJ60" i="28"/>
  <c r="AK61" i="28"/>
  <c r="AC27" i="28"/>
  <c r="AD28" i="28"/>
  <c r="AJ26" i="27"/>
  <c r="AK27" i="27"/>
  <c r="AC10" i="27"/>
  <c r="AD11" i="27"/>
  <c r="AC60" i="27"/>
  <c r="AD61" i="27"/>
  <c r="AK45" i="27"/>
  <c r="AJ44" i="27"/>
  <c r="AJ60" i="27"/>
  <c r="AK61" i="27"/>
  <c r="AD28" i="27"/>
  <c r="AC27" i="27"/>
  <c r="AK12" i="27"/>
  <c r="AJ11" i="27"/>
  <c r="AD45" i="27"/>
  <c r="AC44" i="27"/>
  <c r="AC26" i="26"/>
  <c r="AD27" i="26"/>
  <c r="AK46" i="26"/>
  <c r="AJ45" i="26"/>
  <c r="AD62" i="26"/>
  <c r="AC61" i="26"/>
  <c r="AD10" i="26"/>
  <c r="AC9" i="26"/>
  <c r="AK62" i="26"/>
  <c r="AJ61" i="26"/>
  <c r="AC44" i="26"/>
  <c r="AD45" i="26"/>
  <c r="AK12" i="26"/>
  <c r="AJ11" i="26"/>
  <c r="AK28" i="26"/>
  <c r="AJ27" i="26"/>
  <c r="AD44" i="25"/>
  <c r="AC43" i="25"/>
  <c r="AJ11" i="25"/>
  <c r="AK12" i="25"/>
  <c r="AJ27" i="25"/>
  <c r="AK28" i="25"/>
  <c r="AJ60" i="25"/>
  <c r="AK61" i="25"/>
  <c r="AD28" i="25"/>
  <c r="AC27" i="25"/>
  <c r="AC60" i="25"/>
  <c r="AD61" i="25"/>
  <c r="AJ43" i="25"/>
  <c r="AK44" i="25"/>
  <c r="AD12" i="25"/>
  <c r="AC11" i="25"/>
  <c r="N16" i="15"/>
  <c r="N19" i="15"/>
  <c r="N20" i="15" s="1"/>
  <c r="J19" i="15"/>
  <c r="J20" i="15" s="1"/>
  <c r="L19" i="20"/>
  <c r="L20" i="20" s="1"/>
  <c r="Q16" i="15"/>
  <c r="O19" i="20"/>
  <c r="O20" i="20" s="1"/>
  <c r="N19" i="13"/>
  <c r="N20" i="13" s="1"/>
  <c r="K16" i="13"/>
  <c r="Q19" i="13"/>
  <c r="Q20" i="13" s="1"/>
  <c r="J19" i="13"/>
  <c r="J20" i="13" s="1"/>
  <c r="P19" i="10"/>
  <c r="P20" i="10" s="1"/>
  <c r="AL63" i="15"/>
  <c r="AK62" i="15"/>
  <c r="AK11" i="15"/>
  <c r="AL12" i="15"/>
  <c r="AC62" i="20"/>
  <c r="AD63" i="20"/>
  <c r="AJ62" i="20"/>
  <c r="AK63" i="20"/>
  <c r="AD29" i="20"/>
  <c r="AC28" i="20"/>
  <c r="AL46" i="13"/>
  <c r="AK45" i="13"/>
  <c r="AL61" i="13"/>
  <c r="AK60" i="13"/>
  <c r="AE46" i="13"/>
  <c r="AD45" i="13"/>
  <c r="AK60" i="10"/>
  <c r="AJ59" i="10"/>
  <c r="AC12" i="10"/>
  <c r="AD13" i="10"/>
  <c r="AJ46" i="10"/>
  <c r="AK47" i="10"/>
  <c r="AJ12" i="10"/>
  <c r="AK13" i="10"/>
  <c r="AK29" i="10"/>
  <c r="AJ28" i="10"/>
  <c r="AD29" i="10"/>
  <c r="AC28" i="10"/>
  <c r="AE12" i="13"/>
  <c r="AD11" i="13"/>
  <c r="AK45" i="20"/>
  <c r="AJ44" i="20"/>
  <c r="AJ10" i="20"/>
  <c r="AK11" i="20"/>
  <c r="AL27" i="15"/>
  <c r="AK26" i="15"/>
  <c r="AD44" i="15"/>
  <c r="AE45" i="15"/>
  <c r="AE29" i="15"/>
  <c r="AD28" i="15"/>
  <c r="AE60" i="13"/>
  <c r="AD27" i="13"/>
  <c r="AE28" i="13"/>
  <c r="AC44" i="20"/>
  <c r="AD45" i="20"/>
  <c r="AC45" i="10"/>
  <c r="AD46" i="10"/>
  <c r="AJ26" i="20"/>
  <c r="AK27" i="20"/>
  <c r="AL46" i="15"/>
  <c r="AK45" i="15"/>
  <c r="AD11" i="15"/>
  <c r="AE12" i="15"/>
  <c r="AL28" i="13"/>
  <c r="AK27" i="13"/>
  <c r="AC10" i="20"/>
  <c r="AD11" i="20"/>
  <c r="AC59" i="10"/>
  <c r="AD60" i="10"/>
  <c r="AE63" i="15"/>
  <c r="AD62" i="15"/>
  <c r="O19" i="10" l="1"/>
  <c r="O20" i="10" s="1"/>
  <c r="I19" i="20"/>
  <c r="I20" i="20" s="1"/>
  <c r="P19" i="20"/>
  <c r="P20" i="20" s="1"/>
  <c r="M19" i="20"/>
  <c r="M20" i="20" s="1"/>
  <c r="F11" i="13"/>
  <c r="H17" i="13" s="1"/>
  <c r="H18" i="13" s="1"/>
  <c r="M19" i="15"/>
  <c r="M20" i="15" s="1"/>
  <c r="M19" i="13"/>
  <c r="M20" i="13" s="1"/>
  <c r="P19" i="13"/>
  <c r="P20" i="13" s="1"/>
  <c r="M16" i="10"/>
  <c r="L19" i="10"/>
  <c r="L20" i="10" s="1"/>
  <c r="P19" i="15"/>
  <c r="P20" i="15" s="1"/>
  <c r="H16" i="15"/>
  <c r="AK11" i="13"/>
  <c r="AK10" i="13" s="1"/>
  <c r="AK60" i="34"/>
  <c r="AJ59" i="34"/>
  <c r="AK10" i="34"/>
  <c r="AJ9" i="34"/>
  <c r="AC42" i="34"/>
  <c r="AD43" i="34"/>
  <c r="AJ25" i="34"/>
  <c r="AK26" i="34"/>
  <c r="AK44" i="34"/>
  <c r="AJ43" i="34"/>
  <c r="AC7" i="34"/>
  <c r="AD8" i="34"/>
  <c r="AD26" i="34"/>
  <c r="AC25" i="34"/>
  <c r="AC59" i="34"/>
  <c r="AD60" i="34"/>
  <c r="AC25" i="33"/>
  <c r="AD26" i="33"/>
  <c r="AK44" i="33"/>
  <c r="AJ43" i="33"/>
  <c r="AK10" i="33"/>
  <c r="AJ9" i="33"/>
  <c r="AJ25" i="33"/>
  <c r="AK26" i="33"/>
  <c r="AD41" i="33"/>
  <c r="AC40" i="33"/>
  <c r="AC7" i="33"/>
  <c r="AD8" i="33"/>
  <c r="AC59" i="33"/>
  <c r="AD60" i="33"/>
  <c r="AK60" i="33"/>
  <c r="AJ59" i="33"/>
  <c r="AC7" i="32"/>
  <c r="AD8" i="32"/>
  <c r="AC24" i="32"/>
  <c r="AD25" i="32"/>
  <c r="AJ25" i="32"/>
  <c r="AK26" i="32"/>
  <c r="AC41" i="32"/>
  <c r="AD42" i="32"/>
  <c r="AC59" i="32"/>
  <c r="AD60" i="32"/>
  <c r="AJ59" i="32"/>
  <c r="AK60" i="32"/>
  <c r="AJ9" i="32"/>
  <c r="AK10" i="32"/>
  <c r="AJ43" i="32"/>
  <c r="AK44" i="32"/>
  <c r="AJ44" i="31"/>
  <c r="AK45" i="31"/>
  <c r="AD61" i="31"/>
  <c r="AC60" i="31"/>
  <c r="AJ9" i="31"/>
  <c r="AK10" i="31"/>
  <c r="AC25" i="31"/>
  <c r="AD26" i="31"/>
  <c r="AC10" i="31"/>
  <c r="AD11" i="31"/>
  <c r="AK27" i="31"/>
  <c r="AJ26" i="31"/>
  <c r="AC43" i="31"/>
  <c r="AD44" i="31"/>
  <c r="AJ60" i="31"/>
  <c r="AK61" i="31"/>
  <c r="AJ60" i="30"/>
  <c r="AK61" i="30"/>
  <c r="AC10" i="30"/>
  <c r="AD11" i="30"/>
  <c r="AK26" i="30"/>
  <c r="AJ25" i="30"/>
  <c r="AJ44" i="30"/>
  <c r="AK45" i="30"/>
  <c r="AC60" i="30"/>
  <c r="AD61" i="30"/>
  <c r="AD44" i="30"/>
  <c r="AC43" i="30"/>
  <c r="AD27" i="30"/>
  <c r="AC26" i="30"/>
  <c r="AK10" i="30"/>
  <c r="AJ9" i="30"/>
  <c r="AC10" i="29"/>
  <c r="AD11" i="29"/>
  <c r="AD61" i="29"/>
  <c r="AC60" i="29"/>
  <c r="AK59" i="29"/>
  <c r="AJ58" i="29"/>
  <c r="AK45" i="29"/>
  <c r="AJ44" i="29"/>
  <c r="AC26" i="29"/>
  <c r="AD27" i="29"/>
  <c r="AC42" i="29"/>
  <c r="AD43" i="29"/>
  <c r="AJ26" i="29"/>
  <c r="AK27" i="29"/>
  <c r="AJ10" i="29"/>
  <c r="AK11" i="29"/>
  <c r="AJ44" i="28"/>
  <c r="AK45" i="28"/>
  <c r="AK27" i="28"/>
  <c r="AJ26" i="28"/>
  <c r="AD27" i="28"/>
  <c r="AC26" i="28"/>
  <c r="AD44" i="28"/>
  <c r="AC43" i="28"/>
  <c r="AC10" i="28"/>
  <c r="AD11" i="28"/>
  <c r="AJ59" i="28"/>
  <c r="AK60" i="28"/>
  <c r="AD61" i="28"/>
  <c r="AC60" i="28"/>
  <c r="AK10" i="28"/>
  <c r="AJ9" i="28"/>
  <c r="AD10" i="27"/>
  <c r="AC9" i="27"/>
  <c r="AC43" i="27"/>
  <c r="AD44" i="27"/>
  <c r="AJ43" i="27"/>
  <c r="AK44" i="27"/>
  <c r="AJ10" i="27"/>
  <c r="AK11" i="27"/>
  <c r="AD60" i="27"/>
  <c r="AC59" i="27"/>
  <c r="AC26" i="27"/>
  <c r="AD27" i="27"/>
  <c r="AK60" i="27"/>
  <c r="AJ59" i="27"/>
  <c r="AK26" i="27"/>
  <c r="AJ25" i="27"/>
  <c r="AD26" i="26"/>
  <c r="AC25" i="26"/>
  <c r="AJ26" i="26"/>
  <c r="AK27" i="26"/>
  <c r="AJ60" i="26"/>
  <c r="AK61" i="26"/>
  <c r="AJ10" i="26"/>
  <c r="AK11" i="26"/>
  <c r="AC8" i="26"/>
  <c r="AD9" i="26"/>
  <c r="AC60" i="26"/>
  <c r="AD61" i="26"/>
  <c r="AJ44" i="26"/>
  <c r="AK45" i="26"/>
  <c r="AD44" i="26"/>
  <c r="AC43" i="26"/>
  <c r="AD43" i="25"/>
  <c r="AC42" i="25"/>
  <c r="AC10" i="25"/>
  <c r="AD11" i="25"/>
  <c r="AJ59" i="25"/>
  <c r="AK60" i="25"/>
  <c r="AJ42" i="25"/>
  <c r="AK43" i="25"/>
  <c r="AJ26" i="25"/>
  <c r="AK27" i="25"/>
  <c r="AD60" i="25"/>
  <c r="AC59" i="25"/>
  <c r="AK11" i="25"/>
  <c r="AJ10" i="25"/>
  <c r="AC26" i="25"/>
  <c r="AD27" i="25"/>
  <c r="AK10" i="15"/>
  <c r="AL11" i="15"/>
  <c r="AK61" i="15"/>
  <c r="AL62" i="15"/>
  <c r="AD62" i="20"/>
  <c r="AC61" i="20"/>
  <c r="AK62" i="20"/>
  <c r="AJ61" i="20"/>
  <c r="AC27" i="20"/>
  <c r="AD28" i="20"/>
  <c r="AK44" i="13"/>
  <c r="AL45" i="13"/>
  <c r="AL60" i="13"/>
  <c r="AK59" i="13"/>
  <c r="AE45" i="13"/>
  <c r="AD44" i="13"/>
  <c r="AK59" i="10"/>
  <c r="AJ58" i="10"/>
  <c r="AK12" i="10"/>
  <c r="AJ11" i="10"/>
  <c r="AK28" i="10"/>
  <c r="AJ27" i="10"/>
  <c r="AK46" i="10"/>
  <c r="AJ45" i="10"/>
  <c r="AD12" i="10"/>
  <c r="AC11" i="10"/>
  <c r="AC27" i="10"/>
  <c r="AD28" i="10"/>
  <c r="AK10" i="20"/>
  <c r="AJ9" i="20"/>
  <c r="AJ25" i="20"/>
  <c r="AK26" i="20"/>
  <c r="AD10" i="20"/>
  <c r="AC9" i="20"/>
  <c r="AL45" i="15"/>
  <c r="AK44" i="15"/>
  <c r="AC58" i="10"/>
  <c r="AD59" i="10"/>
  <c r="AE62" i="15"/>
  <c r="AD61" i="15"/>
  <c r="AC44" i="10"/>
  <c r="AD45" i="10"/>
  <c r="AE27" i="13"/>
  <c r="AD26" i="13"/>
  <c r="AJ43" i="20"/>
  <c r="AK44" i="20"/>
  <c r="AK26" i="13"/>
  <c r="AL27" i="13"/>
  <c r="AE59" i="13"/>
  <c r="AD58" i="13"/>
  <c r="AE28" i="15"/>
  <c r="AD27" i="15"/>
  <c r="AL26" i="15"/>
  <c r="AK25" i="15"/>
  <c r="AE11" i="13"/>
  <c r="AD10" i="13"/>
  <c r="AE11" i="15"/>
  <c r="AD10" i="15"/>
  <c r="AC43" i="20"/>
  <c r="AD44" i="20"/>
  <c r="AE44" i="15"/>
  <c r="AD43" i="15"/>
  <c r="AL11" i="13" l="1"/>
  <c r="AJ42" i="34"/>
  <c r="AK43" i="34"/>
  <c r="AK25" i="34"/>
  <c r="AJ24" i="34"/>
  <c r="AD59" i="34"/>
  <c r="AC58" i="34"/>
  <c r="AC41" i="34"/>
  <c r="AD42" i="34"/>
  <c r="AC24" i="34"/>
  <c r="AD25" i="34"/>
  <c r="AK9" i="34"/>
  <c r="AJ8" i="34"/>
  <c r="AD7" i="34"/>
  <c r="AC6" i="34"/>
  <c r="AJ58" i="34"/>
  <c r="AK59" i="34"/>
  <c r="AD40" i="33"/>
  <c r="AC39" i="33"/>
  <c r="AJ58" i="33"/>
  <c r="AK59" i="33"/>
  <c r="AK25" i="33"/>
  <c r="AJ24" i="33"/>
  <c r="AJ8" i="33"/>
  <c r="AK9" i="33"/>
  <c r="AD59" i="33"/>
  <c r="AC58" i="33"/>
  <c r="AK43" i="33"/>
  <c r="AJ42" i="33"/>
  <c r="AD7" i="33"/>
  <c r="AC6" i="33"/>
  <c r="AC24" i="33"/>
  <c r="AD25" i="33"/>
  <c r="AJ58" i="32"/>
  <c r="AK59" i="32"/>
  <c r="AD41" i="32"/>
  <c r="AC40" i="32"/>
  <c r="AJ8" i="32"/>
  <c r="AK9" i="32"/>
  <c r="AJ24" i="32"/>
  <c r="AK25" i="32"/>
  <c r="AJ42" i="32"/>
  <c r="AK43" i="32"/>
  <c r="AD24" i="32"/>
  <c r="AC23" i="32"/>
  <c r="AC58" i="32"/>
  <c r="AD59" i="32"/>
  <c r="AD7" i="32"/>
  <c r="AC6" i="32"/>
  <c r="AC24" i="31"/>
  <c r="AD25" i="31"/>
  <c r="AC42" i="31"/>
  <c r="AD43" i="31"/>
  <c r="AJ8" i="31"/>
  <c r="AK9" i="31"/>
  <c r="AK60" i="31"/>
  <c r="AJ59" i="31"/>
  <c r="AJ25" i="31"/>
  <c r="AK26" i="31"/>
  <c r="AC59" i="31"/>
  <c r="AD60" i="31"/>
  <c r="AC9" i="31"/>
  <c r="AD10" i="31"/>
  <c r="AJ43" i="31"/>
  <c r="AK44" i="31"/>
  <c r="AJ8" i="30"/>
  <c r="AK9" i="30"/>
  <c r="AJ24" i="30"/>
  <c r="AK25" i="30"/>
  <c r="AK44" i="30"/>
  <c r="AJ43" i="30"/>
  <c r="AC42" i="30"/>
  <c r="AD43" i="30"/>
  <c r="AC9" i="30"/>
  <c r="AD10" i="30"/>
  <c r="AC25" i="30"/>
  <c r="AD26" i="30"/>
  <c r="AC59" i="30"/>
  <c r="AD60" i="30"/>
  <c r="AK60" i="30"/>
  <c r="AJ59" i="30"/>
  <c r="AJ43" i="29"/>
  <c r="AK44" i="29"/>
  <c r="AK58" i="29"/>
  <c r="AJ57" i="29"/>
  <c r="AJ25" i="29"/>
  <c r="AK26" i="29"/>
  <c r="AD60" i="29"/>
  <c r="AC59" i="29"/>
  <c r="AK10" i="29"/>
  <c r="AJ9" i="29"/>
  <c r="AD42" i="29"/>
  <c r="AC41" i="29"/>
  <c r="AC25" i="29"/>
  <c r="AD26" i="29"/>
  <c r="AD10" i="29"/>
  <c r="AC9" i="29"/>
  <c r="AJ25" i="28"/>
  <c r="AK26" i="28"/>
  <c r="AJ43" i="28"/>
  <c r="AK44" i="28"/>
  <c r="AC42" i="28"/>
  <c r="AD43" i="28"/>
  <c r="AD60" i="28"/>
  <c r="AC59" i="28"/>
  <c r="AK59" i="28"/>
  <c r="AJ58" i="28"/>
  <c r="AJ8" i="28"/>
  <c r="AK9" i="28"/>
  <c r="AC25" i="28"/>
  <c r="AD26" i="28"/>
  <c r="AC9" i="28"/>
  <c r="AD10" i="28"/>
  <c r="AJ24" i="27"/>
  <c r="AK25" i="27"/>
  <c r="AJ58" i="27"/>
  <c r="AK59" i="27"/>
  <c r="AK43" i="27"/>
  <c r="AJ42" i="27"/>
  <c r="AC42" i="27"/>
  <c r="AD43" i="27"/>
  <c r="AJ9" i="27"/>
  <c r="AK10" i="27"/>
  <c r="AC25" i="27"/>
  <c r="AD26" i="27"/>
  <c r="AD59" i="27"/>
  <c r="AC58" i="27"/>
  <c r="AC8" i="27"/>
  <c r="AD9" i="27"/>
  <c r="AD25" i="26"/>
  <c r="AC24" i="26"/>
  <c r="AC42" i="26"/>
  <c r="AD43" i="26"/>
  <c r="AD8" i="26"/>
  <c r="AC7" i="26"/>
  <c r="AJ9" i="26"/>
  <c r="AK10" i="26"/>
  <c r="AC59" i="26"/>
  <c r="AD60" i="26"/>
  <c r="AK44" i="26"/>
  <c r="AJ43" i="26"/>
  <c r="AK60" i="26"/>
  <c r="AJ59" i="26"/>
  <c r="AJ25" i="26"/>
  <c r="AK26" i="26"/>
  <c r="AD42" i="25"/>
  <c r="AC41" i="25"/>
  <c r="AC25" i="25"/>
  <c r="AD26" i="25"/>
  <c r="AK26" i="25"/>
  <c r="AJ25" i="25"/>
  <c r="AJ41" i="25"/>
  <c r="AK42" i="25"/>
  <c r="AJ9" i="25"/>
  <c r="AK10" i="25"/>
  <c r="AJ58" i="25"/>
  <c r="AK59" i="25"/>
  <c r="AD59" i="25"/>
  <c r="AC58" i="25"/>
  <c r="AD10" i="25"/>
  <c r="AC9" i="25"/>
  <c r="AK60" i="15"/>
  <c r="AL61" i="15"/>
  <c r="AL10" i="15"/>
  <c r="AK9" i="15"/>
  <c r="AC60" i="20"/>
  <c r="AD61" i="20"/>
  <c r="AJ60" i="20"/>
  <c r="AK61" i="20"/>
  <c r="AC26" i="20"/>
  <c r="AD27" i="20"/>
  <c r="AK43" i="13"/>
  <c r="AL44" i="13"/>
  <c r="AK58" i="13"/>
  <c r="AL59" i="13"/>
  <c r="AD43" i="13"/>
  <c r="AE44" i="13"/>
  <c r="AJ57" i="10"/>
  <c r="AK58" i="10"/>
  <c r="AJ26" i="10"/>
  <c r="AK27" i="10"/>
  <c r="AD11" i="10"/>
  <c r="AC10" i="10"/>
  <c r="AJ44" i="10"/>
  <c r="AK45" i="10"/>
  <c r="AK11" i="10"/>
  <c r="AJ10" i="10"/>
  <c r="AC26" i="10"/>
  <c r="AD27" i="10"/>
  <c r="AJ24" i="20"/>
  <c r="AK25" i="20"/>
  <c r="AD25" i="13"/>
  <c r="AE26" i="13"/>
  <c r="AD44" i="10"/>
  <c r="AC43" i="10"/>
  <c r="AK24" i="15"/>
  <c r="AL25" i="15"/>
  <c r="AE58" i="13"/>
  <c r="AD57" i="13"/>
  <c r="AD60" i="15"/>
  <c r="AE61" i="15"/>
  <c r="AD9" i="20"/>
  <c r="AC8" i="20"/>
  <c r="AK9" i="20"/>
  <c r="AJ8" i="20"/>
  <c r="AE10" i="13"/>
  <c r="AD9" i="13"/>
  <c r="AE27" i="15"/>
  <c r="AD26" i="15"/>
  <c r="AE43" i="15"/>
  <c r="AD42" i="15"/>
  <c r="AK25" i="13"/>
  <c r="AL26" i="13"/>
  <c r="AC42" i="20"/>
  <c r="AD43" i="20"/>
  <c r="AJ42" i="20"/>
  <c r="AK43" i="20"/>
  <c r="AD58" i="10"/>
  <c r="AC57" i="10"/>
  <c r="AK9" i="13"/>
  <c r="AL10" i="13"/>
  <c r="AE10" i="15"/>
  <c r="AD9" i="15"/>
  <c r="AK43" i="15"/>
  <c r="AL44" i="15"/>
  <c r="AC5" i="34" l="1"/>
  <c r="AD5" i="34" s="1"/>
  <c r="AD6" i="34"/>
  <c r="AD41" i="34"/>
  <c r="AC40" i="34"/>
  <c r="AC57" i="34"/>
  <c r="AD58" i="34"/>
  <c r="AJ57" i="34"/>
  <c r="AK58" i="34"/>
  <c r="AK8" i="34"/>
  <c r="AJ7" i="34"/>
  <c r="AK24" i="34"/>
  <c r="AJ23" i="34"/>
  <c r="AC23" i="34"/>
  <c r="AD24" i="34"/>
  <c r="AJ41" i="34"/>
  <c r="AK42" i="34"/>
  <c r="AC23" i="33"/>
  <c r="AD24" i="33"/>
  <c r="AK8" i="33"/>
  <c r="AJ7" i="33"/>
  <c r="AC5" i="33"/>
  <c r="AD5" i="33" s="1"/>
  <c r="AD6" i="33"/>
  <c r="AJ23" i="33"/>
  <c r="AK24" i="33"/>
  <c r="AJ41" i="33"/>
  <c r="AK42" i="33"/>
  <c r="AJ57" i="33"/>
  <c r="AK58" i="33"/>
  <c r="AD58" i="33"/>
  <c r="AC57" i="33"/>
  <c r="AD39" i="33"/>
  <c r="AC38" i="33"/>
  <c r="AD38" i="33" s="1"/>
  <c r="AC5" i="32"/>
  <c r="AD5" i="32" s="1"/>
  <c r="AD6" i="32"/>
  <c r="AJ23" i="32"/>
  <c r="AK24" i="32"/>
  <c r="AD58" i="32"/>
  <c r="AC57" i="32"/>
  <c r="AJ7" i="32"/>
  <c r="AK8" i="32"/>
  <c r="AC22" i="32"/>
  <c r="AD23" i="32"/>
  <c r="AC39" i="32"/>
  <c r="AD40" i="32"/>
  <c r="AK42" i="32"/>
  <c r="AJ41" i="32"/>
  <c r="AJ57" i="32"/>
  <c r="AK58" i="32"/>
  <c r="AC41" i="31"/>
  <c r="AD42" i="31"/>
  <c r="AJ58" i="31"/>
  <c r="AK59" i="31"/>
  <c r="AJ42" i="31"/>
  <c r="AK43" i="31"/>
  <c r="AD9" i="31"/>
  <c r="AC8" i="31"/>
  <c r="AJ7" i="31"/>
  <c r="AK8" i="31"/>
  <c r="AD59" i="31"/>
  <c r="AC58" i="31"/>
  <c r="AK25" i="31"/>
  <c r="AJ24" i="31"/>
  <c r="AD24" i="31"/>
  <c r="AC23" i="31"/>
  <c r="AJ58" i="30"/>
  <c r="AK59" i="30"/>
  <c r="AJ42" i="30"/>
  <c r="AK43" i="30"/>
  <c r="AD59" i="30"/>
  <c r="AC58" i="30"/>
  <c r="AC41" i="30"/>
  <c r="AD42" i="30"/>
  <c r="AJ23" i="30"/>
  <c r="AK24" i="30"/>
  <c r="AD25" i="30"/>
  <c r="AC24" i="30"/>
  <c r="AD9" i="30"/>
  <c r="AC8" i="30"/>
  <c r="AJ7" i="30"/>
  <c r="AK8" i="30"/>
  <c r="AC8" i="29"/>
  <c r="AD9" i="29"/>
  <c r="AC58" i="29"/>
  <c r="AD59" i="29"/>
  <c r="AD25" i="29"/>
  <c r="AC24" i="29"/>
  <c r="AJ24" i="29"/>
  <c r="AK25" i="29"/>
  <c r="AJ56" i="29"/>
  <c r="AK57" i="29"/>
  <c r="AC40" i="29"/>
  <c r="AD41" i="29"/>
  <c r="AJ8" i="29"/>
  <c r="AK9" i="29"/>
  <c r="AK43" i="29"/>
  <c r="AJ42" i="29"/>
  <c r="AJ24" i="28"/>
  <c r="AK25" i="28"/>
  <c r="AK43" i="28"/>
  <c r="AJ42" i="28"/>
  <c r="AD9" i="28"/>
  <c r="AC8" i="28"/>
  <c r="AC58" i="28"/>
  <c r="AD59" i="28"/>
  <c r="AC24" i="28"/>
  <c r="AD25" i="28"/>
  <c r="AJ57" i="28"/>
  <c r="AK58" i="28"/>
  <c r="AJ7" i="28"/>
  <c r="AK8" i="28"/>
  <c r="AC41" i="28"/>
  <c r="AD42" i="28"/>
  <c r="AD42" i="27"/>
  <c r="AC41" i="27"/>
  <c r="AD8" i="27"/>
  <c r="AC7" i="27"/>
  <c r="AC57" i="27"/>
  <c r="AD58" i="27"/>
  <c r="AJ41" i="27"/>
  <c r="AK42" i="27"/>
  <c r="AD25" i="27"/>
  <c r="AC24" i="27"/>
  <c r="AK58" i="27"/>
  <c r="AJ57" i="27"/>
  <c r="AJ8" i="27"/>
  <c r="AK9" i="27"/>
  <c r="AJ23" i="27"/>
  <c r="AK24" i="27"/>
  <c r="AC23" i="26"/>
  <c r="AD24" i="26"/>
  <c r="AJ24" i="26"/>
  <c r="AK25" i="26"/>
  <c r="AJ8" i="26"/>
  <c r="AK9" i="26"/>
  <c r="AJ58" i="26"/>
  <c r="AK59" i="26"/>
  <c r="AC6" i="26"/>
  <c r="AD7" i="26"/>
  <c r="AD59" i="26"/>
  <c r="AC58" i="26"/>
  <c r="AJ42" i="26"/>
  <c r="AK43" i="26"/>
  <c r="AC41" i="26"/>
  <c r="AD42" i="26"/>
  <c r="AD41" i="25"/>
  <c r="AC40" i="25"/>
  <c r="AC8" i="25"/>
  <c r="AD9" i="25"/>
  <c r="AK41" i="25"/>
  <c r="AJ40" i="25"/>
  <c r="AC57" i="25"/>
  <c r="AD58" i="25"/>
  <c r="AJ24" i="25"/>
  <c r="AK25" i="25"/>
  <c r="AK58" i="25"/>
  <c r="AJ57" i="25"/>
  <c r="AC24" i="25"/>
  <c r="AD25" i="25"/>
  <c r="AK9" i="25"/>
  <c r="AJ8" i="25"/>
  <c r="AL9" i="15"/>
  <c r="AK8" i="15"/>
  <c r="AK59" i="15"/>
  <c r="AL60" i="15"/>
  <c r="AC59" i="20"/>
  <c r="AD60" i="20"/>
  <c r="AJ59" i="20"/>
  <c r="AK60" i="20"/>
  <c r="AC25" i="20"/>
  <c r="AD26" i="20"/>
  <c r="AK42" i="13"/>
  <c r="AL43" i="13"/>
  <c r="AL58" i="13"/>
  <c r="AK57" i="13"/>
  <c r="AE43" i="13"/>
  <c r="AD42" i="13"/>
  <c r="AK57" i="10"/>
  <c r="AJ56" i="10"/>
  <c r="AJ43" i="10"/>
  <c r="AK44" i="10"/>
  <c r="AJ9" i="10"/>
  <c r="AK10" i="10"/>
  <c r="AD10" i="10"/>
  <c r="AC9" i="10"/>
  <c r="AK26" i="10"/>
  <c r="AJ25" i="10"/>
  <c r="AC25" i="10"/>
  <c r="AD26" i="10"/>
  <c r="AE42" i="15"/>
  <c r="AD41" i="15"/>
  <c r="AC7" i="20"/>
  <c r="AD8" i="20"/>
  <c r="AD43" i="10"/>
  <c r="AC42" i="10"/>
  <c r="AD59" i="15"/>
  <c r="AE60" i="15"/>
  <c r="AJ7" i="20"/>
  <c r="AK8" i="20"/>
  <c r="AD25" i="15"/>
  <c r="AE26" i="15"/>
  <c r="AK42" i="15"/>
  <c r="AL43" i="15"/>
  <c r="AK42" i="20"/>
  <c r="AJ41" i="20"/>
  <c r="AE9" i="13"/>
  <c r="AD8" i="13"/>
  <c r="AD56" i="13"/>
  <c r="AE57" i="13"/>
  <c r="AC56" i="10"/>
  <c r="AD57" i="10"/>
  <c r="AL24" i="15"/>
  <c r="AK23" i="15"/>
  <c r="AE25" i="13"/>
  <c r="AD24" i="13"/>
  <c r="AE9" i="15"/>
  <c r="AD8" i="15"/>
  <c r="AD42" i="20"/>
  <c r="AC41" i="20"/>
  <c r="AK8" i="13"/>
  <c r="AL9" i="13"/>
  <c r="AK24" i="13"/>
  <c r="AL25" i="13"/>
  <c r="AK24" i="20"/>
  <c r="AJ23" i="20"/>
  <c r="AJ6" i="34" l="1"/>
  <c r="AK7" i="34"/>
  <c r="AK57" i="34"/>
  <c r="AJ56" i="34"/>
  <c r="AC22" i="34"/>
  <c r="AD23" i="34"/>
  <c r="AC56" i="34"/>
  <c r="AD57" i="34"/>
  <c r="AJ40" i="34"/>
  <c r="AK41" i="34"/>
  <c r="AK23" i="34"/>
  <c r="AJ22" i="34"/>
  <c r="AC39" i="34"/>
  <c r="AD40" i="34"/>
  <c r="AK23" i="33"/>
  <c r="AJ22" i="33"/>
  <c r="AC56" i="33"/>
  <c r="AD57" i="33"/>
  <c r="AJ6" i="33"/>
  <c r="AK7" i="33"/>
  <c r="AK57" i="33"/>
  <c r="AJ56" i="33"/>
  <c r="AJ40" i="33"/>
  <c r="AK41" i="33"/>
  <c r="AC22" i="33"/>
  <c r="AD23" i="33"/>
  <c r="AJ22" i="32"/>
  <c r="AK23" i="32"/>
  <c r="AJ40" i="32"/>
  <c r="AK41" i="32"/>
  <c r="AK7" i="32"/>
  <c r="AJ6" i="32"/>
  <c r="AD57" i="32"/>
  <c r="AC56" i="32"/>
  <c r="AJ56" i="32"/>
  <c r="AK57" i="32"/>
  <c r="AD39" i="32"/>
  <c r="AC38" i="32"/>
  <c r="AD38" i="32" s="1"/>
  <c r="AD22" i="32"/>
  <c r="AC21" i="32"/>
  <c r="AD21" i="32" s="1"/>
  <c r="AC22" i="31"/>
  <c r="AD23" i="31"/>
  <c r="AC7" i="31"/>
  <c r="AD8" i="31"/>
  <c r="AJ23" i="31"/>
  <c r="AK24" i="31"/>
  <c r="AK42" i="31"/>
  <c r="AJ41" i="31"/>
  <c r="AC57" i="31"/>
  <c r="AD58" i="31"/>
  <c r="AJ57" i="31"/>
  <c r="AK58" i="31"/>
  <c r="AJ6" i="31"/>
  <c r="AK7" i="31"/>
  <c r="AC40" i="31"/>
  <c r="AD41" i="31"/>
  <c r="AC57" i="30"/>
  <c r="AD58" i="30"/>
  <c r="AD24" i="30"/>
  <c r="AC23" i="30"/>
  <c r="AJ6" i="30"/>
  <c r="AK7" i="30"/>
  <c r="AK42" i="30"/>
  <c r="AJ41" i="30"/>
  <c r="AD41" i="30"/>
  <c r="AC40" i="30"/>
  <c r="AC7" i="30"/>
  <c r="AD8" i="30"/>
  <c r="AJ22" i="30"/>
  <c r="AK23" i="30"/>
  <c r="AJ57" i="30"/>
  <c r="AK58" i="30"/>
  <c r="AJ41" i="29"/>
  <c r="AK42" i="29"/>
  <c r="AJ23" i="29"/>
  <c r="AK24" i="29"/>
  <c r="AC23" i="29"/>
  <c r="AD24" i="29"/>
  <c r="AK8" i="29"/>
  <c r="AJ7" i="29"/>
  <c r="AC39" i="29"/>
  <c r="AD40" i="29"/>
  <c r="AD58" i="29"/>
  <c r="AC57" i="29"/>
  <c r="AJ55" i="29"/>
  <c r="AK55" i="29" s="1"/>
  <c r="AK56" i="29"/>
  <c r="AC7" i="29"/>
  <c r="AD8" i="29"/>
  <c r="AK42" i="28"/>
  <c r="AJ41" i="28"/>
  <c r="AK24" i="28"/>
  <c r="AJ23" i="28"/>
  <c r="AC40" i="28"/>
  <c r="AD41" i="28"/>
  <c r="AD24" i="28"/>
  <c r="AC23" i="28"/>
  <c r="AD58" i="28"/>
  <c r="AC57" i="28"/>
  <c r="AJ6" i="28"/>
  <c r="AK7" i="28"/>
  <c r="AC7" i="28"/>
  <c r="AD8" i="28"/>
  <c r="AJ56" i="28"/>
  <c r="AK57" i="28"/>
  <c r="AJ22" i="27"/>
  <c r="AK23" i="27"/>
  <c r="AD57" i="27"/>
  <c r="AC56" i="27"/>
  <c r="AJ56" i="27"/>
  <c r="AK57" i="27"/>
  <c r="AC6" i="27"/>
  <c r="AD7" i="27"/>
  <c r="AJ40" i="27"/>
  <c r="AK41" i="27"/>
  <c r="AK8" i="27"/>
  <c r="AJ7" i="27"/>
  <c r="AC23" i="27"/>
  <c r="AD24" i="27"/>
  <c r="AC40" i="27"/>
  <c r="AD41" i="27"/>
  <c r="AD23" i="26"/>
  <c r="AC22" i="26"/>
  <c r="AD41" i="26"/>
  <c r="AC40" i="26"/>
  <c r="AJ57" i="26"/>
  <c r="AK58" i="26"/>
  <c r="AC57" i="26"/>
  <c r="AD58" i="26"/>
  <c r="AK42" i="26"/>
  <c r="AJ41" i="26"/>
  <c r="AJ7" i="26"/>
  <c r="AK8" i="26"/>
  <c r="AD6" i="26"/>
  <c r="AC5" i="26"/>
  <c r="AD5" i="26" s="1"/>
  <c r="AJ23" i="26"/>
  <c r="AK24" i="26"/>
  <c r="AC39" i="25"/>
  <c r="AD40" i="25"/>
  <c r="AJ7" i="25"/>
  <c r="AK8" i="25"/>
  <c r="AK24" i="25"/>
  <c r="AJ23" i="25"/>
  <c r="AD57" i="25"/>
  <c r="AC56" i="25"/>
  <c r="AJ39" i="25"/>
  <c r="AK39" i="25" s="1"/>
  <c r="AK40" i="25"/>
  <c r="AC23" i="25"/>
  <c r="AD24" i="25"/>
  <c r="AK57" i="25"/>
  <c r="AJ56" i="25"/>
  <c r="AD8" i="25"/>
  <c r="AC7" i="25"/>
  <c r="AK58" i="15"/>
  <c r="AL59" i="15"/>
  <c r="AK7" i="15"/>
  <c r="AL8" i="15"/>
  <c r="AD59" i="20"/>
  <c r="AC58" i="20"/>
  <c r="AK59" i="20"/>
  <c r="AJ58" i="20"/>
  <c r="AD25" i="20"/>
  <c r="AC24" i="20"/>
  <c r="AL42" i="13"/>
  <c r="AK41" i="13"/>
  <c r="AK56" i="13"/>
  <c r="AL57" i="13"/>
  <c r="AD41" i="13"/>
  <c r="AE42" i="13"/>
  <c r="AJ55" i="10"/>
  <c r="AK55" i="10" s="1"/>
  <c r="AK56" i="10"/>
  <c r="AD9" i="10"/>
  <c r="AC8" i="10"/>
  <c r="AJ8" i="10"/>
  <c r="AK9" i="10"/>
  <c r="AK25" i="10"/>
  <c r="AJ24" i="10"/>
  <c r="AJ42" i="10"/>
  <c r="AK43" i="10"/>
  <c r="AD25" i="10"/>
  <c r="AC24" i="10"/>
  <c r="AK41" i="20"/>
  <c r="AJ40" i="20"/>
  <c r="AK23" i="13"/>
  <c r="AL24" i="13"/>
  <c r="AD55" i="13"/>
  <c r="AE55" i="13" s="1"/>
  <c r="AE56" i="13"/>
  <c r="AK7" i="20"/>
  <c r="AJ6" i="20"/>
  <c r="AD7" i="13"/>
  <c r="AE8" i="13"/>
  <c r="AD41" i="20"/>
  <c r="AC40" i="20"/>
  <c r="AK7" i="13"/>
  <c r="AL8" i="13"/>
  <c r="AD7" i="20"/>
  <c r="AC6" i="20"/>
  <c r="AE24" i="13"/>
  <c r="AD23" i="13"/>
  <c r="AK22" i="15"/>
  <c r="AL23" i="15"/>
  <c r="AK41" i="15"/>
  <c r="AL42" i="15"/>
  <c r="AD42" i="10"/>
  <c r="AC41" i="10"/>
  <c r="AE59" i="15"/>
  <c r="AD58" i="15"/>
  <c r="AD56" i="10"/>
  <c r="AC55" i="10"/>
  <c r="AD55" i="10" s="1"/>
  <c r="AD40" i="15"/>
  <c r="AE41" i="15"/>
  <c r="AK23" i="20"/>
  <c r="AJ22" i="20"/>
  <c r="AD7" i="15"/>
  <c r="AE8" i="15"/>
  <c r="AE25" i="15"/>
  <c r="AD24" i="15"/>
  <c r="AC38" i="34" l="1"/>
  <c r="AD38" i="34" s="1"/>
  <c r="AD39" i="34"/>
  <c r="AC21" i="34"/>
  <c r="AD21" i="34" s="1"/>
  <c r="AD22" i="34"/>
  <c r="AC55" i="34"/>
  <c r="AD55" i="34" s="1"/>
  <c r="AD56" i="34"/>
  <c r="AJ21" i="34"/>
  <c r="AK21" i="34" s="1"/>
  <c r="AK22" i="34"/>
  <c r="AJ55" i="34"/>
  <c r="AK55" i="34" s="1"/>
  <c r="AK56" i="34"/>
  <c r="AJ39" i="34"/>
  <c r="AK39" i="34" s="1"/>
  <c r="AK40" i="34"/>
  <c r="AK6" i="34"/>
  <c r="AJ5" i="34"/>
  <c r="AK5" i="34" s="1"/>
  <c r="AC21" i="33"/>
  <c r="AD21" i="33" s="1"/>
  <c r="AD22" i="33"/>
  <c r="AK56" i="33"/>
  <c r="AJ55" i="33"/>
  <c r="AK55" i="33" s="1"/>
  <c r="AK6" i="33"/>
  <c r="AJ5" i="33"/>
  <c r="AK5" i="33" s="1"/>
  <c r="AC55" i="33"/>
  <c r="AD55" i="33" s="1"/>
  <c r="AD56" i="33"/>
  <c r="AJ21" i="33"/>
  <c r="AK21" i="33" s="1"/>
  <c r="AK22" i="33"/>
  <c r="AK40" i="33"/>
  <c r="AJ39" i="33"/>
  <c r="AK39" i="33" s="1"/>
  <c r="AD56" i="32"/>
  <c r="AC55" i="32"/>
  <c r="AD55" i="32" s="1"/>
  <c r="AJ5" i="32"/>
  <c r="AK5" i="32" s="1"/>
  <c r="AK6" i="32"/>
  <c r="AJ39" i="32"/>
  <c r="AK39" i="32" s="1"/>
  <c r="AK40" i="32"/>
  <c r="AJ55" i="32"/>
  <c r="AK55" i="32" s="1"/>
  <c r="AK56" i="32"/>
  <c r="AJ21" i="32"/>
  <c r="AK21" i="32" s="1"/>
  <c r="AK22" i="32"/>
  <c r="AJ56" i="31"/>
  <c r="AK57" i="31"/>
  <c r="AK41" i="31"/>
  <c r="AJ40" i="31"/>
  <c r="AK6" i="31"/>
  <c r="AJ5" i="31"/>
  <c r="AK5" i="31" s="1"/>
  <c r="AK23" i="31"/>
  <c r="AJ22" i="31"/>
  <c r="AC39" i="31"/>
  <c r="AD40" i="31"/>
  <c r="AD7" i="31"/>
  <c r="AC6" i="31"/>
  <c r="AD57" i="31"/>
  <c r="AC56" i="31"/>
  <c r="AD22" i="31"/>
  <c r="AC21" i="31"/>
  <c r="AD21" i="31" s="1"/>
  <c r="AJ40" i="30"/>
  <c r="AK41" i="30"/>
  <c r="AJ21" i="30"/>
  <c r="AK21" i="30" s="1"/>
  <c r="AK22" i="30"/>
  <c r="AJ5" i="30"/>
  <c r="AK5" i="30" s="1"/>
  <c r="AK6" i="30"/>
  <c r="AC22" i="30"/>
  <c r="AD23" i="30"/>
  <c r="AC39" i="30"/>
  <c r="AD40" i="30"/>
  <c r="AK57" i="30"/>
  <c r="AJ56" i="30"/>
  <c r="AD7" i="30"/>
  <c r="AC6" i="30"/>
  <c r="AC56" i="30"/>
  <c r="AD57" i="30"/>
  <c r="AJ6" i="29"/>
  <c r="AK7" i="29"/>
  <c r="AC6" i="29"/>
  <c r="AD7" i="29"/>
  <c r="AD23" i="29"/>
  <c r="AC22" i="29"/>
  <c r="AC56" i="29"/>
  <c r="AD57" i="29"/>
  <c r="AK23" i="29"/>
  <c r="AJ22" i="29"/>
  <c r="AC38" i="29"/>
  <c r="AD38" i="29" s="1"/>
  <c r="AD39" i="29"/>
  <c r="AJ40" i="29"/>
  <c r="AK41" i="29"/>
  <c r="AJ22" i="28"/>
  <c r="AK23" i="28"/>
  <c r="AK41" i="28"/>
  <c r="AJ40" i="28"/>
  <c r="AD57" i="28"/>
  <c r="AC56" i="28"/>
  <c r="AD7" i="28"/>
  <c r="AC6" i="28"/>
  <c r="AC22" i="28"/>
  <c r="AD23" i="28"/>
  <c r="AK56" i="28"/>
  <c r="AJ55" i="28"/>
  <c r="AK55" i="28" s="1"/>
  <c r="AJ5" i="28"/>
  <c r="AK5" i="28" s="1"/>
  <c r="AK6" i="28"/>
  <c r="AC39" i="28"/>
  <c r="AD40" i="28"/>
  <c r="AD6" i="27"/>
  <c r="AC5" i="27"/>
  <c r="AD5" i="27" s="1"/>
  <c r="AD23" i="27"/>
  <c r="AC22" i="27"/>
  <c r="AK56" i="27"/>
  <c r="AJ55" i="27"/>
  <c r="AK55" i="27" s="1"/>
  <c r="AJ6" i="27"/>
  <c r="AK7" i="27"/>
  <c r="AC55" i="27"/>
  <c r="AD55" i="27" s="1"/>
  <c r="AD56" i="27"/>
  <c r="AD40" i="27"/>
  <c r="AC39" i="27"/>
  <c r="AK40" i="27"/>
  <c r="AJ39" i="27"/>
  <c r="AK39" i="27" s="1"/>
  <c r="AJ21" i="27"/>
  <c r="AK21" i="27" s="1"/>
  <c r="AK22" i="27"/>
  <c r="AD22" i="26"/>
  <c r="AC21" i="26"/>
  <c r="AD21" i="26" s="1"/>
  <c r="AJ40" i="26"/>
  <c r="AK41" i="26"/>
  <c r="AK23" i="26"/>
  <c r="AJ22" i="26"/>
  <c r="AC56" i="26"/>
  <c r="AD57" i="26"/>
  <c r="AK57" i="26"/>
  <c r="AJ56" i="26"/>
  <c r="AD40" i="26"/>
  <c r="AC39" i="26"/>
  <c r="AJ6" i="26"/>
  <c r="AK7" i="26"/>
  <c r="AC38" i="25"/>
  <c r="AD38" i="25" s="1"/>
  <c r="AD39" i="25"/>
  <c r="AC6" i="25"/>
  <c r="AD7" i="25"/>
  <c r="AC55" i="25"/>
  <c r="AD55" i="25" s="1"/>
  <c r="AD56" i="25"/>
  <c r="AJ55" i="25"/>
  <c r="AK55" i="25" s="1"/>
  <c r="AK56" i="25"/>
  <c r="AJ22" i="25"/>
  <c r="AK23" i="25"/>
  <c r="AD23" i="25"/>
  <c r="AC22" i="25"/>
  <c r="AJ6" i="25"/>
  <c r="AK7" i="25"/>
  <c r="AL58" i="15"/>
  <c r="AK57" i="15"/>
  <c r="AK6" i="15"/>
  <c r="AL7" i="15"/>
  <c r="AD58" i="20"/>
  <c r="AC57" i="20"/>
  <c r="AK58" i="20"/>
  <c r="AJ57" i="20"/>
  <c r="AD24" i="20"/>
  <c r="AC23" i="20"/>
  <c r="AL41" i="13"/>
  <c r="AK40" i="13"/>
  <c r="AK55" i="13"/>
  <c r="AL55" i="13" s="1"/>
  <c r="AL56" i="13"/>
  <c r="AE41" i="13"/>
  <c r="AD40" i="13"/>
  <c r="AJ23" i="10"/>
  <c r="AK24" i="10"/>
  <c r="AK42" i="10"/>
  <c r="AJ41" i="10"/>
  <c r="AJ7" i="10"/>
  <c r="AK8" i="10"/>
  <c r="AD8" i="10"/>
  <c r="AC7" i="10"/>
  <c r="AD24" i="10"/>
  <c r="AC23" i="10"/>
  <c r="AD6" i="13"/>
  <c r="AE7" i="13"/>
  <c r="AJ21" i="20"/>
  <c r="AK21" i="20" s="1"/>
  <c r="AK22" i="20"/>
  <c r="AD6" i="20"/>
  <c r="AC5" i="20"/>
  <c r="AD5" i="20" s="1"/>
  <c r="AK6" i="20"/>
  <c r="AJ5" i="20"/>
  <c r="AK5" i="20" s="1"/>
  <c r="AD41" i="10"/>
  <c r="AC40" i="10"/>
  <c r="AD39" i="15"/>
  <c r="AE40" i="15"/>
  <c r="AK6" i="13"/>
  <c r="AL7" i="13"/>
  <c r="AD57" i="15"/>
  <c r="AE58" i="15"/>
  <c r="AE24" i="15"/>
  <c r="AD23" i="15"/>
  <c r="AK40" i="15"/>
  <c r="AL41" i="15"/>
  <c r="AL23" i="13"/>
  <c r="AK22" i="13"/>
  <c r="AK21" i="15"/>
  <c r="AL21" i="15" s="1"/>
  <c r="AL22" i="15"/>
  <c r="AE23" i="13"/>
  <c r="AD22" i="13"/>
  <c r="AK40" i="20"/>
  <c r="AJ39" i="20"/>
  <c r="AK39" i="20" s="1"/>
  <c r="AD40" i="20"/>
  <c r="AC39" i="20"/>
  <c r="AE7" i="15"/>
  <c r="AD6" i="15"/>
  <c r="AK22" i="31" l="1"/>
  <c r="AJ21" i="31"/>
  <c r="AK21" i="31" s="1"/>
  <c r="AD56" i="31"/>
  <c r="AC55" i="31"/>
  <c r="AD55" i="31" s="1"/>
  <c r="AC5" i="31"/>
  <c r="AD5" i="31" s="1"/>
  <c r="AD6" i="31"/>
  <c r="AJ39" i="31"/>
  <c r="AK39" i="31" s="1"/>
  <c r="AK40" i="31"/>
  <c r="AC38" i="31"/>
  <c r="AD38" i="31" s="1"/>
  <c r="AD39" i="31"/>
  <c r="AJ55" i="31"/>
  <c r="AK55" i="31" s="1"/>
  <c r="AK56" i="31"/>
  <c r="AJ55" i="30"/>
  <c r="AK55" i="30" s="1"/>
  <c r="AK56" i="30"/>
  <c r="AD22" i="30"/>
  <c r="AC21" i="30"/>
  <c r="AD21" i="30" s="1"/>
  <c r="AC55" i="30"/>
  <c r="AD55" i="30" s="1"/>
  <c r="AD56" i="30"/>
  <c r="AC5" i="30"/>
  <c r="AD5" i="30" s="1"/>
  <c r="AD6" i="30"/>
  <c r="AD39" i="30"/>
  <c r="AC38" i="30"/>
  <c r="AD38" i="30" s="1"/>
  <c r="AJ39" i="30"/>
  <c r="AK39" i="30" s="1"/>
  <c r="AK40" i="30"/>
  <c r="AC55" i="29"/>
  <c r="AD55" i="29" s="1"/>
  <c r="AD56" i="29"/>
  <c r="AC21" i="29"/>
  <c r="AD21" i="29" s="1"/>
  <c r="AD22" i="29"/>
  <c r="AK40" i="29"/>
  <c r="AJ39" i="29"/>
  <c r="AK39" i="29" s="1"/>
  <c r="AC5" i="29"/>
  <c r="AD5" i="29" s="1"/>
  <c r="AD6" i="29"/>
  <c r="AJ21" i="29"/>
  <c r="AK21" i="29" s="1"/>
  <c r="AK22" i="29"/>
  <c r="AK6" i="29"/>
  <c r="AJ5" i="29"/>
  <c r="AK5" i="29" s="1"/>
  <c r="AJ39" i="28"/>
  <c r="AK39" i="28" s="1"/>
  <c r="AK40" i="28"/>
  <c r="AJ21" i="28"/>
  <c r="AK21" i="28" s="1"/>
  <c r="AK22" i="28"/>
  <c r="AD22" i="28"/>
  <c r="AC21" i="28"/>
  <c r="AD21" i="28" s="1"/>
  <c r="AD39" i="28"/>
  <c r="AC38" i="28"/>
  <c r="AD38" i="28" s="1"/>
  <c r="AC55" i="28"/>
  <c r="AD55" i="28" s="1"/>
  <c r="AD56" i="28"/>
  <c r="AC5" i="28"/>
  <c r="AD5" i="28" s="1"/>
  <c r="AD6" i="28"/>
  <c r="AC38" i="27"/>
  <c r="AD38" i="27" s="1"/>
  <c r="AD39" i="27"/>
  <c r="AC21" i="27"/>
  <c r="AD21" i="27" s="1"/>
  <c r="AD22" i="27"/>
  <c r="AK6" i="27"/>
  <c r="AJ5" i="27"/>
  <c r="AK5" i="27" s="1"/>
  <c r="AJ55" i="26"/>
  <c r="AK55" i="26" s="1"/>
  <c r="AK56" i="26"/>
  <c r="AC55" i="26"/>
  <c r="AD55" i="26" s="1"/>
  <c r="AD56" i="26"/>
  <c r="AJ21" i="26"/>
  <c r="AK21" i="26" s="1"/>
  <c r="AK22" i="26"/>
  <c r="AK6" i="26"/>
  <c r="AJ5" i="26"/>
  <c r="AK5" i="26" s="1"/>
  <c r="AD39" i="26"/>
  <c r="AC38" i="26"/>
  <c r="AD38" i="26" s="1"/>
  <c r="AJ39" i="26"/>
  <c r="AK39" i="26" s="1"/>
  <c r="AK40" i="26"/>
  <c r="AK22" i="25"/>
  <c r="AJ21" i="25"/>
  <c r="AK21" i="25" s="1"/>
  <c r="AJ5" i="25"/>
  <c r="AK5" i="25" s="1"/>
  <c r="AK6" i="25"/>
  <c r="AC21" i="25"/>
  <c r="AD21" i="25" s="1"/>
  <c r="AD22" i="25"/>
  <c r="AD6" i="25"/>
  <c r="AC5" i="25"/>
  <c r="AD5" i="25" s="1"/>
  <c r="AK5" i="15"/>
  <c r="AL5" i="15" s="1"/>
  <c r="AL6" i="15"/>
  <c r="AL57" i="15"/>
  <c r="AK56" i="15"/>
  <c r="AD57" i="20"/>
  <c r="AC56" i="20"/>
  <c r="AJ56" i="20"/>
  <c r="AK57" i="20"/>
  <c r="AD23" i="20"/>
  <c r="AC22" i="20"/>
  <c r="AK39" i="13"/>
  <c r="AL39" i="13" s="1"/>
  <c r="AL40" i="13"/>
  <c r="AE40" i="13"/>
  <c r="AD39" i="13"/>
  <c r="AD7" i="10"/>
  <c r="AC6" i="10"/>
  <c r="AK7" i="10"/>
  <c r="AJ6" i="10"/>
  <c r="AK41" i="10"/>
  <c r="AJ40" i="10"/>
  <c r="AK23" i="10"/>
  <c r="AJ22" i="10"/>
  <c r="AD23" i="10"/>
  <c r="AC22" i="10"/>
  <c r="AD21" i="13"/>
  <c r="AE21" i="13" s="1"/>
  <c r="AE22" i="13"/>
  <c r="AC39" i="10"/>
  <c r="AD40" i="10"/>
  <c r="AE6" i="15"/>
  <c r="AD5" i="15"/>
  <c r="AE5" i="15" s="1"/>
  <c r="AL22" i="13"/>
  <c r="AK21" i="13"/>
  <c r="AL21" i="13" s="1"/>
  <c r="AD39" i="20"/>
  <c r="AC38" i="20"/>
  <c r="AD38" i="20" s="1"/>
  <c r="AL40" i="15"/>
  <c r="AK39" i="15"/>
  <c r="AL39" i="15" s="1"/>
  <c r="AD5" i="13"/>
  <c r="AE5" i="13" s="1"/>
  <c r="AE6" i="13"/>
  <c r="AE57" i="15"/>
  <c r="AD56" i="15"/>
  <c r="AD22" i="15"/>
  <c r="AE23" i="15"/>
  <c r="AK5" i="13"/>
  <c r="AL5" i="13" s="1"/>
  <c r="AL6" i="13"/>
  <c r="AD38" i="15"/>
  <c r="AE38" i="15" s="1"/>
  <c r="AE39" i="15"/>
  <c r="AK55" i="15" l="1"/>
  <c r="AL55" i="15" s="1"/>
  <c r="AL56" i="15"/>
  <c r="AD56" i="20"/>
  <c r="AC55" i="20"/>
  <c r="AD55" i="20" s="1"/>
  <c r="AK56" i="20"/>
  <c r="AJ55" i="20"/>
  <c r="AK55" i="20" s="1"/>
  <c r="AC21" i="20"/>
  <c r="AD21" i="20" s="1"/>
  <c r="AD22" i="20"/>
  <c r="AE39" i="13"/>
  <c r="AD38" i="13"/>
  <c r="AE38" i="13" s="1"/>
  <c r="AJ21" i="10"/>
  <c r="AK21" i="10" s="1"/>
  <c r="AK22" i="10"/>
  <c r="AK40" i="10"/>
  <c r="AJ39" i="10"/>
  <c r="AK39" i="10" s="1"/>
  <c r="AK6" i="10"/>
  <c r="AJ5" i="10"/>
  <c r="AK5" i="10" s="1"/>
  <c r="AD6" i="10"/>
  <c r="AC5" i="10"/>
  <c r="AD5" i="10" s="1"/>
  <c r="AC21" i="10"/>
  <c r="AD21" i="10" s="1"/>
  <c r="AD22" i="10"/>
  <c r="AC38" i="10"/>
  <c r="AD38" i="10" s="1"/>
  <c r="AD39" i="10"/>
  <c r="AD55" i="15"/>
  <c r="AE55" i="15" s="1"/>
  <c r="AE56" i="15"/>
  <c r="AD21" i="15"/>
  <c r="AE21" i="15" s="1"/>
  <c r="AE2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Claus Svendsen</author>
  </authors>
  <commentList>
    <comment ref="F268" authorId="0" shapeId="0" xr:uid="{6CB9C43F-7CEB-4364-8677-456364C9D61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268" authorId="0" shapeId="0" xr:uid="{CDBAAF80-5C5E-4E5E-8D0F-346394FF6EEF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268" authorId="0" shapeId="0" xr:uid="{4B9AFBB1-6064-4368-BB8D-3353C6BBC2B1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268" authorId="0" shapeId="0" xr:uid="{CC3C1666-3ADC-4930-BB8C-9149311C6FF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Y268" authorId="0" shapeId="0" xr:uid="{9AD64E68-A912-404A-B1A0-06FD85C82988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AC268" authorId="0" shapeId="0" xr:uid="{398662F3-B095-4792-87A7-CA3C79D1386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AF268" authorId="0" shapeId="0" xr:uid="{011435C4-B241-4DDA-8F90-9EA1D39EF2E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AI268" authorId="0" shapeId="0" xr:uid="{4B86B3D5-9970-4C79-9AA1-AC4AE126D47C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AT268" authorId="0" shapeId="0" xr:uid="{74371B6D-0A1B-4253-8AE5-13DA422A10B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AX268" authorId="0" shapeId="0" xr:uid="{C085A270-7683-45AA-93F2-D8C908EAF41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BA268" authorId="0" shapeId="0" xr:uid="{2E66568E-6504-4D4F-8455-D870090E058F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BD268" authorId="0" shapeId="0" xr:uid="{2C6B015A-828F-42FF-8F24-B2A1873E66A5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291" authorId="0" shapeId="0" xr:uid="{4D72501A-9156-486B-919F-F786B25D35B4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291" authorId="0" shapeId="0" xr:uid="{BF537B28-739A-4D88-995D-B91823621FB5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291" authorId="0" shapeId="0" xr:uid="{A789FF77-CCAA-47C6-9093-2915424A342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291" authorId="0" shapeId="0" xr:uid="{A24BEDBA-3D4F-410B-8DAE-C87C14AC7AB6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314" authorId="0" shapeId="0" xr:uid="{072ACA56-57D2-4E3A-BBBB-A50006D6FEC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314" authorId="0" shapeId="0" xr:uid="{AC189EAC-3C33-4355-A69B-C4E7C3205748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314" authorId="0" shapeId="0" xr:uid="{2DEEFA87-B089-49A8-8172-CE2B9EE112B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314" authorId="0" shapeId="0" xr:uid="{FA43A753-6524-4580-9711-2B53EB4FF494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336" authorId="0" shapeId="0" xr:uid="{8D88C829-921F-4E2E-8ABC-6132A35E61C8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336" authorId="0" shapeId="0" xr:uid="{F40DCAC7-62FE-4514-99DB-B534DAA44784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336" authorId="0" shapeId="0" xr:uid="{DBA4DFF4-55E2-46C2-831B-5A9CC5E83BF7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336" authorId="0" shapeId="0" xr:uid="{AB85F894-F74E-4E21-AD78-B481D40583B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358" authorId="0" shapeId="0" xr:uid="{922BA09C-75FA-4EE7-A0B9-C0F918EC973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358" authorId="0" shapeId="0" xr:uid="{7AFA93F5-96A4-4489-BE51-E26B05A20C76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358" authorId="0" shapeId="0" xr:uid="{6192A0EA-C4D1-4F86-9918-86D3995CE065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358" authorId="0" shapeId="0" xr:uid="{F0CFB429-80B3-4C79-AA6F-6EEAF3090E52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381" authorId="0" shapeId="0" xr:uid="{522F9C7F-FB93-485C-9713-EAB9F90643A5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381" authorId="0" shapeId="0" xr:uid="{5903B333-5932-4C4F-9F40-8814D014D50D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381" authorId="0" shapeId="0" xr:uid="{04142D77-A42B-4B1C-91B1-B5638461F60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381" authorId="0" shapeId="0" xr:uid="{FA377AD3-A73D-4FCA-B19E-0FEC1A75C1F3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403" authorId="0" shapeId="0" xr:uid="{49B7CD6E-F0CF-4094-ACEC-F69F648FDBC6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403" authorId="0" shapeId="0" xr:uid="{D69383F5-7B95-4CB4-BD7C-322B0179B96B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403" authorId="0" shapeId="0" xr:uid="{49531782-B410-4EA7-ABE5-167B4F9C34A8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403" authorId="0" shapeId="0" xr:uid="{8EA6C25D-07C6-48A8-A2C5-4355A725EFB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425" authorId="0" shapeId="0" xr:uid="{0C4C83CC-9472-418D-A7EF-354EBF65E544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425" authorId="0" shapeId="0" xr:uid="{0D0C8306-52F3-4D9A-AC1C-0FBBBF7988DA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425" authorId="0" shapeId="0" xr:uid="{BCC0E237-2ED7-40B7-864A-BE1E41A869A9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425" authorId="0" shapeId="0" xr:uid="{311A5572-45C1-4D2C-A19D-F69793D7AAA7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448" authorId="0" shapeId="0" xr:uid="{9929E10A-3006-4191-B183-DF74875B51B2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448" authorId="0" shapeId="0" xr:uid="{782F4234-3DED-42A9-B2A7-C88BD88D2379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448" authorId="0" shapeId="0" xr:uid="{63B48DE8-A8C2-4BA7-8DC7-D8AD207A4236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448" authorId="0" shapeId="0" xr:uid="{C2382DA7-D7CC-471C-A5F7-A92FF4371771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F470" authorId="0" shapeId="0" xr:uid="{5B523B60-A5AF-4450-9EAA-26F75730FBF1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470" authorId="0" shapeId="0" xr:uid="{897E72EC-793A-4DBD-8825-9C55E0BEB1BD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470" authorId="0" shapeId="0" xr:uid="{D0DAE828-CC11-4BCB-BCD5-50437CBDC096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470" authorId="0" shapeId="0" xr:uid="{DD3F60D6-B90F-499D-B8DD-570FF6E17C6E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Claus Svendsen</author>
  </authors>
  <commentList>
    <comment ref="F1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16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16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16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Claus Svendsen</author>
  </authors>
  <commentList>
    <comment ref="F16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16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16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</commentList>
</comments>
</file>

<file path=xl/sharedStrings.xml><?xml version="1.0" encoding="utf-8"?>
<sst xmlns="http://schemas.openxmlformats.org/spreadsheetml/2006/main" count="3724" uniqueCount="131">
  <si>
    <t>Model</t>
  </si>
  <si>
    <t>[Cu]</t>
  </si>
  <si>
    <t>Data</t>
  </si>
  <si>
    <t>SS</t>
  </si>
  <si>
    <t>[Zn]</t>
  </si>
  <si>
    <t>CA</t>
  </si>
  <si>
    <t>S/A</t>
  </si>
  <si>
    <t>a</t>
  </si>
  <si>
    <t>b</t>
  </si>
  <si>
    <t>DR</t>
  </si>
  <si>
    <t>DL</t>
  </si>
  <si>
    <t>N</t>
  </si>
  <si>
    <t>df</t>
  </si>
  <si>
    <t>Chivalue</t>
  </si>
  <si>
    <t>ChiTest</t>
  </si>
  <si>
    <t>CA vs DR</t>
  </si>
  <si>
    <t>CA vs DL</t>
  </si>
  <si>
    <t>Test</t>
  </si>
  <si>
    <t>Residuals</t>
  </si>
  <si>
    <t>Sum TU50</t>
  </si>
  <si>
    <t xml:space="preserve"> </t>
  </si>
  <si>
    <t>CA vs S/A</t>
  </si>
  <si>
    <t>S/A vs DR</t>
  </si>
  <si>
    <t>IA</t>
  </si>
  <si>
    <t>max</t>
  </si>
  <si>
    <t>Chem 2 max</t>
  </si>
  <si>
    <t>Chem 1 max</t>
  </si>
  <si>
    <t>Contr. L</t>
  </si>
  <si>
    <t>Exposed</t>
  </si>
  <si>
    <t>Chem 1</t>
  </si>
  <si>
    <t>Chem 2</t>
  </si>
  <si>
    <t>Survivors</t>
  </si>
  <si>
    <t>CONTROLS</t>
  </si>
  <si>
    <t>CHEM 1</t>
  </si>
  <si>
    <t>CHEM 2</t>
  </si>
  <si>
    <t>MIXTURES</t>
  </si>
  <si>
    <t>beta (Chem 1)</t>
  </si>
  <si>
    <t>beta (Chem 2)</t>
  </si>
  <si>
    <t>Likelihood test:</t>
  </si>
  <si>
    <t>p-value</t>
  </si>
  <si>
    <t>DATA:</t>
  </si>
  <si>
    <t>Exp name:</t>
  </si>
  <si>
    <t>Species:</t>
  </si>
  <si>
    <t>Parameter:</t>
  </si>
  <si>
    <t>EC50 (Chem 2)</t>
  </si>
  <si>
    <t>EC50 (Chem 1)</t>
  </si>
  <si>
    <t>IA vs S/A</t>
  </si>
  <si>
    <t>IA vs DR</t>
  </si>
  <si>
    <t>IA vs DL</t>
  </si>
  <si>
    <t>Sq Resi</t>
  </si>
  <si>
    <t>S/A vs DL</t>
  </si>
  <si>
    <t>Fit of CA</t>
  </si>
  <si>
    <t>R^2</t>
  </si>
  <si>
    <t>P-value</t>
  </si>
  <si>
    <t>F-value</t>
  </si>
  <si>
    <t>Total</t>
  </si>
  <si>
    <t>Avg resp</t>
  </si>
  <si>
    <t>Factor</t>
  </si>
  <si>
    <t>Avg data</t>
  </si>
  <si>
    <t>Pi</t>
  </si>
  <si>
    <t>Regression</t>
  </si>
  <si>
    <t>S/A Residual SS</t>
  </si>
  <si>
    <t>DR Residual SS</t>
  </si>
  <si>
    <t>DL Residual SS</t>
  </si>
  <si>
    <t>"R^2"</t>
  </si>
  <si>
    <t>Deviance</t>
  </si>
  <si>
    <t>P(overall)</t>
  </si>
  <si>
    <t>Chi-value</t>
  </si>
  <si>
    <t>S/A residual deviance</t>
  </si>
  <si>
    <t>DL residual deviance</t>
  </si>
  <si>
    <t>DR residual deviance</t>
  </si>
  <si>
    <t>Fit of IA</t>
  </si>
  <si>
    <t>SOLVER NOTE: For now you will have to unprotect the sheet [tools-protection-unprotect sheet] to use solver. Remember to re-protect (leave password empty)!!</t>
  </si>
  <si>
    <t>[Cd]</t>
  </si>
  <si>
    <t>C. elegans</t>
  </si>
  <si>
    <t>Martijs Jonker - PhD</t>
  </si>
  <si>
    <t>Jose MSc</t>
  </si>
  <si>
    <t>Heather MSc</t>
  </si>
  <si>
    <t>Hewelt &amp; Plackard</t>
  </si>
  <si>
    <t>Susana Loreiro</t>
  </si>
  <si>
    <t>Tribolium (bettle)</t>
  </si>
  <si>
    <t>D. magna</t>
  </si>
  <si>
    <t>Reproduction - averages</t>
  </si>
  <si>
    <t>Reproduction</t>
  </si>
  <si>
    <t>reproduction</t>
  </si>
  <si>
    <t>Mortality</t>
  </si>
  <si>
    <t>survival</t>
  </si>
  <si>
    <t>[Imid]</t>
  </si>
  <si>
    <t>[Thia]</t>
  </si>
  <si>
    <t>[Diuron]</t>
  </si>
  <si>
    <t>Egg no.</t>
  </si>
  <si>
    <t>Pyr</t>
  </si>
  <si>
    <t>DDT</t>
  </si>
  <si>
    <t>Dead</t>
  </si>
  <si>
    <t>exposed</t>
  </si>
  <si>
    <t>CPF</t>
  </si>
  <si>
    <t>Temp</t>
  </si>
  <si>
    <t>Set 1</t>
  </si>
  <si>
    <t>Set 2</t>
  </si>
  <si>
    <t>Set 3</t>
  </si>
  <si>
    <t>Set 4</t>
  </si>
  <si>
    <t>Set 5</t>
  </si>
  <si>
    <t>Set 6</t>
  </si>
  <si>
    <t>Folsomia candida</t>
  </si>
  <si>
    <t>IMI</t>
  </si>
  <si>
    <t>binary mix tox Nienke</t>
  </si>
  <si>
    <t>Binary mix tox Nienke</t>
  </si>
  <si>
    <t>Survival</t>
  </si>
  <si>
    <t>olsomia candida</t>
  </si>
  <si>
    <t>MPs</t>
  </si>
  <si>
    <t>FBSA</t>
  </si>
  <si>
    <t>singles</t>
  </si>
  <si>
    <t>MPs CPF (IMI)</t>
  </si>
  <si>
    <t>MPs IMI (CPF)</t>
  </si>
  <si>
    <t>IMI CPF (MPs)</t>
  </si>
  <si>
    <t>CPF FBSA (IMI)</t>
  </si>
  <si>
    <t>Singles</t>
  </si>
  <si>
    <t>FBSA IMI (CPF)</t>
  </si>
  <si>
    <t>CPF IMI (FBSA)</t>
  </si>
  <si>
    <t>MPs FBSA (IMI)</t>
  </si>
  <si>
    <t>MPs IMI (FBSA)</t>
  </si>
  <si>
    <t>FBSA IMI (MPs)</t>
  </si>
  <si>
    <t>MPs CPF (FBSA)</t>
  </si>
  <si>
    <t>CPF FBSA (MPs)</t>
  </si>
  <si>
    <t>Adults</t>
  </si>
  <si>
    <t>X</t>
  </si>
  <si>
    <t>EC 10 and EC50 significantly different</t>
  </si>
  <si>
    <t>All residuals</t>
  </si>
  <si>
    <t>Single resid.</t>
  </si>
  <si>
    <t>Singles resid.</t>
  </si>
  <si>
    <t>Seems to struggle with low concentrations, maybe due to hormesis?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</si>
</sst>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72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00F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3" fillId="0" borderId="0" xfId="0" applyFont="1"/>
    <xf numFmtId="0" fontId="2" fillId="0" borderId="0" xfId="0" applyFont="1"/>
    <xf numFmtId="2" fontId="0" fillId="0" borderId="0" xfId="0" applyNumberFormat="1"/>
    <xf numFmtId="2" fontId="2" fillId="0" borderId="0" xfId="0" applyNumberFormat="1" applyFont="1"/>
    <xf numFmtId="2" fontId="0" fillId="0" borderId="0" xfId="0" quotePrefix="1" applyNumberForma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0" borderId="1" xfId="0" applyBorder="1"/>
    <xf numFmtId="0" fontId="0" fillId="0" borderId="2" xfId="0" applyBorder="1"/>
    <xf numFmtId="0" fontId="4" fillId="5" borderId="0" xfId="0" applyFont="1" applyFill="1"/>
    <xf numFmtId="0" fontId="5" fillId="5" borderId="0" xfId="0" applyFont="1" applyFill="1"/>
    <xf numFmtId="0" fontId="2" fillId="4" borderId="0" xfId="0" applyFont="1" applyFill="1"/>
    <xf numFmtId="0" fontId="3" fillId="4" borderId="0" xfId="0" applyFont="1" applyFill="1"/>
    <xf numFmtId="0" fontId="3" fillId="2" borderId="0" xfId="0" applyFont="1" applyFill="1"/>
    <xf numFmtId="0" fontId="2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3" xfId="0" applyFont="1" applyBorder="1"/>
    <xf numFmtId="0" fontId="0" fillId="0" borderId="0" xfId="0" applyAlignment="1">
      <alignment horizontal="left"/>
    </xf>
    <xf numFmtId="0" fontId="3" fillId="0" borderId="2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1" xfId="0" applyBorder="1" applyAlignment="1">
      <alignment wrapText="1"/>
    </xf>
    <xf numFmtId="0" fontId="3" fillId="0" borderId="1" xfId="0" applyFont="1" applyBorder="1" applyAlignment="1">
      <alignment wrapText="1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3" fillId="6" borderId="0" xfId="0" applyFont="1" applyFill="1"/>
    <xf numFmtId="0" fontId="0" fillId="6" borderId="0" xfId="0" applyFill="1"/>
    <xf numFmtId="0" fontId="2" fillId="6" borderId="0" xfId="0" applyFont="1" applyFill="1"/>
    <xf numFmtId="2" fontId="0" fillId="6" borderId="0" xfId="0" applyNumberFormat="1" applyFill="1"/>
    <xf numFmtId="0" fontId="0" fillId="6" borderId="12" xfId="0" applyFill="1" applyBorder="1"/>
    <xf numFmtId="0" fontId="0" fillId="6" borderId="7" xfId="0" applyFill="1" applyBorder="1"/>
    <xf numFmtId="0" fontId="3" fillId="0" borderId="9" xfId="0" applyFont="1" applyBorder="1"/>
    <xf numFmtId="0" fontId="3" fillId="0" borderId="10" xfId="0" applyFont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2" borderId="4" xfId="0" applyFill="1" applyBorder="1"/>
    <xf numFmtId="2" fontId="0" fillId="0" borderId="3" xfId="0" applyNumberFormat="1" applyBorder="1"/>
    <xf numFmtId="0" fontId="2" fillId="0" borderId="4" xfId="0" applyFont="1" applyBorder="1" applyAlignment="1">
      <alignment horizontal="center"/>
    </xf>
    <xf numFmtId="0" fontId="4" fillId="0" borderId="0" xfId="0" applyFont="1"/>
    <xf numFmtId="0" fontId="4" fillId="0" borderId="3" xfId="0" applyFont="1" applyBorder="1"/>
    <xf numFmtId="0" fontId="4" fillId="0" borderId="4" xfId="0" applyFont="1" applyBorder="1"/>
    <xf numFmtId="0" fontId="3" fillId="0" borderId="9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0" fillId="0" borderId="12" xfId="0" applyBorder="1"/>
    <xf numFmtId="0" fontId="2" fillId="0" borderId="10" xfId="0" applyFont="1" applyBorder="1" applyAlignment="1">
      <alignment horizontal="center"/>
    </xf>
    <xf numFmtId="2" fontId="0" fillId="0" borderId="5" xfId="0" applyNumberFormat="1" applyBorder="1"/>
    <xf numFmtId="0" fontId="2" fillId="0" borderId="6" xfId="0" applyFont="1" applyBorder="1" applyAlignment="1">
      <alignment horizontal="center"/>
    </xf>
    <xf numFmtId="0" fontId="0" fillId="0" borderId="12" xfId="0" applyBorder="1" applyAlignment="1">
      <alignment wrapText="1"/>
    </xf>
    <xf numFmtId="0" fontId="3" fillId="0" borderId="12" xfId="0" applyFont="1" applyBorder="1" applyAlignment="1">
      <alignment wrapText="1"/>
    </xf>
    <xf numFmtId="0" fontId="0" fillId="0" borderId="10" xfId="0" applyBorder="1" applyAlignment="1">
      <alignment wrapText="1"/>
    </xf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0" borderId="7" xfId="0" applyBorder="1" applyAlignment="1">
      <alignment wrapText="1"/>
    </xf>
    <xf numFmtId="2" fontId="0" fillId="0" borderId="7" xfId="0" applyNumberFormat="1" applyBorder="1"/>
    <xf numFmtId="0" fontId="3" fillId="0" borderId="5" xfId="0" applyFont="1" applyBorder="1"/>
    <xf numFmtId="0" fontId="3" fillId="0" borderId="6" xfId="0" applyFont="1" applyBorder="1"/>
    <xf numFmtId="0" fontId="3" fillId="0" borderId="2" xfId="0" applyFont="1" applyBorder="1"/>
    <xf numFmtId="0" fontId="3" fillId="0" borderId="1" xfId="0" applyFont="1" applyBorder="1"/>
    <xf numFmtId="0" fontId="0" fillId="7" borderId="3" xfId="0" applyFill="1" applyBorder="1"/>
    <xf numFmtId="0" fontId="3" fillId="6" borderId="8" xfId="0" applyFont="1" applyFill="1" applyBorder="1"/>
    <xf numFmtId="0" fontId="2" fillId="7" borderId="0" xfId="0" applyFont="1" applyFill="1"/>
    <xf numFmtId="0" fontId="2" fillId="7" borderId="3" xfId="0" applyFont="1" applyFill="1" applyBorder="1"/>
    <xf numFmtId="0" fontId="8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3" xfId="0" applyFill="1" applyBorder="1"/>
    <xf numFmtId="0" fontId="0" fillId="14" borderId="3" xfId="0" applyFill="1" applyBorder="1"/>
    <xf numFmtId="0" fontId="0" fillId="15" borderId="3" xfId="0" applyFill="1" applyBorder="1"/>
    <xf numFmtId="0" fontId="2" fillId="0" borderId="4" xfId="0" applyFont="1" applyBorder="1"/>
    <xf numFmtId="0" fontId="0" fillId="15" borderId="0" xfId="0" applyFill="1"/>
    <xf numFmtId="0" fontId="0" fillId="14" borderId="0" xfId="0" applyFill="1"/>
    <xf numFmtId="0" fontId="2" fillId="16" borderId="0" xfId="0" applyFont="1" applyFill="1"/>
    <xf numFmtId="0" fontId="4" fillId="16" borderId="0" xfId="0" applyFont="1" applyFill="1"/>
    <xf numFmtId="0" fontId="0" fillId="17" borderId="3" xfId="0" applyFill="1" applyBorder="1"/>
    <xf numFmtId="0" fontId="0" fillId="18" borderId="0" xfId="0" applyFill="1"/>
    <xf numFmtId="0" fontId="0" fillId="19" borderId="0" xfId="0" applyFill="1"/>
    <xf numFmtId="0" fontId="3" fillId="20" borderId="0" xfId="0" applyFont="1" applyFill="1"/>
    <xf numFmtId="0" fontId="0" fillId="20" borderId="0" xfId="0" applyFill="1"/>
    <xf numFmtId="0" fontId="0" fillId="20" borderId="3" xfId="0" applyFill="1" applyBorder="1"/>
    <xf numFmtId="0" fontId="0" fillId="20" borderId="4" xfId="0" applyFill="1" applyBorder="1"/>
    <xf numFmtId="0" fontId="3" fillId="21" borderId="0" xfId="0" applyFont="1" applyFill="1"/>
    <xf numFmtId="0" fontId="0" fillId="21" borderId="0" xfId="0" applyFill="1"/>
    <xf numFmtId="0" fontId="0" fillId="21" borderId="3" xfId="0" applyFill="1" applyBorder="1"/>
    <xf numFmtId="0" fontId="0" fillId="21" borderId="4" xfId="0" applyFill="1" applyBorder="1"/>
    <xf numFmtId="0" fontId="0" fillId="22" borderId="3" xfId="0" applyFill="1" applyBorder="1"/>
    <xf numFmtId="0" fontId="2" fillId="23" borderId="3" xfId="0" applyFont="1" applyFill="1" applyBorder="1"/>
    <xf numFmtId="0" fontId="9" fillId="0" borderId="0" xfId="0" applyFont="1"/>
    <xf numFmtId="0" fontId="4" fillId="24" borderId="0" xfId="0" applyFont="1" applyFill="1"/>
    <xf numFmtId="0" fontId="2" fillId="20" borderId="0" xfId="0" applyFont="1" applyFill="1"/>
    <xf numFmtId="0" fontId="3" fillId="25" borderId="8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25" borderId="0" xfId="0" applyFont="1" applyFill="1"/>
    <xf numFmtId="0" fontId="2" fillId="20" borderId="3" xfId="0" applyFont="1" applyFill="1" applyBorder="1"/>
    <xf numFmtId="0" fontId="2" fillId="21" borderId="0" xfId="0" applyFont="1" applyFill="1"/>
    <xf numFmtId="0" fontId="2" fillId="21" borderId="3" xfId="0" applyFont="1" applyFill="1" applyBorder="1"/>
    <xf numFmtId="0" fontId="2" fillId="21" borderId="5" xfId="0" applyFont="1" applyFill="1" applyBorder="1"/>
    <xf numFmtId="0" fontId="2" fillId="21" borderId="7" xfId="0" applyFont="1" applyFill="1" applyBorder="1"/>
    <xf numFmtId="0" fontId="2" fillId="0" borderId="5" xfId="0" applyFont="1" applyBorder="1"/>
    <xf numFmtId="0" fontId="2" fillId="0" borderId="9" xfId="0" applyFont="1" applyBorder="1"/>
    <xf numFmtId="0" fontId="2" fillId="0" borderId="12" xfId="0" applyFont="1" applyBorder="1"/>
    <xf numFmtId="0" fontId="2" fillId="25" borderId="12" xfId="0" applyFont="1" applyFill="1" applyBorder="1"/>
    <xf numFmtId="0" fontId="2" fillId="0" borderId="10" xfId="0" applyFont="1" applyBorder="1"/>
    <xf numFmtId="0" fontId="2" fillId="0" borderId="0" xfId="0" applyFont="1" applyAlignment="1">
      <alignment wrapText="1"/>
    </xf>
    <xf numFmtId="0" fontId="2" fillId="0" borderId="7" xfId="0" applyFont="1" applyBorder="1"/>
    <xf numFmtId="0" fontId="2" fillId="25" borderId="7" xfId="0" applyFont="1" applyFill="1" applyBorder="1"/>
    <xf numFmtId="0" fontId="2" fillId="0" borderId="6" xfId="0" applyFont="1" applyBorder="1"/>
    <xf numFmtId="0" fontId="2" fillId="0" borderId="12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horizontal="left"/>
    </xf>
    <xf numFmtId="0" fontId="2" fillId="20" borderId="4" xfId="0" applyFont="1" applyFill="1" applyBorder="1"/>
    <xf numFmtId="0" fontId="2" fillId="21" borderId="4" xfId="0" applyFont="1" applyFill="1" applyBorder="1"/>
    <xf numFmtId="0" fontId="2" fillId="22" borderId="3" xfId="0" applyFont="1" applyFill="1" applyBorder="1"/>
    <xf numFmtId="0" fontId="0" fillId="13" borderId="5" xfId="0" applyFill="1" applyBorder="1"/>
    <xf numFmtId="0" fontId="0" fillId="25" borderId="0" xfId="0" applyFill="1"/>
    <xf numFmtId="0" fontId="0" fillId="21" borderId="5" xfId="0" applyFill="1" applyBorder="1"/>
    <xf numFmtId="0" fontId="0" fillId="21" borderId="7" xfId="0" applyFill="1" applyBorder="1"/>
    <xf numFmtId="0" fontId="0" fillId="25" borderId="12" xfId="0" applyFill="1" applyBorder="1"/>
    <xf numFmtId="0" fontId="0" fillId="23" borderId="3" xfId="0" applyFill="1" applyBorder="1"/>
    <xf numFmtId="0" fontId="0" fillId="25" borderId="7" xfId="0" applyFill="1" applyBorder="1"/>
    <xf numFmtId="0" fontId="0" fillId="22" borderId="5" xfId="0" applyFill="1" applyBorder="1"/>
    <xf numFmtId="0" fontId="0" fillId="26" borderId="3" xfId="0" applyFill="1" applyBorder="1"/>
    <xf numFmtId="0" fontId="0" fillId="27" borderId="0" xfId="0" applyFill="1"/>
    <xf numFmtId="0" fontId="10" fillId="1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MPs CPF (IMI)'!$E$46:$E$90</c:f>
              <c:numCache>
                <c:formatCode>0.00</c:formatCode>
                <c:ptCount val="45"/>
                <c:pt idx="0">
                  <c:v>796.39991444062332</c:v>
                </c:pt>
                <c:pt idx="1">
                  <c:v>796.39991444062332</c:v>
                </c:pt>
                <c:pt idx="2">
                  <c:v>796.39991444062332</c:v>
                </c:pt>
                <c:pt idx="3">
                  <c:v>796.39991444062332</c:v>
                </c:pt>
                <c:pt idx="4">
                  <c:v>796.39991444062332</c:v>
                </c:pt>
                <c:pt idx="5">
                  <c:v>796.3984036347855</c:v>
                </c:pt>
                <c:pt idx="6">
                  <c:v>796.3984036347855</c:v>
                </c:pt>
                <c:pt idx="7">
                  <c:v>796.3984036347855</c:v>
                </c:pt>
                <c:pt idx="8">
                  <c:v>796.3984036347855</c:v>
                </c:pt>
                <c:pt idx="9">
                  <c:v>796.3984036347855</c:v>
                </c:pt>
                <c:pt idx="10">
                  <c:v>160.00081396607845</c:v>
                </c:pt>
                <c:pt idx="11">
                  <c:v>160.00081396607845</c:v>
                </c:pt>
                <c:pt idx="12">
                  <c:v>160.00081396607845</c:v>
                </c:pt>
                <c:pt idx="13">
                  <c:v>160.00081396607845</c:v>
                </c:pt>
                <c:pt idx="14">
                  <c:v>160.00081396607845</c:v>
                </c:pt>
                <c:pt idx="15">
                  <c:v>9.5498137825886039E-5</c:v>
                </c:pt>
                <c:pt idx="16">
                  <c:v>9.5498137825886039E-5</c:v>
                </c:pt>
                <c:pt idx="17">
                  <c:v>9.5498137825886039E-5</c:v>
                </c:pt>
                <c:pt idx="18">
                  <c:v>9.5498137825886039E-5</c:v>
                </c:pt>
                <c:pt idx="19">
                  <c:v>9.5498137825886039E-5</c:v>
                </c:pt>
                <c:pt idx="20">
                  <c:v>4.5547660067250185E-11</c:v>
                </c:pt>
                <c:pt idx="21">
                  <c:v>4.5547660067250185E-11</c:v>
                </c:pt>
                <c:pt idx="22">
                  <c:v>4.5547660067250185E-11</c:v>
                </c:pt>
                <c:pt idx="23">
                  <c:v>4.5547660067250185E-11</c:v>
                </c:pt>
                <c:pt idx="24">
                  <c:v>4.5547660067250185E-11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1D-49C6-A975-24C6CC2967E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(IMI)'!$C$91:$C$135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MPs CPF (IMI)'!$E$91:$E$135</c:f>
              <c:numCache>
                <c:formatCode>0.00</c:formatCode>
                <c:ptCount val="45"/>
                <c:pt idx="0">
                  <c:v>656.0355088647558</c:v>
                </c:pt>
                <c:pt idx="1">
                  <c:v>656.0355088647558</c:v>
                </c:pt>
                <c:pt idx="2">
                  <c:v>656.0355088647558</c:v>
                </c:pt>
                <c:pt idx="3">
                  <c:v>656.0355088647558</c:v>
                </c:pt>
                <c:pt idx="4">
                  <c:v>656.0355088647558</c:v>
                </c:pt>
                <c:pt idx="5">
                  <c:v>621.22102724854881</c:v>
                </c:pt>
                <c:pt idx="6">
                  <c:v>621.22102724854881</c:v>
                </c:pt>
                <c:pt idx="7">
                  <c:v>621.22102724854881</c:v>
                </c:pt>
                <c:pt idx="8">
                  <c:v>621.22102724854881</c:v>
                </c:pt>
                <c:pt idx="9">
                  <c:v>621.22102724854881</c:v>
                </c:pt>
                <c:pt idx="10">
                  <c:v>580.61182705339615</c:v>
                </c:pt>
                <c:pt idx="11">
                  <c:v>580.61182705339615</c:v>
                </c:pt>
                <c:pt idx="12">
                  <c:v>580.61182705339615</c:v>
                </c:pt>
                <c:pt idx="13">
                  <c:v>580.61182705339615</c:v>
                </c:pt>
                <c:pt idx="14">
                  <c:v>580.61182705339615</c:v>
                </c:pt>
                <c:pt idx="15">
                  <c:v>534.55669483027771</c:v>
                </c:pt>
                <c:pt idx="16">
                  <c:v>534.55669483027771</c:v>
                </c:pt>
                <c:pt idx="17">
                  <c:v>534.55669483027771</c:v>
                </c:pt>
                <c:pt idx="18">
                  <c:v>534.55669483027771</c:v>
                </c:pt>
                <c:pt idx="19">
                  <c:v>534.55669483027771</c:v>
                </c:pt>
                <c:pt idx="20">
                  <c:v>483.9615349522378</c:v>
                </c:pt>
                <c:pt idx="21">
                  <c:v>483.9615349522378</c:v>
                </c:pt>
                <c:pt idx="22">
                  <c:v>483.9615349522378</c:v>
                </c:pt>
                <c:pt idx="23">
                  <c:v>483.9615349522378</c:v>
                </c:pt>
                <c:pt idx="24">
                  <c:v>483.9615349522378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1D-49C6-A975-24C6CC2967E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(IMI)'!$C$136:$C$225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MPs CPF (IMI)'!$E$136:$E$225</c:f>
              <c:numCache>
                <c:formatCode>0.00</c:formatCode>
                <c:ptCount val="90"/>
                <c:pt idx="0">
                  <c:v>665.56997339126406</c:v>
                </c:pt>
                <c:pt idx="1">
                  <c:v>665.56997339126406</c:v>
                </c:pt>
                <c:pt idx="2">
                  <c:v>665.56997339126406</c:v>
                </c:pt>
                <c:pt idx="3">
                  <c:v>665.56997339126406</c:v>
                </c:pt>
                <c:pt idx="4">
                  <c:v>665.56997339126406</c:v>
                </c:pt>
                <c:pt idx="5">
                  <c:v>628.42412309724773</c:v>
                </c:pt>
                <c:pt idx="6">
                  <c:v>628.42412309724773</c:v>
                </c:pt>
                <c:pt idx="7">
                  <c:v>628.42412309724773</c:v>
                </c:pt>
                <c:pt idx="8">
                  <c:v>628.42412309724773</c:v>
                </c:pt>
                <c:pt idx="9">
                  <c:v>628.42412309724773</c:v>
                </c:pt>
                <c:pt idx="10">
                  <c:v>578.07407029766591</c:v>
                </c:pt>
                <c:pt idx="11">
                  <c:v>578.07407029766591</c:v>
                </c:pt>
                <c:pt idx="12">
                  <c:v>578.07407029766591</c:v>
                </c:pt>
                <c:pt idx="13">
                  <c:v>578.07407029766591</c:v>
                </c:pt>
                <c:pt idx="14">
                  <c:v>578.07407029766591</c:v>
                </c:pt>
                <c:pt idx="15">
                  <c:v>498.10208771732664</c:v>
                </c:pt>
                <c:pt idx="16">
                  <c:v>498.10208771732664</c:v>
                </c:pt>
                <c:pt idx="17">
                  <c:v>498.10208771732664</c:v>
                </c:pt>
                <c:pt idx="18">
                  <c:v>498.10208771732664</c:v>
                </c:pt>
                <c:pt idx="19">
                  <c:v>498.10208771732664</c:v>
                </c:pt>
                <c:pt idx="20">
                  <c:v>145.05394923550659</c:v>
                </c:pt>
                <c:pt idx="21">
                  <c:v>145.05394923550659</c:v>
                </c:pt>
                <c:pt idx="22">
                  <c:v>145.05394923550659</c:v>
                </c:pt>
                <c:pt idx="23">
                  <c:v>145.05394923550659</c:v>
                </c:pt>
                <c:pt idx="24">
                  <c:v>145.05394923550659</c:v>
                </c:pt>
                <c:pt idx="25">
                  <c:v>701.0555545051368</c:v>
                </c:pt>
                <c:pt idx="26">
                  <c:v>701.0555545051368</c:v>
                </c:pt>
                <c:pt idx="27">
                  <c:v>701.0555545051368</c:v>
                </c:pt>
                <c:pt idx="28">
                  <c:v>701.0555545051368</c:v>
                </c:pt>
                <c:pt idx="29">
                  <c:v>701.0555545051368</c:v>
                </c:pt>
                <c:pt idx="30">
                  <c:v>661.80887642267066</c:v>
                </c:pt>
                <c:pt idx="31">
                  <c:v>661.80887642267066</c:v>
                </c:pt>
                <c:pt idx="32">
                  <c:v>661.80887642267066</c:v>
                </c:pt>
                <c:pt idx="33">
                  <c:v>661.80887642267066</c:v>
                </c:pt>
                <c:pt idx="34">
                  <c:v>661.80887642267066</c:v>
                </c:pt>
                <c:pt idx="35">
                  <c:v>554.34008760122697</c:v>
                </c:pt>
                <c:pt idx="36">
                  <c:v>554.34008760122697</c:v>
                </c:pt>
                <c:pt idx="37">
                  <c:v>554.34008760122697</c:v>
                </c:pt>
                <c:pt idx="38">
                  <c:v>554.34008760122697</c:v>
                </c:pt>
                <c:pt idx="39">
                  <c:v>554.34008760122697</c:v>
                </c:pt>
                <c:pt idx="40">
                  <c:v>4.014621460408923E-2</c:v>
                </c:pt>
                <c:pt idx="41">
                  <c:v>4.014621460408923E-2</c:v>
                </c:pt>
                <c:pt idx="42">
                  <c:v>4.014621460408923E-2</c:v>
                </c:pt>
                <c:pt idx="43">
                  <c:v>4.014621460408923E-2</c:v>
                </c:pt>
                <c:pt idx="44">
                  <c:v>4.014621460408923E-2</c:v>
                </c:pt>
                <c:pt idx="45">
                  <c:v>1.9148542381800857E-8</c:v>
                </c:pt>
                <c:pt idx="46">
                  <c:v>1.9148542381800857E-8</c:v>
                </c:pt>
                <c:pt idx="47">
                  <c:v>1.9148542381800857E-8</c:v>
                </c:pt>
                <c:pt idx="48">
                  <c:v>1.9148542381800857E-8</c:v>
                </c:pt>
                <c:pt idx="49">
                  <c:v>1.9148542381800857E-8</c:v>
                </c:pt>
                <c:pt idx="50">
                  <c:v>679.05712562810459</c:v>
                </c:pt>
                <c:pt idx="51">
                  <c:v>679.05712562810459</c:v>
                </c:pt>
                <c:pt idx="52">
                  <c:v>679.05712562810459</c:v>
                </c:pt>
                <c:pt idx="53">
                  <c:v>679.05712562810459</c:v>
                </c:pt>
                <c:pt idx="54">
                  <c:v>679.05712562810459</c:v>
                </c:pt>
                <c:pt idx="55">
                  <c:v>639.87611026602031</c:v>
                </c:pt>
                <c:pt idx="56">
                  <c:v>639.87611026602031</c:v>
                </c:pt>
                <c:pt idx="57">
                  <c:v>639.87611026602031</c:v>
                </c:pt>
                <c:pt idx="58">
                  <c:v>639.87611026602031</c:v>
                </c:pt>
                <c:pt idx="59">
                  <c:v>639.87611026602031</c:v>
                </c:pt>
                <c:pt idx="60">
                  <c:v>572.7367929283173</c:v>
                </c:pt>
                <c:pt idx="61">
                  <c:v>572.7367929283173</c:v>
                </c:pt>
                <c:pt idx="62">
                  <c:v>572.7367929283173</c:v>
                </c:pt>
                <c:pt idx="63">
                  <c:v>572.7367929283173</c:v>
                </c:pt>
                <c:pt idx="64">
                  <c:v>572.7367929283173</c:v>
                </c:pt>
                <c:pt idx="65">
                  <c:v>153.89502330379796</c:v>
                </c:pt>
                <c:pt idx="66">
                  <c:v>153.89502330379796</c:v>
                </c:pt>
                <c:pt idx="67">
                  <c:v>153.89502330379796</c:v>
                </c:pt>
                <c:pt idx="68">
                  <c:v>153.89502330379796</c:v>
                </c:pt>
                <c:pt idx="69">
                  <c:v>153.89502330379796</c:v>
                </c:pt>
                <c:pt idx="70">
                  <c:v>9.5498138104580411E-5</c:v>
                </c:pt>
                <c:pt idx="71">
                  <c:v>9.5498138104580411E-5</c:v>
                </c:pt>
                <c:pt idx="72">
                  <c:v>9.5498138104580411E-5</c:v>
                </c:pt>
                <c:pt idx="73">
                  <c:v>9.5498138104580411E-5</c:v>
                </c:pt>
                <c:pt idx="74">
                  <c:v>9.5498138104580411E-5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1D-49C6-A975-24C6CC2967E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1D-49C6-A975-24C6CC296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(IMI)'!$E$228:$E$317</c:f>
              <c:numCache>
                <c:formatCode>General</c:formatCode>
                <c:ptCount val="90"/>
                <c:pt idx="0">
                  <c:v>8.237222355446934E-2</c:v>
                </c:pt>
                <c:pt idx="1">
                  <c:v>8.237222355446934E-2</c:v>
                </c:pt>
                <c:pt idx="2">
                  <c:v>8.237222355446934E-2</c:v>
                </c:pt>
                <c:pt idx="3">
                  <c:v>8.237222355446934E-2</c:v>
                </c:pt>
                <c:pt idx="4">
                  <c:v>8.237222355446934E-2</c:v>
                </c:pt>
                <c:pt idx="5">
                  <c:v>0.16474444710893868</c:v>
                </c:pt>
                <c:pt idx="6">
                  <c:v>0.16474444710893868</c:v>
                </c:pt>
                <c:pt idx="7">
                  <c:v>0.16474444710893868</c:v>
                </c:pt>
                <c:pt idx="8">
                  <c:v>0.16474444710893868</c:v>
                </c:pt>
                <c:pt idx="9">
                  <c:v>0.16474444710893868</c:v>
                </c:pt>
                <c:pt idx="10">
                  <c:v>0.32948889421787736</c:v>
                </c:pt>
                <c:pt idx="11">
                  <c:v>0.32948889421787736</c:v>
                </c:pt>
                <c:pt idx="12">
                  <c:v>0.32948889421787736</c:v>
                </c:pt>
                <c:pt idx="13">
                  <c:v>0.32948889421787736</c:v>
                </c:pt>
                <c:pt idx="14">
                  <c:v>0.32948889421787736</c:v>
                </c:pt>
                <c:pt idx="15">
                  <c:v>0.65897778843575472</c:v>
                </c:pt>
                <c:pt idx="16">
                  <c:v>0.65897778843575472</c:v>
                </c:pt>
                <c:pt idx="17">
                  <c:v>0.65897778843575472</c:v>
                </c:pt>
                <c:pt idx="18">
                  <c:v>0.65897778843575472</c:v>
                </c:pt>
                <c:pt idx="19">
                  <c:v>0.65897778843575472</c:v>
                </c:pt>
                <c:pt idx="20">
                  <c:v>1.3179555768715094</c:v>
                </c:pt>
                <c:pt idx="21">
                  <c:v>1.3179555768715094</c:v>
                </c:pt>
                <c:pt idx="22">
                  <c:v>1.3179555768715094</c:v>
                </c:pt>
                <c:pt idx="23">
                  <c:v>1.3179555768715094</c:v>
                </c:pt>
                <c:pt idx="24">
                  <c:v>1.3179555768715094</c:v>
                </c:pt>
                <c:pt idx="25">
                  <c:v>0.20545000399674132</c:v>
                </c:pt>
                <c:pt idx="26">
                  <c:v>0.20545000399674132</c:v>
                </c:pt>
                <c:pt idx="27">
                  <c:v>0.20545000399674132</c:v>
                </c:pt>
                <c:pt idx="28">
                  <c:v>0.20545000399674132</c:v>
                </c:pt>
                <c:pt idx="29">
                  <c:v>0.20545000399674132</c:v>
                </c:pt>
                <c:pt idx="30">
                  <c:v>0.41090000799348264</c:v>
                </c:pt>
                <c:pt idx="31">
                  <c:v>0.41090000799348264</c:v>
                </c:pt>
                <c:pt idx="32">
                  <c:v>0.41090000799348264</c:v>
                </c:pt>
                <c:pt idx="33">
                  <c:v>0.41090000799348264</c:v>
                </c:pt>
                <c:pt idx="34">
                  <c:v>0.41090000799348264</c:v>
                </c:pt>
                <c:pt idx="35">
                  <c:v>0.82180001598696528</c:v>
                </c:pt>
                <c:pt idx="36">
                  <c:v>0.82180001598696528</c:v>
                </c:pt>
                <c:pt idx="37">
                  <c:v>0.82180001598696528</c:v>
                </c:pt>
                <c:pt idx="38">
                  <c:v>0.82180001598696528</c:v>
                </c:pt>
                <c:pt idx="39">
                  <c:v>0.82180001598696528</c:v>
                </c:pt>
                <c:pt idx="40">
                  <c:v>1.6436000319739306</c:v>
                </c:pt>
                <c:pt idx="41">
                  <c:v>1.6436000319739306</c:v>
                </c:pt>
                <c:pt idx="42">
                  <c:v>1.6436000319739306</c:v>
                </c:pt>
                <c:pt idx="43">
                  <c:v>1.6436000319739306</c:v>
                </c:pt>
                <c:pt idx="44">
                  <c:v>1.6436000319739306</c:v>
                </c:pt>
                <c:pt idx="45">
                  <c:v>3.2872000639478611</c:v>
                </c:pt>
                <c:pt idx="46">
                  <c:v>3.2872000639478611</c:v>
                </c:pt>
                <c:pt idx="47">
                  <c:v>3.2872000639478611</c:v>
                </c:pt>
                <c:pt idx="48">
                  <c:v>3.2872000639478611</c:v>
                </c:pt>
                <c:pt idx="49">
                  <c:v>3.2872000639478611</c:v>
                </c:pt>
                <c:pt idx="50">
                  <c:v>0.14391111377560534</c:v>
                </c:pt>
                <c:pt idx="51">
                  <c:v>0.14391111377560534</c:v>
                </c:pt>
                <c:pt idx="52">
                  <c:v>0.14391111377560534</c:v>
                </c:pt>
                <c:pt idx="53">
                  <c:v>0.14391111377560534</c:v>
                </c:pt>
                <c:pt idx="54">
                  <c:v>0.14391111377560534</c:v>
                </c:pt>
                <c:pt idx="55">
                  <c:v>0.28782222755121067</c:v>
                </c:pt>
                <c:pt idx="56">
                  <c:v>0.28782222755121067</c:v>
                </c:pt>
                <c:pt idx="57">
                  <c:v>0.28782222755121067</c:v>
                </c:pt>
                <c:pt idx="58">
                  <c:v>0.28782222755121067</c:v>
                </c:pt>
                <c:pt idx="59">
                  <c:v>0.28782222755121067</c:v>
                </c:pt>
                <c:pt idx="60">
                  <c:v>0.57564445510242135</c:v>
                </c:pt>
                <c:pt idx="61">
                  <c:v>0.57564445510242135</c:v>
                </c:pt>
                <c:pt idx="62">
                  <c:v>0.57564445510242135</c:v>
                </c:pt>
                <c:pt idx="63">
                  <c:v>0.57564445510242135</c:v>
                </c:pt>
                <c:pt idx="64">
                  <c:v>0.57564445510242135</c:v>
                </c:pt>
                <c:pt idx="65">
                  <c:v>1.1512889102048427</c:v>
                </c:pt>
                <c:pt idx="66">
                  <c:v>1.1512889102048427</c:v>
                </c:pt>
                <c:pt idx="67">
                  <c:v>1.1512889102048427</c:v>
                </c:pt>
                <c:pt idx="68">
                  <c:v>1.1512889102048427</c:v>
                </c:pt>
                <c:pt idx="69">
                  <c:v>1.1512889102048427</c:v>
                </c:pt>
                <c:pt idx="70">
                  <c:v>2.3025778204096854</c:v>
                </c:pt>
                <c:pt idx="71">
                  <c:v>2.3025778204096854</c:v>
                </c:pt>
                <c:pt idx="72">
                  <c:v>2.3025778204096854</c:v>
                </c:pt>
                <c:pt idx="73">
                  <c:v>2.3025778204096854</c:v>
                </c:pt>
                <c:pt idx="74">
                  <c:v>2.3025778204096854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(IMI)'!$F$228:$F$317</c:f>
              <c:numCache>
                <c:formatCode>0.00</c:formatCode>
                <c:ptCount val="90"/>
                <c:pt idx="0">
                  <c:v>154.43002660873594</c:v>
                </c:pt>
                <c:pt idx="1">
                  <c:v>177.43002660873594</c:v>
                </c:pt>
                <c:pt idx="2">
                  <c:v>222.43002660873594</c:v>
                </c:pt>
                <c:pt idx="3">
                  <c:v>154.43002660873594</c:v>
                </c:pt>
                <c:pt idx="4">
                  <c:v>145.43002660873594</c:v>
                </c:pt>
                <c:pt idx="5">
                  <c:v>257.57587690275227</c:v>
                </c:pt>
                <c:pt idx="6">
                  <c:v>203.57587690275227</c:v>
                </c:pt>
                <c:pt idx="7">
                  <c:v>133.57587690275227</c:v>
                </c:pt>
                <c:pt idx="8">
                  <c:v>192.57587690275227</c:v>
                </c:pt>
                <c:pt idx="9">
                  <c:v>159.57587690275227</c:v>
                </c:pt>
                <c:pt idx="10">
                  <c:v>170.92592970233409</c:v>
                </c:pt>
                <c:pt idx="11">
                  <c:v>206.92592970233409</c:v>
                </c:pt>
                <c:pt idx="12">
                  <c:v>244.92592970233409</c:v>
                </c:pt>
                <c:pt idx="13">
                  <c:v>138.92592970233409</c:v>
                </c:pt>
                <c:pt idx="14">
                  <c:v>142.92592970233409</c:v>
                </c:pt>
                <c:pt idx="15">
                  <c:v>137.89791228267336</c:v>
                </c:pt>
                <c:pt idx="16">
                  <c:v>452.89791228267336</c:v>
                </c:pt>
                <c:pt idx="17">
                  <c:v>69.89791228267336</c:v>
                </c:pt>
                <c:pt idx="18">
                  <c:v>405.89791228267336</c:v>
                </c:pt>
                <c:pt idx="19">
                  <c:v>408.89791228267336</c:v>
                </c:pt>
                <c:pt idx="20">
                  <c:v>141.94605076449341</c:v>
                </c:pt>
                <c:pt idx="21">
                  <c:v>201.94605076449341</c:v>
                </c:pt>
                <c:pt idx="22">
                  <c:v>241.94605076449341</c:v>
                </c:pt>
                <c:pt idx="23">
                  <c:v>41.946050764493407</c:v>
                </c:pt>
                <c:pt idx="24">
                  <c:v>41.946050764493407</c:v>
                </c:pt>
                <c:pt idx="25">
                  <c:v>87.944445494863203</c:v>
                </c:pt>
                <c:pt idx="26">
                  <c:v>63.944445494863203</c:v>
                </c:pt>
                <c:pt idx="27">
                  <c:v>-142.0555545051368</c:v>
                </c:pt>
                <c:pt idx="28">
                  <c:v>99.944445494863203</c:v>
                </c:pt>
                <c:pt idx="29">
                  <c:v>-1.0555545051367972</c:v>
                </c:pt>
                <c:pt idx="30">
                  <c:v>77.191123577329336</c:v>
                </c:pt>
                <c:pt idx="31">
                  <c:v>7.1911235773293356</c:v>
                </c:pt>
                <c:pt idx="32">
                  <c:v>70.191123577329336</c:v>
                </c:pt>
                <c:pt idx="33">
                  <c:v>112.19112357732934</c:v>
                </c:pt>
                <c:pt idx="34">
                  <c:v>3.1911235773293356</c:v>
                </c:pt>
                <c:pt idx="35">
                  <c:v>-71.340087601226969</c:v>
                </c:pt>
                <c:pt idx="36">
                  <c:v>-120.34008760122697</c:v>
                </c:pt>
                <c:pt idx="37">
                  <c:v>-217.34008760122697</c:v>
                </c:pt>
                <c:pt idx="38">
                  <c:v>-194.34008760122697</c:v>
                </c:pt>
                <c:pt idx="39">
                  <c:v>-197.34008760122697</c:v>
                </c:pt>
                <c:pt idx="40">
                  <c:v>3.9598537853959108</c:v>
                </c:pt>
                <c:pt idx="41">
                  <c:v>84.959853785395907</c:v>
                </c:pt>
                <c:pt idx="42">
                  <c:v>2.9598537853959108</c:v>
                </c:pt>
                <c:pt idx="43">
                  <c:v>21.959853785395911</c:v>
                </c:pt>
                <c:pt idx="44">
                  <c:v>54.959853785395907</c:v>
                </c:pt>
                <c:pt idx="45">
                  <c:v>-1.9148542381800857E-8</c:v>
                </c:pt>
                <c:pt idx="46">
                  <c:v>-1.9148542381800857E-8</c:v>
                </c:pt>
                <c:pt idx="47">
                  <c:v>64.999999980851456</c:v>
                </c:pt>
                <c:pt idx="48">
                  <c:v>-1.9148542381800857E-8</c:v>
                </c:pt>
                <c:pt idx="49">
                  <c:v>-1.9148542381800857E-8</c:v>
                </c:pt>
                <c:pt idx="50">
                  <c:v>69.942874371895414</c:v>
                </c:pt>
                <c:pt idx="51">
                  <c:v>23.942874371895414</c:v>
                </c:pt>
                <c:pt idx="52">
                  <c:v>19.942874371895414</c:v>
                </c:pt>
                <c:pt idx="53">
                  <c:v>150.94287437189541</c:v>
                </c:pt>
                <c:pt idx="54">
                  <c:v>-17.057125628104586</c:v>
                </c:pt>
                <c:pt idx="55">
                  <c:v>70.123889733979695</c:v>
                </c:pt>
                <c:pt idx="56">
                  <c:v>28.123889733979695</c:v>
                </c:pt>
                <c:pt idx="57">
                  <c:v>-46.876110266020305</c:v>
                </c:pt>
                <c:pt idx="58">
                  <c:v>92.123889733979695</c:v>
                </c:pt>
                <c:pt idx="59">
                  <c:v>190.12388973397969</c:v>
                </c:pt>
                <c:pt idx="60">
                  <c:v>117.2632070716827</c:v>
                </c:pt>
                <c:pt idx="61">
                  <c:v>37.2632070716827</c:v>
                </c:pt>
                <c:pt idx="62">
                  <c:v>126.2632070716827</c:v>
                </c:pt>
                <c:pt idx="63">
                  <c:v>97.2632070716827</c:v>
                </c:pt>
                <c:pt idx="64">
                  <c:v>-11.7367929283173</c:v>
                </c:pt>
                <c:pt idx="65">
                  <c:v>29.104976696202044</c:v>
                </c:pt>
                <c:pt idx="66">
                  <c:v>-53.895023303797956</c:v>
                </c:pt>
                <c:pt idx="67">
                  <c:v>44.104976696202044</c:v>
                </c:pt>
                <c:pt idx="68">
                  <c:v>54.104976696202044</c:v>
                </c:pt>
                <c:pt idx="69">
                  <c:v>-88.895023303797956</c:v>
                </c:pt>
                <c:pt idx="70">
                  <c:v>3.9999045018618955</c:v>
                </c:pt>
                <c:pt idx="71">
                  <c:v>3.9999045018618955</c:v>
                </c:pt>
                <c:pt idx="72">
                  <c:v>7.9999045018618951</c:v>
                </c:pt>
                <c:pt idx="73">
                  <c:v>2.9999045018618955</c:v>
                </c:pt>
                <c:pt idx="74">
                  <c:v>4.9999045018618951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E-430B-AF33-FFA9C0CE4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(IMI)'!$L$228:$L$317</c:f>
              <c:numCache>
                <c:formatCode>General</c:formatCode>
                <c:ptCount val="90"/>
                <c:pt idx="0">
                  <c:v>8.237222355446934E-2</c:v>
                </c:pt>
                <c:pt idx="1">
                  <c:v>8.237222355446934E-2</c:v>
                </c:pt>
                <c:pt idx="2">
                  <c:v>8.237222355446934E-2</c:v>
                </c:pt>
                <c:pt idx="3">
                  <c:v>8.237222355446934E-2</c:v>
                </c:pt>
                <c:pt idx="4">
                  <c:v>8.237222355446934E-2</c:v>
                </c:pt>
                <c:pt idx="5">
                  <c:v>0.16474444710893868</c:v>
                </c:pt>
                <c:pt idx="6">
                  <c:v>0.16474444710893868</c:v>
                </c:pt>
                <c:pt idx="7">
                  <c:v>0.16474444710893868</c:v>
                </c:pt>
                <c:pt idx="8">
                  <c:v>0.16474444710893868</c:v>
                </c:pt>
                <c:pt idx="9">
                  <c:v>0.16474444710893868</c:v>
                </c:pt>
                <c:pt idx="10">
                  <c:v>0.32948889421787736</c:v>
                </c:pt>
                <c:pt idx="11">
                  <c:v>0.32948889421787736</c:v>
                </c:pt>
                <c:pt idx="12">
                  <c:v>0.32948889421787736</c:v>
                </c:pt>
                <c:pt idx="13">
                  <c:v>0.32948889421787736</c:v>
                </c:pt>
                <c:pt idx="14">
                  <c:v>0.32948889421787736</c:v>
                </c:pt>
                <c:pt idx="15">
                  <c:v>0.65897778843575472</c:v>
                </c:pt>
                <c:pt idx="16">
                  <c:v>0.65897778843575472</c:v>
                </c:pt>
                <c:pt idx="17">
                  <c:v>0.65897778843575472</c:v>
                </c:pt>
                <c:pt idx="18">
                  <c:v>0.65897778843575472</c:v>
                </c:pt>
                <c:pt idx="19">
                  <c:v>0.65897778843575472</c:v>
                </c:pt>
                <c:pt idx="20">
                  <c:v>1.3179555768715094</c:v>
                </c:pt>
                <c:pt idx="21">
                  <c:v>1.3179555768715094</c:v>
                </c:pt>
                <c:pt idx="22">
                  <c:v>1.3179555768715094</c:v>
                </c:pt>
                <c:pt idx="23">
                  <c:v>1.3179555768715094</c:v>
                </c:pt>
                <c:pt idx="24">
                  <c:v>1.3179555768715094</c:v>
                </c:pt>
                <c:pt idx="25">
                  <c:v>0.20545000399674132</c:v>
                </c:pt>
                <c:pt idx="26">
                  <c:v>0.20545000399674132</c:v>
                </c:pt>
                <c:pt idx="27">
                  <c:v>0.20545000399674132</c:v>
                </c:pt>
                <c:pt idx="28">
                  <c:v>0.20545000399674132</c:v>
                </c:pt>
                <c:pt idx="29">
                  <c:v>0.20545000399674132</c:v>
                </c:pt>
                <c:pt idx="30">
                  <c:v>0.41090000799348264</c:v>
                </c:pt>
                <c:pt idx="31">
                  <c:v>0.41090000799348264</c:v>
                </c:pt>
                <c:pt idx="32">
                  <c:v>0.41090000799348264</c:v>
                </c:pt>
                <c:pt idx="33">
                  <c:v>0.41090000799348264</c:v>
                </c:pt>
                <c:pt idx="34">
                  <c:v>0.41090000799348264</c:v>
                </c:pt>
                <c:pt idx="35">
                  <c:v>0.82180001598696528</c:v>
                </c:pt>
                <c:pt idx="36">
                  <c:v>0.82180001598696528</c:v>
                </c:pt>
                <c:pt idx="37">
                  <c:v>0.82180001598696528</c:v>
                </c:pt>
                <c:pt idx="38">
                  <c:v>0.82180001598696528</c:v>
                </c:pt>
                <c:pt idx="39">
                  <c:v>0.82180001598696528</c:v>
                </c:pt>
                <c:pt idx="40">
                  <c:v>1.6436000319739306</c:v>
                </c:pt>
                <c:pt idx="41">
                  <c:v>1.6436000319739306</c:v>
                </c:pt>
                <c:pt idx="42">
                  <c:v>1.6436000319739306</c:v>
                </c:pt>
                <c:pt idx="43">
                  <c:v>1.6436000319739306</c:v>
                </c:pt>
                <c:pt idx="44">
                  <c:v>1.6436000319739306</c:v>
                </c:pt>
                <c:pt idx="45">
                  <c:v>3.2872000639478611</c:v>
                </c:pt>
                <c:pt idx="46">
                  <c:v>3.2872000639478611</c:v>
                </c:pt>
                <c:pt idx="47">
                  <c:v>3.2872000639478611</c:v>
                </c:pt>
                <c:pt idx="48">
                  <c:v>3.2872000639478611</c:v>
                </c:pt>
                <c:pt idx="49">
                  <c:v>3.2872000639478611</c:v>
                </c:pt>
                <c:pt idx="50">
                  <c:v>0.14391111377560534</c:v>
                </c:pt>
                <c:pt idx="51">
                  <c:v>0.14391111377560534</c:v>
                </c:pt>
                <c:pt idx="52">
                  <c:v>0.14391111377560534</c:v>
                </c:pt>
                <c:pt idx="53">
                  <c:v>0.14391111377560534</c:v>
                </c:pt>
                <c:pt idx="54">
                  <c:v>0.14391111377560534</c:v>
                </c:pt>
                <c:pt idx="55">
                  <c:v>0.28782222755121067</c:v>
                </c:pt>
                <c:pt idx="56">
                  <c:v>0.28782222755121067</c:v>
                </c:pt>
                <c:pt idx="57">
                  <c:v>0.28782222755121067</c:v>
                </c:pt>
                <c:pt idx="58">
                  <c:v>0.28782222755121067</c:v>
                </c:pt>
                <c:pt idx="59">
                  <c:v>0.28782222755121067</c:v>
                </c:pt>
                <c:pt idx="60">
                  <c:v>0.57564445510242135</c:v>
                </c:pt>
                <c:pt idx="61">
                  <c:v>0.57564445510242135</c:v>
                </c:pt>
                <c:pt idx="62">
                  <c:v>0.57564445510242135</c:v>
                </c:pt>
                <c:pt idx="63">
                  <c:v>0.57564445510242135</c:v>
                </c:pt>
                <c:pt idx="64">
                  <c:v>0.57564445510242135</c:v>
                </c:pt>
                <c:pt idx="65">
                  <c:v>1.1512889102048427</c:v>
                </c:pt>
                <c:pt idx="66">
                  <c:v>1.1512889102048427</c:v>
                </c:pt>
                <c:pt idx="67">
                  <c:v>1.1512889102048427</c:v>
                </c:pt>
                <c:pt idx="68">
                  <c:v>1.1512889102048427</c:v>
                </c:pt>
                <c:pt idx="69">
                  <c:v>1.1512889102048427</c:v>
                </c:pt>
                <c:pt idx="70">
                  <c:v>2.3025778204096854</c:v>
                </c:pt>
                <c:pt idx="71">
                  <c:v>2.3025778204096854</c:v>
                </c:pt>
                <c:pt idx="72">
                  <c:v>2.3025778204096854</c:v>
                </c:pt>
                <c:pt idx="73">
                  <c:v>2.3025778204096854</c:v>
                </c:pt>
                <c:pt idx="74">
                  <c:v>2.3025778204096854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(IMI)'!$M$228:$M$317</c:f>
              <c:numCache>
                <c:formatCode>0.00</c:formatCode>
                <c:ptCount val="90"/>
                <c:pt idx="0">
                  <c:v>150.91990584324935</c:v>
                </c:pt>
                <c:pt idx="1">
                  <c:v>173.91990584324935</c:v>
                </c:pt>
                <c:pt idx="2">
                  <c:v>218.91990584324935</c:v>
                </c:pt>
                <c:pt idx="3">
                  <c:v>150.91990584324935</c:v>
                </c:pt>
                <c:pt idx="4">
                  <c:v>141.91990584324935</c:v>
                </c:pt>
                <c:pt idx="5">
                  <c:v>252.99157846897288</c:v>
                </c:pt>
                <c:pt idx="6">
                  <c:v>198.99157846897288</c:v>
                </c:pt>
                <c:pt idx="7">
                  <c:v>128.99157846897288</c:v>
                </c:pt>
                <c:pt idx="8">
                  <c:v>187.99157846897288</c:v>
                </c:pt>
                <c:pt idx="9">
                  <c:v>154.99157846897288</c:v>
                </c:pt>
                <c:pt idx="10">
                  <c:v>164.47053634869349</c:v>
                </c:pt>
                <c:pt idx="11">
                  <c:v>200.47053634869349</c:v>
                </c:pt>
                <c:pt idx="12">
                  <c:v>238.47053634869349</c:v>
                </c:pt>
                <c:pt idx="13">
                  <c:v>132.47053634869349</c:v>
                </c:pt>
                <c:pt idx="14">
                  <c:v>136.47053634869349</c:v>
                </c:pt>
                <c:pt idx="15">
                  <c:v>126.2882923224937</c:v>
                </c:pt>
                <c:pt idx="16">
                  <c:v>441.2882923224937</c:v>
                </c:pt>
                <c:pt idx="17">
                  <c:v>58.288292322493703</c:v>
                </c:pt>
                <c:pt idx="18">
                  <c:v>394.2882923224937</c:v>
                </c:pt>
                <c:pt idx="19">
                  <c:v>397.2882923224937</c:v>
                </c:pt>
                <c:pt idx="20">
                  <c:v>19.625966979020404</c:v>
                </c:pt>
                <c:pt idx="21">
                  <c:v>79.625966979020404</c:v>
                </c:pt>
                <c:pt idx="22">
                  <c:v>119.6259669790204</c:v>
                </c:pt>
                <c:pt idx="23">
                  <c:v>-80.374033020979596</c:v>
                </c:pt>
                <c:pt idx="24">
                  <c:v>-80.374033020979596</c:v>
                </c:pt>
                <c:pt idx="25">
                  <c:v>87.426058461346884</c:v>
                </c:pt>
                <c:pt idx="26">
                  <c:v>63.426058461346884</c:v>
                </c:pt>
                <c:pt idx="27">
                  <c:v>-142.57394153865312</c:v>
                </c:pt>
                <c:pt idx="28">
                  <c:v>99.426058461346884</c:v>
                </c:pt>
                <c:pt idx="29">
                  <c:v>-1.5739415386531164</c:v>
                </c:pt>
                <c:pt idx="30">
                  <c:v>76.254055309868136</c:v>
                </c:pt>
                <c:pt idx="31">
                  <c:v>6.2540553098681357</c:v>
                </c:pt>
                <c:pt idx="32">
                  <c:v>69.254055309868136</c:v>
                </c:pt>
                <c:pt idx="33">
                  <c:v>111.25405530986814</c:v>
                </c:pt>
                <c:pt idx="34">
                  <c:v>2.2540553098681357</c:v>
                </c:pt>
                <c:pt idx="35">
                  <c:v>-75.697234741677448</c:v>
                </c:pt>
                <c:pt idx="36">
                  <c:v>-124.69723474167745</c:v>
                </c:pt>
                <c:pt idx="37">
                  <c:v>-221.69723474167745</c:v>
                </c:pt>
                <c:pt idx="38">
                  <c:v>-198.69723474167745</c:v>
                </c:pt>
                <c:pt idx="39">
                  <c:v>-201.69723474167745</c:v>
                </c:pt>
                <c:pt idx="40">
                  <c:v>3.9481260408674821</c:v>
                </c:pt>
                <c:pt idx="41">
                  <c:v>84.948126040867479</c:v>
                </c:pt>
                <c:pt idx="42">
                  <c:v>2.9481260408674821</c:v>
                </c:pt>
                <c:pt idx="43">
                  <c:v>21.948126040867482</c:v>
                </c:pt>
                <c:pt idx="44">
                  <c:v>54.948126040867486</c:v>
                </c:pt>
                <c:pt idx="45">
                  <c:v>-2.4742228361457365E-8</c:v>
                </c:pt>
                <c:pt idx="46">
                  <c:v>-2.4742228361457365E-8</c:v>
                </c:pt>
                <c:pt idx="47">
                  <c:v>64.999999975257765</c:v>
                </c:pt>
                <c:pt idx="48">
                  <c:v>-2.4742228361457365E-8</c:v>
                </c:pt>
                <c:pt idx="49">
                  <c:v>-2.4742228361457365E-8</c:v>
                </c:pt>
                <c:pt idx="50">
                  <c:v>68.414028615676898</c:v>
                </c:pt>
                <c:pt idx="51">
                  <c:v>22.414028615676898</c:v>
                </c:pt>
                <c:pt idx="52">
                  <c:v>18.414028615676898</c:v>
                </c:pt>
                <c:pt idx="53">
                  <c:v>149.4140286156769</c:v>
                </c:pt>
                <c:pt idx="54">
                  <c:v>-18.585971384323102</c:v>
                </c:pt>
                <c:pt idx="55">
                  <c:v>67.842982639497222</c:v>
                </c:pt>
                <c:pt idx="56">
                  <c:v>25.842982639497222</c:v>
                </c:pt>
                <c:pt idx="57">
                  <c:v>-49.157017360502778</c:v>
                </c:pt>
                <c:pt idx="58">
                  <c:v>89.842982639497222</c:v>
                </c:pt>
                <c:pt idx="59">
                  <c:v>187.84298263949722</c:v>
                </c:pt>
                <c:pt idx="60">
                  <c:v>112.68008579705338</c:v>
                </c:pt>
                <c:pt idx="61">
                  <c:v>32.68008579705338</c:v>
                </c:pt>
                <c:pt idx="62">
                  <c:v>121.68008579705338</c:v>
                </c:pt>
                <c:pt idx="63">
                  <c:v>92.68008579705338</c:v>
                </c:pt>
                <c:pt idx="64">
                  <c:v>-16.31991420294662</c:v>
                </c:pt>
                <c:pt idx="65">
                  <c:v>-51.515096561979675</c:v>
                </c:pt>
                <c:pt idx="66">
                  <c:v>-134.51509656197968</c:v>
                </c:pt>
                <c:pt idx="67">
                  <c:v>-36.515096561979675</c:v>
                </c:pt>
                <c:pt idx="68">
                  <c:v>-26.515096561979675</c:v>
                </c:pt>
                <c:pt idx="69">
                  <c:v>-169.51509656197968</c:v>
                </c:pt>
                <c:pt idx="70">
                  <c:v>3.9998083635968822</c:v>
                </c:pt>
                <c:pt idx="71">
                  <c:v>3.9998083635968822</c:v>
                </c:pt>
                <c:pt idx="72">
                  <c:v>7.9998083635968822</c:v>
                </c:pt>
                <c:pt idx="73">
                  <c:v>2.9998083635968822</c:v>
                </c:pt>
                <c:pt idx="74">
                  <c:v>4.9998083635968822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F-4301-99DA-483C0E79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(IMI)'!$O$228:$O$317</c:f>
              <c:numCache>
                <c:formatCode>General</c:formatCode>
                <c:ptCount val="90"/>
                <c:pt idx="0">
                  <c:v>8.237222355446934E-2</c:v>
                </c:pt>
                <c:pt idx="1">
                  <c:v>8.237222355446934E-2</c:v>
                </c:pt>
                <c:pt idx="2">
                  <c:v>8.237222355446934E-2</c:v>
                </c:pt>
                <c:pt idx="3">
                  <c:v>8.237222355446934E-2</c:v>
                </c:pt>
                <c:pt idx="4">
                  <c:v>8.237222355446934E-2</c:v>
                </c:pt>
                <c:pt idx="5">
                  <c:v>0.16474444710893868</c:v>
                </c:pt>
                <c:pt idx="6">
                  <c:v>0.16474444710893868</c:v>
                </c:pt>
                <c:pt idx="7">
                  <c:v>0.16474444710893868</c:v>
                </c:pt>
                <c:pt idx="8">
                  <c:v>0.16474444710893868</c:v>
                </c:pt>
                <c:pt idx="9">
                  <c:v>0.16474444710893868</c:v>
                </c:pt>
                <c:pt idx="10">
                  <c:v>0.32948889421787736</c:v>
                </c:pt>
                <c:pt idx="11">
                  <c:v>0.32948889421787736</c:v>
                </c:pt>
                <c:pt idx="12">
                  <c:v>0.32948889421787736</c:v>
                </c:pt>
                <c:pt idx="13">
                  <c:v>0.32948889421787736</c:v>
                </c:pt>
                <c:pt idx="14">
                  <c:v>0.32948889421787736</c:v>
                </c:pt>
                <c:pt idx="15">
                  <c:v>0.65897778843575472</c:v>
                </c:pt>
                <c:pt idx="16">
                  <c:v>0.65897778843575472</c:v>
                </c:pt>
                <c:pt idx="17">
                  <c:v>0.65897778843575472</c:v>
                </c:pt>
                <c:pt idx="18">
                  <c:v>0.65897778843575472</c:v>
                </c:pt>
                <c:pt idx="19">
                  <c:v>0.65897778843575472</c:v>
                </c:pt>
                <c:pt idx="20">
                  <c:v>1.3179555768715094</c:v>
                </c:pt>
                <c:pt idx="21">
                  <c:v>1.3179555768715094</c:v>
                </c:pt>
                <c:pt idx="22">
                  <c:v>1.3179555768715094</c:v>
                </c:pt>
                <c:pt idx="23">
                  <c:v>1.3179555768715094</c:v>
                </c:pt>
                <c:pt idx="24">
                  <c:v>1.3179555768715094</c:v>
                </c:pt>
                <c:pt idx="25">
                  <c:v>0.20545000399674132</c:v>
                </c:pt>
                <c:pt idx="26">
                  <c:v>0.20545000399674132</c:v>
                </c:pt>
                <c:pt idx="27">
                  <c:v>0.20545000399674132</c:v>
                </c:pt>
                <c:pt idx="28">
                  <c:v>0.20545000399674132</c:v>
                </c:pt>
                <c:pt idx="29">
                  <c:v>0.20545000399674132</c:v>
                </c:pt>
                <c:pt idx="30">
                  <c:v>0.41090000799348264</c:v>
                </c:pt>
                <c:pt idx="31">
                  <c:v>0.41090000799348264</c:v>
                </c:pt>
                <c:pt idx="32">
                  <c:v>0.41090000799348264</c:v>
                </c:pt>
                <c:pt idx="33">
                  <c:v>0.41090000799348264</c:v>
                </c:pt>
                <c:pt idx="34">
                  <c:v>0.41090000799348264</c:v>
                </c:pt>
                <c:pt idx="35">
                  <c:v>0.82180001598696528</c:v>
                </c:pt>
                <c:pt idx="36">
                  <c:v>0.82180001598696528</c:v>
                </c:pt>
                <c:pt idx="37">
                  <c:v>0.82180001598696528</c:v>
                </c:pt>
                <c:pt idx="38">
                  <c:v>0.82180001598696528</c:v>
                </c:pt>
                <c:pt idx="39">
                  <c:v>0.82180001598696528</c:v>
                </c:pt>
                <c:pt idx="40">
                  <c:v>1.6436000319739306</c:v>
                </c:pt>
                <c:pt idx="41">
                  <c:v>1.6436000319739306</c:v>
                </c:pt>
                <c:pt idx="42">
                  <c:v>1.6436000319739306</c:v>
                </c:pt>
                <c:pt idx="43">
                  <c:v>1.6436000319739306</c:v>
                </c:pt>
                <c:pt idx="44">
                  <c:v>1.6436000319739306</c:v>
                </c:pt>
                <c:pt idx="45">
                  <c:v>3.2872000639478611</c:v>
                </c:pt>
                <c:pt idx="46">
                  <c:v>3.2872000639478611</c:v>
                </c:pt>
                <c:pt idx="47">
                  <c:v>3.2872000639478611</c:v>
                </c:pt>
                <c:pt idx="48">
                  <c:v>3.2872000639478611</c:v>
                </c:pt>
                <c:pt idx="49">
                  <c:v>3.2872000639478611</c:v>
                </c:pt>
                <c:pt idx="50">
                  <c:v>0.14391111377560534</c:v>
                </c:pt>
                <c:pt idx="51">
                  <c:v>0.14391111377560534</c:v>
                </c:pt>
                <c:pt idx="52">
                  <c:v>0.14391111377560534</c:v>
                </c:pt>
                <c:pt idx="53">
                  <c:v>0.14391111377560534</c:v>
                </c:pt>
                <c:pt idx="54">
                  <c:v>0.14391111377560534</c:v>
                </c:pt>
                <c:pt idx="55">
                  <c:v>0.28782222755121067</c:v>
                </c:pt>
                <c:pt idx="56">
                  <c:v>0.28782222755121067</c:v>
                </c:pt>
                <c:pt idx="57">
                  <c:v>0.28782222755121067</c:v>
                </c:pt>
                <c:pt idx="58">
                  <c:v>0.28782222755121067</c:v>
                </c:pt>
                <c:pt idx="59">
                  <c:v>0.28782222755121067</c:v>
                </c:pt>
                <c:pt idx="60">
                  <c:v>0.57564445510242135</c:v>
                </c:pt>
                <c:pt idx="61">
                  <c:v>0.57564445510242135</c:v>
                </c:pt>
                <c:pt idx="62">
                  <c:v>0.57564445510242135</c:v>
                </c:pt>
                <c:pt idx="63">
                  <c:v>0.57564445510242135</c:v>
                </c:pt>
                <c:pt idx="64">
                  <c:v>0.57564445510242135</c:v>
                </c:pt>
                <c:pt idx="65">
                  <c:v>1.1512889102048427</c:v>
                </c:pt>
                <c:pt idx="66">
                  <c:v>1.1512889102048427</c:v>
                </c:pt>
                <c:pt idx="67">
                  <c:v>1.1512889102048427</c:v>
                </c:pt>
                <c:pt idx="68">
                  <c:v>1.1512889102048427</c:v>
                </c:pt>
                <c:pt idx="69">
                  <c:v>1.1512889102048427</c:v>
                </c:pt>
                <c:pt idx="70">
                  <c:v>2.3025778204096854</c:v>
                </c:pt>
                <c:pt idx="71">
                  <c:v>2.3025778204096854</c:v>
                </c:pt>
                <c:pt idx="72">
                  <c:v>2.3025778204096854</c:v>
                </c:pt>
                <c:pt idx="73">
                  <c:v>2.3025778204096854</c:v>
                </c:pt>
                <c:pt idx="74">
                  <c:v>2.3025778204096854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(IMI)'!$P$228:$P$317</c:f>
              <c:numCache>
                <c:formatCode>0.00</c:formatCode>
                <c:ptCount val="90"/>
                <c:pt idx="0">
                  <c:v>150.9632825548963</c:v>
                </c:pt>
                <c:pt idx="1">
                  <c:v>173.9632825548963</c:v>
                </c:pt>
                <c:pt idx="2">
                  <c:v>218.9632825548963</c:v>
                </c:pt>
                <c:pt idx="3">
                  <c:v>150.9632825548963</c:v>
                </c:pt>
                <c:pt idx="4">
                  <c:v>141.9632825548963</c:v>
                </c:pt>
                <c:pt idx="5">
                  <c:v>253.10465199816599</c:v>
                </c:pt>
                <c:pt idx="6">
                  <c:v>199.10465199816599</c:v>
                </c:pt>
                <c:pt idx="7">
                  <c:v>129.10465199816599</c:v>
                </c:pt>
                <c:pt idx="8">
                  <c:v>188.10465199816599</c:v>
                </c:pt>
                <c:pt idx="9">
                  <c:v>155.10465199816599</c:v>
                </c:pt>
                <c:pt idx="10">
                  <c:v>164.78708862204849</c:v>
                </c:pt>
                <c:pt idx="11">
                  <c:v>200.78708862204849</c:v>
                </c:pt>
                <c:pt idx="12">
                  <c:v>238.78708862204849</c:v>
                </c:pt>
                <c:pt idx="13">
                  <c:v>132.78708862204849</c:v>
                </c:pt>
                <c:pt idx="14">
                  <c:v>136.78708862204849</c:v>
                </c:pt>
                <c:pt idx="15">
                  <c:v>127.40330917035453</c:v>
                </c:pt>
                <c:pt idx="16">
                  <c:v>442.40330917035453</c:v>
                </c:pt>
                <c:pt idx="17">
                  <c:v>59.403309170354532</c:v>
                </c:pt>
                <c:pt idx="18">
                  <c:v>395.40330917035453</c:v>
                </c:pt>
                <c:pt idx="19">
                  <c:v>398.40330917035453</c:v>
                </c:pt>
                <c:pt idx="20">
                  <c:v>38.816393701232926</c:v>
                </c:pt>
                <c:pt idx="21">
                  <c:v>98.816393701232926</c:v>
                </c:pt>
                <c:pt idx="22">
                  <c:v>138.81639370123293</c:v>
                </c:pt>
                <c:pt idx="23">
                  <c:v>-61.183606298767074</c:v>
                </c:pt>
                <c:pt idx="24">
                  <c:v>-61.183606298767074</c:v>
                </c:pt>
                <c:pt idx="25">
                  <c:v>87.44219139537131</c:v>
                </c:pt>
                <c:pt idx="26">
                  <c:v>63.44219139537131</c:v>
                </c:pt>
                <c:pt idx="27">
                  <c:v>-142.55780860462869</c:v>
                </c:pt>
                <c:pt idx="28">
                  <c:v>99.44219139537131</c:v>
                </c:pt>
                <c:pt idx="29">
                  <c:v>-1.5578086046286899</c:v>
                </c:pt>
                <c:pt idx="30">
                  <c:v>76.31221931954974</c:v>
                </c:pt>
                <c:pt idx="31">
                  <c:v>6.3122193195497402</c:v>
                </c:pt>
                <c:pt idx="32">
                  <c:v>69.31221931954974</c:v>
                </c:pt>
                <c:pt idx="33">
                  <c:v>111.31221931954974</c:v>
                </c:pt>
                <c:pt idx="34">
                  <c:v>2.3122193195497402</c:v>
                </c:pt>
                <c:pt idx="35">
                  <c:v>-75.166373378395292</c:v>
                </c:pt>
                <c:pt idx="36">
                  <c:v>-124.16637337839529</c:v>
                </c:pt>
                <c:pt idx="37">
                  <c:v>-221.16637337839529</c:v>
                </c:pt>
                <c:pt idx="38">
                  <c:v>-198.16637337839529</c:v>
                </c:pt>
                <c:pt idx="39">
                  <c:v>-201.16637337839529</c:v>
                </c:pt>
                <c:pt idx="40">
                  <c:v>3.9513446367965201</c:v>
                </c:pt>
                <c:pt idx="41">
                  <c:v>84.95134463679652</c:v>
                </c:pt>
                <c:pt idx="42">
                  <c:v>2.9513446367965201</c:v>
                </c:pt>
                <c:pt idx="43">
                  <c:v>21.95134463679652</c:v>
                </c:pt>
                <c:pt idx="44">
                  <c:v>54.95134463679652</c:v>
                </c:pt>
                <c:pt idx="45">
                  <c:v>-2.176713437682974E-8</c:v>
                </c:pt>
                <c:pt idx="46">
                  <c:v>-2.176713437682974E-8</c:v>
                </c:pt>
                <c:pt idx="47">
                  <c:v>64.999999978232864</c:v>
                </c:pt>
                <c:pt idx="48">
                  <c:v>-2.176713437682974E-8</c:v>
                </c:pt>
                <c:pt idx="49">
                  <c:v>-2.176713437682974E-8</c:v>
                </c:pt>
                <c:pt idx="50">
                  <c:v>68.447222544557235</c:v>
                </c:pt>
                <c:pt idx="51">
                  <c:v>22.447222544557235</c:v>
                </c:pt>
                <c:pt idx="52">
                  <c:v>18.447222544557235</c:v>
                </c:pt>
                <c:pt idx="53">
                  <c:v>149.44722254455723</c:v>
                </c:pt>
                <c:pt idx="54">
                  <c:v>-18.552777455442765</c:v>
                </c:pt>
                <c:pt idx="55">
                  <c:v>67.941703305651572</c:v>
                </c:pt>
                <c:pt idx="56">
                  <c:v>25.941703305651572</c:v>
                </c:pt>
                <c:pt idx="57">
                  <c:v>-49.058296694348428</c:v>
                </c:pt>
                <c:pt idx="58">
                  <c:v>89.941703305651572</c:v>
                </c:pt>
                <c:pt idx="59">
                  <c:v>187.94170330565157</c:v>
                </c:pt>
                <c:pt idx="60">
                  <c:v>113.07225548101474</c:v>
                </c:pt>
                <c:pt idx="61">
                  <c:v>33.072255481014736</c:v>
                </c:pt>
                <c:pt idx="62">
                  <c:v>122.07225548101474</c:v>
                </c:pt>
                <c:pt idx="63">
                  <c:v>93.072255481014736</c:v>
                </c:pt>
                <c:pt idx="64">
                  <c:v>-15.927744518985264</c:v>
                </c:pt>
                <c:pt idx="65">
                  <c:v>-37.55621693083296</c:v>
                </c:pt>
                <c:pt idx="66">
                  <c:v>-120.55621693083296</c:v>
                </c:pt>
                <c:pt idx="67">
                  <c:v>-22.55621693083296</c:v>
                </c:pt>
                <c:pt idx="68">
                  <c:v>-12.55621693083296</c:v>
                </c:pt>
                <c:pt idx="69">
                  <c:v>-155.55621693083296</c:v>
                </c:pt>
                <c:pt idx="70">
                  <c:v>3.9998498358666161</c:v>
                </c:pt>
                <c:pt idx="71">
                  <c:v>3.9998498358666161</c:v>
                </c:pt>
                <c:pt idx="72">
                  <c:v>7.9998498358666161</c:v>
                </c:pt>
                <c:pt idx="73">
                  <c:v>2.9998498358666161</c:v>
                </c:pt>
                <c:pt idx="74">
                  <c:v>4.9998498358666161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8-4F55-A6FA-0D4AD0F3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</c:numCache>
            </c:numRef>
          </c:xVal>
          <c:yVal>
            <c:numRef>
              <c:f>'CA - MPs CPF (IMI)'!$B$25:$B$225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111">
                  <c:v>0.1875</c:v>
                </c:pt>
                <c:pt idx="112">
                  <c:v>0.1875</c:v>
                </c:pt>
                <c:pt idx="113">
                  <c:v>0.1875</c:v>
                </c:pt>
                <c:pt idx="114">
                  <c:v>0.1875</c:v>
                </c:pt>
                <c:pt idx="115">
                  <c:v>0.1875</c:v>
                </c:pt>
                <c:pt idx="116">
                  <c:v>0.375</c:v>
                </c:pt>
                <c:pt idx="117">
                  <c:v>0.375</c:v>
                </c:pt>
                <c:pt idx="118">
                  <c:v>0.375</c:v>
                </c:pt>
                <c:pt idx="119">
                  <c:v>0.375</c:v>
                </c:pt>
                <c:pt idx="120">
                  <c:v>0.375</c:v>
                </c:pt>
                <c:pt idx="121">
                  <c:v>0.75</c:v>
                </c:pt>
                <c:pt idx="122">
                  <c:v>0.75</c:v>
                </c:pt>
                <c:pt idx="123">
                  <c:v>0.75</c:v>
                </c:pt>
                <c:pt idx="124">
                  <c:v>0.75</c:v>
                </c:pt>
                <c:pt idx="125">
                  <c:v>0.75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6.25E-2</c:v>
                </c:pt>
                <c:pt idx="137">
                  <c:v>6.25E-2</c:v>
                </c:pt>
                <c:pt idx="138">
                  <c:v>6.25E-2</c:v>
                </c:pt>
                <c:pt idx="139">
                  <c:v>6.25E-2</c:v>
                </c:pt>
                <c:pt idx="140">
                  <c:v>6.25E-2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0.125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9-4A8C-B8A9-EAE83E47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MPs CPF (IMI)'!$I$46:$I$90</c:f>
              <c:numCache>
                <c:formatCode>0.00</c:formatCode>
                <c:ptCount val="45"/>
                <c:pt idx="0">
                  <c:v>796.39991444062332</c:v>
                </c:pt>
                <c:pt idx="1">
                  <c:v>796.39991444062332</c:v>
                </c:pt>
                <c:pt idx="2">
                  <c:v>796.39991444062332</c:v>
                </c:pt>
                <c:pt idx="3">
                  <c:v>796.39991444062332</c:v>
                </c:pt>
                <c:pt idx="4">
                  <c:v>796.39991444062332</c:v>
                </c:pt>
                <c:pt idx="5">
                  <c:v>796.3984036347855</c:v>
                </c:pt>
                <c:pt idx="6">
                  <c:v>796.3984036347855</c:v>
                </c:pt>
                <c:pt idx="7">
                  <c:v>796.3984036347855</c:v>
                </c:pt>
                <c:pt idx="8">
                  <c:v>796.3984036347855</c:v>
                </c:pt>
                <c:pt idx="9">
                  <c:v>796.3984036347855</c:v>
                </c:pt>
                <c:pt idx="10">
                  <c:v>160.00081396607845</c:v>
                </c:pt>
                <c:pt idx="11">
                  <c:v>160.00081396607845</c:v>
                </c:pt>
                <c:pt idx="12">
                  <c:v>160.00081396607845</c:v>
                </c:pt>
                <c:pt idx="13">
                  <c:v>160.00081396607845</c:v>
                </c:pt>
                <c:pt idx="14">
                  <c:v>160.00081396607845</c:v>
                </c:pt>
                <c:pt idx="15">
                  <c:v>9.5498137825886039E-5</c:v>
                </c:pt>
                <c:pt idx="16">
                  <c:v>9.5498137825886039E-5</c:v>
                </c:pt>
                <c:pt idx="17">
                  <c:v>9.5498137825886039E-5</c:v>
                </c:pt>
                <c:pt idx="18">
                  <c:v>9.5498137825886039E-5</c:v>
                </c:pt>
                <c:pt idx="19">
                  <c:v>9.5498137825886039E-5</c:v>
                </c:pt>
                <c:pt idx="20">
                  <c:v>4.5547660067250185E-11</c:v>
                </c:pt>
                <c:pt idx="21">
                  <c:v>4.5547660067250185E-11</c:v>
                </c:pt>
                <c:pt idx="22">
                  <c:v>4.5547660067250185E-11</c:v>
                </c:pt>
                <c:pt idx="23">
                  <c:v>4.5547660067250185E-11</c:v>
                </c:pt>
                <c:pt idx="24">
                  <c:v>4.5547660067250185E-11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95-4A89-9EEF-0AEC9F3E5E8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(IMI)'!$C$91:$C$135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MPs CPF (IMI)'!$I$91:$I$135</c:f>
              <c:numCache>
                <c:formatCode>0.00</c:formatCode>
                <c:ptCount val="45"/>
                <c:pt idx="0">
                  <c:v>656.0355088647558</c:v>
                </c:pt>
                <c:pt idx="1">
                  <c:v>656.0355088647558</c:v>
                </c:pt>
                <c:pt idx="2">
                  <c:v>656.0355088647558</c:v>
                </c:pt>
                <c:pt idx="3">
                  <c:v>656.0355088647558</c:v>
                </c:pt>
                <c:pt idx="4">
                  <c:v>656.0355088647558</c:v>
                </c:pt>
                <c:pt idx="5">
                  <c:v>621.22102724854881</c:v>
                </c:pt>
                <c:pt idx="6">
                  <c:v>621.22102724854881</c:v>
                </c:pt>
                <c:pt idx="7">
                  <c:v>621.22102724854881</c:v>
                </c:pt>
                <c:pt idx="8">
                  <c:v>621.22102724854881</c:v>
                </c:pt>
                <c:pt idx="9">
                  <c:v>621.22102724854881</c:v>
                </c:pt>
                <c:pt idx="10">
                  <c:v>580.61182705339615</c:v>
                </c:pt>
                <c:pt idx="11">
                  <c:v>580.61182705339615</c:v>
                </c:pt>
                <c:pt idx="12">
                  <c:v>580.61182705339615</c:v>
                </c:pt>
                <c:pt idx="13">
                  <c:v>580.61182705339615</c:v>
                </c:pt>
                <c:pt idx="14">
                  <c:v>580.61182705339615</c:v>
                </c:pt>
                <c:pt idx="15">
                  <c:v>534.55669483027771</c:v>
                </c:pt>
                <c:pt idx="16">
                  <c:v>534.55669483027771</c:v>
                </c:pt>
                <c:pt idx="17">
                  <c:v>534.55669483027771</c:v>
                </c:pt>
                <c:pt idx="18">
                  <c:v>534.55669483027771</c:v>
                </c:pt>
                <c:pt idx="19">
                  <c:v>534.55669483027771</c:v>
                </c:pt>
                <c:pt idx="20">
                  <c:v>483.9615349522378</c:v>
                </c:pt>
                <c:pt idx="21">
                  <c:v>483.9615349522378</c:v>
                </c:pt>
                <c:pt idx="22">
                  <c:v>483.9615349522378</c:v>
                </c:pt>
                <c:pt idx="23">
                  <c:v>483.9615349522378</c:v>
                </c:pt>
                <c:pt idx="24">
                  <c:v>483.9615349522378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95-4A89-9EEF-0AEC9F3E5E8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(IMI)'!$C$136:$C$225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MPs CPF (IMI)'!$I$136:$I$225</c:f>
              <c:numCache>
                <c:formatCode>0.00</c:formatCode>
                <c:ptCount val="90"/>
                <c:pt idx="0">
                  <c:v>669.08009415675065</c:v>
                </c:pt>
                <c:pt idx="1">
                  <c:v>669.08009415675065</c:v>
                </c:pt>
                <c:pt idx="2">
                  <c:v>669.08009415675065</c:v>
                </c:pt>
                <c:pt idx="3">
                  <c:v>669.08009415675065</c:v>
                </c:pt>
                <c:pt idx="4">
                  <c:v>669.08009415675065</c:v>
                </c:pt>
                <c:pt idx="5">
                  <c:v>633.00842153102712</c:v>
                </c:pt>
                <c:pt idx="6">
                  <c:v>633.00842153102712</c:v>
                </c:pt>
                <c:pt idx="7">
                  <c:v>633.00842153102712</c:v>
                </c:pt>
                <c:pt idx="8">
                  <c:v>633.00842153102712</c:v>
                </c:pt>
                <c:pt idx="9">
                  <c:v>633.00842153102712</c:v>
                </c:pt>
                <c:pt idx="10">
                  <c:v>584.52946365130651</c:v>
                </c:pt>
                <c:pt idx="11">
                  <c:v>584.52946365130651</c:v>
                </c:pt>
                <c:pt idx="12">
                  <c:v>584.52946365130651</c:v>
                </c:pt>
                <c:pt idx="13">
                  <c:v>584.52946365130651</c:v>
                </c:pt>
                <c:pt idx="14">
                  <c:v>584.52946365130651</c:v>
                </c:pt>
                <c:pt idx="15">
                  <c:v>509.7117076775063</c:v>
                </c:pt>
                <c:pt idx="16">
                  <c:v>509.7117076775063</c:v>
                </c:pt>
                <c:pt idx="17">
                  <c:v>509.7117076775063</c:v>
                </c:pt>
                <c:pt idx="18">
                  <c:v>509.7117076775063</c:v>
                </c:pt>
                <c:pt idx="19">
                  <c:v>509.7117076775063</c:v>
                </c:pt>
                <c:pt idx="20">
                  <c:v>267.3740330209796</c:v>
                </c:pt>
                <c:pt idx="21">
                  <c:v>267.3740330209796</c:v>
                </c:pt>
                <c:pt idx="22">
                  <c:v>267.3740330209796</c:v>
                </c:pt>
                <c:pt idx="23">
                  <c:v>267.3740330209796</c:v>
                </c:pt>
                <c:pt idx="24">
                  <c:v>267.3740330209796</c:v>
                </c:pt>
                <c:pt idx="25">
                  <c:v>701.57394153865312</c:v>
                </c:pt>
                <c:pt idx="26">
                  <c:v>701.57394153865312</c:v>
                </c:pt>
                <c:pt idx="27">
                  <c:v>701.57394153865312</c:v>
                </c:pt>
                <c:pt idx="28">
                  <c:v>701.57394153865312</c:v>
                </c:pt>
                <c:pt idx="29">
                  <c:v>701.57394153865312</c:v>
                </c:pt>
                <c:pt idx="30">
                  <c:v>662.74594469013186</c:v>
                </c:pt>
                <c:pt idx="31">
                  <c:v>662.74594469013186</c:v>
                </c:pt>
                <c:pt idx="32">
                  <c:v>662.74594469013186</c:v>
                </c:pt>
                <c:pt idx="33">
                  <c:v>662.74594469013186</c:v>
                </c:pt>
                <c:pt idx="34">
                  <c:v>662.74594469013186</c:v>
                </c:pt>
                <c:pt idx="35">
                  <c:v>558.69723474167745</c:v>
                </c:pt>
                <c:pt idx="36">
                  <c:v>558.69723474167745</c:v>
                </c:pt>
                <c:pt idx="37">
                  <c:v>558.69723474167745</c:v>
                </c:pt>
                <c:pt idx="38">
                  <c:v>558.69723474167745</c:v>
                </c:pt>
                <c:pt idx="39">
                  <c:v>558.69723474167745</c:v>
                </c:pt>
                <c:pt idx="40">
                  <c:v>5.1873959132517827E-2</c:v>
                </c:pt>
                <c:pt idx="41">
                  <c:v>5.1873959132517827E-2</c:v>
                </c:pt>
                <c:pt idx="42">
                  <c:v>5.1873959132517827E-2</c:v>
                </c:pt>
                <c:pt idx="43">
                  <c:v>5.1873959132517827E-2</c:v>
                </c:pt>
                <c:pt idx="44">
                  <c:v>5.1873959132517827E-2</c:v>
                </c:pt>
                <c:pt idx="45">
                  <c:v>2.4742228361457365E-8</c:v>
                </c:pt>
                <c:pt idx="46">
                  <c:v>2.4742228361457365E-8</c:v>
                </c:pt>
                <c:pt idx="47">
                  <c:v>2.4742228361457365E-8</c:v>
                </c:pt>
                <c:pt idx="48">
                  <c:v>2.4742228361457365E-8</c:v>
                </c:pt>
                <c:pt idx="49">
                  <c:v>2.4742228361457365E-8</c:v>
                </c:pt>
                <c:pt idx="50">
                  <c:v>680.5859713843231</c:v>
                </c:pt>
                <c:pt idx="51">
                  <c:v>680.5859713843231</c:v>
                </c:pt>
                <c:pt idx="52">
                  <c:v>680.5859713843231</c:v>
                </c:pt>
                <c:pt idx="53">
                  <c:v>680.5859713843231</c:v>
                </c:pt>
                <c:pt idx="54">
                  <c:v>680.5859713843231</c:v>
                </c:pt>
                <c:pt idx="55">
                  <c:v>642.15701736050278</c:v>
                </c:pt>
                <c:pt idx="56">
                  <c:v>642.15701736050278</c:v>
                </c:pt>
                <c:pt idx="57">
                  <c:v>642.15701736050278</c:v>
                </c:pt>
                <c:pt idx="58">
                  <c:v>642.15701736050278</c:v>
                </c:pt>
                <c:pt idx="59">
                  <c:v>642.15701736050278</c:v>
                </c:pt>
                <c:pt idx="60">
                  <c:v>577.31991420294662</c:v>
                </c:pt>
                <c:pt idx="61">
                  <c:v>577.31991420294662</c:v>
                </c:pt>
                <c:pt idx="62">
                  <c:v>577.31991420294662</c:v>
                </c:pt>
                <c:pt idx="63">
                  <c:v>577.31991420294662</c:v>
                </c:pt>
                <c:pt idx="64">
                  <c:v>577.31991420294662</c:v>
                </c:pt>
                <c:pt idx="65">
                  <c:v>234.51509656197968</c:v>
                </c:pt>
                <c:pt idx="66">
                  <c:v>234.51509656197968</c:v>
                </c:pt>
                <c:pt idx="67">
                  <c:v>234.51509656197968</c:v>
                </c:pt>
                <c:pt idx="68">
                  <c:v>234.51509656197968</c:v>
                </c:pt>
                <c:pt idx="69">
                  <c:v>234.51509656197968</c:v>
                </c:pt>
                <c:pt idx="70">
                  <c:v>1.9163640311794882E-4</c:v>
                </c:pt>
                <c:pt idx="71">
                  <c:v>1.9163640311794882E-4</c:v>
                </c:pt>
                <c:pt idx="72">
                  <c:v>1.9163640311794882E-4</c:v>
                </c:pt>
                <c:pt idx="73">
                  <c:v>1.9163640311794882E-4</c:v>
                </c:pt>
                <c:pt idx="74">
                  <c:v>1.9163640311794882E-4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95-4A89-9EEF-0AEC9F3E5E8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95-4A89-9EEF-0AEC9F3E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(IMI)'!$I$228:$I$317</c:f>
              <c:numCache>
                <c:formatCode>General</c:formatCode>
                <c:ptCount val="90"/>
                <c:pt idx="0">
                  <c:v>8.237222355446934E-2</c:v>
                </c:pt>
                <c:pt idx="1">
                  <c:v>8.237222355446934E-2</c:v>
                </c:pt>
                <c:pt idx="2">
                  <c:v>8.237222355446934E-2</c:v>
                </c:pt>
                <c:pt idx="3">
                  <c:v>8.237222355446934E-2</c:v>
                </c:pt>
                <c:pt idx="4">
                  <c:v>8.237222355446934E-2</c:v>
                </c:pt>
                <c:pt idx="5">
                  <c:v>0.16474444710893868</c:v>
                </c:pt>
                <c:pt idx="6">
                  <c:v>0.16474444710893868</c:v>
                </c:pt>
                <c:pt idx="7">
                  <c:v>0.16474444710893868</c:v>
                </c:pt>
                <c:pt idx="8">
                  <c:v>0.16474444710893868</c:v>
                </c:pt>
                <c:pt idx="9">
                  <c:v>0.16474444710893868</c:v>
                </c:pt>
                <c:pt idx="10">
                  <c:v>0.32948889421787736</c:v>
                </c:pt>
                <c:pt idx="11">
                  <c:v>0.32948889421787736</c:v>
                </c:pt>
                <c:pt idx="12">
                  <c:v>0.32948889421787736</c:v>
                </c:pt>
                <c:pt idx="13">
                  <c:v>0.32948889421787736</c:v>
                </c:pt>
                <c:pt idx="14">
                  <c:v>0.32948889421787736</c:v>
                </c:pt>
                <c:pt idx="15">
                  <c:v>0.65897778843575472</c:v>
                </c:pt>
                <c:pt idx="16">
                  <c:v>0.65897778843575472</c:v>
                </c:pt>
                <c:pt idx="17">
                  <c:v>0.65897778843575472</c:v>
                </c:pt>
                <c:pt idx="18">
                  <c:v>0.65897778843575472</c:v>
                </c:pt>
                <c:pt idx="19">
                  <c:v>0.65897778843575472</c:v>
                </c:pt>
                <c:pt idx="20">
                  <c:v>1.3179555768715094</c:v>
                </c:pt>
                <c:pt idx="21">
                  <c:v>1.3179555768715094</c:v>
                </c:pt>
                <c:pt idx="22">
                  <c:v>1.3179555768715094</c:v>
                </c:pt>
                <c:pt idx="23">
                  <c:v>1.3179555768715094</c:v>
                </c:pt>
                <c:pt idx="24">
                  <c:v>1.3179555768715094</c:v>
                </c:pt>
                <c:pt idx="25">
                  <c:v>0.20545000399674132</c:v>
                </c:pt>
                <c:pt idx="26">
                  <c:v>0.20545000399674132</c:v>
                </c:pt>
                <c:pt idx="27">
                  <c:v>0.20545000399674132</c:v>
                </c:pt>
                <c:pt idx="28">
                  <c:v>0.20545000399674132</c:v>
                </c:pt>
                <c:pt idx="29">
                  <c:v>0.20545000399674132</c:v>
                </c:pt>
                <c:pt idx="30">
                  <c:v>0.41090000799348264</c:v>
                </c:pt>
                <c:pt idx="31">
                  <c:v>0.41090000799348264</c:v>
                </c:pt>
                <c:pt idx="32">
                  <c:v>0.41090000799348264</c:v>
                </c:pt>
                <c:pt idx="33">
                  <c:v>0.41090000799348264</c:v>
                </c:pt>
                <c:pt idx="34">
                  <c:v>0.41090000799348264</c:v>
                </c:pt>
                <c:pt idx="35">
                  <c:v>0.82180001598696528</c:v>
                </c:pt>
                <c:pt idx="36">
                  <c:v>0.82180001598696528</c:v>
                </c:pt>
                <c:pt idx="37">
                  <c:v>0.82180001598696528</c:v>
                </c:pt>
                <c:pt idx="38">
                  <c:v>0.82180001598696528</c:v>
                </c:pt>
                <c:pt idx="39">
                  <c:v>0.82180001598696528</c:v>
                </c:pt>
                <c:pt idx="40">
                  <c:v>1.6436000319739306</c:v>
                </c:pt>
                <c:pt idx="41">
                  <c:v>1.6436000319739306</c:v>
                </c:pt>
                <c:pt idx="42">
                  <c:v>1.6436000319739306</c:v>
                </c:pt>
                <c:pt idx="43">
                  <c:v>1.6436000319739306</c:v>
                </c:pt>
                <c:pt idx="44">
                  <c:v>1.6436000319739306</c:v>
                </c:pt>
                <c:pt idx="45">
                  <c:v>3.2872000639478611</c:v>
                </c:pt>
                <c:pt idx="46">
                  <c:v>3.2872000639478611</c:v>
                </c:pt>
                <c:pt idx="47">
                  <c:v>3.2872000639478611</c:v>
                </c:pt>
                <c:pt idx="48">
                  <c:v>3.2872000639478611</c:v>
                </c:pt>
                <c:pt idx="49">
                  <c:v>3.2872000639478611</c:v>
                </c:pt>
                <c:pt idx="50">
                  <c:v>0.14391111377560534</c:v>
                </c:pt>
                <c:pt idx="51">
                  <c:v>0.14391111377560534</c:v>
                </c:pt>
                <c:pt idx="52">
                  <c:v>0.14391111377560534</c:v>
                </c:pt>
                <c:pt idx="53">
                  <c:v>0.14391111377560534</c:v>
                </c:pt>
                <c:pt idx="54">
                  <c:v>0.14391111377560534</c:v>
                </c:pt>
                <c:pt idx="55">
                  <c:v>0.28782222755121067</c:v>
                </c:pt>
                <c:pt idx="56">
                  <c:v>0.28782222755121067</c:v>
                </c:pt>
                <c:pt idx="57">
                  <c:v>0.28782222755121067</c:v>
                </c:pt>
                <c:pt idx="58">
                  <c:v>0.28782222755121067</c:v>
                </c:pt>
                <c:pt idx="59">
                  <c:v>0.28782222755121067</c:v>
                </c:pt>
                <c:pt idx="60">
                  <c:v>0.57564445510242135</c:v>
                </c:pt>
                <c:pt idx="61">
                  <c:v>0.57564445510242135</c:v>
                </c:pt>
                <c:pt idx="62">
                  <c:v>0.57564445510242135</c:v>
                </c:pt>
                <c:pt idx="63">
                  <c:v>0.57564445510242135</c:v>
                </c:pt>
                <c:pt idx="64">
                  <c:v>0.57564445510242135</c:v>
                </c:pt>
                <c:pt idx="65">
                  <c:v>1.1512889102048427</c:v>
                </c:pt>
                <c:pt idx="66">
                  <c:v>1.1512889102048427</c:v>
                </c:pt>
                <c:pt idx="67">
                  <c:v>1.1512889102048427</c:v>
                </c:pt>
                <c:pt idx="68">
                  <c:v>1.1512889102048427</c:v>
                </c:pt>
                <c:pt idx="69">
                  <c:v>1.1512889102048427</c:v>
                </c:pt>
                <c:pt idx="70">
                  <c:v>2.3025778204096854</c:v>
                </c:pt>
                <c:pt idx="71">
                  <c:v>2.3025778204096854</c:v>
                </c:pt>
                <c:pt idx="72">
                  <c:v>2.3025778204096854</c:v>
                </c:pt>
                <c:pt idx="73">
                  <c:v>2.3025778204096854</c:v>
                </c:pt>
                <c:pt idx="74">
                  <c:v>2.3025778204096854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(IMI)'!$J$228:$J$317</c:f>
              <c:numCache>
                <c:formatCode>0.00</c:formatCode>
                <c:ptCount val="90"/>
                <c:pt idx="0">
                  <c:v>150.91990584324935</c:v>
                </c:pt>
                <c:pt idx="1">
                  <c:v>173.91990584324935</c:v>
                </c:pt>
                <c:pt idx="2">
                  <c:v>218.91990584324935</c:v>
                </c:pt>
                <c:pt idx="3">
                  <c:v>150.91990584324935</c:v>
                </c:pt>
                <c:pt idx="4">
                  <c:v>141.91990584324935</c:v>
                </c:pt>
                <c:pt idx="5">
                  <c:v>252.99157846897288</c:v>
                </c:pt>
                <c:pt idx="6">
                  <c:v>198.99157846897288</c:v>
                </c:pt>
                <c:pt idx="7">
                  <c:v>128.99157846897288</c:v>
                </c:pt>
                <c:pt idx="8">
                  <c:v>187.99157846897288</c:v>
                </c:pt>
                <c:pt idx="9">
                  <c:v>154.99157846897288</c:v>
                </c:pt>
                <c:pt idx="10">
                  <c:v>164.47053634869349</c:v>
                </c:pt>
                <c:pt idx="11">
                  <c:v>200.47053634869349</c:v>
                </c:pt>
                <c:pt idx="12">
                  <c:v>238.47053634869349</c:v>
                </c:pt>
                <c:pt idx="13">
                  <c:v>132.47053634869349</c:v>
                </c:pt>
                <c:pt idx="14">
                  <c:v>136.47053634869349</c:v>
                </c:pt>
                <c:pt idx="15">
                  <c:v>126.2882923224937</c:v>
                </c:pt>
                <c:pt idx="16">
                  <c:v>441.2882923224937</c:v>
                </c:pt>
                <c:pt idx="17">
                  <c:v>58.288292322493703</c:v>
                </c:pt>
                <c:pt idx="18">
                  <c:v>394.2882923224937</c:v>
                </c:pt>
                <c:pt idx="19">
                  <c:v>397.2882923224937</c:v>
                </c:pt>
                <c:pt idx="20">
                  <c:v>19.625966979020404</c:v>
                </c:pt>
                <c:pt idx="21">
                  <c:v>79.625966979020404</c:v>
                </c:pt>
                <c:pt idx="22">
                  <c:v>119.6259669790204</c:v>
                </c:pt>
                <c:pt idx="23">
                  <c:v>-80.374033020979596</c:v>
                </c:pt>
                <c:pt idx="24">
                  <c:v>-80.374033020979596</c:v>
                </c:pt>
                <c:pt idx="25">
                  <c:v>87.426058461346884</c:v>
                </c:pt>
                <c:pt idx="26">
                  <c:v>63.426058461346884</c:v>
                </c:pt>
                <c:pt idx="27">
                  <c:v>-142.57394153865312</c:v>
                </c:pt>
                <c:pt idx="28">
                  <c:v>99.426058461346884</c:v>
                </c:pt>
                <c:pt idx="29">
                  <c:v>-1.5739415386531164</c:v>
                </c:pt>
                <c:pt idx="30">
                  <c:v>76.254055309868136</c:v>
                </c:pt>
                <c:pt idx="31">
                  <c:v>6.2540553098681357</c:v>
                </c:pt>
                <c:pt idx="32">
                  <c:v>69.254055309868136</c:v>
                </c:pt>
                <c:pt idx="33">
                  <c:v>111.25405530986814</c:v>
                </c:pt>
                <c:pt idx="34">
                  <c:v>2.2540553098681357</c:v>
                </c:pt>
                <c:pt idx="35">
                  <c:v>-75.697234741677448</c:v>
                </c:pt>
                <c:pt idx="36">
                  <c:v>-124.69723474167745</c:v>
                </c:pt>
                <c:pt idx="37">
                  <c:v>-221.69723474167745</c:v>
                </c:pt>
                <c:pt idx="38">
                  <c:v>-198.69723474167745</c:v>
                </c:pt>
                <c:pt idx="39">
                  <c:v>-201.69723474167745</c:v>
                </c:pt>
                <c:pt idx="40">
                  <c:v>3.9481260408674821</c:v>
                </c:pt>
                <c:pt idx="41">
                  <c:v>84.948126040867479</c:v>
                </c:pt>
                <c:pt idx="42">
                  <c:v>2.9481260408674821</c:v>
                </c:pt>
                <c:pt idx="43">
                  <c:v>21.948126040867482</c:v>
                </c:pt>
                <c:pt idx="44">
                  <c:v>54.948126040867486</c:v>
                </c:pt>
                <c:pt idx="45">
                  <c:v>-2.4742228361457365E-8</c:v>
                </c:pt>
                <c:pt idx="46">
                  <c:v>-2.4742228361457365E-8</c:v>
                </c:pt>
                <c:pt idx="47">
                  <c:v>64.999999975257765</c:v>
                </c:pt>
                <c:pt idx="48">
                  <c:v>-2.4742228361457365E-8</c:v>
                </c:pt>
                <c:pt idx="49">
                  <c:v>-2.4742228361457365E-8</c:v>
                </c:pt>
                <c:pt idx="50">
                  <c:v>68.414028615676898</c:v>
                </c:pt>
                <c:pt idx="51">
                  <c:v>22.414028615676898</c:v>
                </c:pt>
                <c:pt idx="52">
                  <c:v>18.414028615676898</c:v>
                </c:pt>
                <c:pt idx="53">
                  <c:v>149.4140286156769</c:v>
                </c:pt>
                <c:pt idx="54">
                  <c:v>-18.585971384323102</c:v>
                </c:pt>
                <c:pt idx="55">
                  <c:v>67.842982639497222</c:v>
                </c:pt>
                <c:pt idx="56">
                  <c:v>25.842982639497222</c:v>
                </c:pt>
                <c:pt idx="57">
                  <c:v>-49.157017360502778</c:v>
                </c:pt>
                <c:pt idx="58">
                  <c:v>89.842982639497222</c:v>
                </c:pt>
                <c:pt idx="59">
                  <c:v>187.84298263949722</c:v>
                </c:pt>
                <c:pt idx="60">
                  <c:v>112.68008579705338</c:v>
                </c:pt>
                <c:pt idx="61">
                  <c:v>32.68008579705338</c:v>
                </c:pt>
                <c:pt idx="62">
                  <c:v>121.68008579705338</c:v>
                </c:pt>
                <c:pt idx="63">
                  <c:v>92.68008579705338</c:v>
                </c:pt>
                <c:pt idx="64">
                  <c:v>-16.31991420294662</c:v>
                </c:pt>
                <c:pt idx="65">
                  <c:v>-51.515096561979675</c:v>
                </c:pt>
                <c:pt idx="66">
                  <c:v>-134.51509656197968</c:v>
                </c:pt>
                <c:pt idx="67">
                  <c:v>-36.515096561979675</c:v>
                </c:pt>
                <c:pt idx="68">
                  <c:v>-26.515096561979675</c:v>
                </c:pt>
                <c:pt idx="69">
                  <c:v>-169.51509656197968</c:v>
                </c:pt>
                <c:pt idx="70">
                  <c:v>3.9998083635968822</c:v>
                </c:pt>
                <c:pt idx="71">
                  <c:v>3.9998083635968822</c:v>
                </c:pt>
                <c:pt idx="72">
                  <c:v>7.9998083635968822</c:v>
                </c:pt>
                <c:pt idx="73">
                  <c:v>2.9998083635968822</c:v>
                </c:pt>
                <c:pt idx="74">
                  <c:v>4.9998083635968822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AA-40AC-A644-4E44B12E4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MPs CPF (IMI)'!$L$46:$L$90</c:f>
              <c:numCache>
                <c:formatCode>0.00</c:formatCode>
                <c:ptCount val="45"/>
                <c:pt idx="0">
                  <c:v>796.39991444062332</c:v>
                </c:pt>
                <c:pt idx="1">
                  <c:v>796.39991444062332</c:v>
                </c:pt>
                <c:pt idx="2">
                  <c:v>796.39991444062332</c:v>
                </c:pt>
                <c:pt idx="3">
                  <c:v>796.39991444062332</c:v>
                </c:pt>
                <c:pt idx="4">
                  <c:v>796.39991444062332</c:v>
                </c:pt>
                <c:pt idx="5">
                  <c:v>796.3984036347855</c:v>
                </c:pt>
                <c:pt idx="6">
                  <c:v>796.3984036347855</c:v>
                </c:pt>
                <c:pt idx="7">
                  <c:v>796.3984036347855</c:v>
                </c:pt>
                <c:pt idx="8">
                  <c:v>796.3984036347855</c:v>
                </c:pt>
                <c:pt idx="9">
                  <c:v>796.3984036347855</c:v>
                </c:pt>
                <c:pt idx="10">
                  <c:v>160.00081396607845</c:v>
                </c:pt>
                <c:pt idx="11">
                  <c:v>160.00081396607845</c:v>
                </c:pt>
                <c:pt idx="12">
                  <c:v>160.00081396607845</c:v>
                </c:pt>
                <c:pt idx="13">
                  <c:v>160.00081396607845</c:v>
                </c:pt>
                <c:pt idx="14">
                  <c:v>160.00081396607845</c:v>
                </c:pt>
                <c:pt idx="15">
                  <c:v>9.5498137825886039E-5</c:v>
                </c:pt>
                <c:pt idx="16">
                  <c:v>9.5498137825886039E-5</c:v>
                </c:pt>
                <c:pt idx="17">
                  <c:v>9.5498137825886039E-5</c:v>
                </c:pt>
                <c:pt idx="18">
                  <c:v>9.5498137825886039E-5</c:v>
                </c:pt>
                <c:pt idx="19">
                  <c:v>9.5498137825886039E-5</c:v>
                </c:pt>
                <c:pt idx="20">
                  <c:v>4.5547660067250185E-11</c:v>
                </c:pt>
                <c:pt idx="21">
                  <c:v>4.5547660067250185E-11</c:v>
                </c:pt>
                <c:pt idx="22">
                  <c:v>4.5547660067250185E-11</c:v>
                </c:pt>
                <c:pt idx="23">
                  <c:v>4.5547660067250185E-11</c:v>
                </c:pt>
                <c:pt idx="24">
                  <c:v>4.5547660067250185E-11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9-452B-8D4E-EBFB6255DF5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(IMI)'!$C$91:$C$135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MPs CPF (IMI)'!$L$91:$L$135</c:f>
              <c:numCache>
                <c:formatCode>0.00</c:formatCode>
                <c:ptCount val="45"/>
                <c:pt idx="0">
                  <c:v>656.0355088647558</c:v>
                </c:pt>
                <c:pt idx="1">
                  <c:v>656.0355088647558</c:v>
                </c:pt>
                <c:pt idx="2">
                  <c:v>656.0355088647558</c:v>
                </c:pt>
                <c:pt idx="3">
                  <c:v>656.0355088647558</c:v>
                </c:pt>
                <c:pt idx="4">
                  <c:v>656.0355088647558</c:v>
                </c:pt>
                <c:pt idx="5">
                  <c:v>621.22102724854881</c:v>
                </c:pt>
                <c:pt idx="6">
                  <c:v>621.22102724854881</c:v>
                </c:pt>
                <c:pt idx="7">
                  <c:v>621.22102724854881</c:v>
                </c:pt>
                <c:pt idx="8">
                  <c:v>621.22102724854881</c:v>
                </c:pt>
                <c:pt idx="9">
                  <c:v>621.22102724854881</c:v>
                </c:pt>
                <c:pt idx="10">
                  <c:v>580.61182705339615</c:v>
                </c:pt>
                <c:pt idx="11">
                  <c:v>580.61182705339615</c:v>
                </c:pt>
                <c:pt idx="12">
                  <c:v>580.61182705339615</c:v>
                </c:pt>
                <c:pt idx="13">
                  <c:v>580.61182705339615</c:v>
                </c:pt>
                <c:pt idx="14">
                  <c:v>580.61182705339615</c:v>
                </c:pt>
                <c:pt idx="15">
                  <c:v>534.55669483027771</c:v>
                </c:pt>
                <c:pt idx="16">
                  <c:v>534.55669483027771</c:v>
                </c:pt>
                <c:pt idx="17">
                  <c:v>534.55669483027771</c:v>
                </c:pt>
                <c:pt idx="18">
                  <c:v>534.55669483027771</c:v>
                </c:pt>
                <c:pt idx="19">
                  <c:v>534.55669483027771</c:v>
                </c:pt>
                <c:pt idx="20">
                  <c:v>483.9615349522378</c:v>
                </c:pt>
                <c:pt idx="21">
                  <c:v>483.9615349522378</c:v>
                </c:pt>
                <c:pt idx="22">
                  <c:v>483.9615349522378</c:v>
                </c:pt>
                <c:pt idx="23">
                  <c:v>483.9615349522378</c:v>
                </c:pt>
                <c:pt idx="24">
                  <c:v>483.9615349522378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9-452B-8D4E-EBFB6255DF5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(IMI)'!$C$136:$C$225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MPs CPF (IMI)'!$L$136:$L$225</c:f>
              <c:numCache>
                <c:formatCode>0.00</c:formatCode>
                <c:ptCount val="90"/>
                <c:pt idx="0">
                  <c:v>669.08009415675065</c:v>
                </c:pt>
                <c:pt idx="1">
                  <c:v>669.08009415675065</c:v>
                </c:pt>
                <c:pt idx="2">
                  <c:v>669.08009415675065</c:v>
                </c:pt>
                <c:pt idx="3">
                  <c:v>669.08009415675065</c:v>
                </c:pt>
                <c:pt idx="4">
                  <c:v>669.08009415675065</c:v>
                </c:pt>
                <c:pt idx="5">
                  <c:v>633.00842153102712</c:v>
                </c:pt>
                <c:pt idx="6">
                  <c:v>633.00842153102712</c:v>
                </c:pt>
                <c:pt idx="7">
                  <c:v>633.00842153102712</c:v>
                </c:pt>
                <c:pt idx="8">
                  <c:v>633.00842153102712</c:v>
                </c:pt>
                <c:pt idx="9">
                  <c:v>633.00842153102712</c:v>
                </c:pt>
                <c:pt idx="10">
                  <c:v>584.52946365130651</c:v>
                </c:pt>
                <c:pt idx="11">
                  <c:v>584.52946365130651</c:v>
                </c:pt>
                <c:pt idx="12">
                  <c:v>584.52946365130651</c:v>
                </c:pt>
                <c:pt idx="13">
                  <c:v>584.52946365130651</c:v>
                </c:pt>
                <c:pt idx="14">
                  <c:v>584.52946365130651</c:v>
                </c:pt>
                <c:pt idx="15">
                  <c:v>509.7117076775063</c:v>
                </c:pt>
                <c:pt idx="16">
                  <c:v>509.7117076775063</c:v>
                </c:pt>
                <c:pt idx="17">
                  <c:v>509.7117076775063</c:v>
                </c:pt>
                <c:pt idx="18">
                  <c:v>509.7117076775063</c:v>
                </c:pt>
                <c:pt idx="19">
                  <c:v>509.7117076775063</c:v>
                </c:pt>
                <c:pt idx="20">
                  <c:v>267.3740330209796</c:v>
                </c:pt>
                <c:pt idx="21">
                  <c:v>267.3740330209796</c:v>
                </c:pt>
                <c:pt idx="22">
                  <c:v>267.3740330209796</c:v>
                </c:pt>
                <c:pt idx="23">
                  <c:v>267.3740330209796</c:v>
                </c:pt>
                <c:pt idx="24">
                  <c:v>267.3740330209796</c:v>
                </c:pt>
                <c:pt idx="25">
                  <c:v>701.57394153865312</c:v>
                </c:pt>
                <c:pt idx="26">
                  <c:v>701.57394153865312</c:v>
                </c:pt>
                <c:pt idx="27">
                  <c:v>701.57394153865312</c:v>
                </c:pt>
                <c:pt idx="28">
                  <c:v>701.57394153865312</c:v>
                </c:pt>
                <c:pt idx="29">
                  <c:v>701.57394153865312</c:v>
                </c:pt>
                <c:pt idx="30">
                  <c:v>662.74594469013186</c:v>
                </c:pt>
                <c:pt idx="31">
                  <c:v>662.74594469013186</c:v>
                </c:pt>
                <c:pt idx="32">
                  <c:v>662.74594469013186</c:v>
                </c:pt>
                <c:pt idx="33">
                  <c:v>662.74594469013186</c:v>
                </c:pt>
                <c:pt idx="34">
                  <c:v>662.74594469013186</c:v>
                </c:pt>
                <c:pt idx="35">
                  <c:v>558.69723474167745</c:v>
                </c:pt>
                <c:pt idx="36">
                  <c:v>558.69723474167745</c:v>
                </c:pt>
                <c:pt idx="37">
                  <c:v>558.69723474167745</c:v>
                </c:pt>
                <c:pt idx="38">
                  <c:v>558.69723474167745</c:v>
                </c:pt>
                <c:pt idx="39">
                  <c:v>558.69723474167745</c:v>
                </c:pt>
                <c:pt idx="40">
                  <c:v>5.1873959132517827E-2</c:v>
                </c:pt>
                <c:pt idx="41">
                  <c:v>5.1873959132517827E-2</c:v>
                </c:pt>
                <c:pt idx="42">
                  <c:v>5.1873959132517827E-2</c:v>
                </c:pt>
                <c:pt idx="43">
                  <c:v>5.1873959132517827E-2</c:v>
                </c:pt>
                <c:pt idx="44">
                  <c:v>5.1873959132517827E-2</c:v>
                </c:pt>
                <c:pt idx="45">
                  <c:v>2.4742228361457365E-8</c:v>
                </c:pt>
                <c:pt idx="46">
                  <c:v>2.4742228361457365E-8</c:v>
                </c:pt>
                <c:pt idx="47">
                  <c:v>2.4742228361457365E-8</c:v>
                </c:pt>
                <c:pt idx="48">
                  <c:v>2.4742228361457365E-8</c:v>
                </c:pt>
                <c:pt idx="49">
                  <c:v>2.4742228361457365E-8</c:v>
                </c:pt>
                <c:pt idx="50">
                  <c:v>680.5859713843231</c:v>
                </c:pt>
                <c:pt idx="51">
                  <c:v>680.5859713843231</c:v>
                </c:pt>
                <c:pt idx="52">
                  <c:v>680.5859713843231</c:v>
                </c:pt>
                <c:pt idx="53">
                  <c:v>680.5859713843231</c:v>
                </c:pt>
                <c:pt idx="54">
                  <c:v>680.5859713843231</c:v>
                </c:pt>
                <c:pt idx="55">
                  <c:v>642.15701736050278</c:v>
                </c:pt>
                <c:pt idx="56">
                  <c:v>642.15701736050278</c:v>
                </c:pt>
                <c:pt idx="57">
                  <c:v>642.15701736050278</c:v>
                </c:pt>
                <c:pt idx="58">
                  <c:v>642.15701736050278</c:v>
                </c:pt>
                <c:pt idx="59">
                  <c:v>642.15701736050278</c:v>
                </c:pt>
                <c:pt idx="60">
                  <c:v>577.31991420294662</c:v>
                </c:pt>
                <c:pt idx="61">
                  <c:v>577.31991420294662</c:v>
                </c:pt>
                <c:pt idx="62">
                  <c:v>577.31991420294662</c:v>
                </c:pt>
                <c:pt idx="63">
                  <c:v>577.31991420294662</c:v>
                </c:pt>
                <c:pt idx="64">
                  <c:v>577.31991420294662</c:v>
                </c:pt>
                <c:pt idx="65">
                  <c:v>234.51509656197968</c:v>
                </c:pt>
                <c:pt idx="66">
                  <c:v>234.51509656197968</c:v>
                </c:pt>
                <c:pt idx="67">
                  <c:v>234.51509656197968</c:v>
                </c:pt>
                <c:pt idx="68">
                  <c:v>234.51509656197968</c:v>
                </c:pt>
                <c:pt idx="69">
                  <c:v>234.51509656197968</c:v>
                </c:pt>
                <c:pt idx="70">
                  <c:v>1.9163640311794882E-4</c:v>
                </c:pt>
                <c:pt idx="71">
                  <c:v>1.9163640311794882E-4</c:v>
                </c:pt>
                <c:pt idx="72">
                  <c:v>1.9163640311794882E-4</c:v>
                </c:pt>
                <c:pt idx="73">
                  <c:v>1.9163640311794882E-4</c:v>
                </c:pt>
                <c:pt idx="74">
                  <c:v>1.9163640311794882E-4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F9-452B-8D4E-EBFB6255DF5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F9-452B-8D4E-EBFB6255D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MPs CPF (IMI)'!$O$46:$O$90</c:f>
              <c:numCache>
                <c:formatCode>0.00</c:formatCode>
                <c:ptCount val="45"/>
                <c:pt idx="0">
                  <c:v>796.39991444062332</c:v>
                </c:pt>
                <c:pt idx="1">
                  <c:v>796.39991444062332</c:v>
                </c:pt>
                <c:pt idx="2">
                  <c:v>796.39991444062332</c:v>
                </c:pt>
                <c:pt idx="3">
                  <c:v>796.39991444062332</c:v>
                </c:pt>
                <c:pt idx="4">
                  <c:v>796.39991444062332</c:v>
                </c:pt>
                <c:pt idx="5">
                  <c:v>796.3984036347855</c:v>
                </c:pt>
                <c:pt idx="6">
                  <c:v>796.3984036347855</c:v>
                </c:pt>
                <c:pt idx="7">
                  <c:v>796.3984036347855</c:v>
                </c:pt>
                <c:pt idx="8">
                  <c:v>796.3984036347855</c:v>
                </c:pt>
                <c:pt idx="9">
                  <c:v>796.3984036347855</c:v>
                </c:pt>
                <c:pt idx="10">
                  <c:v>160.00081396607845</c:v>
                </c:pt>
                <c:pt idx="11">
                  <c:v>160.00081396607845</c:v>
                </c:pt>
                <c:pt idx="12">
                  <c:v>160.00081396607845</c:v>
                </c:pt>
                <c:pt idx="13">
                  <c:v>160.00081396607845</c:v>
                </c:pt>
                <c:pt idx="14">
                  <c:v>160.00081396607845</c:v>
                </c:pt>
                <c:pt idx="15">
                  <c:v>9.5498137825886039E-5</c:v>
                </c:pt>
                <c:pt idx="16">
                  <c:v>9.5498137825886039E-5</c:v>
                </c:pt>
                <c:pt idx="17">
                  <c:v>9.5498137825886039E-5</c:v>
                </c:pt>
                <c:pt idx="18">
                  <c:v>9.5498137825886039E-5</c:v>
                </c:pt>
                <c:pt idx="19">
                  <c:v>9.5498137825886039E-5</c:v>
                </c:pt>
                <c:pt idx="20">
                  <c:v>4.5547660067250185E-11</c:v>
                </c:pt>
                <c:pt idx="21">
                  <c:v>4.5547660067250185E-11</c:v>
                </c:pt>
                <c:pt idx="22">
                  <c:v>4.5547660067250185E-11</c:v>
                </c:pt>
                <c:pt idx="23">
                  <c:v>4.5547660067250185E-11</c:v>
                </c:pt>
                <c:pt idx="24">
                  <c:v>4.5547660067250185E-11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FF-4589-B532-2EC117691649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(IMI)'!$C$91:$C$135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MPs CPF (IMI)'!$O$91:$O$135</c:f>
              <c:numCache>
                <c:formatCode>0.00</c:formatCode>
                <c:ptCount val="45"/>
                <c:pt idx="0">
                  <c:v>656.0355088647558</c:v>
                </c:pt>
                <c:pt idx="1">
                  <c:v>656.0355088647558</c:v>
                </c:pt>
                <c:pt idx="2">
                  <c:v>656.0355088647558</c:v>
                </c:pt>
                <c:pt idx="3">
                  <c:v>656.0355088647558</c:v>
                </c:pt>
                <c:pt idx="4">
                  <c:v>656.0355088647558</c:v>
                </c:pt>
                <c:pt idx="5">
                  <c:v>621.22102724854881</c:v>
                </c:pt>
                <c:pt idx="6">
                  <c:v>621.22102724854881</c:v>
                </c:pt>
                <c:pt idx="7">
                  <c:v>621.22102724854881</c:v>
                </c:pt>
                <c:pt idx="8">
                  <c:v>621.22102724854881</c:v>
                </c:pt>
                <c:pt idx="9">
                  <c:v>621.22102724854881</c:v>
                </c:pt>
                <c:pt idx="10">
                  <c:v>580.61182705339615</c:v>
                </c:pt>
                <c:pt idx="11">
                  <c:v>580.61182705339615</c:v>
                </c:pt>
                <c:pt idx="12">
                  <c:v>580.61182705339615</c:v>
                </c:pt>
                <c:pt idx="13">
                  <c:v>580.61182705339615</c:v>
                </c:pt>
                <c:pt idx="14">
                  <c:v>580.61182705339615</c:v>
                </c:pt>
                <c:pt idx="15">
                  <c:v>534.55669483027771</c:v>
                </c:pt>
                <c:pt idx="16">
                  <c:v>534.55669483027771</c:v>
                </c:pt>
                <c:pt idx="17">
                  <c:v>534.55669483027771</c:v>
                </c:pt>
                <c:pt idx="18">
                  <c:v>534.55669483027771</c:v>
                </c:pt>
                <c:pt idx="19">
                  <c:v>534.55669483027771</c:v>
                </c:pt>
                <c:pt idx="20">
                  <c:v>483.9615349522378</c:v>
                </c:pt>
                <c:pt idx="21">
                  <c:v>483.9615349522378</c:v>
                </c:pt>
                <c:pt idx="22">
                  <c:v>483.9615349522378</c:v>
                </c:pt>
                <c:pt idx="23">
                  <c:v>483.9615349522378</c:v>
                </c:pt>
                <c:pt idx="24">
                  <c:v>483.9615349522378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FF-4589-B532-2EC117691649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(IMI)'!$C$136:$C$225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MPs CPF (IMI)'!$O$136:$O$225</c:f>
              <c:numCache>
                <c:formatCode>0.00</c:formatCode>
                <c:ptCount val="90"/>
                <c:pt idx="0">
                  <c:v>669.0367174451037</c:v>
                </c:pt>
                <c:pt idx="1">
                  <c:v>669.0367174451037</c:v>
                </c:pt>
                <c:pt idx="2">
                  <c:v>669.0367174451037</c:v>
                </c:pt>
                <c:pt idx="3">
                  <c:v>669.0367174451037</c:v>
                </c:pt>
                <c:pt idx="4">
                  <c:v>669.0367174451037</c:v>
                </c:pt>
                <c:pt idx="5">
                  <c:v>632.89534800183401</c:v>
                </c:pt>
                <c:pt idx="6">
                  <c:v>632.89534800183401</c:v>
                </c:pt>
                <c:pt idx="7">
                  <c:v>632.89534800183401</c:v>
                </c:pt>
                <c:pt idx="8">
                  <c:v>632.89534800183401</c:v>
                </c:pt>
                <c:pt idx="9">
                  <c:v>632.89534800183401</c:v>
                </c:pt>
                <c:pt idx="10">
                  <c:v>584.21291137795151</c:v>
                </c:pt>
                <c:pt idx="11">
                  <c:v>584.21291137795151</c:v>
                </c:pt>
                <c:pt idx="12">
                  <c:v>584.21291137795151</c:v>
                </c:pt>
                <c:pt idx="13">
                  <c:v>584.21291137795151</c:v>
                </c:pt>
                <c:pt idx="14">
                  <c:v>584.21291137795151</c:v>
                </c:pt>
                <c:pt idx="15">
                  <c:v>508.59669082964547</c:v>
                </c:pt>
                <c:pt idx="16">
                  <c:v>508.59669082964547</c:v>
                </c:pt>
                <c:pt idx="17">
                  <c:v>508.59669082964547</c:v>
                </c:pt>
                <c:pt idx="18">
                  <c:v>508.59669082964547</c:v>
                </c:pt>
                <c:pt idx="19">
                  <c:v>508.59669082964547</c:v>
                </c:pt>
                <c:pt idx="20">
                  <c:v>248.18360629876707</c:v>
                </c:pt>
                <c:pt idx="21">
                  <c:v>248.18360629876707</c:v>
                </c:pt>
                <c:pt idx="22">
                  <c:v>248.18360629876707</c:v>
                </c:pt>
                <c:pt idx="23">
                  <c:v>248.18360629876707</c:v>
                </c:pt>
                <c:pt idx="24">
                  <c:v>248.18360629876707</c:v>
                </c:pt>
                <c:pt idx="25">
                  <c:v>701.55780860462869</c:v>
                </c:pt>
                <c:pt idx="26">
                  <c:v>701.55780860462869</c:v>
                </c:pt>
                <c:pt idx="27">
                  <c:v>701.55780860462869</c:v>
                </c:pt>
                <c:pt idx="28">
                  <c:v>701.55780860462869</c:v>
                </c:pt>
                <c:pt idx="29">
                  <c:v>701.55780860462869</c:v>
                </c:pt>
                <c:pt idx="30">
                  <c:v>662.68778068045026</c:v>
                </c:pt>
                <c:pt idx="31">
                  <c:v>662.68778068045026</c:v>
                </c:pt>
                <c:pt idx="32">
                  <c:v>662.68778068045026</c:v>
                </c:pt>
                <c:pt idx="33">
                  <c:v>662.68778068045026</c:v>
                </c:pt>
                <c:pt idx="34">
                  <c:v>662.68778068045026</c:v>
                </c:pt>
                <c:pt idx="35">
                  <c:v>558.16637337839529</c:v>
                </c:pt>
                <c:pt idx="36">
                  <c:v>558.16637337839529</c:v>
                </c:pt>
                <c:pt idx="37">
                  <c:v>558.16637337839529</c:v>
                </c:pt>
                <c:pt idx="38">
                  <c:v>558.16637337839529</c:v>
                </c:pt>
                <c:pt idx="39">
                  <c:v>558.16637337839529</c:v>
                </c:pt>
                <c:pt idx="40">
                  <c:v>4.8655363203480004E-2</c:v>
                </c:pt>
                <c:pt idx="41">
                  <c:v>4.8655363203480004E-2</c:v>
                </c:pt>
                <c:pt idx="42">
                  <c:v>4.8655363203480004E-2</c:v>
                </c:pt>
                <c:pt idx="43">
                  <c:v>4.8655363203480004E-2</c:v>
                </c:pt>
                <c:pt idx="44">
                  <c:v>4.8655363203480004E-2</c:v>
                </c:pt>
                <c:pt idx="45">
                  <c:v>2.176713437682974E-8</c:v>
                </c:pt>
                <c:pt idx="46">
                  <c:v>2.176713437682974E-8</c:v>
                </c:pt>
                <c:pt idx="47">
                  <c:v>2.176713437682974E-8</c:v>
                </c:pt>
                <c:pt idx="48">
                  <c:v>2.176713437682974E-8</c:v>
                </c:pt>
                <c:pt idx="49">
                  <c:v>2.176713437682974E-8</c:v>
                </c:pt>
                <c:pt idx="50">
                  <c:v>680.55277745544277</c:v>
                </c:pt>
                <c:pt idx="51">
                  <c:v>680.55277745544277</c:v>
                </c:pt>
                <c:pt idx="52">
                  <c:v>680.55277745544277</c:v>
                </c:pt>
                <c:pt idx="53">
                  <c:v>680.55277745544277</c:v>
                </c:pt>
                <c:pt idx="54">
                  <c:v>680.55277745544277</c:v>
                </c:pt>
                <c:pt idx="55">
                  <c:v>642.05829669434843</c:v>
                </c:pt>
                <c:pt idx="56">
                  <c:v>642.05829669434843</c:v>
                </c:pt>
                <c:pt idx="57">
                  <c:v>642.05829669434843</c:v>
                </c:pt>
                <c:pt idx="58">
                  <c:v>642.05829669434843</c:v>
                </c:pt>
                <c:pt idx="59">
                  <c:v>642.05829669434843</c:v>
                </c:pt>
                <c:pt idx="60">
                  <c:v>576.92774451898526</c:v>
                </c:pt>
                <c:pt idx="61">
                  <c:v>576.92774451898526</c:v>
                </c:pt>
                <c:pt idx="62">
                  <c:v>576.92774451898526</c:v>
                </c:pt>
                <c:pt idx="63">
                  <c:v>576.92774451898526</c:v>
                </c:pt>
                <c:pt idx="64">
                  <c:v>576.92774451898526</c:v>
                </c:pt>
                <c:pt idx="65">
                  <c:v>220.55621693083296</c:v>
                </c:pt>
                <c:pt idx="66">
                  <c:v>220.55621693083296</c:v>
                </c:pt>
                <c:pt idx="67">
                  <c:v>220.55621693083296</c:v>
                </c:pt>
                <c:pt idx="68">
                  <c:v>220.55621693083296</c:v>
                </c:pt>
                <c:pt idx="69">
                  <c:v>220.55621693083296</c:v>
                </c:pt>
                <c:pt idx="70">
                  <c:v>1.5016413338398593E-4</c:v>
                </c:pt>
                <c:pt idx="71">
                  <c:v>1.5016413338398593E-4</c:v>
                </c:pt>
                <c:pt idx="72">
                  <c:v>1.5016413338398593E-4</c:v>
                </c:pt>
                <c:pt idx="73">
                  <c:v>1.5016413338398593E-4</c:v>
                </c:pt>
                <c:pt idx="74">
                  <c:v>1.5016413338398593E-4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FF-4589-B532-2EC117691649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MPs CPF (IMI)'!$S$2:$S$3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FF-4589-B532-2EC1176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MPs CPF (IMI)'!$C$25:$C$90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D-4770-A645-B74BC49B03D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MPs CPF (IMI)'!$AD$4:$AD$16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796.39991442489747</c:v>
                </c:pt>
                <c:pt idx="2">
                  <c:v>796.39991037834318</c:v>
                </c:pt>
                <c:pt idx="3">
                  <c:v>796.39891070762155</c:v>
                </c:pt>
                <c:pt idx="4">
                  <c:v>796.15202614530006</c:v>
                </c:pt>
                <c:pt idx="5">
                  <c:v>739.51718252078115</c:v>
                </c:pt>
                <c:pt idx="6">
                  <c:v>39.815576661595294</c:v>
                </c:pt>
                <c:pt idx="7">
                  <c:v>0.16961419850554882</c:v>
                </c:pt>
                <c:pt idx="8">
                  <c:v>6.8672391954887138E-4</c:v>
                </c:pt>
                <c:pt idx="9">
                  <c:v>2.7797797586093988E-6</c:v>
                </c:pt>
                <c:pt idx="10">
                  <c:v>1.1252220400673166E-8</c:v>
                </c:pt>
                <c:pt idx="11">
                  <c:v>4.5547660067250198E-11</c:v>
                </c:pt>
                <c:pt idx="12">
                  <c:v>1.8437155189820117E-13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FD-4770-A645-B74BC49B0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(IMI)'!$B$25:$B$45,'CA - MPs CPF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MPs CPF (IMI)'!$C$25:$C$45,'CA - MPs CPF (IMI)'!$C$91:$C$135)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569</c:v>
                </c:pt>
                <c:pt idx="22">
                  <c:v>617</c:v>
                </c:pt>
                <c:pt idx="23">
                  <c:v>655</c:v>
                </c:pt>
                <c:pt idx="24">
                  <c:v>599</c:v>
                </c:pt>
                <c:pt idx="25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3-4B18-870E-FDE60106BFFC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CPF (IMI)'!$AK$4:$AK$16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649.04343075666714</c:v>
                </c:pt>
                <c:pt idx="2">
                  <c:v>636.07835980508071</c:v>
                </c:pt>
                <c:pt idx="3">
                  <c:v>622.27859123610529</c:v>
                </c:pt>
                <c:pt idx="4">
                  <c:v>607.64348654495643</c:v>
                </c:pt>
                <c:pt idx="5">
                  <c:v>592.18197456086057</c:v>
                </c:pt>
                <c:pt idx="6">
                  <c:v>575.91352386724498</c:v>
                </c:pt>
                <c:pt idx="7">
                  <c:v>558.86892527300654</c:v>
                </c:pt>
                <c:pt idx="8">
                  <c:v>541.09082010696238</c:v>
                </c:pt>
                <c:pt idx="9">
                  <c:v>522.63391409457631</c:v>
                </c:pt>
                <c:pt idx="10">
                  <c:v>503.56482597139171</c:v>
                </c:pt>
                <c:pt idx="11">
                  <c:v>483.9615349522378</c:v>
                </c:pt>
                <c:pt idx="12">
                  <c:v>463.91241123349727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23-4B18-870E-FDE60106B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MPs CPF (IMI)'!$C$25:$C$90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5-4633-9D66-2732F99223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MPs CPF (IMI)'!$AD$20:$AD$32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796.39991442489747</c:v>
                </c:pt>
                <c:pt idx="2">
                  <c:v>796.39991037834318</c:v>
                </c:pt>
                <c:pt idx="3">
                  <c:v>796.39891070762155</c:v>
                </c:pt>
                <c:pt idx="4">
                  <c:v>796.15202614530006</c:v>
                </c:pt>
                <c:pt idx="5">
                  <c:v>739.51718252078115</c:v>
                </c:pt>
                <c:pt idx="6">
                  <c:v>39.815576661595294</c:v>
                </c:pt>
                <c:pt idx="7">
                  <c:v>0.16961419850554882</c:v>
                </c:pt>
                <c:pt idx="8">
                  <c:v>6.8672391954887138E-4</c:v>
                </c:pt>
                <c:pt idx="9">
                  <c:v>2.7797797586093988E-6</c:v>
                </c:pt>
                <c:pt idx="10">
                  <c:v>1.1252220400673166E-8</c:v>
                </c:pt>
                <c:pt idx="11">
                  <c:v>4.5547660067250198E-11</c:v>
                </c:pt>
                <c:pt idx="12">
                  <c:v>1.8437155189820117E-13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F5-4633-9D66-2732F9922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(IMI)'!$B$25:$B$45,'CA - MPs CPF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MPs CPF (IMI)'!$C$25:$C$45,'CA - MPs CPF (IMI)'!$C$91:$C$135)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569</c:v>
                </c:pt>
                <c:pt idx="22">
                  <c:v>617</c:v>
                </c:pt>
                <c:pt idx="23">
                  <c:v>655</c:v>
                </c:pt>
                <c:pt idx="24">
                  <c:v>599</c:v>
                </c:pt>
                <c:pt idx="25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4-4344-AACD-D196226E8FE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CPF (IMI)'!$AK$20:$AK$32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649.04343075666714</c:v>
                </c:pt>
                <c:pt idx="2">
                  <c:v>636.07835980508071</c:v>
                </c:pt>
                <c:pt idx="3">
                  <c:v>622.27859123610529</c:v>
                </c:pt>
                <c:pt idx="4">
                  <c:v>607.64348654495643</c:v>
                </c:pt>
                <c:pt idx="5">
                  <c:v>592.18197456086057</c:v>
                </c:pt>
                <c:pt idx="6">
                  <c:v>575.91352386724498</c:v>
                </c:pt>
                <c:pt idx="7">
                  <c:v>558.86892527300654</c:v>
                </c:pt>
                <c:pt idx="8">
                  <c:v>541.09082010696238</c:v>
                </c:pt>
                <c:pt idx="9">
                  <c:v>522.63391409457631</c:v>
                </c:pt>
                <c:pt idx="10">
                  <c:v>503.56482597139171</c:v>
                </c:pt>
                <c:pt idx="11">
                  <c:v>483.9615349522378</c:v>
                </c:pt>
                <c:pt idx="12">
                  <c:v>463.91241123349727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04-4344-AACD-D196226E8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MPs CPF (IMI)'!$C$25:$C$90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20-4CE5-8E4B-3ED8361D033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MPs CPF (IMI)'!$AD$37:$AD$49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796.39991442489747</c:v>
                </c:pt>
                <c:pt idx="2">
                  <c:v>796.39991037834318</c:v>
                </c:pt>
                <c:pt idx="3">
                  <c:v>796.39891070762155</c:v>
                </c:pt>
                <c:pt idx="4">
                  <c:v>796.15202614530006</c:v>
                </c:pt>
                <c:pt idx="5">
                  <c:v>739.51718252078115</c:v>
                </c:pt>
                <c:pt idx="6">
                  <c:v>39.815576661595294</c:v>
                </c:pt>
                <c:pt idx="7">
                  <c:v>0.16961419850554882</c:v>
                </c:pt>
                <c:pt idx="8">
                  <c:v>6.8672391954887138E-4</c:v>
                </c:pt>
                <c:pt idx="9">
                  <c:v>2.7797797586093988E-6</c:v>
                </c:pt>
                <c:pt idx="10">
                  <c:v>1.1252220400673166E-8</c:v>
                </c:pt>
                <c:pt idx="11">
                  <c:v>4.5547660067250198E-11</c:v>
                </c:pt>
                <c:pt idx="12" formatCode="0.00">
                  <c:v>1.8437155189820117E-13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20-4CE5-8E4B-3ED8361D0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MPs CPF (IMI)'!$C$25:$C$90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E-49E3-AA4D-B5D4863D76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MPs CPF (IMI)'!$AD$54:$AD$66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796.39991442489747</c:v>
                </c:pt>
                <c:pt idx="2">
                  <c:v>796.39991037834318</c:v>
                </c:pt>
                <c:pt idx="3">
                  <c:v>796.39891070762155</c:v>
                </c:pt>
                <c:pt idx="4">
                  <c:v>796.15202614530006</c:v>
                </c:pt>
                <c:pt idx="5">
                  <c:v>739.51718252078115</c:v>
                </c:pt>
                <c:pt idx="6">
                  <c:v>39.815576661595294</c:v>
                </c:pt>
                <c:pt idx="7">
                  <c:v>0.16961419850554882</c:v>
                </c:pt>
                <c:pt idx="8">
                  <c:v>6.8672391954887138E-4</c:v>
                </c:pt>
                <c:pt idx="9">
                  <c:v>2.7797797586093988E-6</c:v>
                </c:pt>
                <c:pt idx="10">
                  <c:v>1.1252220400673166E-8</c:v>
                </c:pt>
                <c:pt idx="11">
                  <c:v>4.5547660067250198E-11</c:v>
                </c:pt>
                <c:pt idx="12" formatCode="0.00">
                  <c:v>1.8437155189820117E-13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E-49E3-AA4D-B5D4863D7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(IMI)'!$B$25:$B$45,'CA - MPs CPF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MPs CPF (IMI)'!$C$25:$C$45,'CA - MPs CPF (IMI)'!$C$91:$C$135)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569</c:v>
                </c:pt>
                <c:pt idx="22">
                  <c:v>617</c:v>
                </c:pt>
                <c:pt idx="23">
                  <c:v>655</c:v>
                </c:pt>
                <c:pt idx="24">
                  <c:v>599</c:v>
                </c:pt>
                <c:pt idx="25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D-4408-8CD0-831DA3959827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CPF (IMI)'!$AK$38:$AK$50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649.04343075666714</c:v>
                </c:pt>
                <c:pt idx="2">
                  <c:v>636.07835980508071</c:v>
                </c:pt>
                <c:pt idx="3">
                  <c:v>622.27859123610529</c:v>
                </c:pt>
                <c:pt idx="4">
                  <c:v>607.64348654495643</c:v>
                </c:pt>
                <c:pt idx="5">
                  <c:v>592.18197456086057</c:v>
                </c:pt>
                <c:pt idx="6">
                  <c:v>575.91352386724498</c:v>
                </c:pt>
                <c:pt idx="7">
                  <c:v>558.86892527300654</c:v>
                </c:pt>
                <c:pt idx="8">
                  <c:v>541.09082010696238</c:v>
                </c:pt>
                <c:pt idx="9">
                  <c:v>522.63391409457631</c:v>
                </c:pt>
                <c:pt idx="10">
                  <c:v>503.56482597139171</c:v>
                </c:pt>
                <c:pt idx="11">
                  <c:v>483.9615349522378</c:v>
                </c:pt>
                <c:pt idx="12" formatCode="0.00">
                  <c:v>463.91241123349727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D-4408-8CD0-831DA3959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(IMI)'!$B$25:$B$45,'CA - MPs CPF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MPs CPF (IMI)'!$C$25:$C$45,'CA - MPs CPF (IMI)'!$C$91:$C$135)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569</c:v>
                </c:pt>
                <c:pt idx="22">
                  <c:v>617</c:v>
                </c:pt>
                <c:pt idx="23">
                  <c:v>655</c:v>
                </c:pt>
                <c:pt idx="24">
                  <c:v>599</c:v>
                </c:pt>
                <c:pt idx="25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47-4983-BFFB-8AA63AC25B0E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(IMI)'!$AJ$54:$AJ$66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CPF (IMI)'!$AK$54:$AK$66</c:f>
              <c:numCache>
                <c:formatCode>General</c:formatCode>
                <c:ptCount val="13"/>
                <c:pt idx="0">
                  <c:v>796.39991444134398</c:v>
                </c:pt>
                <c:pt idx="1">
                  <c:v>649.04343075666714</c:v>
                </c:pt>
                <c:pt idx="2">
                  <c:v>636.07835980508071</c:v>
                </c:pt>
                <c:pt idx="3">
                  <c:v>622.27859123610529</c:v>
                </c:pt>
                <c:pt idx="4">
                  <c:v>607.64348654495643</c:v>
                </c:pt>
                <c:pt idx="5">
                  <c:v>592.18197456086057</c:v>
                </c:pt>
                <c:pt idx="6">
                  <c:v>575.91352386724498</c:v>
                </c:pt>
                <c:pt idx="7">
                  <c:v>558.86892527300654</c:v>
                </c:pt>
                <c:pt idx="8">
                  <c:v>541.09082010696238</c:v>
                </c:pt>
                <c:pt idx="9">
                  <c:v>522.63391409457631</c:v>
                </c:pt>
                <c:pt idx="10">
                  <c:v>503.56482597139171</c:v>
                </c:pt>
                <c:pt idx="11">
                  <c:v>483.9615349522378</c:v>
                </c:pt>
                <c:pt idx="12" formatCode="0.00">
                  <c:v>463.91241123349727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47-4983-BFFB-8AA63AC25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(CPF)'!$C$46:$C$90</c:f>
              <c:numCache>
                <c:formatCode>General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 formatCode="0.00">
                  <c:v>708</c:v>
                </c:pt>
                <c:pt idx="6" formatCode="0.00">
                  <c:v>572</c:v>
                </c:pt>
                <c:pt idx="7" formatCode="0.00">
                  <c:v>547</c:v>
                </c:pt>
                <c:pt idx="8" formatCode="0.00">
                  <c:v>641</c:v>
                </c:pt>
                <c:pt idx="9" formatCode="0.00">
                  <c:v>644</c:v>
                </c:pt>
                <c:pt idx="10" formatCode="0.00">
                  <c:v>578</c:v>
                </c:pt>
                <c:pt idx="11" formatCode="0.00">
                  <c:v>550</c:v>
                </c:pt>
                <c:pt idx="12" formatCode="0.00">
                  <c:v>585</c:v>
                </c:pt>
                <c:pt idx="13" formatCode="0.00">
                  <c:v>421</c:v>
                </c:pt>
                <c:pt idx="14" formatCode="0.00">
                  <c:v>632</c:v>
                </c:pt>
                <c:pt idx="15" formatCode="0.00">
                  <c:v>616</c:v>
                </c:pt>
                <c:pt idx="16" formatCode="0.00">
                  <c:v>745</c:v>
                </c:pt>
                <c:pt idx="17" formatCode="0.00">
                  <c:v>611</c:v>
                </c:pt>
                <c:pt idx="18" formatCode="0.00">
                  <c:v>586</c:v>
                </c:pt>
                <c:pt idx="19" formatCode="0.00">
                  <c:v>522</c:v>
                </c:pt>
                <c:pt idx="20" formatCode="0.00">
                  <c:v>549</c:v>
                </c:pt>
                <c:pt idx="21" formatCode="0.00">
                  <c:v>552</c:v>
                </c:pt>
                <c:pt idx="22" formatCode="0.00">
                  <c:v>473</c:v>
                </c:pt>
                <c:pt idx="23" formatCode="0.00">
                  <c:v>350</c:v>
                </c:pt>
                <c:pt idx="24" formatCode="0.00">
                  <c:v>626</c:v>
                </c:pt>
              </c:numCache>
            </c:numRef>
          </c:xVal>
          <c:yVal>
            <c:numRef>
              <c:f>'CA - MPs IMI (CPF)'!$E$46:$E$90</c:f>
              <c:numCache>
                <c:formatCode>0.00</c:formatCode>
                <c:ptCount val="45"/>
                <c:pt idx="0">
                  <c:v>660.30573582556985</c:v>
                </c:pt>
                <c:pt idx="1">
                  <c:v>660.30573582556985</c:v>
                </c:pt>
                <c:pt idx="2">
                  <c:v>660.30573582556985</c:v>
                </c:pt>
                <c:pt idx="3">
                  <c:v>660.30573582556985</c:v>
                </c:pt>
                <c:pt idx="4">
                  <c:v>660.30573582556985</c:v>
                </c:pt>
                <c:pt idx="5">
                  <c:v>629.3518323818389</c:v>
                </c:pt>
                <c:pt idx="6">
                  <c:v>629.3518323818389</c:v>
                </c:pt>
                <c:pt idx="7">
                  <c:v>629.3518323818389</c:v>
                </c:pt>
                <c:pt idx="8">
                  <c:v>629.3518323818389</c:v>
                </c:pt>
                <c:pt idx="9">
                  <c:v>629.3518323818389</c:v>
                </c:pt>
                <c:pt idx="10">
                  <c:v>588.87048722596001</c:v>
                </c:pt>
                <c:pt idx="11">
                  <c:v>588.87048722596001</c:v>
                </c:pt>
                <c:pt idx="12">
                  <c:v>588.87048722596001</c:v>
                </c:pt>
                <c:pt idx="13">
                  <c:v>588.87048722596001</c:v>
                </c:pt>
                <c:pt idx="14">
                  <c:v>588.87048722596001</c:v>
                </c:pt>
                <c:pt idx="15">
                  <c:v>538.11304305904162</c:v>
                </c:pt>
                <c:pt idx="16">
                  <c:v>538.11304305904162</c:v>
                </c:pt>
                <c:pt idx="17">
                  <c:v>538.11304305904162</c:v>
                </c:pt>
                <c:pt idx="18">
                  <c:v>538.11304305904162</c:v>
                </c:pt>
                <c:pt idx="19">
                  <c:v>538.11304305904162</c:v>
                </c:pt>
                <c:pt idx="20">
                  <c:v>477.7284857271946</c:v>
                </c:pt>
                <c:pt idx="21">
                  <c:v>477.7284857271946</c:v>
                </c:pt>
                <c:pt idx="22">
                  <c:v>477.7284857271946</c:v>
                </c:pt>
                <c:pt idx="23">
                  <c:v>477.7284857271946</c:v>
                </c:pt>
                <c:pt idx="24">
                  <c:v>477.7284857271946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B-490F-98C1-B29BC7E330CE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 MPs IMI (CPF)'!$E$91:$E$135</c:f>
              <c:numCache>
                <c:formatCode>0.00</c:formatCode>
                <c:ptCount val="45"/>
                <c:pt idx="0">
                  <c:v>700.02674958857745</c:v>
                </c:pt>
                <c:pt idx="1">
                  <c:v>700.02674958857745</c:v>
                </c:pt>
                <c:pt idx="2">
                  <c:v>700.02674958857745</c:v>
                </c:pt>
                <c:pt idx="3">
                  <c:v>700.02674958857745</c:v>
                </c:pt>
                <c:pt idx="4">
                  <c:v>700.02674958857745</c:v>
                </c:pt>
                <c:pt idx="5">
                  <c:v>619.96385231920226</c:v>
                </c:pt>
                <c:pt idx="6">
                  <c:v>619.96385231920226</c:v>
                </c:pt>
                <c:pt idx="7">
                  <c:v>619.96385231920226</c:v>
                </c:pt>
                <c:pt idx="8">
                  <c:v>619.96385231920226</c:v>
                </c:pt>
                <c:pt idx="9">
                  <c:v>619.96385231920226</c:v>
                </c:pt>
                <c:pt idx="10">
                  <c:v>442.69425382446246</c:v>
                </c:pt>
                <c:pt idx="11">
                  <c:v>442.69425382446246</c:v>
                </c:pt>
                <c:pt idx="12">
                  <c:v>442.69425382446246</c:v>
                </c:pt>
                <c:pt idx="13">
                  <c:v>442.69425382446246</c:v>
                </c:pt>
                <c:pt idx="14">
                  <c:v>442.69425382446246</c:v>
                </c:pt>
                <c:pt idx="15">
                  <c:v>221.22439756745013</c:v>
                </c:pt>
                <c:pt idx="16">
                  <c:v>221.22439756745013</c:v>
                </c:pt>
                <c:pt idx="17">
                  <c:v>221.22439756745013</c:v>
                </c:pt>
                <c:pt idx="18">
                  <c:v>221.22439756745013</c:v>
                </c:pt>
                <c:pt idx="19">
                  <c:v>221.22439756745013</c:v>
                </c:pt>
                <c:pt idx="20">
                  <c:v>80.399694136759692</c:v>
                </c:pt>
                <c:pt idx="21">
                  <c:v>80.399694136759692</c:v>
                </c:pt>
                <c:pt idx="22">
                  <c:v>80.399694136759692</c:v>
                </c:pt>
                <c:pt idx="23">
                  <c:v>80.399694136759692</c:v>
                </c:pt>
                <c:pt idx="24">
                  <c:v>80.399694136759692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1B-490F-98C1-B29BC7E330CE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(CPF)'!$C$136:$C$225</c:f>
              <c:numCache>
                <c:formatCode>0.00</c:formatCode>
                <c:ptCount val="90"/>
                <c:pt idx="0">
                  <c:v>514</c:v>
                </c:pt>
                <c:pt idx="1">
                  <c:v>612</c:v>
                </c:pt>
                <c:pt idx="2">
                  <c:v>614</c:v>
                </c:pt>
                <c:pt idx="3">
                  <c:v>667</c:v>
                </c:pt>
                <c:pt idx="4">
                  <c:v>696</c:v>
                </c:pt>
                <c:pt idx="5">
                  <c:v>632</c:v>
                </c:pt>
                <c:pt idx="6">
                  <c:v>605</c:v>
                </c:pt>
                <c:pt idx="7">
                  <c:v>664</c:v>
                </c:pt>
                <c:pt idx="8">
                  <c:v>601</c:v>
                </c:pt>
                <c:pt idx="9">
                  <c:v>693</c:v>
                </c:pt>
                <c:pt idx="10">
                  <c:v>594</c:v>
                </c:pt>
                <c:pt idx="11">
                  <c:v>605</c:v>
                </c:pt>
                <c:pt idx="12">
                  <c:v>592</c:v>
                </c:pt>
                <c:pt idx="13">
                  <c:v>560</c:v>
                </c:pt>
                <c:pt idx="14">
                  <c:v>645</c:v>
                </c:pt>
                <c:pt idx="15">
                  <c:v>257</c:v>
                </c:pt>
                <c:pt idx="16">
                  <c:v>257</c:v>
                </c:pt>
                <c:pt idx="17">
                  <c:v>354</c:v>
                </c:pt>
                <c:pt idx="18">
                  <c:v>329</c:v>
                </c:pt>
                <c:pt idx="19">
                  <c:v>312</c:v>
                </c:pt>
                <c:pt idx="20">
                  <c:v>43</c:v>
                </c:pt>
                <c:pt idx="21">
                  <c:v>88</c:v>
                </c:pt>
                <c:pt idx="22">
                  <c:v>60</c:v>
                </c:pt>
                <c:pt idx="23">
                  <c:v>108</c:v>
                </c:pt>
                <c:pt idx="24">
                  <c:v>71</c:v>
                </c:pt>
                <c:pt idx="25">
                  <c:v>959</c:v>
                </c:pt>
                <c:pt idx="26">
                  <c:v>808</c:v>
                </c:pt>
                <c:pt idx="27">
                  <c:v>770</c:v>
                </c:pt>
                <c:pt idx="28">
                  <c:v>886</c:v>
                </c:pt>
                <c:pt idx="29">
                  <c:v>820</c:v>
                </c:pt>
                <c:pt idx="30">
                  <c:v>785</c:v>
                </c:pt>
                <c:pt idx="31">
                  <c:v>1297</c:v>
                </c:pt>
                <c:pt idx="32">
                  <c:v>795</c:v>
                </c:pt>
                <c:pt idx="33">
                  <c:v>744</c:v>
                </c:pt>
                <c:pt idx="34">
                  <c:v>1036</c:v>
                </c:pt>
                <c:pt idx="35">
                  <c:v>594</c:v>
                </c:pt>
                <c:pt idx="36">
                  <c:v>759</c:v>
                </c:pt>
                <c:pt idx="37">
                  <c:v>897</c:v>
                </c:pt>
                <c:pt idx="38">
                  <c:v>651</c:v>
                </c:pt>
                <c:pt idx="39">
                  <c:v>797</c:v>
                </c:pt>
                <c:pt idx="40">
                  <c:v>639</c:v>
                </c:pt>
                <c:pt idx="41">
                  <c:v>514</c:v>
                </c:pt>
                <c:pt idx="42">
                  <c:v>792</c:v>
                </c:pt>
                <c:pt idx="43">
                  <c:v>695</c:v>
                </c:pt>
                <c:pt idx="44">
                  <c:v>616</c:v>
                </c:pt>
                <c:pt idx="45">
                  <c:v>413</c:v>
                </c:pt>
                <c:pt idx="46">
                  <c:v>451</c:v>
                </c:pt>
                <c:pt idx="47">
                  <c:v>391</c:v>
                </c:pt>
                <c:pt idx="48">
                  <c:v>373</c:v>
                </c:pt>
                <c:pt idx="49">
                  <c:v>334</c:v>
                </c:pt>
                <c:pt idx="50">
                  <c:v>1018</c:v>
                </c:pt>
                <c:pt idx="51">
                  <c:v>768</c:v>
                </c:pt>
                <c:pt idx="52">
                  <c:v>630</c:v>
                </c:pt>
                <c:pt idx="53">
                  <c:v>906</c:v>
                </c:pt>
                <c:pt idx="54">
                  <c:v>640</c:v>
                </c:pt>
                <c:pt idx="55">
                  <c:v>700</c:v>
                </c:pt>
                <c:pt idx="56">
                  <c:v>869</c:v>
                </c:pt>
                <c:pt idx="57">
                  <c:v>947</c:v>
                </c:pt>
                <c:pt idx="58">
                  <c:v>702</c:v>
                </c:pt>
                <c:pt idx="59">
                  <c:v>659</c:v>
                </c:pt>
                <c:pt idx="60">
                  <c:v>684</c:v>
                </c:pt>
                <c:pt idx="61">
                  <c:v>954</c:v>
                </c:pt>
                <c:pt idx="62">
                  <c:v>924</c:v>
                </c:pt>
                <c:pt idx="63">
                  <c:v>704</c:v>
                </c:pt>
                <c:pt idx="64">
                  <c:v>726</c:v>
                </c:pt>
                <c:pt idx="65">
                  <c:v>582</c:v>
                </c:pt>
                <c:pt idx="66">
                  <c:v>488</c:v>
                </c:pt>
                <c:pt idx="67">
                  <c:v>359</c:v>
                </c:pt>
                <c:pt idx="68">
                  <c:v>554</c:v>
                </c:pt>
                <c:pt idx="69">
                  <c:v>650</c:v>
                </c:pt>
                <c:pt idx="70">
                  <c:v>260</c:v>
                </c:pt>
                <c:pt idx="71">
                  <c:v>219</c:v>
                </c:pt>
                <c:pt idx="72">
                  <c:v>237</c:v>
                </c:pt>
                <c:pt idx="73">
                  <c:v>105</c:v>
                </c:pt>
                <c:pt idx="74">
                  <c:v>144</c:v>
                </c:pt>
              </c:numCache>
            </c:numRef>
          </c:xVal>
          <c:yVal>
            <c:numRef>
              <c:f>'CA - MPs IMI (CPF)'!$E$136:$E$225</c:f>
              <c:numCache>
                <c:formatCode>0.00</c:formatCode>
                <c:ptCount val="90"/>
                <c:pt idx="0">
                  <c:v>678.46436536181545</c:v>
                </c:pt>
                <c:pt idx="1">
                  <c:v>678.46436536181545</c:v>
                </c:pt>
                <c:pt idx="2">
                  <c:v>678.46436536181545</c:v>
                </c:pt>
                <c:pt idx="3">
                  <c:v>678.46436536181545</c:v>
                </c:pt>
                <c:pt idx="4">
                  <c:v>678.46436536181545</c:v>
                </c:pt>
                <c:pt idx="5">
                  <c:v>624.80795256655938</c:v>
                </c:pt>
                <c:pt idx="6">
                  <c:v>624.80795256655938</c:v>
                </c:pt>
                <c:pt idx="7">
                  <c:v>624.80795256655938</c:v>
                </c:pt>
                <c:pt idx="8">
                  <c:v>624.80795256655938</c:v>
                </c:pt>
                <c:pt idx="9">
                  <c:v>624.80795256655938</c:v>
                </c:pt>
                <c:pt idx="10">
                  <c:v>504.02738952282482</c:v>
                </c:pt>
                <c:pt idx="11">
                  <c:v>504.02738952282482</c:v>
                </c:pt>
                <c:pt idx="12">
                  <c:v>504.02738952282482</c:v>
                </c:pt>
                <c:pt idx="13">
                  <c:v>504.02738952282482</c:v>
                </c:pt>
                <c:pt idx="14">
                  <c:v>504.02738952282482</c:v>
                </c:pt>
                <c:pt idx="15">
                  <c:v>301.96239449055531</c:v>
                </c:pt>
                <c:pt idx="16">
                  <c:v>301.96239449055531</c:v>
                </c:pt>
                <c:pt idx="17">
                  <c:v>301.96239449055531</c:v>
                </c:pt>
                <c:pt idx="18">
                  <c:v>301.96239449055531</c:v>
                </c:pt>
                <c:pt idx="19">
                  <c:v>301.96239449055531</c:v>
                </c:pt>
                <c:pt idx="20">
                  <c:v>125.00812573484146</c:v>
                </c:pt>
                <c:pt idx="21">
                  <c:v>125.00812573484146</c:v>
                </c:pt>
                <c:pt idx="22">
                  <c:v>125.00812573484146</c:v>
                </c:pt>
                <c:pt idx="23">
                  <c:v>125.00812573484146</c:v>
                </c:pt>
                <c:pt idx="24">
                  <c:v>125.00812573484146</c:v>
                </c:pt>
                <c:pt idx="25">
                  <c:v>664.1931917184063</c:v>
                </c:pt>
                <c:pt idx="26">
                  <c:v>664.1931917184063</c:v>
                </c:pt>
                <c:pt idx="27">
                  <c:v>664.1931917184063</c:v>
                </c:pt>
                <c:pt idx="28">
                  <c:v>664.1931917184063</c:v>
                </c:pt>
                <c:pt idx="29">
                  <c:v>664.1931917184063</c:v>
                </c:pt>
                <c:pt idx="30">
                  <c:v>628.48508946731317</c:v>
                </c:pt>
                <c:pt idx="31">
                  <c:v>628.48508946731317</c:v>
                </c:pt>
                <c:pt idx="32">
                  <c:v>628.48508946731317</c:v>
                </c:pt>
                <c:pt idx="33">
                  <c:v>628.48508946731317</c:v>
                </c:pt>
                <c:pt idx="34">
                  <c:v>628.48508946731317</c:v>
                </c:pt>
                <c:pt idx="35">
                  <c:v>573.76002397241587</c:v>
                </c:pt>
                <c:pt idx="36">
                  <c:v>573.76002397241587</c:v>
                </c:pt>
                <c:pt idx="37">
                  <c:v>573.76002397241587</c:v>
                </c:pt>
                <c:pt idx="38">
                  <c:v>573.76002397241587</c:v>
                </c:pt>
                <c:pt idx="39">
                  <c:v>573.76002397241587</c:v>
                </c:pt>
                <c:pt idx="40">
                  <c:v>488.341892678519</c:v>
                </c:pt>
                <c:pt idx="41">
                  <c:v>488.341892678519</c:v>
                </c:pt>
                <c:pt idx="42">
                  <c:v>488.341892678519</c:v>
                </c:pt>
                <c:pt idx="43">
                  <c:v>488.341892678519</c:v>
                </c:pt>
                <c:pt idx="44">
                  <c:v>488.341892678519</c:v>
                </c:pt>
                <c:pt idx="45">
                  <c:v>358.50264554323894</c:v>
                </c:pt>
                <c:pt idx="46">
                  <c:v>358.50264554323894</c:v>
                </c:pt>
                <c:pt idx="47">
                  <c:v>358.50264554323894</c:v>
                </c:pt>
                <c:pt idx="48">
                  <c:v>358.50264554323894</c:v>
                </c:pt>
                <c:pt idx="49">
                  <c:v>358.50264554323894</c:v>
                </c:pt>
                <c:pt idx="50">
                  <c:v>669.68155355693034</c:v>
                </c:pt>
                <c:pt idx="51">
                  <c:v>669.68155355693034</c:v>
                </c:pt>
                <c:pt idx="52">
                  <c:v>669.68155355693034</c:v>
                </c:pt>
                <c:pt idx="53">
                  <c:v>669.68155355693034</c:v>
                </c:pt>
                <c:pt idx="54">
                  <c:v>669.68155355693034</c:v>
                </c:pt>
                <c:pt idx="55">
                  <c:v>627.1416855801267</c:v>
                </c:pt>
                <c:pt idx="56">
                  <c:v>627.1416855801267</c:v>
                </c:pt>
                <c:pt idx="57">
                  <c:v>627.1416855801267</c:v>
                </c:pt>
                <c:pt idx="58">
                  <c:v>627.1416855801267</c:v>
                </c:pt>
                <c:pt idx="59">
                  <c:v>627.1416855801267</c:v>
                </c:pt>
                <c:pt idx="60">
                  <c:v>547.81530181276207</c:v>
                </c:pt>
                <c:pt idx="61">
                  <c:v>547.81530181276207</c:v>
                </c:pt>
                <c:pt idx="62">
                  <c:v>547.81530181276207</c:v>
                </c:pt>
                <c:pt idx="63">
                  <c:v>547.81530181276207</c:v>
                </c:pt>
                <c:pt idx="64">
                  <c:v>547.81530181276207</c:v>
                </c:pt>
                <c:pt idx="65">
                  <c:v>402.53469795823185</c:v>
                </c:pt>
                <c:pt idx="66">
                  <c:v>402.53469795823185</c:v>
                </c:pt>
                <c:pt idx="67">
                  <c:v>402.53469795823185</c:v>
                </c:pt>
                <c:pt idx="68">
                  <c:v>402.53469795823185</c:v>
                </c:pt>
                <c:pt idx="69">
                  <c:v>402.53469795823185</c:v>
                </c:pt>
                <c:pt idx="70">
                  <c:v>212.16521212163795</c:v>
                </c:pt>
                <c:pt idx="71">
                  <c:v>212.16521212163795</c:v>
                </c:pt>
                <c:pt idx="72">
                  <c:v>212.16521212163795</c:v>
                </c:pt>
                <c:pt idx="73">
                  <c:v>212.16521212163795</c:v>
                </c:pt>
                <c:pt idx="74">
                  <c:v>212.16521212163795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1B-490F-98C1-B29BC7E330C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xVal>
          <c:y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1B-490F-98C1-B29BC7E33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(CPF)'!$E$228:$E$317</c:f>
              <c:numCache>
                <c:formatCode>General</c:formatCode>
                <c:ptCount val="90"/>
                <c:pt idx="0">
                  <c:v>0.15512607639892054</c:v>
                </c:pt>
                <c:pt idx="1">
                  <c:v>0.15512607639892054</c:v>
                </c:pt>
                <c:pt idx="2">
                  <c:v>0.15512607639892054</c:v>
                </c:pt>
                <c:pt idx="3">
                  <c:v>0.15512607639892054</c:v>
                </c:pt>
                <c:pt idx="4">
                  <c:v>0.15512607639892054</c:v>
                </c:pt>
                <c:pt idx="5">
                  <c:v>0.31025215279784107</c:v>
                </c:pt>
                <c:pt idx="6">
                  <c:v>0.31025215279784107</c:v>
                </c:pt>
                <c:pt idx="7">
                  <c:v>0.31025215279784107</c:v>
                </c:pt>
                <c:pt idx="8">
                  <c:v>0.31025215279784107</c:v>
                </c:pt>
                <c:pt idx="9">
                  <c:v>0.31025215279784107</c:v>
                </c:pt>
                <c:pt idx="10">
                  <c:v>0.62050430559568215</c:v>
                </c:pt>
                <c:pt idx="11">
                  <c:v>0.62050430559568215</c:v>
                </c:pt>
                <c:pt idx="12">
                  <c:v>0.62050430559568215</c:v>
                </c:pt>
                <c:pt idx="13">
                  <c:v>0.62050430559568215</c:v>
                </c:pt>
                <c:pt idx="14">
                  <c:v>0.62050430559568215</c:v>
                </c:pt>
                <c:pt idx="15">
                  <c:v>1.2410086111913643</c:v>
                </c:pt>
                <c:pt idx="16">
                  <c:v>1.2410086111913643</c:v>
                </c:pt>
                <c:pt idx="17">
                  <c:v>1.2410086111913643</c:v>
                </c:pt>
                <c:pt idx="18">
                  <c:v>1.2410086111913643</c:v>
                </c:pt>
                <c:pt idx="19">
                  <c:v>1.2410086111913643</c:v>
                </c:pt>
                <c:pt idx="20">
                  <c:v>2.4820172223827286</c:v>
                </c:pt>
                <c:pt idx="21">
                  <c:v>2.4820172223827286</c:v>
                </c:pt>
                <c:pt idx="22">
                  <c:v>2.4820172223827286</c:v>
                </c:pt>
                <c:pt idx="23">
                  <c:v>2.4820172223827286</c:v>
                </c:pt>
                <c:pt idx="24">
                  <c:v>2.4820172223827286</c:v>
                </c:pt>
                <c:pt idx="25">
                  <c:v>6.5597581021862389E-2</c:v>
                </c:pt>
                <c:pt idx="26">
                  <c:v>6.5597581021862389E-2</c:v>
                </c:pt>
                <c:pt idx="27">
                  <c:v>6.5597581021862389E-2</c:v>
                </c:pt>
                <c:pt idx="28">
                  <c:v>6.5597581021862389E-2</c:v>
                </c:pt>
                <c:pt idx="29">
                  <c:v>6.5597581021862389E-2</c:v>
                </c:pt>
                <c:pt idx="30">
                  <c:v>0.13119516204372478</c:v>
                </c:pt>
                <c:pt idx="31">
                  <c:v>0.13119516204372478</c:v>
                </c:pt>
                <c:pt idx="32">
                  <c:v>0.13119516204372478</c:v>
                </c:pt>
                <c:pt idx="33">
                  <c:v>0.13119516204372478</c:v>
                </c:pt>
                <c:pt idx="34">
                  <c:v>0.13119516204372478</c:v>
                </c:pt>
                <c:pt idx="35">
                  <c:v>0.26239032408744956</c:v>
                </c:pt>
                <c:pt idx="36">
                  <c:v>0.26239032408744956</c:v>
                </c:pt>
                <c:pt idx="37">
                  <c:v>0.26239032408744956</c:v>
                </c:pt>
                <c:pt idx="38">
                  <c:v>0.26239032408744956</c:v>
                </c:pt>
                <c:pt idx="39">
                  <c:v>0.26239032408744956</c:v>
                </c:pt>
                <c:pt idx="40">
                  <c:v>0.52478064817489911</c:v>
                </c:pt>
                <c:pt idx="41">
                  <c:v>0.52478064817489911</c:v>
                </c:pt>
                <c:pt idx="42">
                  <c:v>0.52478064817489911</c:v>
                </c:pt>
                <c:pt idx="43">
                  <c:v>0.52478064817489911</c:v>
                </c:pt>
                <c:pt idx="44">
                  <c:v>0.52478064817489911</c:v>
                </c:pt>
                <c:pt idx="45">
                  <c:v>1.0495612963497982</c:v>
                </c:pt>
                <c:pt idx="46">
                  <c:v>1.0495612963497982</c:v>
                </c:pt>
                <c:pt idx="47">
                  <c:v>1.0495612963497982</c:v>
                </c:pt>
                <c:pt idx="48">
                  <c:v>1.0495612963497982</c:v>
                </c:pt>
                <c:pt idx="49">
                  <c:v>1.0495612963497982</c:v>
                </c:pt>
                <c:pt idx="50">
                  <c:v>0.11036182871039146</c:v>
                </c:pt>
                <c:pt idx="51">
                  <c:v>0.11036182871039146</c:v>
                </c:pt>
                <c:pt idx="52">
                  <c:v>0.11036182871039146</c:v>
                </c:pt>
                <c:pt idx="53">
                  <c:v>0.11036182871039146</c:v>
                </c:pt>
                <c:pt idx="54">
                  <c:v>0.11036182871039146</c:v>
                </c:pt>
                <c:pt idx="55">
                  <c:v>0.22072365742078293</c:v>
                </c:pt>
                <c:pt idx="56">
                  <c:v>0.22072365742078293</c:v>
                </c:pt>
                <c:pt idx="57">
                  <c:v>0.22072365742078293</c:v>
                </c:pt>
                <c:pt idx="58">
                  <c:v>0.22072365742078293</c:v>
                </c:pt>
                <c:pt idx="59">
                  <c:v>0.22072365742078293</c:v>
                </c:pt>
                <c:pt idx="60">
                  <c:v>0.44144731484156585</c:v>
                </c:pt>
                <c:pt idx="61">
                  <c:v>0.44144731484156585</c:v>
                </c:pt>
                <c:pt idx="62">
                  <c:v>0.44144731484156585</c:v>
                </c:pt>
                <c:pt idx="63">
                  <c:v>0.44144731484156585</c:v>
                </c:pt>
                <c:pt idx="64">
                  <c:v>0.44144731484156585</c:v>
                </c:pt>
                <c:pt idx="65">
                  <c:v>0.8828946296831317</c:v>
                </c:pt>
                <c:pt idx="66">
                  <c:v>0.8828946296831317</c:v>
                </c:pt>
                <c:pt idx="67">
                  <c:v>0.8828946296831317</c:v>
                </c:pt>
                <c:pt idx="68">
                  <c:v>0.8828946296831317</c:v>
                </c:pt>
                <c:pt idx="69">
                  <c:v>0.8828946296831317</c:v>
                </c:pt>
                <c:pt idx="70">
                  <c:v>1.7657892593662634</c:v>
                </c:pt>
                <c:pt idx="71">
                  <c:v>1.7657892593662634</c:v>
                </c:pt>
                <c:pt idx="72">
                  <c:v>1.7657892593662634</c:v>
                </c:pt>
                <c:pt idx="73">
                  <c:v>1.7657892593662634</c:v>
                </c:pt>
                <c:pt idx="74">
                  <c:v>1.7657892593662634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(CPF)'!$F$228:$F$317</c:f>
              <c:numCache>
                <c:formatCode>0.00</c:formatCode>
                <c:ptCount val="90"/>
                <c:pt idx="0">
                  <c:v>-164.46436536181545</c:v>
                </c:pt>
                <c:pt idx="1">
                  <c:v>-66.464365361815453</c:v>
                </c:pt>
                <c:pt idx="2">
                  <c:v>-64.464365361815453</c:v>
                </c:pt>
                <c:pt idx="3">
                  <c:v>-11.464365361815453</c:v>
                </c:pt>
                <c:pt idx="4">
                  <c:v>17.535634638184547</c:v>
                </c:pt>
                <c:pt idx="5">
                  <c:v>7.1920474334406208</c:v>
                </c:pt>
                <c:pt idx="6">
                  <c:v>-19.807952566559379</c:v>
                </c:pt>
                <c:pt idx="7">
                  <c:v>39.192047433440621</c:v>
                </c:pt>
                <c:pt idx="8">
                  <c:v>-23.807952566559379</c:v>
                </c:pt>
                <c:pt idx="9">
                  <c:v>68.192047433440621</c:v>
                </c:pt>
                <c:pt idx="10">
                  <c:v>89.972610477175181</c:v>
                </c:pt>
                <c:pt idx="11">
                  <c:v>100.97261047717518</c:v>
                </c:pt>
                <c:pt idx="12">
                  <c:v>87.972610477175181</c:v>
                </c:pt>
                <c:pt idx="13">
                  <c:v>55.972610477175181</c:v>
                </c:pt>
                <c:pt idx="14">
                  <c:v>140.97261047717518</c:v>
                </c:pt>
                <c:pt idx="15">
                  <c:v>-44.962394490555312</c:v>
                </c:pt>
                <c:pt idx="16">
                  <c:v>-44.962394490555312</c:v>
                </c:pt>
                <c:pt idx="17">
                  <c:v>52.037605509444688</c:v>
                </c:pt>
                <c:pt idx="18">
                  <c:v>27.037605509444688</c:v>
                </c:pt>
                <c:pt idx="19">
                  <c:v>10.037605509444688</c:v>
                </c:pt>
                <c:pt idx="20">
                  <c:v>-82.008125734841457</c:v>
                </c:pt>
                <c:pt idx="21">
                  <c:v>-37.008125734841457</c:v>
                </c:pt>
                <c:pt idx="22">
                  <c:v>-65.008125734841457</c:v>
                </c:pt>
                <c:pt idx="23">
                  <c:v>-17.008125734841457</c:v>
                </c:pt>
                <c:pt idx="24">
                  <c:v>-54.008125734841457</c:v>
                </c:pt>
                <c:pt idx="25">
                  <c:v>294.8068082815937</c:v>
                </c:pt>
                <c:pt idx="26">
                  <c:v>143.8068082815937</c:v>
                </c:pt>
                <c:pt idx="27">
                  <c:v>105.8068082815937</c:v>
                </c:pt>
                <c:pt idx="28">
                  <c:v>221.8068082815937</c:v>
                </c:pt>
                <c:pt idx="29">
                  <c:v>155.8068082815937</c:v>
                </c:pt>
                <c:pt idx="30">
                  <c:v>156.51491053268683</c:v>
                </c:pt>
                <c:pt idx="31">
                  <c:v>668.51491053268683</c:v>
                </c:pt>
                <c:pt idx="32">
                  <c:v>166.51491053268683</c:v>
                </c:pt>
                <c:pt idx="33">
                  <c:v>115.51491053268683</c:v>
                </c:pt>
                <c:pt idx="34">
                  <c:v>407.51491053268683</c:v>
                </c:pt>
                <c:pt idx="35">
                  <c:v>20.239976027584134</c:v>
                </c:pt>
                <c:pt idx="36">
                  <c:v>185.23997602758413</c:v>
                </c:pt>
                <c:pt idx="37">
                  <c:v>323.23997602758413</c:v>
                </c:pt>
                <c:pt idx="38">
                  <c:v>77.239976027584134</c:v>
                </c:pt>
                <c:pt idx="39">
                  <c:v>223.23997602758413</c:v>
                </c:pt>
                <c:pt idx="40">
                  <c:v>150.658107321481</c:v>
                </c:pt>
                <c:pt idx="41">
                  <c:v>25.658107321480998</c:v>
                </c:pt>
                <c:pt idx="42">
                  <c:v>303.658107321481</c:v>
                </c:pt>
                <c:pt idx="43">
                  <c:v>206.658107321481</c:v>
                </c:pt>
                <c:pt idx="44">
                  <c:v>127.658107321481</c:v>
                </c:pt>
                <c:pt idx="45">
                  <c:v>54.497354456761059</c:v>
                </c:pt>
                <c:pt idx="46">
                  <c:v>92.497354456761059</c:v>
                </c:pt>
                <c:pt idx="47">
                  <c:v>32.497354456761059</c:v>
                </c:pt>
                <c:pt idx="48">
                  <c:v>14.497354456761059</c:v>
                </c:pt>
                <c:pt idx="49">
                  <c:v>-24.502645543238941</c:v>
                </c:pt>
                <c:pt idx="50">
                  <c:v>348.31844644306966</c:v>
                </c:pt>
                <c:pt idx="51">
                  <c:v>98.318446443069661</c:v>
                </c:pt>
                <c:pt idx="52">
                  <c:v>-39.681553556930339</c:v>
                </c:pt>
                <c:pt idx="53">
                  <c:v>236.31844644306966</c:v>
                </c:pt>
                <c:pt idx="54">
                  <c:v>-29.681553556930339</c:v>
                </c:pt>
                <c:pt idx="55">
                  <c:v>72.858314419873295</c:v>
                </c:pt>
                <c:pt idx="56">
                  <c:v>241.8583144198733</c:v>
                </c:pt>
                <c:pt idx="57">
                  <c:v>319.8583144198733</c:v>
                </c:pt>
                <c:pt idx="58">
                  <c:v>74.858314419873295</c:v>
                </c:pt>
                <c:pt idx="59">
                  <c:v>31.858314419873295</c:v>
                </c:pt>
                <c:pt idx="60">
                  <c:v>136.18469818723793</c:v>
                </c:pt>
                <c:pt idx="61">
                  <c:v>406.18469818723793</c:v>
                </c:pt>
                <c:pt idx="62">
                  <c:v>376.18469818723793</c:v>
                </c:pt>
                <c:pt idx="63">
                  <c:v>156.18469818723793</c:v>
                </c:pt>
                <c:pt idx="64">
                  <c:v>178.18469818723793</c:v>
                </c:pt>
                <c:pt idx="65">
                  <c:v>179.46530204176815</c:v>
                </c:pt>
                <c:pt idx="66">
                  <c:v>85.465302041768155</c:v>
                </c:pt>
                <c:pt idx="67">
                  <c:v>-43.534697958231845</c:v>
                </c:pt>
                <c:pt idx="68">
                  <c:v>151.46530204176815</c:v>
                </c:pt>
                <c:pt idx="69">
                  <c:v>247.46530204176815</c:v>
                </c:pt>
                <c:pt idx="70">
                  <c:v>47.83478787836205</c:v>
                </c:pt>
                <c:pt idx="71">
                  <c:v>6.8347878783620502</c:v>
                </c:pt>
                <c:pt idx="72">
                  <c:v>24.83478787836205</c:v>
                </c:pt>
                <c:pt idx="73">
                  <c:v>-107.16521212163795</c:v>
                </c:pt>
                <c:pt idx="74">
                  <c:v>-68.16521212163795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230-BF91-3C51F22AD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(CPF)'!$L$228:$L$317</c:f>
              <c:numCache>
                <c:formatCode>General</c:formatCode>
                <c:ptCount val="90"/>
                <c:pt idx="0">
                  <c:v>0.15512607639892054</c:v>
                </c:pt>
                <c:pt idx="1">
                  <c:v>0.15512607639892054</c:v>
                </c:pt>
                <c:pt idx="2">
                  <c:v>0.15512607639892054</c:v>
                </c:pt>
                <c:pt idx="3">
                  <c:v>0.15512607639892054</c:v>
                </c:pt>
                <c:pt idx="4">
                  <c:v>0.15512607639892054</c:v>
                </c:pt>
                <c:pt idx="5">
                  <c:v>0.31025215279784107</c:v>
                </c:pt>
                <c:pt idx="6">
                  <c:v>0.31025215279784107</c:v>
                </c:pt>
                <c:pt idx="7">
                  <c:v>0.31025215279784107</c:v>
                </c:pt>
                <c:pt idx="8">
                  <c:v>0.31025215279784107</c:v>
                </c:pt>
                <c:pt idx="9">
                  <c:v>0.31025215279784107</c:v>
                </c:pt>
                <c:pt idx="10">
                  <c:v>0.62050430559568215</c:v>
                </c:pt>
                <c:pt idx="11">
                  <c:v>0.62050430559568215</c:v>
                </c:pt>
                <c:pt idx="12">
                  <c:v>0.62050430559568215</c:v>
                </c:pt>
                <c:pt idx="13">
                  <c:v>0.62050430559568215</c:v>
                </c:pt>
                <c:pt idx="14">
                  <c:v>0.62050430559568215</c:v>
                </c:pt>
                <c:pt idx="15">
                  <c:v>1.2410086111913643</c:v>
                </c:pt>
                <c:pt idx="16">
                  <c:v>1.2410086111913643</c:v>
                </c:pt>
                <c:pt idx="17">
                  <c:v>1.2410086111913643</c:v>
                </c:pt>
                <c:pt idx="18">
                  <c:v>1.2410086111913643</c:v>
                </c:pt>
                <c:pt idx="19">
                  <c:v>1.2410086111913643</c:v>
                </c:pt>
                <c:pt idx="20">
                  <c:v>2.4820172223827286</c:v>
                </c:pt>
                <c:pt idx="21">
                  <c:v>2.4820172223827286</c:v>
                </c:pt>
                <c:pt idx="22">
                  <c:v>2.4820172223827286</c:v>
                </c:pt>
                <c:pt idx="23">
                  <c:v>2.4820172223827286</c:v>
                </c:pt>
                <c:pt idx="24">
                  <c:v>2.4820172223827286</c:v>
                </c:pt>
                <c:pt idx="25">
                  <c:v>6.5597581021862389E-2</c:v>
                </c:pt>
                <c:pt idx="26">
                  <c:v>6.5597581021862389E-2</c:v>
                </c:pt>
                <c:pt idx="27">
                  <c:v>6.5597581021862389E-2</c:v>
                </c:pt>
                <c:pt idx="28">
                  <c:v>6.5597581021862389E-2</c:v>
                </c:pt>
                <c:pt idx="29">
                  <c:v>6.5597581021862389E-2</c:v>
                </c:pt>
                <c:pt idx="30">
                  <c:v>0.13119516204372478</c:v>
                </c:pt>
                <c:pt idx="31">
                  <c:v>0.13119516204372478</c:v>
                </c:pt>
                <c:pt idx="32">
                  <c:v>0.13119516204372478</c:v>
                </c:pt>
                <c:pt idx="33">
                  <c:v>0.13119516204372478</c:v>
                </c:pt>
                <c:pt idx="34">
                  <c:v>0.13119516204372478</c:v>
                </c:pt>
                <c:pt idx="35">
                  <c:v>0.26239032408744956</c:v>
                </c:pt>
                <c:pt idx="36">
                  <c:v>0.26239032408744956</c:v>
                </c:pt>
                <c:pt idx="37">
                  <c:v>0.26239032408744956</c:v>
                </c:pt>
                <c:pt idx="38">
                  <c:v>0.26239032408744956</c:v>
                </c:pt>
                <c:pt idx="39">
                  <c:v>0.26239032408744956</c:v>
                </c:pt>
                <c:pt idx="40">
                  <c:v>0.52478064817489911</c:v>
                </c:pt>
                <c:pt idx="41">
                  <c:v>0.52478064817489911</c:v>
                </c:pt>
                <c:pt idx="42">
                  <c:v>0.52478064817489911</c:v>
                </c:pt>
                <c:pt idx="43">
                  <c:v>0.52478064817489911</c:v>
                </c:pt>
                <c:pt idx="44">
                  <c:v>0.52478064817489911</c:v>
                </c:pt>
                <c:pt idx="45">
                  <c:v>1.0495612963497982</c:v>
                </c:pt>
                <c:pt idx="46">
                  <c:v>1.0495612963497982</c:v>
                </c:pt>
                <c:pt idx="47">
                  <c:v>1.0495612963497982</c:v>
                </c:pt>
                <c:pt idx="48">
                  <c:v>1.0495612963497982</c:v>
                </c:pt>
                <c:pt idx="49">
                  <c:v>1.0495612963497982</c:v>
                </c:pt>
                <c:pt idx="50">
                  <c:v>0.11036182871039146</c:v>
                </c:pt>
                <c:pt idx="51">
                  <c:v>0.11036182871039146</c:v>
                </c:pt>
                <c:pt idx="52">
                  <c:v>0.11036182871039146</c:v>
                </c:pt>
                <c:pt idx="53">
                  <c:v>0.11036182871039146</c:v>
                </c:pt>
                <c:pt idx="54">
                  <c:v>0.11036182871039146</c:v>
                </c:pt>
                <c:pt idx="55">
                  <c:v>0.22072365742078293</c:v>
                </c:pt>
                <c:pt idx="56">
                  <c:v>0.22072365742078293</c:v>
                </c:pt>
                <c:pt idx="57">
                  <c:v>0.22072365742078293</c:v>
                </c:pt>
                <c:pt idx="58">
                  <c:v>0.22072365742078293</c:v>
                </c:pt>
                <c:pt idx="59">
                  <c:v>0.22072365742078293</c:v>
                </c:pt>
                <c:pt idx="60">
                  <c:v>0.44144731484156585</c:v>
                </c:pt>
                <c:pt idx="61">
                  <c:v>0.44144731484156585</c:v>
                </c:pt>
                <c:pt idx="62">
                  <c:v>0.44144731484156585</c:v>
                </c:pt>
                <c:pt idx="63">
                  <c:v>0.44144731484156585</c:v>
                </c:pt>
                <c:pt idx="64">
                  <c:v>0.44144731484156585</c:v>
                </c:pt>
                <c:pt idx="65">
                  <c:v>0.8828946296831317</c:v>
                </c:pt>
                <c:pt idx="66">
                  <c:v>0.8828946296831317</c:v>
                </c:pt>
                <c:pt idx="67">
                  <c:v>0.8828946296831317</c:v>
                </c:pt>
                <c:pt idx="68">
                  <c:v>0.8828946296831317</c:v>
                </c:pt>
                <c:pt idx="69">
                  <c:v>0.8828946296831317</c:v>
                </c:pt>
                <c:pt idx="70">
                  <c:v>1.7657892593662634</c:v>
                </c:pt>
                <c:pt idx="71">
                  <c:v>1.7657892593662634</c:v>
                </c:pt>
                <c:pt idx="72">
                  <c:v>1.7657892593662634</c:v>
                </c:pt>
                <c:pt idx="73">
                  <c:v>1.7657892593662634</c:v>
                </c:pt>
                <c:pt idx="74">
                  <c:v>1.7657892593662634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(CPF)'!$M$228:$M$317</c:f>
              <c:numCache>
                <c:formatCode>0.00</c:formatCode>
                <c:ptCount val="90"/>
                <c:pt idx="0">
                  <c:v>-172.22490065683996</c:v>
                </c:pt>
                <c:pt idx="1">
                  <c:v>-74.224900656839964</c:v>
                </c:pt>
                <c:pt idx="2">
                  <c:v>-72.224900656839964</c:v>
                </c:pt>
                <c:pt idx="3">
                  <c:v>-19.224900656839964</c:v>
                </c:pt>
                <c:pt idx="4">
                  <c:v>9.7750993431600364</c:v>
                </c:pt>
                <c:pt idx="5">
                  <c:v>-10.156047267690383</c:v>
                </c:pt>
                <c:pt idx="6">
                  <c:v>-37.156047267690383</c:v>
                </c:pt>
                <c:pt idx="7">
                  <c:v>21.843952732309617</c:v>
                </c:pt>
                <c:pt idx="8">
                  <c:v>-41.156047267690383</c:v>
                </c:pt>
                <c:pt idx="9">
                  <c:v>50.843952732309617</c:v>
                </c:pt>
                <c:pt idx="10">
                  <c:v>52.027538230800246</c:v>
                </c:pt>
                <c:pt idx="11">
                  <c:v>63.027538230800246</c:v>
                </c:pt>
                <c:pt idx="12">
                  <c:v>50.027538230800246</c:v>
                </c:pt>
                <c:pt idx="13">
                  <c:v>18.027538230800246</c:v>
                </c:pt>
                <c:pt idx="14">
                  <c:v>103.02753823080025</c:v>
                </c:pt>
                <c:pt idx="15">
                  <c:v>-97.254811966311991</c:v>
                </c:pt>
                <c:pt idx="16">
                  <c:v>-97.254811966311991</c:v>
                </c:pt>
                <c:pt idx="17">
                  <c:v>-0.25481196631199055</c:v>
                </c:pt>
                <c:pt idx="18">
                  <c:v>-25.254811966311991</c:v>
                </c:pt>
                <c:pt idx="19">
                  <c:v>-42.254811966311991</c:v>
                </c:pt>
                <c:pt idx="20">
                  <c:v>-116.34363388637792</c:v>
                </c:pt>
                <c:pt idx="21">
                  <c:v>-71.343633886377916</c:v>
                </c:pt>
                <c:pt idx="22">
                  <c:v>-99.343633886377916</c:v>
                </c:pt>
                <c:pt idx="23">
                  <c:v>-51.343633886377916</c:v>
                </c:pt>
                <c:pt idx="24">
                  <c:v>-88.343633886377916</c:v>
                </c:pt>
                <c:pt idx="25">
                  <c:v>261.61570254981621</c:v>
                </c:pt>
                <c:pt idx="26">
                  <c:v>110.61570254981621</c:v>
                </c:pt>
                <c:pt idx="27">
                  <c:v>72.615702549816206</c:v>
                </c:pt>
                <c:pt idx="28">
                  <c:v>188.61570254981621</c:v>
                </c:pt>
                <c:pt idx="29">
                  <c:v>122.61570254981621</c:v>
                </c:pt>
                <c:pt idx="30">
                  <c:v>106.76654925999219</c:v>
                </c:pt>
                <c:pt idx="31">
                  <c:v>618.76654925999219</c:v>
                </c:pt>
                <c:pt idx="32">
                  <c:v>116.76654925999219</c:v>
                </c:pt>
                <c:pt idx="33">
                  <c:v>65.766549259992189</c:v>
                </c:pt>
                <c:pt idx="34">
                  <c:v>357.76654925999219</c:v>
                </c:pt>
                <c:pt idx="35">
                  <c:v>-55.662833291197558</c:v>
                </c:pt>
                <c:pt idx="36">
                  <c:v>109.33716670880244</c:v>
                </c:pt>
                <c:pt idx="37">
                  <c:v>247.33716670880244</c:v>
                </c:pt>
                <c:pt idx="38">
                  <c:v>1.3371667088024424</c:v>
                </c:pt>
                <c:pt idx="39">
                  <c:v>147.33716670880244</c:v>
                </c:pt>
                <c:pt idx="40">
                  <c:v>32.640729599567749</c:v>
                </c:pt>
                <c:pt idx="41">
                  <c:v>-92.359270400432251</c:v>
                </c:pt>
                <c:pt idx="42">
                  <c:v>185.64072959956775</c:v>
                </c:pt>
                <c:pt idx="43">
                  <c:v>88.640729599567749</c:v>
                </c:pt>
                <c:pt idx="44">
                  <c:v>9.6407295995677487</c:v>
                </c:pt>
                <c:pt idx="45">
                  <c:v>-126.34719945847246</c:v>
                </c:pt>
                <c:pt idx="46">
                  <c:v>-88.34719945847246</c:v>
                </c:pt>
                <c:pt idx="47">
                  <c:v>-148.34719945847246</c:v>
                </c:pt>
                <c:pt idx="48">
                  <c:v>-166.34719945847246</c:v>
                </c:pt>
                <c:pt idx="49">
                  <c:v>-205.34719945847246</c:v>
                </c:pt>
                <c:pt idx="50">
                  <c:v>330.670967656024</c:v>
                </c:pt>
                <c:pt idx="51">
                  <c:v>80.670967656024004</c:v>
                </c:pt>
                <c:pt idx="52">
                  <c:v>-57.329032343975996</c:v>
                </c:pt>
                <c:pt idx="53">
                  <c:v>218.670967656024</c:v>
                </c:pt>
                <c:pt idx="54">
                  <c:v>-47.329032343975996</c:v>
                </c:pt>
                <c:pt idx="55">
                  <c:v>41.903358026735987</c:v>
                </c:pt>
                <c:pt idx="56">
                  <c:v>210.90335802673599</c:v>
                </c:pt>
                <c:pt idx="57">
                  <c:v>288.90335802673599</c:v>
                </c:pt>
                <c:pt idx="58">
                  <c:v>43.903358026735987</c:v>
                </c:pt>
                <c:pt idx="59">
                  <c:v>0.90335802673598664</c:v>
                </c:pt>
                <c:pt idx="60">
                  <c:v>77.942691080544819</c:v>
                </c:pt>
                <c:pt idx="61">
                  <c:v>347.94269108054482</c:v>
                </c:pt>
                <c:pt idx="62">
                  <c:v>317.94269108054482</c:v>
                </c:pt>
                <c:pt idx="63">
                  <c:v>97.942691080544819</c:v>
                </c:pt>
                <c:pt idx="64">
                  <c:v>119.94269108054482</c:v>
                </c:pt>
                <c:pt idx="65">
                  <c:v>74.306660158235104</c:v>
                </c:pt>
                <c:pt idx="66">
                  <c:v>-19.693339841764896</c:v>
                </c:pt>
                <c:pt idx="67">
                  <c:v>-148.6933398417649</c:v>
                </c:pt>
                <c:pt idx="68">
                  <c:v>46.306660158235104</c:v>
                </c:pt>
                <c:pt idx="69">
                  <c:v>142.3066601582351</c:v>
                </c:pt>
                <c:pt idx="70">
                  <c:v>-79.160630169398246</c:v>
                </c:pt>
                <c:pt idx="71">
                  <c:v>-120.16063016939825</c:v>
                </c:pt>
                <c:pt idx="72">
                  <c:v>-102.16063016939825</c:v>
                </c:pt>
                <c:pt idx="73">
                  <c:v>-234.16063016939825</c:v>
                </c:pt>
                <c:pt idx="74">
                  <c:v>-195.16063016939825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0-43F8-AC3E-B6831881C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(CPF)'!$O$228:$O$317</c:f>
              <c:numCache>
                <c:formatCode>General</c:formatCode>
                <c:ptCount val="90"/>
                <c:pt idx="0">
                  <c:v>0.15512607639892054</c:v>
                </c:pt>
                <c:pt idx="1">
                  <c:v>0.15512607639892054</c:v>
                </c:pt>
                <c:pt idx="2">
                  <c:v>0.15512607639892054</c:v>
                </c:pt>
                <c:pt idx="3">
                  <c:v>0.15512607639892054</c:v>
                </c:pt>
                <c:pt idx="4">
                  <c:v>0.15512607639892054</c:v>
                </c:pt>
                <c:pt idx="5">
                  <c:v>0.31025215279784107</c:v>
                </c:pt>
                <c:pt idx="6">
                  <c:v>0.31025215279784107</c:v>
                </c:pt>
                <c:pt idx="7">
                  <c:v>0.31025215279784107</c:v>
                </c:pt>
                <c:pt idx="8">
                  <c:v>0.31025215279784107</c:v>
                </c:pt>
                <c:pt idx="9">
                  <c:v>0.31025215279784107</c:v>
                </c:pt>
                <c:pt idx="10">
                  <c:v>0.62050430559568215</c:v>
                </c:pt>
                <c:pt idx="11">
                  <c:v>0.62050430559568215</c:v>
                </c:pt>
                <c:pt idx="12">
                  <c:v>0.62050430559568215</c:v>
                </c:pt>
                <c:pt idx="13">
                  <c:v>0.62050430559568215</c:v>
                </c:pt>
                <c:pt idx="14">
                  <c:v>0.62050430559568215</c:v>
                </c:pt>
                <c:pt idx="15">
                  <c:v>1.2410086111913643</c:v>
                </c:pt>
                <c:pt idx="16">
                  <c:v>1.2410086111913643</c:v>
                </c:pt>
                <c:pt idx="17">
                  <c:v>1.2410086111913643</c:v>
                </c:pt>
                <c:pt idx="18">
                  <c:v>1.2410086111913643</c:v>
                </c:pt>
                <c:pt idx="19">
                  <c:v>1.2410086111913643</c:v>
                </c:pt>
                <c:pt idx="20">
                  <c:v>2.4820172223827286</c:v>
                </c:pt>
                <c:pt idx="21">
                  <c:v>2.4820172223827286</c:v>
                </c:pt>
                <c:pt idx="22">
                  <c:v>2.4820172223827286</c:v>
                </c:pt>
                <c:pt idx="23">
                  <c:v>2.4820172223827286</c:v>
                </c:pt>
                <c:pt idx="24">
                  <c:v>2.4820172223827286</c:v>
                </c:pt>
                <c:pt idx="25">
                  <c:v>6.5597581021862389E-2</c:v>
                </c:pt>
                <c:pt idx="26">
                  <c:v>6.5597581021862389E-2</c:v>
                </c:pt>
                <c:pt idx="27">
                  <c:v>6.5597581021862389E-2</c:v>
                </c:pt>
                <c:pt idx="28">
                  <c:v>6.5597581021862389E-2</c:v>
                </c:pt>
                <c:pt idx="29">
                  <c:v>6.5597581021862389E-2</c:v>
                </c:pt>
                <c:pt idx="30">
                  <c:v>0.13119516204372478</c:v>
                </c:pt>
                <c:pt idx="31">
                  <c:v>0.13119516204372478</c:v>
                </c:pt>
                <c:pt idx="32">
                  <c:v>0.13119516204372478</c:v>
                </c:pt>
                <c:pt idx="33">
                  <c:v>0.13119516204372478</c:v>
                </c:pt>
                <c:pt idx="34">
                  <c:v>0.13119516204372478</c:v>
                </c:pt>
                <c:pt idx="35">
                  <c:v>0.26239032408744956</c:v>
                </c:pt>
                <c:pt idx="36">
                  <c:v>0.26239032408744956</c:v>
                </c:pt>
                <c:pt idx="37">
                  <c:v>0.26239032408744956</c:v>
                </c:pt>
                <c:pt idx="38">
                  <c:v>0.26239032408744956</c:v>
                </c:pt>
                <c:pt idx="39">
                  <c:v>0.26239032408744956</c:v>
                </c:pt>
                <c:pt idx="40">
                  <c:v>0.52478064817489911</c:v>
                </c:pt>
                <c:pt idx="41">
                  <c:v>0.52478064817489911</c:v>
                </c:pt>
                <c:pt idx="42">
                  <c:v>0.52478064817489911</c:v>
                </c:pt>
                <c:pt idx="43">
                  <c:v>0.52478064817489911</c:v>
                </c:pt>
                <c:pt idx="44">
                  <c:v>0.52478064817489911</c:v>
                </c:pt>
                <c:pt idx="45">
                  <c:v>1.0495612963497982</c:v>
                </c:pt>
                <c:pt idx="46">
                  <c:v>1.0495612963497982</c:v>
                </c:pt>
                <c:pt idx="47">
                  <c:v>1.0495612963497982</c:v>
                </c:pt>
                <c:pt idx="48">
                  <c:v>1.0495612963497982</c:v>
                </c:pt>
                <c:pt idx="49">
                  <c:v>1.0495612963497982</c:v>
                </c:pt>
                <c:pt idx="50">
                  <c:v>0.11036182871039146</c:v>
                </c:pt>
                <c:pt idx="51">
                  <c:v>0.11036182871039146</c:v>
                </c:pt>
                <c:pt idx="52">
                  <c:v>0.11036182871039146</c:v>
                </c:pt>
                <c:pt idx="53">
                  <c:v>0.11036182871039146</c:v>
                </c:pt>
                <c:pt idx="54">
                  <c:v>0.11036182871039146</c:v>
                </c:pt>
                <c:pt idx="55">
                  <c:v>0.22072365742078293</c:v>
                </c:pt>
                <c:pt idx="56">
                  <c:v>0.22072365742078293</c:v>
                </c:pt>
                <c:pt idx="57">
                  <c:v>0.22072365742078293</c:v>
                </c:pt>
                <c:pt idx="58">
                  <c:v>0.22072365742078293</c:v>
                </c:pt>
                <c:pt idx="59">
                  <c:v>0.22072365742078293</c:v>
                </c:pt>
                <c:pt idx="60">
                  <c:v>0.44144731484156585</c:v>
                </c:pt>
                <c:pt idx="61">
                  <c:v>0.44144731484156585</c:v>
                </c:pt>
                <c:pt idx="62">
                  <c:v>0.44144731484156585</c:v>
                </c:pt>
                <c:pt idx="63">
                  <c:v>0.44144731484156585</c:v>
                </c:pt>
                <c:pt idx="64">
                  <c:v>0.44144731484156585</c:v>
                </c:pt>
                <c:pt idx="65">
                  <c:v>0.8828946296831317</c:v>
                </c:pt>
                <c:pt idx="66">
                  <c:v>0.8828946296831317</c:v>
                </c:pt>
                <c:pt idx="67">
                  <c:v>0.8828946296831317</c:v>
                </c:pt>
                <c:pt idx="68">
                  <c:v>0.8828946296831317</c:v>
                </c:pt>
                <c:pt idx="69">
                  <c:v>0.8828946296831317</c:v>
                </c:pt>
                <c:pt idx="70">
                  <c:v>1.7657892593662634</c:v>
                </c:pt>
                <c:pt idx="71">
                  <c:v>1.7657892593662634</c:v>
                </c:pt>
                <c:pt idx="72">
                  <c:v>1.7657892593662634</c:v>
                </c:pt>
                <c:pt idx="73">
                  <c:v>1.7657892593662634</c:v>
                </c:pt>
                <c:pt idx="74">
                  <c:v>1.7657892593662634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(CPF)'!$P$228:$P$317</c:f>
              <c:numCache>
                <c:formatCode>0.00</c:formatCode>
                <c:ptCount val="90"/>
                <c:pt idx="0">
                  <c:v>-171.51133939602391</c:v>
                </c:pt>
                <c:pt idx="1">
                  <c:v>-73.511339396023914</c:v>
                </c:pt>
                <c:pt idx="2">
                  <c:v>-71.511339396023914</c:v>
                </c:pt>
                <c:pt idx="3">
                  <c:v>-18.511339396023914</c:v>
                </c:pt>
                <c:pt idx="4">
                  <c:v>10.488660603976086</c:v>
                </c:pt>
                <c:pt idx="5">
                  <c:v>-7.3327509174450825</c:v>
                </c:pt>
                <c:pt idx="6">
                  <c:v>-34.332750917445082</c:v>
                </c:pt>
                <c:pt idx="7">
                  <c:v>24.667249082554918</c:v>
                </c:pt>
                <c:pt idx="8">
                  <c:v>-38.332750917445082</c:v>
                </c:pt>
                <c:pt idx="9">
                  <c:v>53.667249082554918</c:v>
                </c:pt>
                <c:pt idx="10">
                  <c:v>63.986975521136173</c:v>
                </c:pt>
                <c:pt idx="11">
                  <c:v>74.986975521136173</c:v>
                </c:pt>
                <c:pt idx="12">
                  <c:v>61.986975521136173</c:v>
                </c:pt>
                <c:pt idx="13">
                  <c:v>29.986975521136173</c:v>
                </c:pt>
                <c:pt idx="14">
                  <c:v>114.98697552113617</c:v>
                </c:pt>
                <c:pt idx="15">
                  <c:v>-63.56563689717791</c:v>
                </c:pt>
                <c:pt idx="16">
                  <c:v>-63.56563689717791</c:v>
                </c:pt>
                <c:pt idx="17">
                  <c:v>33.43436310282209</c:v>
                </c:pt>
                <c:pt idx="18">
                  <c:v>8.4343631028220898</c:v>
                </c:pt>
                <c:pt idx="19">
                  <c:v>-8.5656368971779102</c:v>
                </c:pt>
                <c:pt idx="20">
                  <c:v>-74.004313250806121</c:v>
                </c:pt>
                <c:pt idx="21">
                  <c:v>-29.004313250806121</c:v>
                </c:pt>
                <c:pt idx="22">
                  <c:v>-57.004313250806121</c:v>
                </c:pt>
                <c:pt idx="23">
                  <c:v>-9.0043132508061205</c:v>
                </c:pt>
                <c:pt idx="24">
                  <c:v>-46.004313250806121</c:v>
                </c:pt>
                <c:pt idx="25">
                  <c:v>265.88115452143461</c:v>
                </c:pt>
                <c:pt idx="26">
                  <c:v>114.88115452143461</c:v>
                </c:pt>
                <c:pt idx="27">
                  <c:v>76.88115452143461</c:v>
                </c:pt>
                <c:pt idx="28">
                  <c:v>192.88115452143461</c:v>
                </c:pt>
                <c:pt idx="29">
                  <c:v>126.88115452143461</c:v>
                </c:pt>
                <c:pt idx="30">
                  <c:v>114.25530147722952</c:v>
                </c:pt>
                <c:pt idx="31">
                  <c:v>626.25530147722952</c:v>
                </c:pt>
                <c:pt idx="32">
                  <c:v>124.25530147722952</c:v>
                </c:pt>
                <c:pt idx="33">
                  <c:v>73.255301477229523</c:v>
                </c:pt>
                <c:pt idx="34">
                  <c:v>365.25530147722952</c:v>
                </c:pt>
                <c:pt idx="35">
                  <c:v>-40.807351658776724</c:v>
                </c:pt>
                <c:pt idx="36">
                  <c:v>124.19264834122328</c:v>
                </c:pt>
                <c:pt idx="37">
                  <c:v>262.19264834122328</c:v>
                </c:pt>
                <c:pt idx="38">
                  <c:v>16.192648341223276</c:v>
                </c:pt>
                <c:pt idx="39">
                  <c:v>162.19264834122328</c:v>
                </c:pt>
                <c:pt idx="40">
                  <c:v>67.199474497483379</c:v>
                </c:pt>
                <c:pt idx="41">
                  <c:v>-57.800525502516621</c:v>
                </c:pt>
                <c:pt idx="42">
                  <c:v>220.19947449748338</c:v>
                </c:pt>
                <c:pt idx="43">
                  <c:v>123.19947449748338</c:v>
                </c:pt>
                <c:pt idx="44">
                  <c:v>44.199474497483379</c:v>
                </c:pt>
                <c:pt idx="45">
                  <c:v>-31.08851368796536</c:v>
                </c:pt>
                <c:pt idx="46">
                  <c:v>6.9114863120346399</c:v>
                </c:pt>
                <c:pt idx="47">
                  <c:v>-53.08851368796536</c:v>
                </c:pt>
                <c:pt idx="48">
                  <c:v>-71.08851368796536</c:v>
                </c:pt>
                <c:pt idx="49">
                  <c:v>-110.08851368796536</c:v>
                </c:pt>
                <c:pt idx="50">
                  <c:v>332.3775368618908</c:v>
                </c:pt>
                <c:pt idx="51">
                  <c:v>82.377536861890803</c:v>
                </c:pt>
                <c:pt idx="52">
                  <c:v>-55.622463138109197</c:v>
                </c:pt>
                <c:pt idx="53">
                  <c:v>220.3775368618908</c:v>
                </c:pt>
                <c:pt idx="54">
                  <c:v>-45.622463138109197</c:v>
                </c:pt>
                <c:pt idx="55">
                  <c:v>46.24175709660517</c:v>
                </c:pt>
                <c:pt idx="56">
                  <c:v>215.24175709660517</c:v>
                </c:pt>
                <c:pt idx="57">
                  <c:v>293.24175709660517</c:v>
                </c:pt>
                <c:pt idx="58">
                  <c:v>48.24175709660517</c:v>
                </c:pt>
                <c:pt idx="59">
                  <c:v>5.2417570966051699</c:v>
                </c:pt>
                <c:pt idx="60">
                  <c:v>91.392324154739754</c:v>
                </c:pt>
                <c:pt idx="61">
                  <c:v>361.39232415473975</c:v>
                </c:pt>
                <c:pt idx="62">
                  <c:v>331.39232415473975</c:v>
                </c:pt>
                <c:pt idx="63">
                  <c:v>111.39232415473975</c:v>
                </c:pt>
                <c:pt idx="64">
                  <c:v>133.39232415473975</c:v>
                </c:pt>
                <c:pt idx="65">
                  <c:v>121.08096342056308</c:v>
                </c:pt>
                <c:pt idx="66">
                  <c:v>27.08096342056308</c:v>
                </c:pt>
                <c:pt idx="67">
                  <c:v>-101.91903657943692</c:v>
                </c:pt>
                <c:pt idx="68">
                  <c:v>93.08096342056308</c:v>
                </c:pt>
                <c:pt idx="69">
                  <c:v>189.08096342056308</c:v>
                </c:pt>
                <c:pt idx="70">
                  <c:v>36.964200948136039</c:v>
                </c:pt>
                <c:pt idx="71">
                  <c:v>-4.035799051863961</c:v>
                </c:pt>
                <c:pt idx="72">
                  <c:v>13.964200948136039</c:v>
                </c:pt>
                <c:pt idx="73">
                  <c:v>-118.03579905186396</c:v>
                </c:pt>
                <c:pt idx="74">
                  <c:v>-79.035799051863961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E-4393-A33D-DF8FB6F3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6.25E-2</c:v>
                </c:pt>
                <c:pt idx="112">
                  <c:v>6.25E-2</c:v>
                </c:pt>
                <c:pt idx="113">
                  <c:v>6.25E-2</c:v>
                </c:pt>
                <c:pt idx="114">
                  <c:v>6.25E-2</c:v>
                </c:pt>
                <c:pt idx="115">
                  <c:v>6.25E-2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0.1875</c:v>
                </c:pt>
                <c:pt idx="137">
                  <c:v>0.1875</c:v>
                </c:pt>
                <c:pt idx="138">
                  <c:v>0.1875</c:v>
                </c:pt>
                <c:pt idx="139">
                  <c:v>0.1875</c:v>
                </c:pt>
                <c:pt idx="140">
                  <c:v>0.1875</c:v>
                </c:pt>
                <c:pt idx="141">
                  <c:v>0.375</c:v>
                </c:pt>
                <c:pt idx="142">
                  <c:v>0.375</c:v>
                </c:pt>
                <c:pt idx="143">
                  <c:v>0.375</c:v>
                </c:pt>
                <c:pt idx="144">
                  <c:v>0.375</c:v>
                </c:pt>
                <c:pt idx="145">
                  <c:v>0.375</c:v>
                </c:pt>
                <c:pt idx="146">
                  <c:v>0.75</c:v>
                </c:pt>
                <c:pt idx="147">
                  <c:v>0.75</c:v>
                </c:pt>
                <c:pt idx="148">
                  <c:v>0.75</c:v>
                </c:pt>
                <c:pt idx="149">
                  <c:v>0.75</c:v>
                </c:pt>
                <c:pt idx="150">
                  <c:v>0.75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xVal>
          <c:yVal>
            <c:numRef>
              <c:f>'CA - MPs IMI (CPF)'!$B$25:$B$225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C9-4A70-A305-E45A6CB5D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(CPF)'!$C$46:$C$90</c:f>
              <c:numCache>
                <c:formatCode>General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 formatCode="0.00">
                  <c:v>708</c:v>
                </c:pt>
                <c:pt idx="6" formatCode="0.00">
                  <c:v>572</c:v>
                </c:pt>
                <c:pt idx="7" formatCode="0.00">
                  <c:v>547</c:v>
                </c:pt>
                <c:pt idx="8" formatCode="0.00">
                  <c:v>641</c:v>
                </c:pt>
                <c:pt idx="9" formatCode="0.00">
                  <c:v>644</c:v>
                </c:pt>
                <c:pt idx="10" formatCode="0.00">
                  <c:v>578</c:v>
                </c:pt>
                <c:pt idx="11" formatCode="0.00">
                  <c:v>550</c:v>
                </c:pt>
                <c:pt idx="12" formatCode="0.00">
                  <c:v>585</c:v>
                </c:pt>
                <c:pt idx="13" formatCode="0.00">
                  <c:v>421</c:v>
                </c:pt>
                <c:pt idx="14" formatCode="0.00">
                  <c:v>632</c:v>
                </c:pt>
                <c:pt idx="15" formatCode="0.00">
                  <c:v>616</c:v>
                </c:pt>
                <c:pt idx="16" formatCode="0.00">
                  <c:v>745</c:v>
                </c:pt>
                <c:pt idx="17" formatCode="0.00">
                  <c:v>611</c:v>
                </c:pt>
                <c:pt idx="18" formatCode="0.00">
                  <c:v>586</c:v>
                </c:pt>
                <c:pt idx="19" formatCode="0.00">
                  <c:v>522</c:v>
                </c:pt>
                <c:pt idx="20" formatCode="0.00">
                  <c:v>549</c:v>
                </c:pt>
                <c:pt idx="21" formatCode="0.00">
                  <c:v>552</c:v>
                </c:pt>
                <c:pt idx="22" formatCode="0.00">
                  <c:v>473</c:v>
                </c:pt>
                <c:pt idx="23" formatCode="0.00">
                  <c:v>350</c:v>
                </c:pt>
                <c:pt idx="24" formatCode="0.00">
                  <c:v>626</c:v>
                </c:pt>
              </c:numCache>
            </c:numRef>
          </c:xVal>
          <c:yVal>
            <c:numRef>
              <c:f>'CA - MPs IMI (CPF)'!$I$46:$I$90</c:f>
              <c:numCache>
                <c:formatCode>0.00</c:formatCode>
                <c:ptCount val="45"/>
                <c:pt idx="0">
                  <c:v>660.30573582556985</c:v>
                </c:pt>
                <c:pt idx="1">
                  <c:v>660.30573582556985</c:v>
                </c:pt>
                <c:pt idx="2">
                  <c:v>660.30573582556985</c:v>
                </c:pt>
                <c:pt idx="3">
                  <c:v>660.30573582556985</c:v>
                </c:pt>
                <c:pt idx="4">
                  <c:v>660.30573582556985</c:v>
                </c:pt>
                <c:pt idx="5">
                  <c:v>629.3518323818389</c:v>
                </c:pt>
                <c:pt idx="6">
                  <c:v>629.3518323818389</c:v>
                </c:pt>
                <c:pt idx="7">
                  <c:v>629.3518323818389</c:v>
                </c:pt>
                <c:pt idx="8">
                  <c:v>629.3518323818389</c:v>
                </c:pt>
                <c:pt idx="9">
                  <c:v>629.3518323818389</c:v>
                </c:pt>
                <c:pt idx="10">
                  <c:v>588.87048722596001</c:v>
                </c:pt>
                <c:pt idx="11">
                  <c:v>588.87048722596001</c:v>
                </c:pt>
                <c:pt idx="12">
                  <c:v>588.87048722596001</c:v>
                </c:pt>
                <c:pt idx="13">
                  <c:v>588.87048722596001</c:v>
                </c:pt>
                <c:pt idx="14">
                  <c:v>588.87048722596001</c:v>
                </c:pt>
                <c:pt idx="15">
                  <c:v>538.11304305904162</c:v>
                </c:pt>
                <c:pt idx="16">
                  <c:v>538.11304305904162</c:v>
                </c:pt>
                <c:pt idx="17">
                  <c:v>538.11304305904162</c:v>
                </c:pt>
                <c:pt idx="18">
                  <c:v>538.11304305904162</c:v>
                </c:pt>
                <c:pt idx="19">
                  <c:v>538.11304305904162</c:v>
                </c:pt>
                <c:pt idx="20">
                  <c:v>477.7284857271946</c:v>
                </c:pt>
                <c:pt idx="21">
                  <c:v>477.7284857271946</c:v>
                </c:pt>
                <c:pt idx="22">
                  <c:v>477.7284857271946</c:v>
                </c:pt>
                <c:pt idx="23">
                  <c:v>477.7284857271946</c:v>
                </c:pt>
                <c:pt idx="24">
                  <c:v>477.7284857271946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C-43A2-9F0A-9081FB2F7E4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 MPs IMI (CPF)'!$I$91:$I$135</c:f>
              <c:numCache>
                <c:formatCode>0.00</c:formatCode>
                <c:ptCount val="45"/>
                <c:pt idx="0">
                  <c:v>700.02674958857745</c:v>
                </c:pt>
                <c:pt idx="1">
                  <c:v>700.02674958857745</c:v>
                </c:pt>
                <c:pt idx="2">
                  <c:v>700.02674958857745</c:v>
                </c:pt>
                <c:pt idx="3">
                  <c:v>700.02674958857745</c:v>
                </c:pt>
                <c:pt idx="4">
                  <c:v>700.02674958857745</c:v>
                </c:pt>
                <c:pt idx="5">
                  <c:v>619.96385231920226</c:v>
                </c:pt>
                <c:pt idx="6">
                  <c:v>619.96385231920226</c:v>
                </c:pt>
                <c:pt idx="7">
                  <c:v>619.96385231920226</c:v>
                </c:pt>
                <c:pt idx="8">
                  <c:v>619.96385231920226</c:v>
                </c:pt>
                <c:pt idx="9">
                  <c:v>619.96385231920226</c:v>
                </c:pt>
                <c:pt idx="10">
                  <c:v>442.69425382446246</c:v>
                </c:pt>
                <c:pt idx="11">
                  <c:v>442.69425382446246</c:v>
                </c:pt>
                <c:pt idx="12">
                  <c:v>442.69425382446246</c:v>
                </c:pt>
                <c:pt idx="13">
                  <c:v>442.69425382446246</c:v>
                </c:pt>
                <c:pt idx="14">
                  <c:v>442.69425382446246</c:v>
                </c:pt>
                <c:pt idx="15">
                  <c:v>221.22439756745013</c:v>
                </c:pt>
                <c:pt idx="16">
                  <c:v>221.22439756745013</c:v>
                </c:pt>
                <c:pt idx="17">
                  <c:v>221.22439756745013</c:v>
                </c:pt>
                <c:pt idx="18">
                  <c:v>221.22439756745013</c:v>
                </c:pt>
                <c:pt idx="19">
                  <c:v>221.22439756745013</c:v>
                </c:pt>
                <c:pt idx="20">
                  <c:v>80.399694136759692</c:v>
                </c:pt>
                <c:pt idx="21">
                  <c:v>80.399694136759692</c:v>
                </c:pt>
                <c:pt idx="22">
                  <c:v>80.399694136759692</c:v>
                </c:pt>
                <c:pt idx="23">
                  <c:v>80.399694136759692</c:v>
                </c:pt>
                <c:pt idx="24">
                  <c:v>80.399694136759692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DC-43A2-9F0A-9081FB2F7E4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(CPF)'!$C$136:$C$225</c:f>
              <c:numCache>
                <c:formatCode>0.00</c:formatCode>
                <c:ptCount val="90"/>
                <c:pt idx="0">
                  <c:v>514</c:v>
                </c:pt>
                <c:pt idx="1">
                  <c:v>612</c:v>
                </c:pt>
                <c:pt idx="2">
                  <c:v>614</c:v>
                </c:pt>
                <c:pt idx="3">
                  <c:v>667</c:v>
                </c:pt>
                <c:pt idx="4">
                  <c:v>696</c:v>
                </c:pt>
                <c:pt idx="5">
                  <c:v>632</c:v>
                </c:pt>
                <c:pt idx="6">
                  <c:v>605</c:v>
                </c:pt>
                <c:pt idx="7">
                  <c:v>664</c:v>
                </c:pt>
                <c:pt idx="8">
                  <c:v>601</c:v>
                </c:pt>
                <c:pt idx="9">
                  <c:v>693</c:v>
                </c:pt>
                <c:pt idx="10">
                  <c:v>594</c:v>
                </c:pt>
                <c:pt idx="11">
                  <c:v>605</c:v>
                </c:pt>
                <c:pt idx="12">
                  <c:v>592</c:v>
                </c:pt>
                <c:pt idx="13">
                  <c:v>560</c:v>
                </c:pt>
                <c:pt idx="14">
                  <c:v>645</c:v>
                </c:pt>
                <c:pt idx="15">
                  <c:v>257</c:v>
                </c:pt>
                <c:pt idx="16">
                  <c:v>257</c:v>
                </c:pt>
                <c:pt idx="17">
                  <c:v>354</c:v>
                </c:pt>
                <c:pt idx="18">
                  <c:v>329</c:v>
                </c:pt>
                <c:pt idx="19">
                  <c:v>312</c:v>
                </c:pt>
                <c:pt idx="20">
                  <c:v>43</c:v>
                </c:pt>
                <c:pt idx="21">
                  <c:v>88</c:v>
                </c:pt>
                <c:pt idx="22">
                  <c:v>60</c:v>
                </c:pt>
                <c:pt idx="23">
                  <c:v>108</c:v>
                </c:pt>
                <c:pt idx="24">
                  <c:v>71</c:v>
                </c:pt>
                <c:pt idx="25">
                  <c:v>959</c:v>
                </c:pt>
                <c:pt idx="26">
                  <c:v>808</c:v>
                </c:pt>
                <c:pt idx="27">
                  <c:v>770</c:v>
                </c:pt>
                <c:pt idx="28">
                  <c:v>886</c:v>
                </c:pt>
                <c:pt idx="29">
                  <c:v>820</c:v>
                </c:pt>
                <c:pt idx="30">
                  <c:v>785</c:v>
                </c:pt>
                <c:pt idx="31">
                  <c:v>1297</c:v>
                </c:pt>
                <c:pt idx="32">
                  <c:v>795</c:v>
                </c:pt>
                <c:pt idx="33">
                  <c:v>744</c:v>
                </c:pt>
                <c:pt idx="34">
                  <c:v>1036</c:v>
                </c:pt>
                <c:pt idx="35">
                  <c:v>594</c:v>
                </c:pt>
                <c:pt idx="36">
                  <c:v>759</c:v>
                </c:pt>
                <c:pt idx="37">
                  <c:v>897</c:v>
                </c:pt>
                <c:pt idx="38">
                  <c:v>651</c:v>
                </c:pt>
                <c:pt idx="39">
                  <c:v>797</c:v>
                </c:pt>
                <c:pt idx="40">
                  <c:v>639</c:v>
                </c:pt>
                <c:pt idx="41">
                  <c:v>514</c:v>
                </c:pt>
                <c:pt idx="42">
                  <c:v>792</c:v>
                </c:pt>
                <c:pt idx="43">
                  <c:v>695</c:v>
                </c:pt>
                <c:pt idx="44">
                  <c:v>616</c:v>
                </c:pt>
                <c:pt idx="45">
                  <c:v>413</c:v>
                </c:pt>
                <c:pt idx="46">
                  <c:v>451</c:v>
                </c:pt>
                <c:pt idx="47">
                  <c:v>391</c:v>
                </c:pt>
                <c:pt idx="48">
                  <c:v>373</c:v>
                </c:pt>
                <c:pt idx="49">
                  <c:v>334</c:v>
                </c:pt>
                <c:pt idx="50">
                  <c:v>1018</c:v>
                </c:pt>
                <c:pt idx="51">
                  <c:v>768</c:v>
                </c:pt>
                <c:pt idx="52">
                  <c:v>630</c:v>
                </c:pt>
                <c:pt idx="53">
                  <c:v>906</c:v>
                </c:pt>
                <c:pt idx="54">
                  <c:v>640</c:v>
                </c:pt>
                <c:pt idx="55">
                  <c:v>700</c:v>
                </c:pt>
                <c:pt idx="56">
                  <c:v>869</c:v>
                </c:pt>
                <c:pt idx="57">
                  <c:v>947</c:v>
                </c:pt>
                <c:pt idx="58">
                  <c:v>702</c:v>
                </c:pt>
                <c:pt idx="59">
                  <c:v>659</c:v>
                </c:pt>
                <c:pt idx="60">
                  <c:v>684</c:v>
                </c:pt>
                <c:pt idx="61">
                  <c:v>954</c:v>
                </c:pt>
                <c:pt idx="62">
                  <c:v>924</c:v>
                </c:pt>
                <c:pt idx="63">
                  <c:v>704</c:v>
                </c:pt>
                <c:pt idx="64">
                  <c:v>726</c:v>
                </c:pt>
                <c:pt idx="65">
                  <c:v>582</c:v>
                </c:pt>
                <c:pt idx="66">
                  <c:v>488</c:v>
                </c:pt>
                <c:pt idx="67">
                  <c:v>359</c:v>
                </c:pt>
                <c:pt idx="68">
                  <c:v>554</c:v>
                </c:pt>
                <c:pt idx="69">
                  <c:v>650</c:v>
                </c:pt>
                <c:pt idx="70">
                  <c:v>260</c:v>
                </c:pt>
                <c:pt idx="71">
                  <c:v>219</c:v>
                </c:pt>
                <c:pt idx="72">
                  <c:v>237</c:v>
                </c:pt>
                <c:pt idx="73">
                  <c:v>105</c:v>
                </c:pt>
                <c:pt idx="74">
                  <c:v>144</c:v>
                </c:pt>
              </c:numCache>
            </c:numRef>
          </c:xVal>
          <c:yVal>
            <c:numRef>
              <c:f>'CA - MPs IMI (CPF)'!$I$136:$I$225</c:f>
              <c:numCache>
                <c:formatCode>0.00</c:formatCode>
                <c:ptCount val="90"/>
                <c:pt idx="0">
                  <c:v>686.06664352753114</c:v>
                </c:pt>
                <c:pt idx="1">
                  <c:v>686.06664352753114</c:v>
                </c:pt>
                <c:pt idx="2">
                  <c:v>686.06664352753114</c:v>
                </c:pt>
                <c:pt idx="3">
                  <c:v>686.06664352753114</c:v>
                </c:pt>
                <c:pt idx="4">
                  <c:v>686.06664352753114</c:v>
                </c:pt>
                <c:pt idx="5">
                  <c:v>641.8067794840108</c:v>
                </c:pt>
                <c:pt idx="6">
                  <c:v>641.8067794840108</c:v>
                </c:pt>
                <c:pt idx="7">
                  <c:v>641.8067794840108</c:v>
                </c:pt>
                <c:pt idx="8">
                  <c:v>641.8067794840108</c:v>
                </c:pt>
                <c:pt idx="9">
                  <c:v>641.8067794840108</c:v>
                </c:pt>
                <c:pt idx="10">
                  <c:v>541.19088808189872</c:v>
                </c:pt>
                <c:pt idx="11">
                  <c:v>541.19088808189872</c:v>
                </c:pt>
                <c:pt idx="12">
                  <c:v>541.19088808189872</c:v>
                </c:pt>
                <c:pt idx="13">
                  <c:v>541.19088808189872</c:v>
                </c:pt>
                <c:pt idx="14">
                  <c:v>541.19088808189872</c:v>
                </c:pt>
                <c:pt idx="15">
                  <c:v>353.08622170514718</c:v>
                </c:pt>
                <c:pt idx="16">
                  <c:v>353.08622170514718</c:v>
                </c:pt>
                <c:pt idx="17">
                  <c:v>353.08622170514718</c:v>
                </c:pt>
                <c:pt idx="18">
                  <c:v>353.08622170514718</c:v>
                </c:pt>
                <c:pt idx="19">
                  <c:v>353.08622170514718</c:v>
                </c:pt>
                <c:pt idx="20">
                  <c:v>158.51082643843048</c:v>
                </c:pt>
                <c:pt idx="21">
                  <c:v>158.51082643843048</c:v>
                </c:pt>
                <c:pt idx="22">
                  <c:v>158.51082643843048</c:v>
                </c:pt>
                <c:pt idx="23">
                  <c:v>158.51082643843048</c:v>
                </c:pt>
                <c:pt idx="24">
                  <c:v>158.51082643843048</c:v>
                </c:pt>
                <c:pt idx="25">
                  <c:v>693.88233957711418</c:v>
                </c:pt>
                <c:pt idx="26">
                  <c:v>693.88233957711418</c:v>
                </c:pt>
                <c:pt idx="27">
                  <c:v>693.88233957711418</c:v>
                </c:pt>
                <c:pt idx="28">
                  <c:v>693.88233957711418</c:v>
                </c:pt>
                <c:pt idx="29">
                  <c:v>693.88233957711418</c:v>
                </c:pt>
                <c:pt idx="30">
                  <c:v>673.03492886220556</c:v>
                </c:pt>
                <c:pt idx="31">
                  <c:v>673.03492886220556</c:v>
                </c:pt>
                <c:pt idx="32">
                  <c:v>673.03492886220556</c:v>
                </c:pt>
                <c:pt idx="33">
                  <c:v>673.03492886220556</c:v>
                </c:pt>
                <c:pt idx="34">
                  <c:v>673.03492886220556</c:v>
                </c:pt>
                <c:pt idx="35">
                  <c:v>641.8449433859405</c:v>
                </c:pt>
                <c:pt idx="36">
                  <c:v>641.8449433859405</c:v>
                </c:pt>
                <c:pt idx="37">
                  <c:v>641.8449433859405</c:v>
                </c:pt>
                <c:pt idx="38">
                  <c:v>641.8449433859405</c:v>
                </c:pt>
                <c:pt idx="39">
                  <c:v>641.8449433859405</c:v>
                </c:pt>
                <c:pt idx="40">
                  <c:v>594.37071997279918</c:v>
                </c:pt>
                <c:pt idx="41">
                  <c:v>594.37071997279918</c:v>
                </c:pt>
                <c:pt idx="42">
                  <c:v>594.37071997279918</c:v>
                </c:pt>
                <c:pt idx="43">
                  <c:v>594.37071997279918</c:v>
                </c:pt>
                <c:pt idx="44">
                  <c:v>594.37071997279918</c:v>
                </c:pt>
                <c:pt idx="45">
                  <c:v>520.60474283821191</c:v>
                </c:pt>
                <c:pt idx="46">
                  <c:v>520.60474283821191</c:v>
                </c:pt>
                <c:pt idx="47">
                  <c:v>520.60474283821191</c:v>
                </c:pt>
                <c:pt idx="48">
                  <c:v>520.60474283821191</c:v>
                </c:pt>
                <c:pt idx="49">
                  <c:v>520.60474283821191</c:v>
                </c:pt>
                <c:pt idx="50">
                  <c:v>686.42946120099873</c:v>
                </c:pt>
                <c:pt idx="51">
                  <c:v>686.42946120099873</c:v>
                </c:pt>
                <c:pt idx="52">
                  <c:v>686.42946120099873</c:v>
                </c:pt>
                <c:pt idx="53">
                  <c:v>686.42946120099873</c:v>
                </c:pt>
                <c:pt idx="54">
                  <c:v>686.42946120099873</c:v>
                </c:pt>
                <c:pt idx="55">
                  <c:v>656.55681266277929</c:v>
                </c:pt>
                <c:pt idx="56">
                  <c:v>656.55681266277929</c:v>
                </c:pt>
                <c:pt idx="57">
                  <c:v>656.55681266277929</c:v>
                </c:pt>
                <c:pt idx="58">
                  <c:v>656.55681266277929</c:v>
                </c:pt>
                <c:pt idx="59">
                  <c:v>656.55681266277929</c:v>
                </c:pt>
                <c:pt idx="60">
                  <c:v>603.21664190988781</c:v>
                </c:pt>
                <c:pt idx="61">
                  <c:v>603.21664190988781</c:v>
                </c:pt>
                <c:pt idx="62">
                  <c:v>603.21664190988781</c:v>
                </c:pt>
                <c:pt idx="63">
                  <c:v>603.21664190988781</c:v>
                </c:pt>
                <c:pt idx="64">
                  <c:v>603.21664190988781</c:v>
                </c:pt>
                <c:pt idx="65">
                  <c:v>502.32135531022232</c:v>
                </c:pt>
                <c:pt idx="66">
                  <c:v>502.32135531022232</c:v>
                </c:pt>
                <c:pt idx="67">
                  <c:v>502.32135531022232</c:v>
                </c:pt>
                <c:pt idx="68">
                  <c:v>502.32135531022232</c:v>
                </c:pt>
                <c:pt idx="69">
                  <c:v>502.32135531022232</c:v>
                </c:pt>
                <c:pt idx="70">
                  <c:v>331.33151012065457</c:v>
                </c:pt>
                <c:pt idx="71">
                  <c:v>331.33151012065457</c:v>
                </c:pt>
                <c:pt idx="72">
                  <c:v>331.33151012065457</c:v>
                </c:pt>
                <c:pt idx="73">
                  <c:v>331.33151012065457</c:v>
                </c:pt>
                <c:pt idx="74">
                  <c:v>331.33151012065457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C-43A2-9F0A-9081FB2F7E4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xVal>
          <c:y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DC-43A2-9F0A-9081FB2F7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(CPF)'!$I$228:$I$317</c:f>
              <c:numCache>
                <c:formatCode>General</c:formatCode>
                <c:ptCount val="90"/>
                <c:pt idx="0">
                  <c:v>0.15512607639892054</c:v>
                </c:pt>
                <c:pt idx="1">
                  <c:v>0.15512607639892054</c:v>
                </c:pt>
                <c:pt idx="2">
                  <c:v>0.15512607639892054</c:v>
                </c:pt>
                <c:pt idx="3">
                  <c:v>0.15512607639892054</c:v>
                </c:pt>
                <c:pt idx="4">
                  <c:v>0.15512607639892054</c:v>
                </c:pt>
                <c:pt idx="5">
                  <c:v>0.31025215279784107</c:v>
                </c:pt>
                <c:pt idx="6">
                  <c:v>0.31025215279784107</c:v>
                </c:pt>
                <c:pt idx="7">
                  <c:v>0.31025215279784107</c:v>
                </c:pt>
                <c:pt idx="8">
                  <c:v>0.31025215279784107</c:v>
                </c:pt>
                <c:pt idx="9">
                  <c:v>0.31025215279784107</c:v>
                </c:pt>
                <c:pt idx="10">
                  <c:v>0.62050430559568215</c:v>
                </c:pt>
                <c:pt idx="11">
                  <c:v>0.62050430559568215</c:v>
                </c:pt>
                <c:pt idx="12">
                  <c:v>0.62050430559568215</c:v>
                </c:pt>
                <c:pt idx="13">
                  <c:v>0.62050430559568215</c:v>
                </c:pt>
                <c:pt idx="14">
                  <c:v>0.62050430559568215</c:v>
                </c:pt>
                <c:pt idx="15">
                  <c:v>1.2410086111913643</c:v>
                </c:pt>
                <c:pt idx="16">
                  <c:v>1.2410086111913643</c:v>
                </c:pt>
                <c:pt idx="17">
                  <c:v>1.2410086111913643</c:v>
                </c:pt>
                <c:pt idx="18">
                  <c:v>1.2410086111913643</c:v>
                </c:pt>
                <c:pt idx="19">
                  <c:v>1.2410086111913643</c:v>
                </c:pt>
                <c:pt idx="20">
                  <c:v>2.4820172223827286</c:v>
                </c:pt>
                <c:pt idx="21">
                  <c:v>2.4820172223827286</c:v>
                </c:pt>
                <c:pt idx="22">
                  <c:v>2.4820172223827286</c:v>
                </c:pt>
                <c:pt idx="23">
                  <c:v>2.4820172223827286</c:v>
                </c:pt>
                <c:pt idx="24">
                  <c:v>2.4820172223827286</c:v>
                </c:pt>
                <c:pt idx="25">
                  <c:v>6.5597581021862389E-2</c:v>
                </c:pt>
                <c:pt idx="26">
                  <c:v>6.5597581021862389E-2</c:v>
                </c:pt>
                <c:pt idx="27">
                  <c:v>6.5597581021862389E-2</c:v>
                </c:pt>
                <c:pt idx="28">
                  <c:v>6.5597581021862389E-2</c:v>
                </c:pt>
                <c:pt idx="29">
                  <c:v>6.5597581021862389E-2</c:v>
                </c:pt>
                <c:pt idx="30">
                  <c:v>0.13119516204372478</c:v>
                </c:pt>
                <c:pt idx="31">
                  <c:v>0.13119516204372478</c:v>
                </c:pt>
                <c:pt idx="32">
                  <c:v>0.13119516204372478</c:v>
                </c:pt>
                <c:pt idx="33">
                  <c:v>0.13119516204372478</c:v>
                </c:pt>
                <c:pt idx="34">
                  <c:v>0.13119516204372478</c:v>
                </c:pt>
                <c:pt idx="35">
                  <c:v>0.26239032408744956</c:v>
                </c:pt>
                <c:pt idx="36">
                  <c:v>0.26239032408744956</c:v>
                </c:pt>
                <c:pt idx="37">
                  <c:v>0.26239032408744956</c:v>
                </c:pt>
                <c:pt idx="38">
                  <c:v>0.26239032408744956</c:v>
                </c:pt>
                <c:pt idx="39">
                  <c:v>0.26239032408744956</c:v>
                </c:pt>
                <c:pt idx="40">
                  <c:v>0.52478064817489911</c:v>
                </c:pt>
                <c:pt idx="41">
                  <c:v>0.52478064817489911</c:v>
                </c:pt>
                <c:pt idx="42">
                  <c:v>0.52478064817489911</c:v>
                </c:pt>
                <c:pt idx="43">
                  <c:v>0.52478064817489911</c:v>
                </c:pt>
                <c:pt idx="44">
                  <c:v>0.52478064817489911</c:v>
                </c:pt>
                <c:pt idx="45">
                  <c:v>1.0495612963497982</c:v>
                </c:pt>
                <c:pt idx="46">
                  <c:v>1.0495612963497982</c:v>
                </c:pt>
                <c:pt idx="47">
                  <c:v>1.0495612963497982</c:v>
                </c:pt>
                <c:pt idx="48">
                  <c:v>1.0495612963497982</c:v>
                </c:pt>
                <c:pt idx="49">
                  <c:v>1.0495612963497982</c:v>
                </c:pt>
                <c:pt idx="50">
                  <c:v>0.11036182871039146</c:v>
                </c:pt>
                <c:pt idx="51">
                  <c:v>0.11036182871039146</c:v>
                </c:pt>
                <c:pt idx="52">
                  <c:v>0.11036182871039146</c:v>
                </c:pt>
                <c:pt idx="53">
                  <c:v>0.11036182871039146</c:v>
                </c:pt>
                <c:pt idx="54">
                  <c:v>0.11036182871039146</c:v>
                </c:pt>
                <c:pt idx="55">
                  <c:v>0.22072365742078293</c:v>
                </c:pt>
                <c:pt idx="56">
                  <c:v>0.22072365742078293</c:v>
                </c:pt>
                <c:pt idx="57">
                  <c:v>0.22072365742078293</c:v>
                </c:pt>
                <c:pt idx="58">
                  <c:v>0.22072365742078293</c:v>
                </c:pt>
                <c:pt idx="59">
                  <c:v>0.22072365742078293</c:v>
                </c:pt>
                <c:pt idx="60">
                  <c:v>0.44144731484156585</c:v>
                </c:pt>
                <c:pt idx="61">
                  <c:v>0.44144731484156585</c:v>
                </c:pt>
                <c:pt idx="62">
                  <c:v>0.44144731484156585</c:v>
                </c:pt>
                <c:pt idx="63">
                  <c:v>0.44144731484156585</c:v>
                </c:pt>
                <c:pt idx="64">
                  <c:v>0.44144731484156585</c:v>
                </c:pt>
                <c:pt idx="65">
                  <c:v>0.8828946296831317</c:v>
                </c:pt>
                <c:pt idx="66">
                  <c:v>0.8828946296831317</c:v>
                </c:pt>
                <c:pt idx="67">
                  <c:v>0.8828946296831317</c:v>
                </c:pt>
                <c:pt idx="68">
                  <c:v>0.8828946296831317</c:v>
                </c:pt>
                <c:pt idx="69">
                  <c:v>0.8828946296831317</c:v>
                </c:pt>
                <c:pt idx="70">
                  <c:v>1.7657892593662634</c:v>
                </c:pt>
                <c:pt idx="71">
                  <c:v>1.7657892593662634</c:v>
                </c:pt>
                <c:pt idx="72">
                  <c:v>1.7657892593662634</c:v>
                </c:pt>
                <c:pt idx="73">
                  <c:v>1.7657892593662634</c:v>
                </c:pt>
                <c:pt idx="74">
                  <c:v>1.7657892593662634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(CPF)'!$J$228:$J$317</c:f>
              <c:numCache>
                <c:formatCode>0.00</c:formatCode>
                <c:ptCount val="90"/>
                <c:pt idx="0">
                  <c:v>-172.06664352753114</c:v>
                </c:pt>
                <c:pt idx="1">
                  <c:v>-74.066643527531141</c:v>
                </c:pt>
                <c:pt idx="2">
                  <c:v>-72.066643527531141</c:v>
                </c:pt>
                <c:pt idx="3">
                  <c:v>-19.066643527531141</c:v>
                </c:pt>
                <c:pt idx="4">
                  <c:v>9.9333564724688586</c:v>
                </c:pt>
                <c:pt idx="5">
                  <c:v>-9.8067794840108036</c:v>
                </c:pt>
                <c:pt idx="6">
                  <c:v>-36.806779484010804</c:v>
                </c:pt>
                <c:pt idx="7">
                  <c:v>22.193220515989196</c:v>
                </c:pt>
                <c:pt idx="8">
                  <c:v>-40.806779484010804</c:v>
                </c:pt>
                <c:pt idx="9">
                  <c:v>51.193220515989196</c:v>
                </c:pt>
                <c:pt idx="10">
                  <c:v>52.80911191810128</c:v>
                </c:pt>
                <c:pt idx="11">
                  <c:v>63.80911191810128</c:v>
                </c:pt>
                <c:pt idx="12">
                  <c:v>50.80911191810128</c:v>
                </c:pt>
                <c:pt idx="13">
                  <c:v>18.80911191810128</c:v>
                </c:pt>
                <c:pt idx="14">
                  <c:v>103.80911191810128</c:v>
                </c:pt>
                <c:pt idx="15">
                  <c:v>-96.086221705147182</c:v>
                </c:pt>
                <c:pt idx="16">
                  <c:v>-96.086221705147182</c:v>
                </c:pt>
                <c:pt idx="17">
                  <c:v>0.91377829485281836</c:v>
                </c:pt>
                <c:pt idx="18">
                  <c:v>-24.086221705147182</c:v>
                </c:pt>
                <c:pt idx="19">
                  <c:v>-41.086221705147182</c:v>
                </c:pt>
                <c:pt idx="20">
                  <c:v>-115.51082643843048</c:v>
                </c:pt>
                <c:pt idx="21">
                  <c:v>-70.510826438430485</c:v>
                </c:pt>
                <c:pt idx="22">
                  <c:v>-98.510826438430485</c:v>
                </c:pt>
                <c:pt idx="23">
                  <c:v>-50.510826438430485</c:v>
                </c:pt>
                <c:pt idx="24">
                  <c:v>-87.510826438430485</c:v>
                </c:pt>
                <c:pt idx="25">
                  <c:v>265.11766042288582</c:v>
                </c:pt>
                <c:pt idx="26">
                  <c:v>114.11766042288582</c:v>
                </c:pt>
                <c:pt idx="27">
                  <c:v>76.11766042288582</c:v>
                </c:pt>
                <c:pt idx="28">
                  <c:v>192.11766042288582</c:v>
                </c:pt>
                <c:pt idx="29">
                  <c:v>126.11766042288582</c:v>
                </c:pt>
                <c:pt idx="30">
                  <c:v>111.96507113779444</c:v>
                </c:pt>
                <c:pt idx="31">
                  <c:v>623.96507113779444</c:v>
                </c:pt>
                <c:pt idx="32">
                  <c:v>121.96507113779444</c:v>
                </c:pt>
                <c:pt idx="33">
                  <c:v>70.965071137794439</c:v>
                </c:pt>
                <c:pt idx="34">
                  <c:v>362.96507113779444</c:v>
                </c:pt>
                <c:pt idx="35">
                  <c:v>-47.844943385940496</c:v>
                </c:pt>
                <c:pt idx="36">
                  <c:v>117.1550566140595</c:v>
                </c:pt>
                <c:pt idx="37">
                  <c:v>255.1550566140595</c:v>
                </c:pt>
                <c:pt idx="38">
                  <c:v>9.1550566140595038</c:v>
                </c:pt>
                <c:pt idx="39">
                  <c:v>155.1550566140595</c:v>
                </c:pt>
                <c:pt idx="40">
                  <c:v>44.629280027200821</c:v>
                </c:pt>
                <c:pt idx="41">
                  <c:v>-80.370719972799179</c:v>
                </c:pt>
                <c:pt idx="42">
                  <c:v>197.62928002720082</c:v>
                </c:pt>
                <c:pt idx="43">
                  <c:v>100.62928002720082</c:v>
                </c:pt>
                <c:pt idx="44">
                  <c:v>21.629280027200821</c:v>
                </c:pt>
                <c:pt idx="45">
                  <c:v>-107.60474283821191</c:v>
                </c:pt>
                <c:pt idx="46">
                  <c:v>-69.604742838211905</c:v>
                </c:pt>
                <c:pt idx="47">
                  <c:v>-129.60474283821191</c:v>
                </c:pt>
                <c:pt idx="48">
                  <c:v>-147.60474283821191</c:v>
                </c:pt>
                <c:pt idx="49">
                  <c:v>-186.60474283821191</c:v>
                </c:pt>
                <c:pt idx="50">
                  <c:v>331.57053879900127</c:v>
                </c:pt>
                <c:pt idx="51">
                  <c:v>81.57053879900127</c:v>
                </c:pt>
                <c:pt idx="52">
                  <c:v>-56.42946120099873</c:v>
                </c:pt>
                <c:pt idx="53">
                  <c:v>219.57053879900127</c:v>
                </c:pt>
                <c:pt idx="54">
                  <c:v>-46.42946120099873</c:v>
                </c:pt>
                <c:pt idx="55">
                  <c:v>43.443187337220706</c:v>
                </c:pt>
                <c:pt idx="56">
                  <c:v>212.44318733722071</c:v>
                </c:pt>
                <c:pt idx="57">
                  <c:v>290.44318733722071</c:v>
                </c:pt>
                <c:pt idx="58">
                  <c:v>45.443187337220706</c:v>
                </c:pt>
                <c:pt idx="59">
                  <c:v>2.4431873372207065</c:v>
                </c:pt>
                <c:pt idx="60">
                  <c:v>80.783358090112188</c:v>
                </c:pt>
                <c:pt idx="61">
                  <c:v>350.78335809011219</c:v>
                </c:pt>
                <c:pt idx="62">
                  <c:v>320.78335809011219</c:v>
                </c:pt>
                <c:pt idx="63">
                  <c:v>100.78335809011219</c:v>
                </c:pt>
                <c:pt idx="64">
                  <c:v>122.78335809011219</c:v>
                </c:pt>
                <c:pt idx="65">
                  <c:v>79.678644689777684</c:v>
                </c:pt>
                <c:pt idx="66">
                  <c:v>-14.321355310222316</c:v>
                </c:pt>
                <c:pt idx="67">
                  <c:v>-143.32135531022232</c:v>
                </c:pt>
                <c:pt idx="68">
                  <c:v>51.678644689777684</c:v>
                </c:pt>
                <c:pt idx="69">
                  <c:v>147.67864468977768</c:v>
                </c:pt>
                <c:pt idx="70">
                  <c:v>-71.331510120654571</c:v>
                </c:pt>
                <c:pt idx="71">
                  <c:v>-112.33151012065457</c:v>
                </c:pt>
                <c:pt idx="72">
                  <c:v>-94.331510120654571</c:v>
                </c:pt>
                <c:pt idx="73">
                  <c:v>-226.33151012065457</c:v>
                </c:pt>
                <c:pt idx="74">
                  <c:v>-187.33151012065457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06C-9D8C-9DE2D03A5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(CPF)'!$C$46:$C$90</c:f>
              <c:numCache>
                <c:formatCode>General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 formatCode="0.00">
                  <c:v>708</c:v>
                </c:pt>
                <c:pt idx="6" formatCode="0.00">
                  <c:v>572</c:v>
                </c:pt>
                <c:pt idx="7" formatCode="0.00">
                  <c:v>547</c:v>
                </c:pt>
                <c:pt idx="8" formatCode="0.00">
                  <c:v>641</c:v>
                </c:pt>
                <c:pt idx="9" formatCode="0.00">
                  <c:v>644</c:v>
                </c:pt>
                <c:pt idx="10" formatCode="0.00">
                  <c:v>578</c:v>
                </c:pt>
                <c:pt idx="11" formatCode="0.00">
                  <c:v>550</c:v>
                </c:pt>
                <c:pt idx="12" formatCode="0.00">
                  <c:v>585</c:v>
                </c:pt>
                <c:pt idx="13" formatCode="0.00">
                  <c:v>421</c:v>
                </c:pt>
                <c:pt idx="14" formatCode="0.00">
                  <c:v>632</c:v>
                </c:pt>
                <c:pt idx="15" formatCode="0.00">
                  <c:v>616</c:v>
                </c:pt>
                <c:pt idx="16" formatCode="0.00">
                  <c:v>745</c:v>
                </c:pt>
                <c:pt idx="17" formatCode="0.00">
                  <c:v>611</c:v>
                </c:pt>
                <c:pt idx="18" formatCode="0.00">
                  <c:v>586</c:v>
                </c:pt>
                <c:pt idx="19" formatCode="0.00">
                  <c:v>522</c:v>
                </c:pt>
                <c:pt idx="20" formatCode="0.00">
                  <c:v>549</c:v>
                </c:pt>
                <c:pt idx="21" formatCode="0.00">
                  <c:v>552</c:v>
                </c:pt>
                <c:pt idx="22" formatCode="0.00">
                  <c:v>473</c:v>
                </c:pt>
                <c:pt idx="23" formatCode="0.00">
                  <c:v>350</c:v>
                </c:pt>
                <c:pt idx="24" formatCode="0.00">
                  <c:v>626</c:v>
                </c:pt>
              </c:numCache>
            </c:numRef>
          </c:xVal>
          <c:yVal>
            <c:numRef>
              <c:f>'CA - MPs IMI (CPF)'!$L$46:$L$90</c:f>
              <c:numCache>
                <c:formatCode>0.00</c:formatCode>
                <c:ptCount val="45"/>
                <c:pt idx="0">
                  <c:v>660.30573582556985</c:v>
                </c:pt>
                <c:pt idx="1">
                  <c:v>660.30573582556985</c:v>
                </c:pt>
                <c:pt idx="2">
                  <c:v>660.30573582556985</c:v>
                </c:pt>
                <c:pt idx="3">
                  <c:v>660.30573582556985</c:v>
                </c:pt>
                <c:pt idx="4">
                  <c:v>660.30573582556985</c:v>
                </c:pt>
                <c:pt idx="5">
                  <c:v>629.3518323818389</c:v>
                </c:pt>
                <c:pt idx="6">
                  <c:v>629.3518323818389</c:v>
                </c:pt>
                <c:pt idx="7">
                  <c:v>629.3518323818389</c:v>
                </c:pt>
                <c:pt idx="8">
                  <c:v>629.3518323818389</c:v>
                </c:pt>
                <c:pt idx="9">
                  <c:v>629.3518323818389</c:v>
                </c:pt>
                <c:pt idx="10">
                  <c:v>588.87048722596001</c:v>
                </c:pt>
                <c:pt idx="11">
                  <c:v>588.87048722596001</c:v>
                </c:pt>
                <c:pt idx="12">
                  <c:v>588.87048722596001</c:v>
                </c:pt>
                <c:pt idx="13">
                  <c:v>588.87048722596001</c:v>
                </c:pt>
                <c:pt idx="14">
                  <c:v>588.87048722596001</c:v>
                </c:pt>
                <c:pt idx="15">
                  <c:v>538.11304305904162</c:v>
                </c:pt>
                <c:pt idx="16">
                  <c:v>538.11304305904162</c:v>
                </c:pt>
                <c:pt idx="17">
                  <c:v>538.11304305904162</c:v>
                </c:pt>
                <c:pt idx="18">
                  <c:v>538.11304305904162</c:v>
                </c:pt>
                <c:pt idx="19">
                  <c:v>538.11304305904162</c:v>
                </c:pt>
                <c:pt idx="20">
                  <c:v>477.7284857271946</c:v>
                </c:pt>
                <c:pt idx="21">
                  <c:v>477.7284857271946</c:v>
                </c:pt>
                <c:pt idx="22">
                  <c:v>477.7284857271946</c:v>
                </c:pt>
                <c:pt idx="23">
                  <c:v>477.7284857271946</c:v>
                </c:pt>
                <c:pt idx="24">
                  <c:v>477.7284857271946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8-4DDD-9955-D51DEBD99875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 MPs IMI (CPF)'!$L$91:$L$135</c:f>
              <c:numCache>
                <c:formatCode>0.00</c:formatCode>
                <c:ptCount val="45"/>
                <c:pt idx="0">
                  <c:v>700.02674958857745</c:v>
                </c:pt>
                <c:pt idx="1">
                  <c:v>700.02674958857745</c:v>
                </c:pt>
                <c:pt idx="2">
                  <c:v>700.02674958857745</c:v>
                </c:pt>
                <c:pt idx="3">
                  <c:v>700.02674958857745</c:v>
                </c:pt>
                <c:pt idx="4">
                  <c:v>700.02674958857745</c:v>
                </c:pt>
                <c:pt idx="5">
                  <c:v>619.96385231920226</c:v>
                </c:pt>
                <c:pt idx="6">
                  <c:v>619.96385231920226</c:v>
                </c:pt>
                <c:pt idx="7">
                  <c:v>619.96385231920226</c:v>
                </c:pt>
                <c:pt idx="8">
                  <c:v>619.96385231920226</c:v>
                </c:pt>
                <c:pt idx="9">
                  <c:v>619.96385231920226</c:v>
                </c:pt>
                <c:pt idx="10">
                  <c:v>442.69425382446246</c:v>
                </c:pt>
                <c:pt idx="11">
                  <c:v>442.69425382446246</c:v>
                </c:pt>
                <c:pt idx="12">
                  <c:v>442.69425382446246</c:v>
                </c:pt>
                <c:pt idx="13">
                  <c:v>442.69425382446246</c:v>
                </c:pt>
                <c:pt idx="14">
                  <c:v>442.69425382446246</c:v>
                </c:pt>
                <c:pt idx="15">
                  <c:v>221.22439756745013</c:v>
                </c:pt>
                <c:pt idx="16">
                  <c:v>221.22439756745013</c:v>
                </c:pt>
                <c:pt idx="17">
                  <c:v>221.22439756745013</c:v>
                </c:pt>
                <c:pt idx="18">
                  <c:v>221.22439756745013</c:v>
                </c:pt>
                <c:pt idx="19">
                  <c:v>221.22439756745013</c:v>
                </c:pt>
                <c:pt idx="20">
                  <c:v>80.399694136759692</c:v>
                </c:pt>
                <c:pt idx="21">
                  <c:v>80.399694136759692</c:v>
                </c:pt>
                <c:pt idx="22">
                  <c:v>80.399694136759692</c:v>
                </c:pt>
                <c:pt idx="23">
                  <c:v>80.399694136759692</c:v>
                </c:pt>
                <c:pt idx="24">
                  <c:v>80.399694136759692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D8-4DDD-9955-D51DEBD99875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(CPF)'!$C$136:$C$225</c:f>
              <c:numCache>
                <c:formatCode>0.00</c:formatCode>
                <c:ptCount val="90"/>
                <c:pt idx="0">
                  <c:v>514</c:v>
                </c:pt>
                <c:pt idx="1">
                  <c:v>612</c:v>
                </c:pt>
                <c:pt idx="2">
                  <c:v>614</c:v>
                </c:pt>
                <c:pt idx="3">
                  <c:v>667</c:v>
                </c:pt>
                <c:pt idx="4">
                  <c:v>696</c:v>
                </c:pt>
                <c:pt idx="5">
                  <c:v>632</c:v>
                </c:pt>
                <c:pt idx="6">
                  <c:v>605</c:v>
                </c:pt>
                <c:pt idx="7">
                  <c:v>664</c:v>
                </c:pt>
                <c:pt idx="8">
                  <c:v>601</c:v>
                </c:pt>
                <c:pt idx="9">
                  <c:v>693</c:v>
                </c:pt>
                <c:pt idx="10">
                  <c:v>594</c:v>
                </c:pt>
                <c:pt idx="11">
                  <c:v>605</c:v>
                </c:pt>
                <c:pt idx="12">
                  <c:v>592</c:v>
                </c:pt>
                <c:pt idx="13">
                  <c:v>560</c:v>
                </c:pt>
                <c:pt idx="14">
                  <c:v>645</c:v>
                </c:pt>
                <c:pt idx="15">
                  <c:v>257</c:v>
                </c:pt>
                <c:pt idx="16">
                  <c:v>257</c:v>
                </c:pt>
                <c:pt idx="17">
                  <c:v>354</c:v>
                </c:pt>
                <c:pt idx="18">
                  <c:v>329</c:v>
                </c:pt>
                <c:pt idx="19">
                  <c:v>312</c:v>
                </c:pt>
                <c:pt idx="20">
                  <c:v>43</c:v>
                </c:pt>
                <c:pt idx="21">
                  <c:v>88</c:v>
                </c:pt>
                <c:pt idx="22">
                  <c:v>60</c:v>
                </c:pt>
                <c:pt idx="23">
                  <c:v>108</c:v>
                </c:pt>
                <c:pt idx="24">
                  <c:v>71</c:v>
                </c:pt>
                <c:pt idx="25">
                  <c:v>959</c:v>
                </c:pt>
                <c:pt idx="26">
                  <c:v>808</c:v>
                </c:pt>
                <c:pt idx="27">
                  <c:v>770</c:v>
                </c:pt>
                <c:pt idx="28">
                  <c:v>886</c:v>
                </c:pt>
                <c:pt idx="29">
                  <c:v>820</c:v>
                </c:pt>
                <c:pt idx="30">
                  <c:v>785</c:v>
                </c:pt>
                <c:pt idx="31">
                  <c:v>1297</c:v>
                </c:pt>
                <c:pt idx="32">
                  <c:v>795</c:v>
                </c:pt>
                <c:pt idx="33">
                  <c:v>744</c:v>
                </c:pt>
                <c:pt idx="34">
                  <c:v>1036</c:v>
                </c:pt>
                <c:pt idx="35">
                  <c:v>594</c:v>
                </c:pt>
                <c:pt idx="36">
                  <c:v>759</c:v>
                </c:pt>
                <c:pt idx="37">
                  <c:v>897</c:v>
                </c:pt>
                <c:pt idx="38">
                  <c:v>651</c:v>
                </c:pt>
                <c:pt idx="39">
                  <c:v>797</c:v>
                </c:pt>
                <c:pt idx="40">
                  <c:v>639</c:v>
                </c:pt>
                <c:pt idx="41">
                  <c:v>514</c:v>
                </c:pt>
                <c:pt idx="42">
                  <c:v>792</c:v>
                </c:pt>
                <c:pt idx="43">
                  <c:v>695</c:v>
                </c:pt>
                <c:pt idx="44">
                  <c:v>616</c:v>
                </c:pt>
                <c:pt idx="45">
                  <c:v>413</c:v>
                </c:pt>
                <c:pt idx="46">
                  <c:v>451</c:v>
                </c:pt>
                <c:pt idx="47">
                  <c:v>391</c:v>
                </c:pt>
                <c:pt idx="48">
                  <c:v>373</c:v>
                </c:pt>
                <c:pt idx="49">
                  <c:v>334</c:v>
                </c:pt>
                <c:pt idx="50">
                  <c:v>1018</c:v>
                </c:pt>
                <c:pt idx="51">
                  <c:v>768</c:v>
                </c:pt>
                <c:pt idx="52">
                  <c:v>630</c:v>
                </c:pt>
                <c:pt idx="53">
                  <c:v>906</c:v>
                </c:pt>
                <c:pt idx="54">
                  <c:v>640</c:v>
                </c:pt>
                <c:pt idx="55">
                  <c:v>700</c:v>
                </c:pt>
                <c:pt idx="56">
                  <c:v>869</c:v>
                </c:pt>
                <c:pt idx="57">
                  <c:v>947</c:v>
                </c:pt>
                <c:pt idx="58">
                  <c:v>702</c:v>
                </c:pt>
                <c:pt idx="59">
                  <c:v>659</c:v>
                </c:pt>
                <c:pt idx="60">
                  <c:v>684</c:v>
                </c:pt>
                <c:pt idx="61">
                  <c:v>954</c:v>
                </c:pt>
                <c:pt idx="62">
                  <c:v>924</c:v>
                </c:pt>
                <c:pt idx="63">
                  <c:v>704</c:v>
                </c:pt>
                <c:pt idx="64">
                  <c:v>726</c:v>
                </c:pt>
                <c:pt idx="65">
                  <c:v>582</c:v>
                </c:pt>
                <c:pt idx="66">
                  <c:v>488</c:v>
                </c:pt>
                <c:pt idx="67">
                  <c:v>359</c:v>
                </c:pt>
                <c:pt idx="68">
                  <c:v>554</c:v>
                </c:pt>
                <c:pt idx="69">
                  <c:v>650</c:v>
                </c:pt>
                <c:pt idx="70">
                  <c:v>260</c:v>
                </c:pt>
                <c:pt idx="71">
                  <c:v>219</c:v>
                </c:pt>
                <c:pt idx="72">
                  <c:v>237</c:v>
                </c:pt>
                <c:pt idx="73">
                  <c:v>105</c:v>
                </c:pt>
                <c:pt idx="74">
                  <c:v>144</c:v>
                </c:pt>
              </c:numCache>
            </c:numRef>
          </c:xVal>
          <c:yVal>
            <c:numRef>
              <c:f>'CA - MPs IMI (CPF)'!$L$136:$L$225</c:f>
              <c:numCache>
                <c:formatCode>0.00</c:formatCode>
                <c:ptCount val="90"/>
                <c:pt idx="0">
                  <c:v>686.22490065683996</c:v>
                </c:pt>
                <c:pt idx="1">
                  <c:v>686.22490065683996</c:v>
                </c:pt>
                <c:pt idx="2">
                  <c:v>686.22490065683996</c:v>
                </c:pt>
                <c:pt idx="3">
                  <c:v>686.22490065683996</c:v>
                </c:pt>
                <c:pt idx="4">
                  <c:v>686.22490065683996</c:v>
                </c:pt>
                <c:pt idx="5">
                  <c:v>642.15604726769038</c:v>
                </c:pt>
                <c:pt idx="6">
                  <c:v>642.15604726769038</c:v>
                </c:pt>
                <c:pt idx="7">
                  <c:v>642.15604726769038</c:v>
                </c:pt>
                <c:pt idx="8">
                  <c:v>642.15604726769038</c:v>
                </c:pt>
                <c:pt idx="9">
                  <c:v>642.15604726769038</c:v>
                </c:pt>
                <c:pt idx="10">
                  <c:v>541.97246176919975</c:v>
                </c:pt>
                <c:pt idx="11">
                  <c:v>541.97246176919975</c:v>
                </c:pt>
                <c:pt idx="12">
                  <c:v>541.97246176919975</c:v>
                </c:pt>
                <c:pt idx="13">
                  <c:v>541.97246176919975</c:v>
                </c:pt>
                <c:pt idx="14">
                  <c:v>541.97246176919975</c:v>
                </c:pt>
                <c:pt idx="15">
                  <c:v>354.25481196631199</c:v>
                </c:pt>
                <c:pt idx="16">
                  <c:v>354.25481196631199</c:v>
                </c:pt>
                <c:pt idx="17">
                  <c:v>354.25481196631199</c:v>
                </c:pt>
                <c:pt idx="18">
                  <c:v>354.25481196631199</c:v>
                </c:pt>
                <c:pt idx="19">
                  <c:v>354.25481196631199</c:v>
                </c:pt>
                <c:pt idx="20">
                  <c:v>159.34363388637792</c:v>
                </c:pt>
                <c:pt idx="21">
                  <c:v>159.34363388637792</c:v>
                </c:pt>
                <c:pt idx="22">
                  <c:v>159.34363388637792</c:v>
                </c:pt>
                <c:pt idx="23">
                  <c:v>159.34363388637792</c:v>
                </c:pt>
                <c:pt idx="24">
                  <c:v>159.34363388637792</c:v>
                </c:pt>
                <c:pt idx="25">
                  <c:v>697.38429745018379</c:v>
                </c:pt>
                <c:pt idx="26">
                  <c:v>697.38429745018379</c:v>
                </c:pt>
                <c:pt idx="27">
                  <c:v>697.38429745018379</c:v>
                </c:pt>
                <c:pt idx="28">
                  <c:v>697.38429745018379</c:v>
                </c:pt>
                <c:pt idx="29">
                  <c:v>697.38429745018379</c:v>
                </c:pt>
                <c:pt idx="30">
                  <c:v>678.23345074000781</c:v>
                </c:pt>
                <c:pt idx="31">
                  <c:v>678.23345074000781</c:v>
                </c:pt>
                <c:pt idx="32">
                  <c:v>678.23345074000781</c:v>
                </c:pt>
                <c:pt idx="33">
                  <c:v>678.23345074000781</c:v>
                </c:pt>
                <c:pt idx="34">
                  <c:v>678.23345074000781</c:v>
                </c:pt>
                <c:pt idx="35">
                  <c:v>649.66283329119756</c:v>
                </c:pt>
                <c:pt idx="36">
                  <c:v>649.66283329119756</c:v>
                </c:pt>
                <c:pt idx="37">
                  <c:v>649.66283329119756</c:v>
                </c:pt>
                <c:pt idx="38">
                  <c:v>649.66283329119756</c:v>
                </c:pt>
                <c:pt idx="39">
                  <c:v>649.66283329119756</c:v>
                </c:pt>
                <c:pt idx="40">
                  <c:v>606.35927040043225</c:v>
                </c:pt>
                <c:pt idx="41">
                  <c:v>606.35927040043225</c:v>
                </c:pt>
                <c:pt idx="42">
                  <c:v>606.35927040043225</c:v>
                </c:pt>
                <c:pt idx="43">
                  <c:v>606.35927040043225</c:v>
                </c:pt>
                <c:pt idx="44">
                  <c:v>606.35927040043225</c:v>
                </c:pt>
                <c:pt idx="45">
                  <c:v>539.34719945847246</c:v>
                </c:pt>
                <c:pt idx="46">
                  <c:v>539.34719945847246</c:v>
                </c:pt>
                <c:pt idx="47">
                  <c:v>539.34719945847246</c:v>
                </c:pt>
                <c:pt idx="48">
                  <c:v>539.34719945847246</c:v>
                </c:pt>
                <c:pt idx="49">
                  <c:v>539.34719945847246</c:v>
                </c:pt>
                <c:pt idx="50">
                  <c:v>687.329032343976</c:v>
                </c:pt>
                <c:pt idx="51">
                  <c:v>687.329032343976</c:v>
                </c:pt>
                <c:pt idx="52">
                  <c:v>687.329032343976</c:v>
                </c:pt>
                <c:pt idx="53">
                  <c:v>687.329032343976</c:v>
                </c:pt>
                <c:pt idx="54">
                  <c:v>687.329032343976</c:v>
                </c:pt>
                <c:pt idx="55">
                  <c:v>658.09664197326401</c:v>
                </c:pt>
                <c:pt idx="56">
                  <c:v>658.09664197326401</c:v>
                </c:pt>
                <c:pt idx="57">
                  <c:v>658.09664197326401</c:v>
                </c:pt>
                <c:pt idx="58">
                  <c:v>658.09664197326401</c:v>
                </c:pt>
                <c:pt idx="59">
                  <c:v>658.09664197326401</c:v>
                </c:pt>
                <c:pt idx="60">
                  <c:v>606.05730891945518</c:v>
                </c:pt>
                <c:pt idx="61">
                  <c:v>606.05730891945518</c:v>
                </c:pt>
                <c:pt idx="62">
                  <c:v>606.05730891945518</c:v>
                </c:pt>
                <c:pt idx="63">
                  <c:v>606.05730891945518</c:v>
                </c:pt>
                <c:pt idx="64">
                  <c:v>606.05730891945518</c:v>
                </c:pt>
                <c:pt idx="65">
                  <c:v>507.6933398417649</c:v>
                </c:pt>
                <c:pt idx="66">
                  <c:v>507.6933398417649</c:v>
                </c:pt>
                <c:pt idx="67">
                  <c:v>507.6933398417649</c:v>
                </c:pt>
                <c:pt idx="68">
                  <c:v>507.6933398417649</c:v>
                </c:pt>
                <c:pt idx="69">
                  <c:v>507.6933398417649</c:v>
                </c:pt>
                <c:pt idx="70">
                  <c:v>339.16063016939825</c:v>
                </c:pt>
                <c:pt idx="71">
                  <c:v>339.16063016939825</c:v>
                </c:pt>
                <c:pt idx="72">
                  <c:v>339.16063016939825</c:v>
                </c:pt>
                <c:pt idx="73">
                  <c:v>339.16063016939825</c:v>
                </c:pt>
                <c:pt idx="74">
                  <c:v>339.16063016939825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D8-4DDD-9955-D51DEBD99875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xVal>
          <c:y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D8-4DDD-9955-D51DEBD99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(CPF)'!$C$46:$C$90</c:f>
              <c:numCache>
                <c:formatCode>General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 formatCode="0.00">
                  <c:v>708</c:v>
                </c:pt>
                <c:pt idx="6" formatCode="0.00">
                  <c:v>572</c:v>
                </c:pt>
                <c:pt idx="7" formatCode="0.00">
                  <c:v>547</c:v>
                </c:pt>
                <c:pt idx="8" formatCode="0.00">
                  <c:v>641</c:v>
                </c:pt>
                <c:pt idx="9" formatCode="0.00">
                  <c:v>644</c:v>
                </c:pt>
                <c:pt idx="10" formatCode="0.00">
                  <c:v>578</c:v>
                </c:pt>
                <c:pt idx="11" formatCode="0.00">
                  <c:v>550</c:v>
                </c:pt>
                <c:pt idx="12" formatCode="0.00">
                  <c:v>585</c:v>
                </c:pt>
                <c:pt idx="13" formatCode="0.00">
                  <c:v>421</c:v>
                </c:pt>
                <c:pt idx="14" formatCode="0.00">
                  <c:v>632</c:v>
                </c:pt>
                <c:pt idx="15" formatCode="0.00">
                  <c:v>616</c:v>
                </c:pt>
                <c:pt idx="16" formatCode="0.00">
                  <c:v>745</c:v>
                </c:pt>
                <c:pt idx="17" formatCode="0.00">
                  <c:v>611</c:v>
                </c:pt>
                <c:pt idx="18" formatCode="0.00">
                  <c:v>586</c:v>
                </c:pt>
                <c:pt idx="19" formatCode="0.00">
                  <c:v>522</c:v>
                </c:pt>
                <c:pt idx="20" formatCode="0.00">
                  <c:v>549</c:v>
                </c:pt>
                <c:pt idx="21" formatCode="0.00">
                  <c:v>552</c:v>
                </c:pt>
                <c:pt idx="22" formatCode="0.00">
                  <c:v>473</c:v>
                </c:pt>
                <c:pt idx="23" formatCode="0.00">
                  <c:v>350</c:v>
                </c:pt>
                <c:pt idx="24" formatCode="0.00">
                  <c:v>626</c:v>
                </c:pt>
              </c:numCache>
            </c:numRef>
          </c:xVal>
          <c:yVal>
            <c:numRef>
              <c:f>'CA - MPs IMI (CPF)'!$O$46:$O$90</c:f>
              <c:numCache>
                <c:formatCode>0.00</c:formatCode>
                <c:ptCount val="45"/>
                <c:pt idx="0">
                  <c:v>660.30573582556985</c:v>
                </c:pt>
                <c:pt idx="1">
                  <c:v>660.30573582556985</c:v>
                </c:pt>
                <c:pt idx="2">
                  <c:v>660.30573582556985</c:v>
                </c:pt>
                <c:pt idx="3">
                  <c:v>660.30573582556985</c:v>
                </c:pt>
                <c:pt idx="4">
                  <c:v>660.30573582556985</c:v>
                </c:pt>
                <c:pt idx="5">
                  <c:v>629.3518323818389</c:v>
                </c:pt>
                <c:pt idx="6">
                  <c:v>629.3518323818389</c:v>
                </c:pt>
                <c:pt idx="7">
                  <c:v>629.3518323818389</c:v>
                </c:pt>
                <c:pt idx="8">
                  <c:v>629.3518323818389</c:v>
                </c:pt>
                <c:pt idx="9">
                  <c:v>629.3518323818389</c:v>
                </c:pt>
                <c:pt idx="10">
                  <c:v>588.87048722596001</c:v>
                </c:pt>
                <c:pt idx="11">
                  <c:v>588.87048722596001</c:v>
                </c:pt>
                <c:pt idx="12">
                  <c:v>588.87048722596001</c:v>
                </c:pt>
                <c:pt idx="13">
                  <c:v>588.87048722596001</c:v>
                </c:pt>
                <c:pt idx="14">
                  <c:v>588.87048722596001</c:v>
                </c:pt>
                <c:pt idx="15">
                  <c:v>538.11304305904162</c:v>
                </c:pt>
                <c:pt idx="16">
                  <c:v>538.11304305904162</c:v>
                </c:pt>
                <c:pt idx="17">
                  <c:v>538.11304305904162</c:v>
                </c:pt>
                <c:pt idx="18">
                  <c:v>538.11304305904162</c:v>
                </c:pt>
                <c:pt idx="19">
                  <c:v>538.11304305904162</c:v>
                </c:pt>
                <c:pt idx="20">
                  <c:v>477.7284857271946</c:v>
                </c:pt>
                <c:pt idx="21">
                  <c:v>477.7284857271946</c:v>
                </c:pt>
                <c:pt idx="22">
                  <c:v>477.7284857271946</c:v>
                </c:pt>
                <c:pt idx="23">
                  <c:v>477.7284857271946</c:v>
                </c:pt>
                <c:pt idx="24">
                  <c:v>477.7284857271946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A-4E6F-80C9-E62F4EDA9D8F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 MPs IMI (CPF)'!$O$91:$O$135</c:f>
              <c:numCache>
                <c:formatCode>0.00</c:formatCode>
                <c:ptCount val="45"/>
                <c:pt idx="0">
                  <c:v>700.02674958857745</c:v>
                </c:pt>
                <c:pt idx="1">
                  <c:v>700.02674958857745</c:v>
                </c:pt>
                <c:pt idx="2">
                  <c:v>700.02674958857745</c:v>
                </c:pt>
                <c:pt idx="3">
                  <c:v>700.02674958857745</c:v>
                </c:pt>
                <c:pt idx="4">
                  <c:v>700.02674958857745</c:v>
                </c:pt>
                <c:pt idx="5">
                  <c:v>619.96385231920226</c:v>
                </c:pt>
                <c:pt idx="6">
                  <c:v>619.96385231920226</c:v>
                </c:pt>
                <c:pt idx="7">
                  <c:v>619.96385231920226</c:v>
                </c:pt>
                <c:pt idx="8">
                  <c:v>619.96385231920226</c:v>
                </c:pt>
                <c:pt idx="9">
                  <c:v>619.96385231920226</c:v>
                </c:pt>
                <c:pt idx="10">
                  <c:v>442.69425382446246</c:v>
                </c:pt>
                <c:pt idx="11">
                  <c:v>442.69425382446246</c:v>
                </c:pt>
                <c:pt idx="12">
                  <c:v>442.69425382446246</c:v>
                </c:pt>
                <c:pt idx="13">
                  <c:v>442.69425382446246</c:v>
                </c:pt>
                <c:pt idx="14">
                  <c:v>442.69425382446246</c:v>
                </c:pt>
                <c:pt idx="15">
                  <c:v>221.22439756745013</c:v>
                </c:pt>
                <c:pt idx="16">
                  <c:v>221.22439756745013</c:v>
                </c:pt>
                <c:pt idx="17">
                  <c:v>221.22439756745013</c:v>
                </c:pt>
                <c:pt idx="18">
                  <c:v>221.22439756745013</c:v>
                </c:pt>
                <c:pt idx="19">
                  <c:v>221.22439756745013</c:v>
                </c:pt>
                <c:pt idx="20">
                  <c:v>80.399694136759692</c:v>
                </c:pt>
                <c:pt idx="21">
                  <c:v>80.399694136759692</c:v>
                </c:pt>
                <c:pt idx="22">
                  <c:v>80.399694136759692</c:v>
                </c:pt>
                <c:pt idx="23">
                  <c:v>80.399694136759692</c:v>
                </c:pt>
                <c:pt idx="24">
                  <c:v>80.399694136759692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1A-4E6F-80C9-E62F4EDA9D8F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(CPF)'!$C$136:$C$225</c:f>
              <c:numCache>
                <c:formatCode>0.00</c:formatCode>
                <c:ptCount val="90"/>
                <c:pt idx="0">
                  <c:v>514</c:v>
                </c:pt>
                <c:pt idx="1">
                  <c:v>612</c:v>
                </c:pt>
                <c:pt idx="2">
                  <c:v>614</c:v>
                </c:pt>
                <c:pt idx="3">
                  <c:v>667</c:v>
                </c:pt>
                <c:pt idx="4">
                  <c:v>696</c:v>
                </c:pt>
                <c:pt idx="5">
                  <c:v>632</c:v>
                </c:pt>
                <c:pt idx="6">
                  <c:v>605</c:v>
                </c:pt>
                <c:pt idx="7">
                  <c:v>664</c:v>
                </c:pt>
                <c:pt idx="8">
                  <c:v>601</c:v>
                </c:pt>
                <c:pt idx="9">
                  <c:v>693</c:v>
                </c:pt>
                <c:pt idx="10">
                  <c:v>594</c:v>
                </c:pt>
                <c:pt idx="11">
                  <c:v>605</c:v>
                </c:pt>
                <c:pt idx="12">
                  <c:v>592</c:v>
                </c:pt>
                <c:pt idx="13">
                  <c:v>560</c:v>
                </c:pt>
                <c:pt idx="14">
                  <c:v>645</c:v>
                </c:pt>
                <c:pt idx="15">
                  <c:v>257</c:v>
                </c:pt>
                <c:pt idx="16">
                  <c:v>257</c:v>
                </c:pt>
                <c:pt idx="17">
                  <c:v>354</c:v>
                </c:pt>
                <c:pt idx="18">
                  <c:v>329</c:v>
                </c:pt>
                <c:pt idx="19">
                  <c:v>312</c:v>
                </c:pt>
                <c:pt idx="20">
                  <c:v>43</c:v>
                </c:pt>
                <c:pt idx="21">
                  <c:v>88</c:v>
                </c:pt>
                <c:pt idx="22">
                  <c:v>60</c:v>
                </c:pt>
                <c:pt idx="23">
                  <c:v>108</c:v>
                </c:pt>
                <c:pt idx="24">
                  <c:v>71</c:v>
                </c:pt>
                <c:pt idx="25">
                  <c:v>959</c:v>
                </c:pt>
                <c:pt idx="26">
                  <c:v>808</c:v>
                </c:pt>
                <c:pt idx="27">
                  <c:v>770</c:v>
                </c:pt>
                <c:pt idx="28">
                  <c:v>886</c:v>
                </c:pt>
                <c:pt idx="29">
                  <c:v>820</c:v>
                </c:pt>
                <c:pt idx="30">
                  <c:v>785</c:v>
                </c:pt>
                <c:pt idx="31">
                  <c:v>1297</c:v>
                </c:pt>
                <c:pt idx="32">
                  <c:v>795</c:v>
                </c:pt>
                <c:pt idx="33">
                  <c:v>744</c:v>
                </c:pt>
                <c:pt idx="34">
                  <c:v>1036</c:v>
                </c:pt>
                <c:pt idx="35">
                  <c:v>594</c:v>
                </c:pt>
                <c:pt idx="36">
                  <c:v>759</c:v>
                </c:pt>
                <c:pt idx="37">
                  <c:v>897</c:v>
                </c:pt>
                <c:pt idx="38">
                  <c:v>651</c:v>
                </c:pt>
                <c:pt idx="39">
                  <c:v>797</c:v>
                </c:pt>
                <c:pt idx="40">
                  <c:v>639</c:v>
                </c:pt>
                <c:pt idx="41">
                  <c:v>514</c:v>
                </c:pt>
                <c:pt idx="42">
                  <c:v>792</c:v>
                </c:pt>
                <c:pt idx="43">
                  <c:v>695</c:v>
                </c:pt>
                <c:pt idx="44">
                  <c:v>616</c:v>
                </c:pt>
                <c:pt idx="45">
                  <c:v>413</c:v>
                </c:pt>
                <c:pt idx="46">
                  <c:v>451</c:v>
                </c:pt>
                <c:pt idx="47">
                  <c:v>391</c:v>
                </c:pt>
                <c:pt idx="48">
                  <c:v>373</c:v>
                </c:pt>
                <c:pt idx="49">
                  <c:v>334</c:v>
                </c:pt>
                <c:pt idx="50">
                  <c:v>1018</c:v>
                </c:pt>
                <c:pt idx="51">
                  <c:v>768</c:v>
                </c:pt>
                <c:pt idx="52">
                  <c:v>630</c:v>
                </c:pt>
                <c:pt idx="53">
                  <c:v>906</c:v>
                </c:pt>
                <c:pt idx="54">
                  <c:v>640</c:v>
                </c:pt>
                <c:pt idx="55">
                  <c:v>700</c:v>
                </c:pt>
                <c:pt idx="56">
                  <c:v>869</c:v>
                </c:pt>
                <c:pt idx="57">
                  <c:v>947</c:v>
                </c:pt>
                <c:pt idx="58">
                  <c:v>702</c:v>
                </c:pt>
                <c:pt idx="59">
                  <c:v>659</c:v>
                </c:pt>
                <c:pt idx="60">
                  <c:v>684</c:v>
                </c:pt>
                <c:pt idx="61">
                  <c:v>954</c:v>
                </c:pt>
                <c:pt idx="62">
                  <c:v>924</c:v>
                </c:pt>
                <c:pt idx="63">
                  <c:v>704</c:v>
                </c:pt>
                <c:pt idx="64">
                  <c:v>726</c:v>
                </c:pt>
                <c:pt idx="65">
                  <c:v>582</c:v>
                </c:pt>
                <c:pt idx="66">
                  <c:v>488</c:v>
                </c:pt>
                <c:pt idx="67">
                  <c:v>359</c:v>
                </c:pt>
                <c:pt idx="68">
                  <c:v>554</c:v>
                </c:pt>
                <c:pt idx="69">
                  <c:v>650</c:v>
                </c:pt>
                <c:pt idx="70">
                  <c:v>260</c:v>
                </c:pt>
                <c:pt idx="71">
                  <c:v>219</c:v>
                </c:pt>
                <c:pt idx="72">
                  <c:v>237</c:v>
                </c:pt>
                <c:pt idx="73">
                  <c:v>105</c:v>
                </c:pt>
                <c:pt idx="74">
                  <c:v>144</c:v>
                </c:pt>
              </c:numCache>
            </c:numRef>
          </c:xVal>
          <c:yVal>
            <c:numRef>
              <c:f>'CA - MPs IMI (CPF)'!$O$136:$O$225</c:f>
              <c:numCache>
                <c:formatCode>0.00</c:formatCode>
                <c:ptCount val="90"/>
                <c:pt idx="0">
                  <c:v>685.51133939602391</c:v>
                </c:pt>
                <c:pt idx="1">
                  <c:v>685.51133939602391</c:v>
                </c:pt>
                <c:pt idx="2">
                  <c:v>685.51133939602391</c:v>
                </c:pt>
                <c:pt idx="3">
                  <c:v>685.51133939602391</c:v>
                </c:pt>
                <c:pt idx="4">
                  <c:v>685.51133939602391</c:v>
                </c:pt>
                <c:pt idx="5">
                  <c:v>639.33275091744508</c:v>
                </c:pt>
                <c:pt idx="6">
                  <c:v>639.33275091744508</c:v>
                </c:pt>
                <c:pt idx="7">
                  <c:v>639.33275091744508</c:v>
                </c:pt>
                <c:pt idx="8">
                  <c:v>639.33275091744508</c:v>
                </c:pt>
                <c:pt idx="9">
                  <c:v>639.33275091744508</c:v>
                </c:pt>
                <c:pt idx="10">
                  <c:v>530.01302447886383</c:v>
                </c:pt>
                <c:pt idx="11">
                  <c:v>530.01302447886383</c:v>
                </c:pt>
                <c:pt idx="12">
                  <c:v>530.01302447886383</c:v>
                </c:pt>
                <c:pt idx="13">
                  <c:v>530.01302447886383</c:v>
                </c:pt>
                <c:pt idx="14">
                  <c:v>530.01302447886383</c:v>
                </c:pt>
                <c:pt idx="15">
                  <c:v>320.56563689717791</c:v>
                </c:pt>
                <c:pt idx="16">
                  <c:v>320.56563689717791</c:v>
                </c:pt>
                <c:pt idx="17">
                  <c:v>320.56563689717791</c:v>
                </c:pt>
                <c:pt idx="18">
                  <c:v>320.56563689717791</c:v>
                </c:pt>
                <c:pt idx="19">
                  <c:v>320.56563689717791</c:v>
                </c:pt>
                <c:pt idx="20">
                  <c:v>117.00431325080612</c:v>
                </c:pt>
                <c:pt idx="21">
                  <c:v>117.00431325080612</c:v>
                </c:pt>
                <c:pt idx="22">
                  <c:v>117.00431325080612</c:v>
                </c:pt>
                <c:pt idx="23">
                  <c:v>117.00431325080612</c:v>
                </c:pt>
                <c:pt idx="24">
                  <c:v>117.00431325080612</c:v>
                </c:pt>
                <c:pt idx="25">
                  <c:v>693.11884547856539</c:v>
                </c:pt>
                <c:pt idx="26">
                  <c:v>693.11884547856539</c:v>
                </c:pt>
                <c:pt idx="27">
                  <c:v>693.11884547856539</c:v>
                </c:pt>
                <c:pt idx="28">
                  <c:v>693.11884547856539</c:v>
                </c:pt>
                <c:pt idx="29">
                  <c:v>693.11884547856539</c:v>
                </c:pt>
                <c:pt idx="30">
                  <c:v>670.74469852277048</c:v>
                </c:pt>
                <c:pt idx="31">
                  <c:v>670.74469852277048</c:v>
                </c:pt>
                <c:pt idx="32">
                  <c:v>670.74469852277048</c:v>
                </c:pt>
                <c:pt idx="33">
                  <c:v>670.74469852277048</c:v>
                </c:pt>
                <c:pt idx="34">
                  <c:v>670.74469852277048</c:v>
                </c:pt>
                <c:pt idx="35">
                  <c:v>634.80735165877672</c:v>
                </c:pt>
                <c:pt idx="36">
                  <c:v>634.80735165877672</c:v>
                </c:pt>
                <c:pt idx="37">
                  <c:v>634.80735165877672</c:v>
                </c:pt>
                <c:pt idx="38">
                  <c:v>634.80735165877672</c:v>
                </c:pt>
                <c:pt idx="39">
                  <c:v>634.80735165877672</c:v>
                </c:pt>
                <c:pt idx="40">
                  <c:v>571.80052550251662</c:v>
                </c:pt>
                <c:pt idx="41">
                  <c:v>571.80052550251662</c:v>
                </c:pt>
                <c:pt idx="42">
                  <c:v>571.80052550251662</c:v>
                </c:pt>
                <c:pt idx="43">
                  <c:v>571.80052550251662</c:v>
                </c:pt>
                <c:pt idx="44">
                  <c:v>571.80052550251662</c:v>
                </c:pt>
                <c:pt idx="45">
                  <c:v>444.08851368796536</c:v>
                </c:pt>
                <c:pt idx="46">
                  <c:v>444.08851368796536</c:v>
                </c:pt>
                <c:pt idx="47">
                  <c:v>444.08851368796536</c:v>
                </c:pt>
                <c:pt idx="48">
                  <c:v>444.08851368796536</c:v>
                </c:pt>
                <c:pt idx="49">
                  <c:v>444.08851368796536</c:v>
                </c:pt>
                <c:pt idx="50">
                  <c:v>685.6224631381092</c:v>
                </c:pt>
                <c:pt idx="51">
                  <c:v>685.6224631381092</c:v>
                </c:pt>
                <c:pt idx="52">
                  <c:v>685.6224631381092</c:v>
                </c:pt>
                <c:pt idx="53">
                  <c:v>685.6224631381092</c:v>
                </c:pt>
                <c:pt idx="54">
                  <c:v>685.6224631381092</c:v>
                </c:pt>
                <c:pt idx="55">
                  <c:v>653.75824290339483</c:v>
                </c:pt>
                <c:pt idx="56">
                  <c:v>653.75824290339483</c:v>
                </c:pt>
                <c:pt idx="57">
                  <c:v>653.75824290339483</c:v>
                </c:pt>
                <c:pt idx="58">
                  <c:v>653.75824290339483</c:v>
                </c:pt>
                <c:pt idx="59">
                  <c:v>653.75824290339483</c:v>
                </c:pt>
                <c:pt idx="60">
                  <c:v>592.60767584526025</c:v>
                </c:pt>
                <c:pt idx="61">
                  <c:v>592.60767584526025</c:v>
                </c:pt>
                <c:pt idx="62">
                  <c:v>592.60767584526025</c:v>
                </c:pt>
                <c:pt idx="63">
                  <c:v>592.60767584526025</c:v>
                </c:pt>
                <c:pt idx="64">
                  <c:v>592.60767584526025</c:v>
                </c:pt>
                <c:pt idx="65">
                  <c:v>460.91903657943692</c:v>
                </c:pt>
                <c:pt idx="66">
                  <c:v>460.91903657943692</c:v>
                </c:pt>
                <c:pt idx="67">
                  <c:v>460.91903657943692</c:v>
                </c:pt>
                <c:pt idx="68">
                  <c:v>460.91903657943692</c:v>
                </c:pt>
                <c:pt idx="69">
                  <c:v>460.91903657943692</c:v>
                </c:pt>
                <c:pt idx="70">
                  <c:v>223.03579905186396</c:v>
                </c:pt>
                <c:pt idx="71">
                  <c:v>223.03579905186396</c:v>
                </c:pt>
                <c:pt idx="72">
                  <c:v>223.03579905186396</c:v>
                </c:pt>
                <c:pt idx="73">
                  <c:v>223.03579905186396</c:v>
                </c:pt>
                <c:pt idx="74">
                  <c:v>223.03579905186396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A-4E6F-80C9-E62F4EDA9D8F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xVal>
          <c:yVal>
            <c:numRef>
              <c:f>'CA - MPs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1A-4E6F-80C9-E62F4EDA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(CPF)'!$C$25:$C$90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569</c:v>
                </c:pt>
                <c:pt idx="22" formatCode="General">
                  <c:v>617</c:v>
                </c:pt>
                <c:pt idx="23" formatCode="General">
                  <c:v>655</c:v>
                </c:pt>
                <c:pt idx="24" formatCode="General">
                  <c:v>599</c:v>
                </c:pt>
                <c:pt idx="25" formatCode="General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B-4E8D-BC10-918EA141864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IMI (CPF)'!$AD$4:$AD$16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654.38921268331103</c:v>
                </c:pt>
                <c:pt idx="2">
                  <c:v>643.01281989237964</c:v>
                </c:pt>
                <c:pt idx="3">
                  <c:v>630.3456280363722</c:v>
                </c:pt>
                <c:pt idx="4">
                  <c:v>616.31122479140208</c:v>
                </c:pt>
                <c:pt idx="5">
                  <c:v>600.84755176207898</c:v>
                </c:pt>
                <c:pt idx="6">
                  <c:v>583.91223544403806</c:v>
                </c:pt>
                <c:pt idx="7">
                  <c:v>565.48816056282692</c:v>
                </c:pt>
                <c:pt idx="8">
                  <c:v>545.5889062697579</c:v>
                </c:pt>
                <c:pt idx="9">
                  <c:v>524.26355895090842</c:v>
                </c:pt>
                <c:pt idx="10">
                  <c:v>501.60034168575072</c:v>
                </c:pt>
                <c:pt idx="11">
                  <c:v>477.7284857271946</c:v>
                </c:pt>
                <c:pt idx="12">
                  <c:v>452.81783665552257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8B-4E8D-BC10-918EA1418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(CPF)'!$B$25:$B$45,'CA - MPs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(CPF)'!$C$25:$C$45,'CA - MPs IMI (CPF)'!$C$91:$C$135)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8-45BF-8C34-79CE508161ED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MPs IMI (CPF)'!$AK$4:$AK$16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689.03333461129944</c:v>
                </c:pt>
                <c:pt idx="2">
                  <c:v>662.29323549894207</c:v>
                </c:pt>
                <c:pt idx="3">
                  <c:v>623.41628959342165</c:v>
                </c:pt>
                <c:pt idx="4">
                  <c:v>569.68041465064482</c:v>
                </c:pt>
                <c:pt idx="5">
                  <c:v>500.37418279832576</c:v>
                </c:pt>
                <c:pt idx="6">
                  <c:v>418.55033369359307</c:v>
                </c:pt>
                <c:pt idx="7">
                  <c:v>331.45406083427599</c:v>
                </c:pt>
                <c:pt idx="8">
                  <c:v>248.39515391399615</c:v>
                </c:pt>
                <c:pt idx="9">
                  <c:v>177.08681629242753</c:v>
                </c:pt>
                <c:pt idx="10">
                  <c:v>121.18399964439557</c:v>
                </c:pt>
                <c:pt idx="11">
                  <c:v>80.399694136759706</c:v>
                </c:pt>
                <c:pt idx="12">
                  <c:v>52.180388971529531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B8-45BF-8C34-79CE50816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(CPF)'!$C$25:$C$90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569</c:v>
                </c:pt>
                <c:pt idx="22" formatCode="General">
                  <c:v>617</c:v>
                </c:pt>
                <c:pt idx="23" formatCode="General">
                  <c:v>655</c:v>
                </c:pt>
                <c:pt idx="24" formatCode="General">
                  <c:v>599</c:v>
                </c:pt>
                <c:pt idx="25" formatCode="General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7-4802-967A-5D7655EF85C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IMI (CPF)'!$AD$20:$AD$32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654.38921268331103</c:v>
                </c:pt>
                <c:pt idx="2">
                  <c:v>643.01281989237964</c:v>
                </c:pt>
                <c:pt idx="3">
                  <c:v>630.3456280363722</c:v>
                </c:pt>
                <c:pt idx="4">
                  <c:v>616.31122479140208</c:v>
                </c:pt>
                <c:pt idx="5">
                  <c:v>600.84755176207898</c:v>
                </c:pt>
                <c:pt idx="6">
                  <c:v>583.91223544403806</c:v>
                </c:pt>
                <c:pt idx="7">
                  <c:v>565.48816056282692</c:v>
                </c:pt>
                <c:pt idx="8">
                  <c:v>545.5889062697579</c:v>
                </c:pt>
                <c:pt idx="9">
                  <c:v>524.26355895090842</c:v>
                </c:pt>
                <c:pt idx="10">
                  <c:v>501.60034168575072</c:v>
                </c:pt>
                <c:pt idx="11">
                  <c:v>477.7284857271946</c:v>
                </c:pt>
                <c:pt idx="12">
                  <c:v>452.81783665552257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E7-4802-967A-5D7655EF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(CPF)'!$B$25:$B$45,'CA - MPs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(CPF)'!$C$25:$C$45,'CA - MPs IMI (CPF)'!$C$91:$C$135)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50-449A-8FBC-E74A30E54FE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MPs IMI (CPF)'!$AK$20:$AK$32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689.03333461129944</c:v>
                </c:pt>
                <c:pt idx="2">
                  <c:v>662.29323549894207</c:v>
                </c:pt>
                <c:pt idx="3">
                  <c:v>623.41628959342165</c:v>
                </c:pt>
                <c:pt idx="4">
                  <c:v>569.68041465064482</c:v>
                </c:pt>
                <c:pt idx="5">
                  <c:v>500.37418279832576</c:v>
                </c:pt>
                <c:pt idx="6">
                  <c:v>418.55033369359307</c:v>
                </c:pt>
                <c:pt idx="7">
                  <c:v>331.45406083427599</c:v>
                </c:pt>
                <c:pt idx="8">
                  <c:v>248.39515391399615</c:v>
                </c:pt>
                <c:pt idx="9">
                  <c:v>177.08681629242753</c:v>
                </c:pt>
                <c:pt idx="10">
                  <c:v>121.18399964439557</c:v>
                </c:pt>
                <c:pt idx="11">
                  <c:v>80.399694136759706</c:v>
                </c:pt>
                <c:pt idx="12">
                  <c:v>52.180388971529531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50-449A-8FBC-E74A30E54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(CPF)'!$C$25:$C$90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569</c:v>
                </c:pt>
                <c:pt idx="22" formatCode="General">
                  <c:v>617</c:v>
                </c:pt>
                <c:pt idx="23" formatCode="General">
                  <c:v>655</c:v>
                </c:pt>
                <c:pt idx="24" formatCode="General">
                  <c:v>599</c:v>
                </c:pt>
                <c:pt idx="25" formatCode="General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AF-47A7-AFEA-CCAAB4D3662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IMI (CPF)'!$AD$37:$AD$49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654.38921268331103</c:v>
                </c:pt>
                <c:pt idx="2">
                  <c:v>643.01281989237964</c:v>
                </c:pt>
                <c:pt idx="3">
                  <c:v>630.3456280363722</c:v>
                </c:pt>
                <c:pt idx="4">
                  <c:v>616.31122479140208</c:v>
                </c:pt>
                <c:pt idx="5">
                  <c:v>600.84755176207898</c:v>
                </c:pt>
                <c:pt idx="6">
                  <c:v>583.91223544403806</c:v>
                </c:pt>
                <c:pt idx="7">
                  <c:v>565.48816056282692</c:v>
                </c:pt>
                <c:pt idx="8">
                  <c:v>545.5889062697579</c:v>
                </c:pt>
                <c:pt idx="9">
                  <c:v>524.26355895090842</c:v>
                </c:pt>
                <c:pt idx="10">
                  <c:v>501.60034168575072</c:v>
                </c:pt>
                <c:pt idx="11">
                  <c:v>477.7284857271946</c:v>
                </c:pt>
                <c:pt idx="12" formatCode="0.00">
                  <c:v>452.81783665552257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F-47A7-AFEA-CCAAB4D3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(CPF)'!$C$25:$C$90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569</c:v>
                </c:pt>
                <c:pt idx="22" formatCode="General">
                  <c:v>617</c:v>
                </c:pt>
                <c:pt idx="23" formatCode="General">
                  <c:v>655</c:v>
                </c:pt>
                <c:pt idx="24" formatCode="General">
                  <c:v>599</c:v>
                </c:pt>
                <c:pt idx="25" formatCode="General">
                  <c:v>607</c:v>
                </c:pt>
                <c:pt idx="26">
                  <c:v>708</c:v>
                </c:pt>
                <c:pt idx="27">
                  <c:v>572</c:v>
                </c:pt>
                <c:pt idx="28">
                  <c:v>547</c:v>
                </c:pt>
                <c:pt idx="29">
                  <c:v>641</c:v>
                </c:pt>
                <c:pt idx="30">
                  <c:v>644</c:v>
                </c:pt>
                <c:pt idx="31">
                  <c:v>578</c:v>
                </c:pt>
                <c:pt idx="32">
                  <c:v>550</c:v>
                </c:pt>
                <c:pt idx="33">
                  <c:v>585</c:v>
                </c:pt>
                <c:pt idx="34">
                  <c:v>421</c:v>
                </c:pt>
                <c:pt idx="35">
                  <c:v>632</c:v>
                </c:pt>
                <c:pt idx="36">
                  <c:v>616</c:v>
                </c:pt>
                <c:pt idx="37">
                  <c:v>745</c:v>
                </c:pt>
                <c:pt idx="38">
                  <c:v>611</c:v>
                </c:pt>
                <c:pt idx="39">
                  <c:v>586</c:v>
                </c:pt>
                <c:pt idx="40">
                  <c:v>522</c:v>
                </c:pt>
                <c:pt idx="41">
                  <c:v>549</c:v>
                </c:pt>
                <c:pt idx="42">
                  <c:v>552</c:v>
                </c:pt>
                <c:pt idx="43">
                  <c:v>473</c:v>
                </c:pt>
                <c:pt idx="44">
                  <c:v>350</c:v>
                </c:pt>
                <c:pt idx="45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8-4396-90AE-391CD64A5B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IMI (CPF)'!$AD$54:$AD$66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654.38921268331103</c:v>
                </c:pt>
                <c:pt idx="2">
                  <c:v>643.01281989237964</c:v>
                </c:pt>
                <c:pt idx="3">
                  <c:v>630.3456280363722</c:v>
                </c:pt>
                <c:pt idx="4">
                  <c:v>616.31122479140208</c:v>
                </c:pt>
                <c:pt idx="5">
                  <c:v>600.84755176207898</c:v>
                </c:pt>
                <c:pt idx="6">
                  <c:v>583.91223544403806</c:v>
                </c:pt>
                <c:pt idx="7">
                  <c:v>565.48816056282692</c:v>
                </c:pt>
                <c:pt idx="8">
                  <c:v>545.5889062697579</c:v>
                </c:pt>
                <c:pt idx="9">
                  <c:v>524.26355895090842</c:v>
                </c:pt>
                <c:pt idx="10">
                  <c:v>501.60034168575072</c:v>
                </c:pt>
                <c:pt idx="11">
                  <c:v>477.7284857271946</c:v>
                </c:pt>
                <c:pt idx="12" formatCode="0.00">
                  <c:v>452.81783665552257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B8-4396-90AE-391CD64A5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(CPF)'!$B$25:$B$45,'CA - MPs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(CPF)'!$C$25:$C$45,'CA - MPs IMI (CPF)'!$C$91:$C$135)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6-4CEF-8F51-95E032D93AA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MPs IMI (CPF)'!$AK$38:$AK$50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689.03333461129944</c:v>
                </c:pt>
                <c:pt idx="2">
                  <c:v>662.29323549894207</c:v>
                </c:pt>
                <c:pt idx="3">
                  <c:v>623.41628959342165</c:v>
                </c:pt>
                <c:pt idx="4">
                  <c:v>569.68041465064482</c:v>
                </c:pt>
                <c:pt idx="5">
                  <c:v>500.37418279832576</c:v>
                </c:pt>
                <c:pt idx="6">
                  <c:v>418.55033369359307</c:v>
                </c:pt>
                <c:pt idx="7">
                  <c:v>331.45406083427599</c:v>
                </c:pt>
                <c:pt idx="8">
                  <c:v>248.39515391399615</c:v>
                </c:pt>
                <c:pt idx="9">
                  <c:v>177.08681629242753</c:v>
                </c:pt>
                <c:pt idx="10">
                  <c:v>121.18399964439557</c:v>
                </c:pt>
                <c:pt idx="11">
                  <c:v>80.399694136759706</c:v>
                </c:pt>
                <c:pt idx="12" formatCode="0.00">
                  <c:v>52.180388971529531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D6-4CEF-8F51-95E032D93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(CPF)'!$B$25:$B$45,'CA - MPs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(CPF)'!$C$25:$C$45,'CA - MPs IMI (CPF)'!$C$91:$C$135)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1-4F3B-9861-F3DA004CA52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(CPF)'!$AJ$54:$AJ$66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MPs IMI (CPF)'!$AK$54:$AK$66</c:f>
              <c:numCache>
                <c:formatCode>General</c:formatCode>
                <c:ptCount val="13"/>
                <c:pt idx="0">
                  <c:v>738.13849717271682</c:v>
                </c:pt>
                <c:pt idx="1">
                  <c:v>689.03333461129944</c:v>
                </c:pt>
                <c:pt idx="2">
                  <c:v>662.29323549894207</c:v>
                </c:pt>
                <c:pt idx="3">
                  <c:v>623.41628959342165</c:v>
                </c:pt>
                <c:pt idx="4">
                  <c:v>569.68041465064482</c:v>
                </c:pt>
                <c:pt idx="5">
                  <c:v>500.37418279832576</c:v>
                </c:pt>
                <c:pt idx="6">
                  <c:v>418.55033369359307</c:v>
                </c:pt>
                <c:pt idx="7">
                  <c:v>331.45406083427599</c:v>
                </c:pt>
                <c:pt idx="8">
                  <c:v>248.39515391399615</c:v>
                </c:pt>
                <c:pt idx="9">
                  <c:v>177.08681629242753</c:v>
                </c:pt>
                <c:pt idx="10">
                  <c:v>121.18399964439557</c:v>
                </c:pt>
                <c:pt idx="11">
                  <c:v>80.399694136759706</c:v>
                </c:pt>
                <c:pt idx="12" formatCode="0.00">
                  <c:v>52.180388971529531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1-4F3B-9861-F3DA004CA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-IMI CPF (MPs)'!$E$46:$E$90</c:f>
              <c:numCache>
                <c:formatCode>0.00</c:formatCode>
                <c:ptCount val="45"/>
                <c:pt idx="0">
                  <c:v>786.42726116860342</c:v>
                </c:pt>
                <c:pt idx="1">
                  <c:v>786.42726116860342</c:v>
                </c:pt>
                <c:pt idx="2">
                  <c:v>786.42726116860342</c:v>
                </c:pt>
                <c:pt idx="3">
                  <c:v>786.42726116860342</c:v>
                </c:pt>
                <c:pt idx="4">
                  <c:v>786.42726116860342</c:v>
                </c:pt>
                <c:pt idx="5">
                  <c:v>786.4258881601213</c:v>
                </c:pt>
                <c:pt idx="6">
                  <c:v>786.4258881601213</c:v>
                </c:pt>
                <c:pt idx="7">
                  <c:v>786.4258881601213</c:v>
                </c:pt>
                <c:pt idx="8">
                  <c:v>786.4258881601213</c:v>
                </c:pt>
                <c:pt idx="9">
                  <c:v>786.4258881601213</c:v>
                </c:pt>
                <c:pt idx="10">
                  <c:v>160.00105522801994</c:v>
                </c:pt>
                <c:pt idx="11">
                  <c:v>160.00105522801994</c:v>
                </c:pt>
                <c:pt idx="12">
                  <c:v>160.00105522801994</c:v>
                </c:pt>
                <c:pt idx="13">
                  <c:v>160.00105522801994</c:v>
                </c:pt>
                <c:pt idx="14">
                  <c:v>160.00105522801994</c:v>
                </c:pt>
                <c:pt idx="15">
                  <c:v>8.9573590075090899E-5</c:v>
                </c:pt>
                <c:pt idx="16">
                  <c:v>8.9573590075090899E-5</c:v>
                </c:pt>
                <c:pt idx="17">
                  <c:v>8.9573590075090899E-5</c:v>
                </c:pt>
                <c:pt idx="18">
                  <c:v>8.9573590075090899E-5</c:v>
                </c:pt>
                <c:pt idx="19">
                  <c:v>8.9573590075090899E-5</c:v>
                </c:pt>
                <c:pt idx="20">
                  <c:v>3.9943725809712909E-11</c:v>
                </c:pt>
                <c:pt idx="21">
                  <c:v>3.9943725809712909E-11</c:v>
                </c:pt>
                <c:pt idx="22">
                  <c:v>3.9943725809712909E-11</c:v>
                </c:pt>
                <c:pt idx="23">
                  <c:v>3.9943725809712909E-11</c:v>
                </c:pt>
                <c:pt idx="24">
                  <c:v>3.9943725809712909E-11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8-4F68-8DF7-3F75A79BE2B1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-IMI CPF (MPs)'!$E$91:$E$135</c:f>
              <c:numCache>
                <c:formatCode>0.00</c:formatCode>
                <c:ptCount val="45"/>
                <c:pt idx="0">
                  <c:v>714.43525959107433</c:v>
                </c:pt>
                <c:pt idx="1">
                  <c:v>714.43525959107433</c:v>
                </c:pt>
                <c:pt idx="2">
                  <c:v>714.43525959107433</c:v>
                </c:pt>
                <c:pt idx="3">
                  <c:v>714.43525959107433</c:v>
                </c:pt>
                <c:pt idx="4">
                  <c:v>714.43525959107433</c:v>
                </c:pt>
                <c:pt idx="5">
                  <c:v>608.51345572986293</c:v>
                </c:pt>
                <c:pt idx="6">
                  <c:v>608.51345572986293</c:v>
                </c:pt>
                <c:pt idx="7">
                  <c:v>608.51345572986293</c:v>
                </c:pt>
                <c:pt idx="8">
                  <c:v>608.51345572986293</c:v>
                </c:pt>
                <c:pt idx="9">
                  <c:v>608.51345572986293</c:v>
                </c:pt>
                <c:pt idx="10">
                  <c:v>425.48316662135346</c:v>
                </c:pt>
                <c:pt idx="11">
                  <c:v>425.48316662135346</c:v>
                </c:pt>
                <c:pt idx="12">
                  <c:v>425.48316662135346</c:v>
                </c:pt>
                <c:pt idx="13">
                  <c:v>425.48316662135346</c:v>
                </c:pt>
                <c:pt idx="14">
                  <c:v>425.48316662135346</c:v>
                </c:pt>
                <c:pt idx="15">
                  <c:v>227.20161988829818</c:v>
                </c:pt>
                <c:pt idx="16">
                  <c:v>227.20161988829818</c:v>
                </c:pt>
                <c:pt idx="17">
                  <c:v>227.20161988829818</c:v>
                </c:pt>
                <c:pt idx="18">
                  <c:v>227.20161988829818</c:v>
                </c:pt>
                <c:pt idx="19">
                  <c:v>227.20161988829818</c:v>
                </c:pt>
                <c:pt idx="20">
                  <c:v>96.594045301843281</c:v>
                </c:pt>
                <c:pt idx="21">
                  <c:v>96.594045301843281</c:v>
                </c:pt>
                <c:pt idx="22">
                  <c:v>96.594045301843281</c:v>
                </c:pt>
                <c:pt idx="23">
                  <c:v>96.594045301843281</c:v>
                </c:pt>
                <c:pt idx="24">
                  <c:v>96.594045301843281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8-4F68-8DF7-3F75A79BE2B1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(MPs)'!$C$136:$C$225</c:f>
              <c:numCache>
                <c:formatCode>0.00</c:formatCode>
                <c:ptCount val="90"/>
                <c:pt idx="0">
                  <c:v>818</c:v>
                </c:pt>
                <c:pt idx="1">
                  <c:v>861</c:v>
                </c:pt>
                <c:pt idx="2">
                  <c:v>814</c:v>
                </c:pt>
                <c:pt idx="3">
                  <c:v>752</c:v>
                </c:pt>
                <c:pt idx="4">
                  <c:v>819</c:v>
                </c:pt>
                <c:pt idx="5">
                  <c:v>776</c:v>
                </c:pt>
                <c:pt idx="6">
                  <c:v>743</c:v>
                </c:pt>
                <c:pt idx="7">
                  <c:v>829</c:v>
                </c:pt>
                <c:pt idx="8">
                  <c:v>845</c:v>
                </c:pt>
                <c:pt idx="9">
                  <c:v>732</c:v>
                </c:pt>
                <c:pt idx="10">
                  <c:v>646</c:v>
                </c:pt>
                <c:pt idx="11">
                  <c:v>736</c:v>
                </c:pt>
                <c:pt idx="12">
                  <c:v>648</c:v>
                </c:pt>
                <c:pt idx="13">
                  <c:v>519</c:v>
                </c:pt>
                <c:pt idx="14">
                  <c:v>725</c:v>
                </c:pt>
                <c:pt idx="15">
                  <c:v>263</c:v>
                </c:pt>
                <c:pt idx="16">
                  <c:v>315</c:v>
                </c:pt>
                <c:pt idx="17">
                  <c:v>324</c:v>
                </c:pt>
                <c:pt idx="18">
                  <c:v>382</c:v>
                </c:pt>
                <c:pt idx="19">
                  <c:v>509</c:v>
                </c:pt>
                <c:pt idx="20">
                  <c:v>38</c:v>
                </c:pt>
                <c:pt idx="21">
                  <c:v>60</c:v>
                </c:pt>
                <c:pt idx="22">
                  <c:v>124</c:v>
                </c:pt>
                <c:pt idx="23">
                  <c:v>153</c:v>
                </c:pt>
                <c:pt idx="24">
                  <c:v>178</c:v>
                </c:pt>
                <c:pt idx="25">
                  <c:v>685</c:v>
                </c:pt>
                <c:pt idx="26">
                  <c:v>677</c:v>
                </c:pt>
                <c:pt idx="27">
                  <c:v>700</c:v>
                </c:pt>
                <c:pt idx="28">
                  <c:v>722</c:v>
                </c:pt>
                <c:pt idx="29">
                  <c:v>813</c:v>
                </c:pt>
                <c:pt idx="30">
                  <c:v>709</c:v>
                </c:pt>
                <c:pt idx="31">
                  <c:v>678</c:v>
                </c:pt>
                <c:pt idx="32">
                  <c:v>681</c:v>
                </c:pt>
                <c:pt idx="33">
                  <c:v>502</c:v>
                </c:pt>
                <c:pt idx="34">
                  <c:v>664</c:v>
                </c:pt>
                <c:pt idx="35">
                  <c:v>643</c:v>
                </c:pt>
                <c:pt idx="36">
                  <c:v>494</c:v>
                </c:pt>
                <c:pt idx="37">
                  <c:v>534</c:v>
                </c:pt>
                <c:pt idx="38">
                  <c:v>668</c:v>
                </c:pt>
                <c:pt idx="39">
                  <c:v>645</c:v>
                </c:pt>
                <c:pt idx="40">
                  <c:v>0</c:v>
                </c:pt>
                <c:pt idx="41">
                  <c:v>1</c:v>
                </c:pt>
                <c:pt idx="42">
                  <c:v>57</c:v>
                </c:pt>
                <c:pt idx="43">
                  <c:v>0</c:v>
                </c:pt>
                <c:pt idx="44">
                  <c:v>51</c:v>
                </c:pt>
                <c:pt idx="45">
                  <c:v>1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727</c:v>
                </c:pt>
                <c:pt idx="51">
                  <c:v>732</c:v>
                </c:pt>
                <c:pt idx="52">
                  <c:v>695</c:v>
                </c:pt>
                <c:pt idx="53">
                  <c:v>706</c:v>
                </c:pt>
                <c:pt idx="54">
                  <c:v>700</c:v>
                </c:pt>
                <c:pt idx="55">
                  <c:v>658</c:v>
                </c:pt>
                <c:pt idx="56">
                  <c:v>748</c:v>
                </c:pt>
                <c:pt idx="57">
                  <c:v>738</c:v>
                </c:pt>
                <c:pt idx="58">
                  <c:v>773</c:v>
                </c:pt>
                <c:pt idx="59">
                  <c:v>651</c:v>
                </c:pt>
                <c:pt idx="60">
                  <c:v>645</c:v>
                </c:pt>
                <c:pt idx="61">
                  <c:v>656</c:v>
                </c:pt>
                <c:pt idx="62">
                  <c:v>624</c:v>
                </c:pt>
                <c:pt idx="63">
                  <c:v>606</c:v>
                </c:pt>
                <c:pt idx="64">
                  <c:v>680</c:v>
                </c:pt>
                <c:pt idx="65">
                  <c:v>38</c:v>
                </c:pt>
                <c:pt idx="66">
                  <c:v>67</c:v>
                </c:pt>
                <c:pt idx="67">
                  <c:v>55</c:v>
                </c:pt>
                <c:pt idx="68">
                  <c:v>37</c:v>
                </c:pt>
                <c:pt idx="69">
                  <c:v>25</c:v>
                </c:pt>
                <c:pt idx="70">
                  <c:v>0</c:v>
                </c:pt>
                <c:pt idx="71">
                  <c:v>7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</c:numCache>
            </c:numRef>
          </c:xVal>
          <c:yVal>
            <c:numRef>
              <c:f>'CA -IMI CPF (MPs)'!$E$136:$E$225</c:f>
              <c:numCache>
                <c:formatCode>0.00</c:formatCode>
                <c:ptCount val="90"/>
                <c:pt idx="0">
                  <c:v>732.88078054973244</c:v>
                </c:pt>
                <c:pt idx="1">
                  <c:v>732.88078054973244</c:v>
                </c:pt>
                <c:pt idx="2">
                  <c:v>732.88078054973244</c:v>
                </c:pt>
                <c:pt idx="3">
                  <c:v>732.88078054973244</c:v>
                </c:pt>
                <c:pt idx="4">
                  <c:v>732.88078054973244</c:v>
                </c:pt>
                <c:pt idx="5">
                  <c:v>635.19754085885643</c:v>
                </c:pt>
                <c:pt idx="6">
                  <c:v>635.19754085885643</c:v>
                </c:pt>
                <c:pt idx="7">
                  <c:v>635.19754085885643</c:v>
                </c:pt>
                <c:pt idx="8">
                  <c:v>635.19754085885643</c:v>
                </c:pt>
                <c:pt idx="9">
                  <c:v>635.19754085885643</c:v>
                </c:pt>
                <c:pt idx="10">
                  <c:v>418.05386589841169</c:v>
                </c:pt>
                <c:pt idx="11">
                  <c:v>418.05386589841169</c:v>
                </c:pt>
                <c:pt idx="12">
                  <c:v>418.05386589841169</c:v>
                </c:pt>
                <c:pt idx="13">
                  <c:v>418.05386589841169</c:v>
                </c:pt>
                <c:pt idx="14">
                  <c:v>418.05386589841169</c:v>
                </c:pt>
                <c:pt idx="15">
                  <c:v>141.93385644656311</c:v>
                </c:pt>
                <c:pt idx="16">
                  <c:v>141.93385644656311</c:v>
                </c:pt>
                <c:pt idx="17">
                  <c:v>141.93385644656311</c:v>
                </c:pt>
                <c:pt idx="18">
                  <c:v>141.93385644656311</c:v>
                </c:pt>
                <c:pt idx="19">
                  <c:v>141.93385644656311</c:v>
                </c:pt>
                <c:pt idx="20">
                  <c:v>8.2581015052659605</c:v>
                </c:pt>
                <c:pt idx="21">
                  <c:v>8.2581015052659605</c:v>
                </c:pt>
                <c:pt idx="22">
                  <c:v>8.2581015052659605</c:v>
                </c:pt>
                <c:pt idx="23">
                  <c:v>8.2581015052659605</c:v>
                </c:pt>
                <c:pt idx="24">
                  <c:v>8.2581015052659605</c:v>
                </c:pt>
                <c:pt idx="25">
                  <c:v>772.28234322403</c:v>
                </c:pt>
                <c:pt idx="26">
                  <c:v>772.28234322403</c:v>
                </c:pt>
                <c:pt idx="27">
                  <c:v>772.28234322403</c:v>
                </c:pt>
                <c:pt idx="28">
                  <c:v>772.28234322403</c:v>
                </c:pt>
                <c:pt idx="29">
                  <c:v>772.28234322403</c:v>
                </c:pt>
                <c:pt idx="30">
                  <c:v>723.58913112948653</c:v>
                </c:pt>
                <c:pt idx="31">
                  <c:v>723.58913112948653</c:v>
                </c:pt>
                <c:pt idx="32">
                  <c:v>723.58913112948653</c:v>
                </c:pt>
                <c:pt idx="33">
                  <c:v>723.58913112948653</c:v>
                </c:pt>
                <c:pt idx="34">
                  <c:v>723.58913112948653</c:v>
                </c:pt>
                <c:pt idx="35">
                  <c:v>365.85206822475152</c:v>
                </c:pt>
                <c:pt idx="36">
                  <c:v>365.85206822475152</c:v>
                </c:pt>
                <c:pt idx="37">
                  <c:v>365.85206822475152</c:v>
                </c:pt>
                <c:pt idx="38">
                  <c:v>365.85206822475152</c:v>
                </c:pt>
                <c:pt idx="39">
                  <c:v>365.85206822475152</c:v>
                </c:pt>
                <c:pt idx="40">
                  <c:v>3.815334452682418E-2</c:v>
                </c:pt>
                <c:pt idx="41">
                  <c:v>3.815334452682418E-2</c:v>
                </c:pt>
                <c:pt idx="42">
                  <c:v>3.815334452682418E-2</c:v>
                </c:pt>
                <c:pt idx="43">
                  <c:v>3.815334452682418E-2</c:v>
                </c:pt>
                <c:pt idx="44">
                  <c:v>3.815334452682418E-2</c:v>
                </c:pt>
                <c:pt idx="45">
                  <c:v>1.72673149764117E-8</c:v>
                </c:pt>
                <c:pt idx="46">
                  <c:v>1.72673149764117E-8</c:v>
                </c:pt>
                <c:pt idx="47">
                  <c:v>1.72673149764117E-8</c:v>
                </c:pt>
                <c:pt idx="48">
                  <c:v>1.72673149764117E-8</c:v>
                </c:pt>
                <c:pt idx="49">
                  <c:v>1.72673149764117E-8</c:v>
                </c:pt>
                <c:pt idx="50">
                  <c:v>752.60038281678089</c:v>
                </c:pt>
                <c:pt idx="51">
                  <c:v>752.60038281678089</c:v>
                </c:pt>
                <c:pt idx="52">
                  <c:v>752.60038281678089</c:v>
                </c:pt>
                <c:pt idx="53">
                  <c:v>752.60038281678089</c:v>
                </c:pt>
                <c:pt idx="54">
                  <c:v>752.60038281678089</c:v>
                </c:pt>
                <c:pt idx="55">
                  <c:v>671.82571549300769</c:v>
                </c:pt>
                <c:pt idx="56">
                  <c:v>671.82571549300769</c:v>
                </c:pt>
                <c:pt idx="57">
                  <c:v>671.82571549300769</c:v>
                </c:pt>
                <c:pt idx="58">
                  <c:v>671.82571549300769</c:v>
                </c:pt>
                <c:pt idx="59">
                  <c:v>671.82571549300769</c:v>
                </c:pt>
                <c:pt idx="60">
                  <c:v>403.7717537547361</c:v>
                </c:pt>
                <c:pt idx="61">
                  <c:v>403.7717537547361</c:v>
                </c:pt>
                <c:pt idx="62">
                  <c:v>403.7717537547361</c:v>
                </c:pt>
                <c:pt idx="63">
                  <c:v>403.7717537547361</c:v>
                </c:pt>
                <c:pt idx="64">
                  <c:v>403.7717537547361</c:v>
                </c:pt>
                <c:pt idx="65">
                  <c:v>23.959046039696375</c:v>
                </c:pt>
                <c:pt idx="66">
                  <c:v>23.959046039696375</c:v>
                </c:pt>
                <c:pt idx="67">
                  <c:v>23.959046039696375</c:v>
                </c:pt>
                <c:pt idx="68">
                  <c:v>23.959046039696375</c:v>
                </c:pt>
                <c:pt idx="69">
                  <c:v>23.959046039696375</c:v>
                </c:pt>
                <c:pt idx="70">
                  <c:v>8.9470744471356804E-5</c:v>
                </c:pt>
                <c:pt idx="71">
                  <c:v>8.9470744471356804E-5</c:v>
                </c:pt>
                <c:pt idx="72">
                  <c:v>8.9470744471356804E-5</c:v>
                </c:pt>
                <c:pt idx="73">
                  <c:v>8.9470744471356804E-5</c:v>
                </c:pt>
                <c:pt idx="74">
                  <c:v>8.9470744471356804E-5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18-4F68-8DF7-3F75A79BE2B1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18-4F68-8DF7-3F75A79B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(MPs)'!$E$228:$E$317</c:f>
              <c:numCache>
                <c:formatCode>General</c:formatCode>
                <c:ptCount val="90"/>
                <c:pt idx="0">
                  <c:v>0.23514338706628027</c:v>
                </c:pt>
                <c:pt idx="1">
                  <c:v>0.23514338706628027</c:v>
                </c:pt>
                <c:pt idx="2">
                  <c:v>0.23514338706628027</c:v>
                </c:pt>
                <c:pt idx="3">
                  <c:v>0.23514338706628027</c:v>
                </c:pt>
                <c:pt idx="4">
                  <c:v>0.23514338706628027</c:v>
                </c:pt>
                <c:pt idx="5">
                  <c:v>0.47028677413256054</c:v>
                </c:pt>
                <c:pt idx="6">
                  <c:v>0.47028677413256054</c:v>
                </c:pt>
                <c:pt idx="7">
                  <c:v>0.47028677413256054</c:v>
                </c:pt>
                <c:pt idx="8">
                  <c:v>0.47028677413256054</c:v>
                </c:pt>
                <c:pt idx="9">
                  <c:v>0.47028677413256054</c:v>
                </c:pt>
                <c:pt idx="10">
                  <c:v>0.94057354826512107</c:v>
                </c:pt>
                <c:pt idx="11">
                  <c:v>0.94057354826512107</c:v>
                </c:pt>
                <c:pt idx="12">
                  <c:v>0.94057354826512107</c:v>
                </c:pt>
                <c:pt idx="13">
                  <c:v>0.94057354826512107</c:v>
                </c:pt>
                <c:pt idx="14">
                  <c:v>0.94057354826512107</c:v>
                </c:pt>
                <c:pt idx="15">
                  <c:v>1.8811470965302421</c:v>
                </c:pt>
                <c:pt idx="16">
                  <c:v>1.8811470965302421</c:v>
                </c:pt>
                <c:pt idx="17">
                  <c:v>1.8811470965302421</c:v>
                </c:pt>
                <c:pt idx="18">
                  <c:v>1.8811470965302421</c:v>
                </c:pt>
                <c:pt idx="19">
                  <c:v>1.8811470965302421</c:v>
                </c:pt>
                <c:pt idx="20">
                  <c:v>3.7622941930604843</c:v>
                </c:pt>
                <c:pt idx="21">
                  <c:v>3.7622941930604843</c:v>
                </c:pt>
                <c:pt idx="22">
                  <c:v>3.7622941930604843</c:v>
                </c:pt>
                <c:pt idx="23">
                  <c:v>3.7622941930604843</c:v>
                </c:pt>
                <c:pt idx="24">
                  <c:v>3.7622941930604843</c:v>
                </c:pt>
                <c:pt idx="25">
                  <c:v>0.25618673833824063</c:v>
                </c:pt>
                <c:pt idx="26">
                  <c:v>0.25618673833824063</c:v>
                </c:pt>
                <c:pt idx="27">
                  <c:v>0.25618673833824063</c:v>
                </c:pt>
                <c:pt idx="28">
                  <c:v>0.25618673833824063</c:v>
                </c:pt>
                <c:pt idx="29">
                  <c:v>0.25618673833824063</c:v>
                </c:pt>
                <c:pt idx="30">
                  <c:v>0.51237347667648125</c:v>
                </c:pt>
                <c:pt idx="31">
                  <c:v>0.51237347667648125</c:v>
                </c:pt>
                <c:pt idx="32">
                  <c:v>0.51237347667648125</c:v>
                </c:pt>
                <c:pt idx="33">
                  <c:v>0.51237347667648125</c:v>
                </c:pt>
                <c:pt idx="34">
                  <c:v>0.51237347667648125</c:v>
                </c:pt>
                <c:pt idx="35">
                  <c:v>1.0247469533529625</c:v>
                </c:pt>
                <c:pt idx="36">
                  <c:v>1.0247469533529625</c:v>
                </c:pt>
                <c:pt idx="37">
                  <c:v>1.0247469533529625</c:v>
                </c:pt>
                <c:pt idx="38">
                  <c:v>1.0247469533529625</c:v>
                </c:pt>
                <c:pt idx="39">
                  <c:v>1.0247469533529625</c:v>
                </c:pt>
                <c:pt idx="40">
                  <c:v>2.049493906705925</c:v>
                </c:pt>
                <c:pt idx="41">
                  <c:v>2.049493906705925</c:v>
                </c:pt>
                <c:pt idx="42">
                  <c:v>2.049493906705925</c:v>
                </c:pt>
                <c:pt idx="43">
                  <c:v>2.049493906705925</c:v>
                </c:pt>
                <c:pt idx="44">
                  <c:v>2.049493906705925</c:v>
                </c:pt>
                <c:pt idx="45">
                  <c:v>4.09898781341185</c:v>
                </c:pt>
                <c:pt idx="46">
                  <c:v>4.09898781341185</c:v>
                </c:pt>
                <c:pt idx="47">
                  <c:v>4.09898781341185</c:v>
                </c:pt>
                <c:pt idx="48">
                  <c:v>4.09898781341185</c:v>
                </c:pt>
                <c:pt idx="49">
                  <c:v>4.09898781341185</c:v>
                </c:pt>
                <c:pt idx="50">
                  <c:v>0.24566506270226046</c:v>
                </c:pt>
                <c:pt idx="51">
                  <c:v>0.24566506270226046</c:v>
                </c:pt>
                <c:pt idx="52">
                  <c:v>0.24566506270226046</c:v>
                </c:pt>
                <c:pt idx="53">
                  <c:v>0.24566506270226046</c:v>
                </c:pt>
                <c:pt idx="54">
                  <c:v>0.24566506270226046</c:v>
                </c:pt>
                <c:pt idx="55">
                  <c:v>0.49133012540452092</c:v>
                </c:pt>
                <c:pt idx="56">
                  <c:v>0.49133012540452092</c:v>
                </c:pt>
                <c:pt idx="57">
                  <c:v>0.49133012540452092</c:v>
                </c:pt>
                <c:pt idx="58">
                  <c:v>0.49133012540452092</c:v>
                </c:pt>
                <c:pt idx="59">
                  <c:v>0.49133012540452092</c:v>
                </c:pt>
                <c:pt idx="60">
                  <c:v>0.98266025080904185</c:v>
                </c:pt>
                <c:pt idx="61">
                  <c:v>0.98266025080904185</c:v>
                </c:pt>
                <c:pt idx="62">
                  <c:v>0.98266025080904185</c:v>
                </c:pt>
                <c:pt idx="63">
                  <c:v>0.98266025080904185</c:v>
                </c:pt>
                <c:pt idx="64">
                  <c:v>0.98266025080904185</c:v>
                </c:pt>
                <c:pt idx="65">
                  <c:v>1.9653205016180837</c:v>
                </c:pt>
                <c:pt idx="66">
                  <c:v>1.9653205016180837</c:v>
                </c:pt>
                <c:pt idx="67">
                  <c:v>1.9653205016180837</c:v>
                </c:pt>
                <c:pt idx="68">
                  <c:v>1.9653205016180837</c:v>
                </c:pt>
                <c:pt idx="69">
                  <c:v>1.9653205016180837</c:v>
                </c:pt>
                <c:pt idx="70">
                  <c:v>3.9306410032361674</c:v>
                </c:pt>
                <c:pt idx="71">
                  <c:v>3.9306410032361674</c:v>
                </c:pt>
                <c:pt idx="72">
                  <c:v>3.9306410032361674</c:v>
                </c:pt>
                <c:pt idx="73">
                  <c:v>3.9306410032361674</c:v>
                </c:pt>
                <c:pt idx="74">
                  <c:v>3.9306410032361674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-IMI CPF (MPs)'!$F$228:$F$317</c:f>
              <c:numCache>
                <c:formatCode>0.00</c:formatCode>
                <c:ptCount val="90"/>
                <c:pt idx="0">
                  <c:v>85.119219450267565</c:v>
                </c:pt>
                <c:pt idx="1">
                  <c:v>128.11921945026756</c:v>
                </c:pt>
                <c:pt idx="2">
                  <c:v>81.119219450267565</c:v>
                </c:pt>
                <c:pt idx="3">
                  <c:v>19.119219450267565</c:v>
                </c:pt>
                <c:pt idx="4">
                  <c:v>86.119219450267565</c:v>
                </c:pt>
                <c:pt idx="5">
                  <c:v>140.80245914114357</c:v>
                </c:pt>
                <c:pt idx="6">
                  <c:v>107.80245914114357</c:v>
                </c:pt>
                <c:pt idx="7">
                  <c:v>193.80245914114357</c:v>
                </c:pt>
                <c:pt idx="8">
                  <c:v>209.80245914114357</c:v>
                </c:pt>
                <c:pt idx="9">
                  <c:v>96.802459141143572</c:v>
                </c:pt>
                <c:pt idx="10">
                  <c:v>227.94613410158831</c:v>
                </c:pt>
                <c:pt idx="11">
                  <c:v>317.94613410158831</c:v>
                </c:pt>
                <c:pt idx="12">
                  <c:v>229.94613410158831</c:v>
                </c:pt>
                <c:pt idx="13">
                  <c:v>100.94613410158831</c:v>
                </c:pt>
                <c:pt idx="14">
                  <c:v>306.94613410158831</c:v>
                </c:pt>
                <c:pt idx="15">
                  <c:v>121.06614355343689</c:v>
                </c:pt>
                <c:pt idx="16">
                  <c:v>173.06614355343689</c:v>
                </c:pt>
                <c:pt idx="17">
                  <c:v>182.06614355343689</c:v>
                </c:pt>
                <c:pt idx="18">
                  <c:v>240.06614355343689</c:v>
                </c:pt>
                <c:pt idx="19">
                  <c:v>367.06614355343686</c:v>
                </c:pt>
                <c:pt idx="20">
                  <c:v>29.741898494734038</c:v>
                </c:pt>
                <c:pt idx="21">
                  <c:v>51.741898494734038</c:v>
                </c:pt>
                <c:pt idx="22">
                  <c:v>115.74189849473404</c:v>
                </c:pt>
                <c:pt idx="23">
                  <c:v>144.74189849473404</c:v>
                </c:pt>
                <c:pt idx="24">
                  <c:v>169.74189849473404</c:v>
                </c:pt>
                <c:pt idx="25">
                  <c:v>-87.282343224030001</c:v>
                </c:pt>
                <c:pt idx="26">
                  <c:v>-95.282343224030001</c:v>
                </c:pt>
                <c:pt idx="27">
                  <c:v>-72.282343224030001</c:v>
                </c:pt>
                <c:pt idx="28">
                  <c:v>-50.282343224030001</c:v>
                </c:pt>
                <c:pt idx="29">
                  <c:v>40.717656775969999</c:v>
                </c:pt>
                <c:pt idx="30">
                  <c:v>-14.589131129486532</c:v>
                </c:pt>
                <c:pt idx="31">
                  <c:v>-45.589131129486532</c:v>
                </c:pt>
                <c:pt idx="32">
                  <c:v>-42.589131129486532</c:v>
                </c:pt>
                <c:pt idx="33">
                  <c:v>-221.58913112948653</c:v>
                </c:pt>
                <c:pt idx="34">
                  <c:v>-59.589131129486532</c:v>
                </c:pt>
                <c:pt idx="35">
                  <c:v>277.14793177524848</c:v>
                </c:pt>
                <c:pt idx="36">
                  <c:v>128.14793177524848</c:v>
                </c:pt>
                <c:pt idx="37">
                  <c:v>168.14793177524848</c:v>
                </c:pt>
                <c:pt idx="38">
                  <c:v>302.14793177524848</c:v>
                </c:pt>
                <c:pt idx="39">
                  <c:v>279.14793177524848</c:v>
                </c:pt>
                <c:pt idx="40">
                  <c:v>-3.815334452682418E-2</c:v>
                </c:pt>
                <c:pt idx="41">
                  <c:v>0.96184665547317583</c:v>
                </c:pt>
                <c:pt idx="42">
                  <c:v>56.961846655473174</c:v>
                </c:pt>
                <c:pt idx="43">
                  <c:v>-3.815334452682418E-2</c:v>
                </c:pt>
                <c:pt idx="44">
                  <c:v>50.961846655473174</c:v>
                </c:pt>
                <c:pt idx="45">
                  <c:v>0.99999998273268498</c:v>
                </c:pt>
                <c:pt idx="46">
                  <c:v>1.9999999827326851</c:v>
                </c:pt>
                <c:pt idx="47">
                  <c:v>-1.72673149764117E-8</c:v>
                </c:pt>
                <c:pt idx="48">
                  <c:v>-1.72673149764117E-8</c:v>
                </c:pt>
                <c:pt idx="49">
                  <c:v>-1.72673149764117E-8</c:v>
                </c:pt>
                <c:pt idx="50">
                  <c:v>-25.600382816780893</c:v>
                </c:pt>
                <c:pt idx="51">
                  <c:v>-20.600382816780893</c:v>
                </c:pt>
                <c:pt idx="52">
                  <c:v>-57.600382816780893</c:v>
                </c:pt>
                <c:pt idx="53">
                  <c:v>-46.600382816780893</c:v>
                </c:pt>
                <c:pt idx="54">
                  <c:v>-52.600382816780893</c:v>
                </c:pt>
                <c:pt idx="55">
                  <c:v>-13.825715493007692</c:v>
                </c:pt>
                <c:pt idx="56">
                  <c:v>76.174284506992308</c:v>
                </c:pt>
                <c:pt idx="57">
                  <c:v>66.174284506992308</c:v>
                </c:pt>
                <c:pt idx="58">
                  <c:v>101.17428450699231</c:v>
                </c:pt>
                <c:pt idx="59">
                  <c:v>-20.825715493007692</c:v>
                </c:pt>
                <c:pt idx="60">
                  <c:v>241.2282462452639</c:v>
                </c:pt>
                <c:pt idx="61">
                  <c:v>252.2282462452639</c:v>
                </c:pt>
                <c:pt idx="62">
                  <c:v>220.2282462452639</c:v>
                </c:pt>
                <c:pt idx="63">
                  <c:v>202.2282462452639</c:v>
                </c:pt>
                <c:pt idx="64">
                  <c:v>276.2282462452639</c:v>
                </c:pt>
                <c:pt idx="65">
                  <c:v>14.040953960303625</c:v>
                </c:pt>
                <c:pt idx="66">
                  <c:v>43.040953960303625</c:v>
                </c:pt>
                <c:pt idx="67">
                  <c:v>31.040953960303625</c:v>
                </c:pt>
                <c:pt idx="68">
                  <c:v>13.040953960303625</c:v>
                </c:pt>
                <c:pt idx="69">
                  <c:v>1.0409539603036251</c:v>
                </c:pt>
                <c:pt idx="70">
                  <c:v>-8.9470744471356804E-5</c:v>
                </c:pt>
                <c:pt idx="71">
                  <c:v>6.999910529255529</c:v>
                </c:pt>
                <c:pt idx="72">
                  <c:v>-8.9470744471356804E-5</c:v>
                </c:pt>
                <c:pt idx="73">
                  <c:v>1.9999105292555286</c:v>
                </c:pt>
                <c:pt idx="74">
                  <c:v>0.99991052925552859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1-4B41-989E-C526F6D4D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(MPs)'!$L$228:$L$317</c:f>
              <c:numCache>
                <c:formatCode>General</c:formatCode>
                <c:ptCount val="90"/>
                <c:pt idx="0">
                  <c:v>0.23514338706628027</c:v>
                </c:pt>
                <c:pt idx="1">
                  <c:v>0.23514338706628027</c:v>
                </c:pt>
                <c:pt idx="2">
                  <c:v>0.23514338706628027</c:v>
                </c:pt>
                <c:pt idx="3">
                  <c:v>0.23514338706628027</c:v>
                </c:pt>
                <c:pt idx="4">
                  <c:v>0.23514338706628027</c:v>
                </c:pt>
                <c:pt idx="5">
                  <c:v>0.47028677413256054</c:v>
                </c:pt>
                <c:pt idx="6">
                  <c:v>0.47028677413256054</c:v>
                </c:pt>
                <c:pt idx="7">
                  <c:v>0.47028677413256054</c:v>
                </c:pt>
                <c:pt idx="8">
                  <c:v>0.47028677413256054</c:v>
                </c:pt>
                <c:pt idx="9">
                  <c:v>0.47028677413256054</c:v>
                </c:pt>
                <c:pt idx="10">
                  <c:v>0.94057354826512107</c:v>
                </c:pt>
                <c:pt idx="11">
                  <c:v>0.94057354826512107</c:v>
                </c:pt>
                <c:pt idx="12">
                  <c:v>0.94057354826512107</c:v>
                </c:pt>
                <c:pt idx="13">
                  <c:v>0.94057354826512107</c:v>
                </c:pt>
                <c:pt idx="14">
                  <c:v>0.94057354826512107</c:v>
                </c:pt>
                <c:pt idx="15">
                  <c:v>1.8811470965302421</c:v>
                </c:pt>
                <c:pt idx="16">
                  <c:v>1.8811470965302421</c:v>
                </c:pt>
                <c:pt idx="17">
                  <c:v>1.8811470965302421</c:v>
                </c:pt>
                <c:pt idx="18">
                  <c:v>1.8811470965302421</c:v>
                </c:pt>
                <c:pt idx="19">
                  <c:v>1.8811470965302421</c:v>
                </c:pt>
                <c:pt idx="20">
                  <c:v>3.7622941930604843</c:v>
                </c:pt>
                <c:pt idx="21">
                  <c:v>3.7622941930604843</c:v>
                </c:pt>
                <c:pt idx="22">
                  <c:v>3.7622941930604843</c:v>
                </c:pt>
                <c:pt idx="23">
                  <c:v>3.7622941930604843</c:v>
                </c:pt>
                <c:pt idx="24">
                  <c:v>3.7622941930604843</c:v>
                </c:pt>
                <c:pt idx="25">
                  <c:v>0.25618673833824063</c:v>
                </c:pt>
                <c:pt idx="26">
                  <c:v>0.25618673833824063</c:v>
                </c:pt>
                <c:pt idx="27">
                  <c:v>0.25618673833824063</c:v>
                </c:pt>
                <c:pt idx="28">
                  <c:v>0.25618673833824063</c:v>
                </c:pt>
                <c:pt idx="29">
                  <c:v>0.25618673833824063</c:v>
                </c:pt>
                <c:pt idx="30">
                  <c:v>0.51237347667648125</c:v>
                </c:pt>
                <c:pt idx="31">
                  <c:v>0.51237347667648125</c:v>
                </c:pt>
                <c:pt idx="32">
                  <c:v>0.51237347667648125</c:v>
                </c:pt>
                <c:pt idx="33">
                  <c:v>0.51237347667648125</c:v>
                </c:pt>
                <c:pt idx="34">
                  <c:v>0.51237347667648125</c:v>
                </c:pt>
                <c:pt idx="35">
                  <c:v>1.0247469533529625</c:v>
                </c:pt>
                <c:pt idx="36">
                  <c:v>1.0247469533529625</c:v>
                </c:pt>
                <c:pt idx="37">
                  <c:v>1.0247469533529625</c:v>
                </c:pt>
                <c:pt idx="38">
                  <c:v>1.0247469533529625</c:v>
                </c:pt>
                <c:pt idx="39">
                  <c:v>1.0247469533529625</c:v>
                </c:pt>
                <c:pt idx="40">
                  <c:v>2.049493906705925</c:v>
                </c:pt>
                <c:pt idx="41">
                  <c:v>2.049493906705925</c:v>
                </c:pt>
                <c:pt idx="42">
                  <c:v>2.049493906705925</c:v>
                </c:pt>
                <c:pt idx="43">
                  <c:v>2.049493906705925</c:v>
                </c:pt>
                <c:pt idx="44">
                  <c:v>2.049493906705925</c:v>
                </c:pt>
                <c:pt idx="45">
                  <c:v>4.09898781341185</c:v>
                </c:pt>
                <c:pt idx="46">
                  <c:v>4.09898781341185</c:v>
                </c:pt>
                <c:pt idx="47">
                  <c:v>4.09898781341185</c:v>
                </c:pt>
                <c:pt idx="48">
                  <c:v>4.09898781341185</c:v>
                </c:pt>
                <c:pt idx="49">
                  <c:v>4.09898781341185</c:v>
                </c:pt>
                <c:pt idx="50">
                  <c:v>0.24566506270226046</c:v>
                </c:pt>
                <c:pt idx="51">
                  <c:v>0.24566506270226046</c:v>
                </c:pt>
                <c:pt idx="52">
                  <c:v>0.24566506270226046</c:v>
                </c:pt>
                <c:pt idx="53">
                  <c:v>0.24566506270226046</c:v>
                </c:pt>
                <c:pt idx="54">
                  <c:v>0.24566506270226046</c:v>
                </c:pt>
                <c:pt idx="55">
                  <c:v>0.49133012540452092</c:v>
                </c:pt>
                <c:pt idx="56">
                  <c:v>0.49133012540452092</c:v>
                </c:pt>
                <c:pt idx="57">
                  <c:v>0.49133012540452092</c:v>
                </c:pt>
                <c:pt idx="58">
                  <c:v>0.49133012540452092</c:v>
                </c:pt>
                <c:pt idx="59">
                  <c:v>0.49133012540452092</c:v>
                </c:pt>
                <c:pt idx="60">
                  <c:v>0.98266025080904185</c:v>
                </c:pt>
                <c:pt idx="61">
                  <c:v>0.98266025080904185</c:v>
                </c:pt>
                <c:pt idx="62">
                  <c:v>0.98266025080904185</c:v>
                </c:pt>
                <c:pt idx="63">
                  <c:v>0.98266025080904185</c:v>
                </c:pt>
                <c:pt idx="64">
                  <c:v>0.98266025080904185</c:v>
                </c:pt>
                <c:pt idx="65">
                  <c:v>1.9653205016180837</c:v>
                </c:pt>
                <c:pt idx="66">
                  <c:v>1.9653205016180837</c:v>
                </c:pt>
                <c:pt idx="67">
                  <c:v>1.9653205016180837</c:v>
                </c:pt>
                <c:pt idx="68">
                  <c:v>1.9653205016180837</c:v>
                </c:pt>
                <c:pt idx="69">
                  <c:v>1.9653205016180837</c:v>
                </c:pt>
                <c:pt idx="70">
                  <c:v>3.9306410032361674</c:v>
                </c:pt>
                <c:pt idx="71">
                  <c:v>3.9306410032361674</c:v>
                </c:pt>
                <c:pt idx="72">
                  <c:v>3.9306410032361674</c:v>
                </c:pt>
                <c:pt idx="73">
                  <c:v>3.9306410032361674</c:v>
                </c:pt>
                <c:pt idx="74">
                  <c:v>3.9306410032361674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-IMI CPF (MPs)'!$M$228:$M$317</c:f>
              <c:numCache>
                <c:formatCode>0.00</c:formatCode>
                <c:ptCount val="90"/>
                <c:pt idx="0">
                  <c:v>65.389834492308637</c:v>
                </c:pt>
                <c:pt idx="1">
                  <c:v>108.38983449230864</c:v>
                </c:pt>
                <c:pt idx="2">
                  <c:v>61.389834492308637</c:v>
                </c:pt>
                <c:pt idx="3">
                  <c:v>-0.61016550769136302</c:v>
                </c:pt>
                <c:pt idx="4">
                  <c:v>66.389834492308637</c:v>
                </c:pt>
                <c:pt idx="5">
                  <c:v>87.40784716657754</c:v>
                </c:pt>
                <c:pt idx="6">
                  <c:v>54.40784716657754</c:v>
                </c:pt>
                <c:pt idx="7">
                  <c:v>140.40784716657754</c:v>
                </c:pt>
                <c:pt idx="8">
                  <c:v>156.40784716657754</c:v>
                </c:pt>
                <c:pt idx="9">
                  <c:v>43.40784716657754</c:v>
                </c:pt>
                <c:pt idx="10">
                  <c:v>118.69471306616992</c:v>
                </c:pt>
                <c:pt idx="11">
                  <c:v>208.69471306616992</c:v>
                </c:pt>
                <c:pt idx="12">
                  <c:v>120.69471306616992</c:v>
                </c:pt>
                <c:pt idx="13">
                  <c:v>-8.3052869338300752</c:v>
                </c:pt>
                <c:pt idx="14">
                  <c:v>197.69471306616992</c:v>
                </c:pt>
                <c:pt idx="15">
                  <c:v>9.5706779417074017</c:v>
                </c:pt>
                <c:pt idx="16">
                  <c:v>61.570677941707402</c:v>
                </c:pt>
                <c:pt idx="17">
                  <c:v>70.570677941707402</c:v>
                </c:pt>
                <c:pt idx="18">
                  <c:v>128.5706779417074</c:v>
                </c:pt>
                <c:pt idx="19">
                  <c:v>255.5706779417074</c:v>
                </c:pt>
                <c:pt idx="20">
                  <c:v>-3.965642902676862</c:v>
                </c:pt>
                <c:pt idx="21">
                  <c:v>18.034357097323138</c:v>
                </c:pt>
                <c:pt idx="22">
                  <c:v>82.034357097323138</c:v>
                </c:pt>
                <c:pt idx="23">
                  <c:v>111.03435709732314</c:v>
                </c:pt>
                <c:pt idx="24">
                  <c:v>136.03435709732315</c:v>
                </c:pt>
                <c:pt idx="25">
                  <c:v>-92.200775570267979</c:v>
                </c:pt>
                <c:pt idx="26">
                  <c:v>-100.20077557026798</c:v>
                </c:pt>
                <c:pt idx="27">
                  <c:v>-77.200775570267979</c:v>
                </c:pt>
                <c:pt idx="28">
                  <c:v>-55.200775570267979</c:v>
                </c:pt>
                <c:pt idx="29">
                  <c:v>35.799224429732021</c:v>
                </c:pt>
                <c:pt idx="30">
                  <c:v>-40.12485864671703</c:v>
                </c:pt>
                <c:pt idx="31">
                  <c:v>-71.12485864671703</c:v>
                </c:pt>
                <c:pt idx="32">
                  <c:v>-68.12485864671703</c:v>
                </c:pt>
                <c:pt idx="33">
                  <c:v>-247.12485864671703</c:v>
                </c:pt>
                <c:pt idx="34">
                  <c:v>-85.12485864671703</c:v>
                </c:pt>
                <c:pt idx="35">
                  <c:v>76.700382249942777</c:v>
                </c:pt>
                <c:pt idx="36">
                  <c:v>-72.299617750057223</c:v>
                </c:pt>
                <c:pt idx="37">
                  <c:v>-32.299617750057223</c:v>
                </c:pt>
                <c:pt idx="38">
                  <c:v>101.70038224994278</c:v>
                </c:pt>
                <c:pt idx="39">
                  <c:v>78.700382249942777</c:v>
                </c:pt>
                <c:pt idx="40">
                  <c:v>-3.5333804866394445</c:v>
                </c:pt>
                <c:pt idx="41">
                  <c:v>-2.5333804866394445</c:v>
                </c:pt>
                <c:pt idx="42">
                  <c:v>53.466619513360556</c:v>
                </c:pt>
                <c:pt idx="43">
                  <c:v>-3.5333804866394445</c:v>
                </c:pt>
                <c:pt idx="44">
                  <c:v>47.466619513360556</c:v>
                </c:pt>
                <c:pt idx="45">
                  <c:v>0.99999801493770779</c:v>
                </c:pt>
                <c:pt idx="46">
                  <c:v>1.9999980149377077</c:v>
                </c:pt>
                <c:pt idx="47">
                  <c:v>-1.9850622922215278E-6</c:v>
                </c:pt>
                <c:pt idx="48">
                  <c:v>-1.9850622922215278E-6</c:v>
                </c:pt>
                <c:pt idx="49">
                  <c:v>-1.9850622922215278E-6</c:v>
                </c:pt>
                <c:pt idx="50">
                  <c:v>-40.535631809258803</c:v>
                </c:pt>
                <c:pt idx="51">
                  <c:v>-35.535631809258803</c:v>
                </c:pt>
                <c:pt idx="52">
                  <c:v>-72.535631809258803</c:v>
                </c:pt>
                <c:pt idx="53">
                  <c:v>-61.535631809258803</c:v>
                </c:pt>
                <c:pt idx="54">
                  <c:v>-67.535631809258803</c:v>
                </c:pt>
                <c:pt idx="55">
                  <c:v>-66.294939574370119</c:v>
                </c:pt>
                <c:pt idx="56">
                  <c:v>23.705060425629881</c:v>
                </c:pt>
                <c:pt idx="57">
                  <c:v>13.705060425629881</c:v>
                </c:pt>
                <c:pt idx="58">
                  <c:v>48.705060425629881</c:v>
                </c:pt>
                <c:pt idx="59">
                  <c:v>-73.294939574370119</c:v>
                </c:pt>
                <c:pt idx="60">
                  <c:v>72.837797522251094</c:v>
                </c:pt>
                <c:pt idx="61">
                  <c:v>83.837797522251094</c:v>
                </c:pt>
                <c:pt idx="62">
                  <c:v>51.837797522251094</c:v>
                </c:pt>
                <c:pt idx="63">
                  <c:v>33.837797522251094</c:v>
                </c:pt>
                <c:pt idx="64">
                  <c:v>107.83779752225109</c:v>
                </c:pt>
                <c:pt idx="65">
                  <c:v>-139.9210034612766</c:v>
                </c:pt>
                <c:pt idx="66">
                  <c:v>-110.9210034612766</c:v>
                </c:pt>
                <c:pt idx="67">
                  <c:v>-122.9210034612766</c:v>
                </c:pt>
                <c:pt idx="68">
                  <c:v>-140.9210034612766</c:v>
                </c:pt>
                <c:pt idx="69">
                  <c:v>-152.9210034612766</c:v>
                </c:pt>
                <c:pt idx="70">
                  <c:v>-0.115649172920194</c:v>
                </c:pt>
                <c:pt idx="71">
                  <c:v>6.8843508270798059</c:v>
                </c:pt>
                <c:pt idx="72">
                  <c:v>-0.115649172920194</c:v>
                </c:pt>
                <c:pt idx="73">
                  <c:v>1.8843508270798059</c:v>
                </c:pt>
                <c:pt idx="74">
                  <c:v>0.88435082707980595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09-49AD-B8D0-E064A2D1C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(MPs)'!$O$228:$O$317</c:f>
              <c:numCache>
                <c:formatCode>General</c:formatCode>
                <c:ptCount val="90"/>
                <c:pt idx="0">
                  <c:v>0.23514338706628027</c:v>
                </c:pt>
                <c:pt idx="1">
                  <c:v>0.23514338706628027</c:v>
                </c:pt>
                <c:pt idx="2">
                  <c:v>0.23514338706628027</c:v>
                </c:pt>
                <c:pt idx="3">
                  <c:v>0.23514338706628027</c:v>
                </c:pt>
                <c:pt idx="4">
                  <c:v>0.23514338706628027</c:v>
                </c:pt>
                <c:pt idx="5">
                  <c:v>0.47028677413256054</c:v>
                </c:pt>
                <c:pt idx="6">
                  <c:v>0.47028677413256054</c:v>
                </c:pt>
                <c:pt idx="7">
                  <c:v>0.47028677413256054</c:v>
                </c:pt>
                <c:pt idx="8">
                  <c:v>0.47028677413256054</c:v>
                </c:pt>
                <c:pt idx="9">
                  <c:v>0.47028677413256054</c:v>
                </c:pt>
                <c:pt idx="10">
                  <c:v>0.94057354826512107</c:v>
                </c:pt>
                <c:pt idx="11">
                  <c:v>0.94057354826512107</c:v>
                </c:pt>
                <c:pt idx="12">
                  <c:v>0.94057354826512107</c:v>
                </c:pt>
                <c:pt idx="13">
                  <c:v>0.94057354826512107</c:v>
                </c:pt>
                <c:pt idx="14">
                  <c:v>0.94057354826512107</c:v>
                </c:pt>
                <c:pt idx="15">
                  <c:v>1.8811470965302421</c:v>
                </c:pt>
                <c:pt idx="16">
                  <c:v>1.8811470965302421</c:v>
                </c:pt>
                <c:pt idx="17">
                  <c:v>1.8811470965302421</c:v>
                </c:pt>
                <c:pt idx="18">
                  <c:v>1.8811470965302421</c:v>
                </c:pt>
                <c:pt idx="19">
                  <c:v>1.8811470965302421</c:v>
                </c:pt>
                <c:pt idx="20">
                  <c:v>3.7622941930604843</c:v>
                </c:pt>
                <c:pt idx="21">
                  <c:v>3.7622941930604843</c:v>
                </c:pt>
                <c:pt idx="22">
                  <c:v>3.7622941930604843</c:v>
                </c:pt>
                <c:pt idx="23">
                  <c:v>3.7622941930604843</c:v>
                </c:pt>
                <c:pt idx="24">
                  <c:v>3.7622941930604843</c:v>
                </c:pt>
                <c:pt idx="25">
                  <c:v>0.25618673833824063</c:v>
                </c:pt>
                <c:pt idx="26">
                  <c:v>0.25618673833824063</c:v>
                </c:pt>
                <c:pt idx="27">
                  <c:v>0.25618673833824063</c:v>
                </c:pt>
                <c:pt idx="28">
                  <c:v>0.25618673833824063</c:v>
                </c:pt>
                <c:pt idx="29">
                  <c:v>0.25618673833824063</c:v>
                </c:pt>
                <c:pt idx="30">
                  <c:v>0.51237347667648125</c:v>
                </c:pt>
                <c:pt idx="31">
                  <c:v>0.51237347667648125</c:v>
                </c:pt>
                <c:pt idx="32">
                  <c:v>0.51237347667648125</c:v>
                </c:pt>
                <c:pt idx="33">
                  <c:v>0.51237347667648125</c:v>
                </c:pt>
                <c:pt idx="34">
                  <c:v>0.51237347667648125</c:v>
                </c:pt>
                <c:pt idx="35">
                  <c:v>1.0247469533529625</c:v>
                </c:pt>
                <c:pt idx="36">
                  <c:v>1.0247469533529625</c:v>
                </c:pt>
                <c:pt idx="37">
                  <c:v>1.0247469533529625</c:v>
                </c:pt>
                <c:pt idx="38">
                  <c:v>1.0247469533529625</c:v>
                </c:pt>
                <c:pt idx="39">
                  <c:v>1.0247469533529625</c:v>
                </c:pt>
                <c:pt idx="40">
                  <c:v>2.049493906705925</c:v>
                </c:pt>
                <c:pt idx="41">
                  <c:v>2.049493906705925</c:v>
                </c:pt>
                <c:pt idx="42">
                  <c:v>2.049493906705925</c:v>
                </c:pt>
                <c:pt idx="43">
                  <c:v>2.049493906705925</c:v>
                </c:pt>
                <c:pt idx="44">
                  <c:v>2.049493906705925</c:v>
                </c:pt>
                <c:pt idx="45">
                  <c:v>4.09898781341185</c:v>
                </c:pt>
                <c:pt idx="46">
                  <c:v>4.09898781341185</c:v>
                </c:pt>
                <c:pt idx="47">
                  <c:v>4.09898781341185</c:v>
                </c:pt>
                <c:pt idx="48">
                  <c:v>4.09898781341185</c:v>
                </c:pt>
                <c:pt idx="49">
                  <c:v>4.09898781341185</c:v>
                </c:pt>
                <c:pt idx="50">
                  <c:v>0.24566506270226046</c:v>
                </c:pt>
                <c:pt idx="51">
                  <c:v>0.24566506270226046</c:v>
                </c:pt>
                <c:pt idx="52">
                  <c:v>0.24566506270226046</c:v>
                </c:pt>
                <c:pt idx="53">
                  <c:v>0.24566506270226046</c:v>
                </c:pt>
                <c:pt idx="54">
                  <c:v>0.24566506270226046</c:v>
                </c:pt>
                <c:pt idx="55">
                  <c:v>0.49133012540452092</c:v>
                </c:pt>
                <c:pt idx="56">
                  <c:v>0.49133012540452092</c:v>
                </c:pt>
                <c:pt idx="57">
                  <c:v>0.49133012540452092</c:v>
                </c:pt>
                <c:pt idx="58">
                  <c:v>0.49133012540452092</c:v>
                </c:pt>
                <c:pt idx="59">
                  <c:v>0.49133012540452092</c:v>
                </c:pt>
                <c:pt idx="60">
                  <c:v>0.98266025080904185</c:v>
                </c:pt>
                <c:pt idx="61">
                  <c:v>0.98266025080904185</c:v>
                </c:pt>
                <c:pt idx="62">
                  <c:v>0.98266025080904185</c:v>
                </c:pt>
                <c:pt idx="63">
                  <c:v>0.98266025080904185</c:v>
                </c:pt>
                <c:pt idx="64">
                  <c:v>0.98266025080904185</c:v>
                </c:pt>
                <c:pt idx="65">
                  <c:v>1.9653205016180837</c:v>
                </c:pt>
                <c:pt idx="66">
                  <c:v>1.9653205016180837</c:v>
                </c:pt>
                <c:pt idx="67">
                  <c:v>1.9653205016180837</c:v>
                </c:pt>
                <c:pt idx="68">
                  <c:v>1.9653205016180837</c:v>
                </c:pt>
                <c:pt idx="69">
                  <c:v>1.9653205016180837</c:v>
                </c:pt>
                <c:pt idx="70">
                  <c:v>3.9306410032361674</c:v>
                </c:pt>
                <c:pt idx="71">
                  <c:v>3.9306410032361674</c:v>
                </c:pt>
                <c:pt idx="72">
                  <c:v>3.9306410032361674</c:v>
                </c:pt>
                <c:pt idx="73">
                  <c:v>3.9306410032361674</c:v>
                </c:pt>
                <c:pt idx="74">
                  <c:v>3.9306410032361674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-IMI CPF (MPs)'!$P$228:$P$317</c:f>
              <c:numCache>
                <c:formatCode>0.00</c:formatCode>
                <c:ptCount val="90"/>
                <c:pt idx="0">
                  <c:v>64.681513968601621</c:v>
                </c:pt>
                <c:pt idx="1">
                  <c:v>107.68151396860162</c:v>
                </c:pt>
                <c:pt idx="2">
                  <c:v>60.681513968601621</c:v>
                </c:pt>
                <c:pt idx="3">
                  <c:v>-1.3184860313983791</c:v>
                </c:pt>
                <c:pt idx="4">
                  <c:v>65.681513968601621</c:v>
                </c:pt>
                <c:pt idx="5">
                  <c:v>85.934534840853075</c:v>
                </c:pt>
                <c:pt idx="6">
                  <c:v>52.934534840853075</c:v>
                </c:pt>
                <c:pt idx="7">
                  <c:v>138.93453484085308</c:v>
                </c:pt>
                <c:pt idx="8">
                  <c:v>154.93453484085308</c:v>
                </c:pt>
                <c:pt idx="9">
                  <c:v>41.934534840853075</c:v>
                </c:pt>
                <c:pt idx="10">
                  <c:v>117.65698208991876</c:v>
                </c:pt>
                <c:pt idx="11">
                  <c:v>207.65698208991876</c:v>
                </c:pt>
                <c:pt idx="12">
                  <c:v>119.65698208991876</c:v>
                </c:pt>
                <c:pt idx="13">
                  <c:v>-9.3430179100812438</c:v>
                </c:pt>
                <c:pt idx="14">
                  <c:v>196.65698208991876</c:v>
                </c:pt>
                <c:pt idx="15">
                  <c:v>13.985143289112841</c:v>
                </c:pt>
                <c:pt idx="16">
                  <c:v>65.985143289112841</c:v>
                </c:pt>
                <c:pt idx="17">
                  <c:v>74.985143289112841</c:v>
                </c:pt>
                <c:pt idx="18">
                  <c:v>132.98514328911284</c:v>
                </c:pt>
                <c:pt idx="19">
                  <c:v>259.98514328911284</c:v>
                </c:pt>
                <c:pt idx="20">
                  <c:v>2.3236397666819499</c:v>
                </c:pt>
                <c:pt idx="21">
                  <c:v>24.32363976668195</c:v>
                </c:pt>
                <c:pt idx="22">
                  <c:v>88.32363976668195</c:v>
                </c:pt>
                <c:pt idx="23">
                  <c:v>117.32363976668195</c:v>
                </c:pt>
                <c:pt idx="24">
                  <c:v>142.32363976668194</c:v>
                </c:pt>
                <c:pt idx="25">
                  <c:v>-92.803994463757817</c:v>
                </c:pt>
                <c:pt idx="26">
                  <c:v>-100.80399446375782</c:v>
                </c:pt>
                <c:pt idx="27">
                  <c:v>-77.803994463757817</c:v>
                </c:pt>
                <c:pt idx="28">
                  <c:v>-55.803994463757817</c:v>
                </c:pt>
                <c:pt idx="29">
                  <c:v>35.196005536242183</c:v>
                </c:pt>
                <c:pt idx="30">
                  <c:v>-42.771598114150265</c:v>
                </c:pt>
                <c:pt idx="31">
                  <c:v>-73.771598114150265</c:v>
                </c:pt>
                <c:pt idx="32">
                  <c:v>-70.771598114150265</c:v>
                </c:pt>
                <c:pt idx="33">
                  <c:v>-249.77159811415027</c:v>
                </c:pt>
                <c:pt idx="34">
                  <c:v>-87.771598114150265</c:v>
                </c:pt>
                <c:pt idx="35">
                  <c:v>60.182373239729486</c:v>
                </c:pt>
                <c:pt idx="36">
                  <c:v>-88.817626760270514</c:v>
                </c:pt>
                <c:pt idx="37">
                  <c:v>-48.817626760270514</c:v>
                </c:pt>
                <c:pt idx="38">
                  <c:v>85.182373239729486</c:v>
                </c:pt>
                <c:pt idx="39">
                  <c:v>62.182373239729486</c:v>
                </c:pt>
                <c:pt idx="40">
                  <c:v>-4.5711511023078213</c:v>
                </c:pt>
                <c:pt idx="41">
                  <c:v>-3.5711511023078213</c:v>
                </c:pt>
                <c:pt idx="42">
                  <c:v>52.428848897692177</c:v>
                </c:pt>
                <c:pt idx="43">
                  <c:v>-4.5711511023078213</c:v>
                </c:pt>
                <c:pt idx="44">
                  <c:v>46.428848897692177</c:v>
                </c:pt>
                <c:pt idx="45">
                  <c:v>0.99999844461382692</c:v>
                </c:pt>
                <c:pt idx="46">
                  <c:v>1.999998444613827</c:v>
                </c:pt>
                <c:pt idx="47">
                  <c:v>-1.5553861730366404E-6</c:v>
                </c:pt>
                <c:pt idx="48">
                  <c:v>-1.5553861730366404E-6</c:v>
                </c:pt>
                <c:pt idx="49">
                  <c:v>-1.5553861730366404E-6</c:v>
                </c:pt>
                <c:pt idx="50">
                  <c:v>-41.62709157115728</c:v>
                </c:pt>
                <c:pt idx="51">
                  <c:v>-36.62709157115728</c:v>
                </c:pt>
                <c:pt idx="52">
                  <c:v>-73.62709157115728</c:v>
                </c:pt>
                <c:pt idx="53">
                  <c:v>-62.62709157115728</c:v>
                </c:pt>
                <c:pt idx="54">
                  <c:v>-68.62709157115728</c:v>
                </c:pt>
                <c:pt idx="55">
                  <c:v>-69.60732767884042</c:v>
                </c:pt>
                <c:pt idx="56">
                  <c:v>20.39267232115958</c:v>
                </c:pt>
                <c:pt idx="57">
                  <c:v>10.39267232115958</c:v>
                </c:pt>
                <c:pt idx="58">
                  <c:v>45.39267232115958</c:v>
                </c:pt>
                <c:pt idx="59">
                  <c:v>-76.60732767884042</c:v>
                </c:pt>
                <c:pt idx="60">
                  <c:v>64.57805577748195</c:v>
                </c:pt>
                <c:pt idx="61">
                  <c:v>75.57805577748195</c:v>
                </c:pt>
                <c:pt idx="62">
                  <c:v>43.57805577748195</c:v>
                </c:pt>
                <c:pt idx="63">
                  <c:v>25.57805577748195</c:v>
                </c:pt>
                <c:pt idx="64">
                  <c:v>99.57805577748195</c:v>
                </c:pt>
                <c:pt idx="65">
                  <c:v>-142.6684855052813</c:v>
                </c:pt>
                <c:pt idx="66">
                  <c:v>-113.6684855052813</c:v>
                </c:pt>
                <c:pt idx="67">
                  <c:v>-125.6684855052813</c:v>
                </c:pt>
                <c:pt idx="68">
                  <c:v>-143.6684855052813</c:v>
                </c:pt>
                <c:pt idx="69">
                  <c:v>-155.6684855052813</c:v>
                </c:pt>
                <c:pt idx="70">
                  <c:v>-6.1467224245213108E-2</c:v>
                </c:pt>
                <c:pt idx="71">
                  <c:v>6.938532775754787</c:v>
                </c:pt>
                <c:pt idx="72">
                  <c:v>-6.1467224245213108E-2</c:v>
                </c:pt>
                <c:pt idx="73">
                  <c:v>1.938532775754787</c:v>
                </c:pt>
                <c:pt idx="74">
                  <c:v>0.93853277575478689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0-42A1-B3A0-920FB0CE3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</c:numCache>
            </c:numRef>
          </c:xVal>
          <c:yVal>
            <c:numRef>
              <c:f>'CA -IMI CPF (MPs)'!$B$25:$B$225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2-45D8-8724-A42B1310F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-IMI CPF (MPs)'!$I$46:$I$90</c:f>
              <c:numCache>
                <c:formatCode>0.00</c:formatCode>
                <c:ptCount val="45"/>
                <c:pt idx="0">
                  <c:v>786.42726116860342</c:v>
                </c:pt>
                <c:pt idx="1">
                  <c:v>786.42726116860342</c:v>
                </c:pt>
                <c:pt idx="2">
                  <c:v>786.42726116860342</c:v>
                </c:pt>
                <c:pt idx="3">
                  <c:v>786.42726116860342</c:v>
                </c:pt>
                <c:pt idx="4">
                  <c:v>786.42726116860342</c:v>
                </c:pt>
                <c:pt idx="5">
                  <c:v>786.4258881601213</c:v>
                </c:pt>
                <c:pt idx="6">
                  <c:v>786.4258881601213</c:v>
                </c:pt>
                <c:pt idx="7">
                  <c:v>786.4258881601213</c:v>
                </c:pt>
                <c:pt idx="8">
                  <c:v>786.4258881601213</c:v>
                </c:pt>
                <c:pt idx="9">
                  <c:v>786.4258881601213</c:v>
                </c:pt>
                <c:pt idx="10">
                  <c:v>160.00105522801994</c:v>
                </c:pt>
                <c:pt idx="11">
                  <c:v>160.00105522801994</c:v>
                </c:pt>
                <c:pt idx="12">
                  <c:v>160.00105522801994</c:v>
                </c:pt>
                <c:pt idx="13">
                  <c:v>160.00105522801994</c:v>
                </c:pt>
                <c:pt idx="14">
                  <c:v>160.00105522801994</c:v>
                </c:pt>
                <c:pt idx="15">
                  <c:v>8.9573590075090899E-5</c:v>
                </c:pt>
                <c:pt idx="16">
                  <c:v>8.9573590075090899E-5</c:v>
                </c:pt>
                <c:pt idx="17">
                  <c:v>8.9573590075090899E-5</c:v>
                </c:pt>
                <c:pt idx="18">
                  <c:v>8.9573590075090899E-5</c:v>
                </c:pt>
                <c:pt idx="19">
                  <c:v>8.9573590075090899E-5</c:v>
                </c:pt>
                <c:pt idx="20">
                  <c:v>3.9943725809712909E-11</c:v>
                </c:pt>
                <c:pt idx="21">
                  <c:v>3.9943725809712909E-11</c:v>
                </c:pt>
                <c:pt idx="22">
                  <c:v>3.9943725809712909E-11</c:v>
                </c:pt>
                <c:pt idx="23">
                  <c:v>3.9943725809712909E-11</c:v>
                </c:pt>
                <c:pt idx="24">
                  <c:v>3.9943725809712909E-11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F-42B5-85E0-382B5F10CEE7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-IMI CPF (MPs)'!$I$91:$I$135</c:f>
              <c:numCache>
                <c:formatCode>0.00</c:formatCode>
                <c:ptCount val="45"/>
                <c:pt idx="0">
                  <c:v>714.43525959107433</c:v>
                </c:pt>
                <c:pt idx="1">
                  <c:v>714.43525959107433</c:v>
                </c:pt>
                <c:pt idx="2">
                  <c:v>714.43525959107433</c:v>
                </c:pt>
                <c:pt idx="3">
                  <c:v>714.43525959107433</c:v>
                </c:pt>
                <c:pt idx="4">
                  <c:v>714.43525959107433</c:v>
                </c:pt>
                <c:pt idx="5">
                  <c:v>608.51345572986293</c:v>
                </c:pt>
                <c:pt idx="6">
                  <c:v>608.51345572986293</c:v>
                </c:pt>
                <c:pt idx="7">
                  <c:v>608.51345572986293</c:v>
                </c:pt>
                <c:pt idx="8">
                  <c:v>608.51345572986293</c:v>
                </c:pt>
                <c:pt idx="9">
                  <c:v>608.51345572986293</c:v>
                </c:pt>
                <c:pt idx="10">
                  <c:v>425.48316662135346</c:v>
                </c:pt>
                <c:pt idx="11">
                  <c:v>425.48316662135346</c:v>
                </c:pt>
                <c:pt idx="12">
                  <c:v>425.48316662135346</c:v>
                </c:pt>
                <c:pt idx="13">
                  <c:v>425.48316662135346</c:v>
                </c:pt>
                <c:pt idx="14">
                  <c:v>425.48316662135346</c:v>
                </c:pt>
                <c:pt idx="15">
                  <c:v>227.20161988829818</c:v>
                </c:pt>
                <c:pt idx="16">
                  <c:v>227.20161988829818</c:v>
                </c:pt>
                <c:pt idx="17">
                  <c:v>227.20161988829818</c:v>
                </c:pt>
                <c:pt idx="18">
                  <c:v>227.20161988829818</c:v>
                </c:pt>
                <c:pt idx="19">
                  <c:v>227.20161988829818</c:v>
                </c:pt>
                <c:pt idx="20">
                  <c:v>96.594045301843281</c:v>
                </c:pt>
                <c:pt idx="21">
                  <c:v>96.594045301843281</c:v>
                </c:pt>
                <c:pt idx="22">
                  <c:v>96.594045301843281</c:v>
                </c:pt>
                <c:pt idx="23">
                  <c:v>96.594045301843281</c:v>
                </c:pt>
                <c:pt idx="24">
                  <c:v>96.594045301843281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2F-42B5-85E0-382B5F10CEE7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(MPs)'!$C$136:$C$225</c:f>
              <c:numCache>
                <c:formatCode>0.00</c:formatCode>
                <c:ptCount val="90"/>
                <c:pt idx="0">
                  <c:v>818</c:v>
                </c:pt>
                <c:pt idx="1">
                  <c:v>861</c:v>
                </c:pt>
                <c:pt idx="2">
                  <c:v>814</c:v>
                </c:pt>
                <c:pt idx="3">
                  <c:v>752</c:v>
                </c:pt>
                <c:pt idx="4">
                  <c:v>819</c:v>
                </c:pt>
                <c:pt idx="5">
                  <c:v>776</c:v>
                </c:pt>
                <c:pt idx="6">
                  <c:v>743</c:v>
                </c:pt>
                <c:pt idx="7">
                  <c:v>829</c:v>
                </c:pt>
                <c:pt idx="8">
                  <c:v>845</c:v>
                </c:pt>
                <c:pt idx="9">
                  <c:v>732</c:v>
                </c:pt>
                <c:pt idx="10">
                  <c:v>646</c:v>
                </c:pt>
                <c:pt idx="11">
                  <c:v>736</c:v>
                </c:pt>
                <c:pt idx="12">
                  <c:v>648</c:v>
                </c:pt>
                <c:pt idx="13">
                  <c:v>519</c:v>
                </c:pt>
                <c:pt idx="14">
                  <c:v>725</c:v>
                </c:pt>
                <c:pt idx="15">
                  <c:v>263</c:v>
                </c:pt>
                <c:pt idx="16">
                  <c:v>315</c:v>
                </c:pt>
                <c:pt idx="17">
                  <c:v>324</c:v>
                </c:pt>
                <c:pt idx="18">
                  <c:v>382</c:v>
                </c:pt>
                <c:pt idx="19">
                  <c:v>509</c:v>
                </c:pt>
                <c:pt idx="20">
                  <c:v>38</c:v>
                </c:pt>
                <c:pt idx="21">
                  <c:v>60</c:v>
                </c:pt>
                <c:pt idx="22">
                  <c:v>124</c:v>
                </c:pt>
                <c:pt idx="23">
                  <c:v>153</c:v>
                </c:pt>
                <c:pt idx="24">
                  <c:v>178</c:v>
                </c:pt>
                <c:pt idx="25">
                  <c:v>685</c:v>
                </c:pt>
                <c:pt idx="26">
                  <c:v>677</c:v>
                </c:pt>
                <c:pt idx="27">
                  <c:v>700</c:v>
                </c:pt>
                <c:pt idx="28">
                  <c:v>722</c:v>
                </c:pt>
                <c:pt idx="29">
                  <c:v>813</c:v>
                </c:pt>
                <c:pt idx="30">
                  <c:v>709</c:v>
                </c:pt>
                <c:pt idx="31">
                  <c:v>678</c:v>
                </c:pt>
                <c:pt idx="32">
                  <c:v>681</c:v>
                </c:pt>
                <c:pt idx="33">
                  <c:v>502</c:v>
                </c:pt>
                <c:pt idx="34">
                  <c:v>664</c:v>
                </c:pt>
                <c:pt idx="35">
                  <c:v>643</c:v>
                </c:pt>
                <c:pt idx="36">
                  <c:v>494</c:v>
                </c:pt>
                <c:pt idx="37">
                  <c:v>534</c:v>
                </c:pt>
                <c:pt idx="38">
                  <c:v>668</c:v>
                </c:pt>
                <c:pt idx="39">
                  <c:v>645</c:v>
                </c:pt>
                <c:pt idx="40">
                  <c:v>0</c:v>
                </c:pt>
                <c:pt idx="41">
                  <c:v>1</c:v>
                </c:pt>
                <c:pt idx="42">
                  <c:v>57</c:v>
                </c:pt>
                <c:pt idx="43">
                  <c:v>0</c:v>
                </c:pt>
                <c:pt idx="44">
                  <c:v>51</c:v>
                </c:pt>
                <c:pt idx="45">
                  <c:v>1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727</c:v>
                </c:pt>
                <c:pt idx="51">
                  <c:v>732</c:v>
                </c:pt>
                <c:pt idx="52">
                  <c:v>695</c:v>
                </c:pt>
                <c:pt idx="53">
                  <c:v>706</c:v>
                </c:pt>
                <c:pt idx="54">
                  <c:v>700</c:v>
                </c:pt>
                <c:pt idx="55">
                  <c:v>658</c:v>
                </c:pt>
                <c:pt idx="56">
                  <c:v>748</c:v>
                </c:pt>
                <c:pt idx="57">
                  <c:v>738</c:v>
                </c:pt>
                <c:pt idx="58">
                  <c:v>773</c:v>
                </c:pt>
                <c:pt idx="59">
                  <c:v>651</c:v>
                </c:pt>
                <c:pt idx="60">
                  <c:v>645</c:v>
                </c:pt>
                <c:pt idx="61">
                  <c:v>656</c:v>
                </c:pt>
                <c:pt idx="62">
                  <c:v>624</c:v>
                </c:pt>
                <c:pt idx="63">
                  <c:v>606</c:v>
                </c:pt>
                <c:pt idx="64">
                  <c:v>680</c:v>
                </c:pt>
                <c:pt idx="65">
                  <c:v>38</c:v>
                </c:pt>
                <c:pt idx="66">
                  <c:v>67</c:v>
                </c:pt>
                <c:pt idx="67">
                  <c:v>55</c:v>
                </c:pt>
                <c:pt idx="68">
                  <c:v>37</c:v>
                </c:pt>
                <c:pt idx="69">
                  <c:v>25</c:v>
                </c:pt>
                <c:pt idx="70">
                  <c:v>0</c:v>
                </c:pt>
                <c:pt idx="71">
                  <c:v>7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</c:numCache>
            </c:numRef>
          </c:xVal>
          <c:yVal>
            <c:numRef>
              <c:f>'CA -IMI CPF (MPs)'!$I$136:$I$225</c:f>
              <c:numCache>
                <c:formatCode>0.00</c:formatCode>
                <c:ptCount val="90"/>
                <c:pt idx="0">
                  <c:v>753.49759695807597</c:v>
                </c:pt>
                <c:pt idx="1">
                  <c:v>753.49759695807597</c:v>
                </c:pt>
                <c:pt idx="2">
                  <c:v>753.49759695807597</c:v>
                </c:pt>
                <c:pt idx="3">
                  <c:v>753.49759695807597</c:v>
                </c:pt>
                <c:pt idx="4">
                  <c:v>753.49759695807597</c:v>
                </c:pt>
                <c:pt idx="5">
                  <c:v>691.0685083329497</c:v>
                </c:pt>
                <c:pt idx="6">
                  <c:v>691.0685083329497</c:v>
                </c:pt>
                <c:pt idx="7">
                  <c:v>691.0685083329497</c:v>
                </c:pt>
                <c:pt idx="8">
                  <c:v>691.0685083329497</c:v>
                </c:pt>
                <c:pt idx="9">
                  <c:v>691.0685083329497</c:v>
                </c:pt>
                <c:pt idx="10">
                  <c:v>532.90620056882949</c:v>
                </c:pt>
                <c:pt idx="11">
                  <c:v>532.90620056882949</c:v>
                </c:pt>
                <c:pt idx="12">
                  <c:v>532.90620056882949</c:v>
                </c:pt>
                <c:pt idx="13">
                  <c:v>532.90620056882949</c:v>
                </c:pt>
                <c:pt idx="14">
                  <c:v>532.90620056882949</c:v>
                </c:pt>
                <c:pt idx="15">
                  <c:v>260.45243631701874</c:v>
                </c:pt>
                <c:pt idx="16">
                  <c:v>260.45243631701874</c:v>
                </c:pt>
                <c:pt idx="17">
                  <c:v>260.45243631701874</c:v>
                </c:pt>
                <c:pt idx="18">
                  <c:v>260.45243631701874</c:v>
                </c:pt>
                <c:pt idx="19">
                  <c:v>260.45243631701874</c:v>
                </c:pt>
                <c:pt idx="20">
                  <c:v>44.93915907204169</c:v>
                </c:pt>
                <c:pt idx="21">
                  <c:v>44.93915907204169</c:v>
                </c:pt>
                <c:pt idx="22">
                  <c:v>44.93915907204169</c:v>
                </c:pt>
                <c:pt idx="23">
                  <c:v>44.93915907204169</c:v>
                </c:pt>
                <c:pt idx="24">
                  <c:v>44.93915907204169</c:v>
                </c:pt>
                <c:pt idx="25">
                  <c:v>777.85484691294232</c:v>
                </c:pt>
                <c:pt idx="26">
                  <c:v>777.85484691294232</c:v>
                </c:pt>
                <c:pt idx="27">
                  <c:v>777.85484691294232</c:v>
                </c:pt>
                <c:pt idx="28">
                  <c:v>777.85484691294232</c:v>
                </c:pt>
                <c:pt idx="29">
                  <c:v>777.85484691294232</c:v>
                </c:pt>
                <c:pt idx="30">
                  <c:v>752.2557314929461</c:v>
                </c:pt>
                <c:pt idx="31">
                  <c:v>752.2557314929461</c:v>
                </c:pt>
                <c:pt idx="32">
                  <c:v>752.2557314929461</c:v>
                </c:pt>
                <c:pt idx="33">
                  <c:v>752.2557314929461</c:v>
                </c:pt>
                <c:pt idx="34">
                  <c:v>752.2557314929461</c:v>
                </c:pt>
                <c:pt idx="35">
                  <c:v>590.21521361188684</c:v>
                </c:pt>
                <c:pt idx="36">
                  <c:v>590.21521361188684</c:v>
                </c:pt>
                <c:pt idx="37">
                  <c:v>590.21521361188684</c:v>
                </c:pt>
                <c:pt idx="38">
                  <c:v>590.21521361188684</c:v>
                </c:pt>
                <c:pt idx="39">
                  <c:v>590.21521361188684</c:v>
                </c:pt>
                <c:pt idx="40">
                  <c:v>7.1981404502363073</c:v>
                </c:pt>
                <c:pt idx="41">
                  <c:v>7.1981404502363073</c:v>
                </c:pt>
                <c:pt idx="42">
                  <c:v>7.1981404502363073</c:v>
                </c:pt>
                <c:pt idx="43">
                  <c:v>7.1981404502363073</c:v>
                </c:pt>
                <c:pt idx="44">
                  <c:v>7.1981404502363073</c:v>
                </c:pt>
                <c:pt idx="45">
                  <c:v>4.5874305709839813E-6</c:v>
                </c:pt>
                <c:pt idx="46">
                  <c:v>4.5874305709839813E-6</c:v>
                </c:pt>
                <c:pt idx="47">
                  <c:v>4.5874305709839813E-6</c:v>
                </c:pt>
                <c:pt idx="48">
                  <c:v>4.5874305709839813E-6</c:v>
                </c:pt>
                <c:pt idx="49">
                  <c:v>4.5874305709839813E-6</c:v>
                </c:pt>
                <c:pt idx="50">
                  <c:v>768.75910735188677</c:v>
                </c:pt>
                <c:pt idx="51">
                  <c:v>768.75910735188677</c:v>
                </c:pt>
                <c:pt idx="52">
                  <c:v>768.75910735188677</c:v>
                </c:pt>
                <c:pt idx="53">
                  <c:v>768.75910735188677</c:v>
                </c:pt>
                <c:pt idx="54">
                  <c:v>768.75910735188677</c:v>
                </c:pt>
                <c:pt idx="55">
                  <c:v>728.52163346852603</c:v>
                </c:pt>
                <c:pt idx="56">
                  <c:v>728.52163346852603</c:v>
                </c:pt>
                <c:pt idx="57">
                  <c:v>728.52163346852603</c:v>
                </c:pt>
                <c:pt idx="58">
                  <c:v>728.52163346852603</c:v>
                </c:pt>
                <c:pt idx="59">
                  <c:v>728.52163346852603</c:v>
                </c:pt>
                <c:pt idx="60">
                  <c:v>586.83678320453078</c:v>
                </c:pt>
                <c:pt idx="61">
                  <c:v>586.83678320453078</c:v>
                </c:pt>
                <c:pt idx="62">
                  <c:v>586.83678320453078</c:v>
                </c:pt>
                <c:pt idx="63">
                  <c:v>586.83678320453078</c:v>
                </c:pt>
                <c:pt idx="64">
                  <c:v>586.83678320453078</c:v>
                </c:pt>
                <c:pt idx="65">
                  <c:v>203.38583649367263</c:v>
                </c:pt>
                <c:pt idx="66">
                  <c:v>203.38583649367263</c:v>
                </c:pt>
                <c:pt idx="67">
                  <c:v>203.38583649367263</c:v>
                </c:pt>
                <c:pt idx="68">
                  <c:v>203.38583649367263</c:v>
                </c:pt>
                <c:pt idx="69">
                  <c:v>203.38583649367263</c:v>
                </c:pt>
                <c:pt idx="70">
                  <c:v>0.25521252392737798</c:v>
                </c:pt>
                <c:pt idx="71">
                  <c:v>0.25521252392737798</c:v>
                </c:pt>
                <c:pt idx="72">
                  <c:v>0.25521252392737798</c:v>
                </c:pt>
                <c:pt idx="73">
                  <c:v>0.25521252392737798</c:v>
                </c:pt>
                <c:pt idx="74">
                  <c:v>0.25521252392737798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F-42B5-85E0-382B5F10CEE7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F-42B5-85E0-382B5F10C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(MPs)'!$I$228:$I$317</c:f>
              <c:numCache>
                <c:formatCode>General</c:formatCode>
                <c:ptCount val="90"/>
                <c:pt idx="0">
                  <c:v>0.23514338706628027</c:v>
                </c:pt>
                <c:pt idx="1">
                  <c:v>0.23514338706628027</c:v>
                </c:pt>
                <c:pt idx="2">
                  <c:v>0.23514338706628027</c:v>
                </c:pt>
                <c:pt idx="3">
                  <c:v>0.23514338706628027</c:v>
                </c:pt>
                <c:pt idx="4">
                  <c:v>0.23514338706628027</c:v>
                </c:pt>
                <c:pt idx="5">
                  <c:v>0.47028677413256054</c:v>
                </c:pt>
                <c:pt idx="6">
                  <c:v>0.47028677413256054</c:v>
                </c:pt>
                <c:pt idx="7">
                  <c:v>0.47028677413256054</c:v>
                </c:pt>
                <c:pt idx="8">
                  <c:v>0.47028677413256054</c:v>
                </c:pt>
                <c:pt idx="9">
                  <c:v>0.47028677413256054</c:v>
                </c:pt>
                <c:pt idx="10">
                  <c:v>0.94057354826512107</c:v>
                </c:pt>
                <c:pt idx="11">
                  <c:v>0.94057354826512107</c:v>
                </c:pt>
                <c:pt idx="12">
                  <c:v>0.94057354826512107</c:v>
                </c:pt>
                <c:pt idx="13">
                  <c:v>0.94057354826512107</c:v>
                </c:pt>
                <c:pt idx="14">
                  <c:v>0.94057354826512107</c:v>
                </c:pt>
                <c:pt idx="15">
                  <c:v>1.8811470965302421</c:v>
                </c:pt>
                <c:pt idx="16">
                  <c:v>1.8811470965302421</c:v>
                </c:pt>
                <c:pt idx="17">
                  <c:v>1.8811470965302421</c:v>
                </c:pt>
                <c:pt idx="18">
                  <c:v>1.8811470965302421</c:v>
                </c:pt>
                <c:pt idx="19">
                  <c:v>1.8811470965302421</c:v>
                </c:pt>
                <c:pt idx="20">
                  <c:v>3.7622941930604843</c:v>
                </c:pt>
                <c:pt idx="21">
                  <c:v>3.7622941930604843</c:v>
                </c:pt>
                <c:pt idx="22">
                  <c:v>3.7622941930604843</c:v>
                </c:pt>
                <c:pt idx="23">
                  <c:v>3.7622941930604843</c:v>
                </c:pt>
                <c:pt idx="24">
                  <c:v>3.7622941930604843</c:v>
                </c:pt>
                <c:pt idx="25">
                  <c:v>0.25618673833824063</c:v>
                </c:pt>
                <c:pt idx="26">
                  <c:v>0.25618673833824063</c:v>
                </c:pt>
                <c:pt idx="27">
                  <c:v>0.25618673833824063</c:v>
                </c:pt>
                <c:pt idx="28">
                  <c:v>0.25618673833824063</c:v>
                </c:pt>
                <c:pt idx="29">
                  <c:v>0.25618673833824063</c:v>
                </c:pt>
                <c:pt idx="30">
                  <c:v>0.51237347667648125</c:v>
                </c:pt>
                <c:pt idx="31">
                  <c:v>0.51237347667648125</c:v>
                </c:pt>
                <c:pt idx="32">
                  <c:v>0.51237347667648125</c:v>
                </c:pt>
                <c:pt idx="33">
                  <c:v>0.51237347667648125</c:v>
                </c:pt>
                <c:pt idx="34">
                  <c:v>0.51237347667648125</c:v>
                </c:pt>
                <c:pt idx="35">
                  <c:v>1.0247469533529625</c:v>
                </c:pt>
                <c:pt idx="36">
                  <c:v>1.0247469533529625</c:v>
                </c:pt>
                <c:pt idx="37">
                  <c:v>1.0247469533529625</c:v>
                </c:pt>
                <c:pt idx="38">
                  <c:v>1.0247469533529625</c:v>
                </c:pt>
                <c:pt idx="39">
                  <c:v>1.0247469533529625</c:v>
                </c:pt>
                <c:pt idx="40">
                  <c:v>2.049493906705925</c:v>
                </c:pt>
                <c:pt idx="41">
                  <c:v>2.049493906705925</c:v>
                </c:pt>
                <c:pt idx="42">
                  <c:v>2.049493906705925</c:v>
                </c:pt>
                <c:pt idx="43">
                  <c:v>2.049493906705925</c:v>
                </c:pt>
                <c:pt idx="44">
                  <c:v>2.049493906705925</c:v>
                </c:pt>
                <c:pt idx="45">
                  <c:v>4.09898781341185</c:v>
                </c:pt>
                <c:pt idx="46">
                  <c:v>4.09898781341185</c:v>
                </c:pt>
                <c:pt idx="47">
                  <c:v>4.09898781341185</c:v>
                </c:pt>
                <c:pt idx="48">
                  <c:v>4.09898781341185</c:v>
                </c:pt>
                <c:pt idx="49">
                  <c:v>4.09898781341185</c:v>
                </c:pt>
                <c:pt idx="50">
                  <c:v>0.24566506270226046</c:v>
                </c:pt>
                <c:pt idx="51">
                  <c:v>0.24566506270226046</c:v>
                </c:pt>
                <c:pt idx="52">
                  <c:v>0.24566506270226046</c:v>
                </c:pt>
                <c:pt idx="53">
                  <c:v>0.24566506270226046</c:v>
                </c:pt>
                <c:pt idx="54">
                  <c:v>0.24566506270226046</c:v>
                </c:pt>
                <c:pt idx="55">
                  <c:v>0.49133012540452092</c:v>
                </c:pt>
                <c:pt idx="56">
                  <c:v>0.49133012540452092</c:v>
                </c:pt>
                <c:pt idx="57">
                  <c:v>0.49133012540452092</c:v>
                </c:pt>
                <c:pt idx="58">
                  <c:v>0.49133012540452092</c:v>
                </c:pt>
                <c:pt idx="59">
                  <c:v>0.49133012540452092</c:v>
                </c:pt>
                <c:pt idx="60">
                  <c:v>0.98266025080904185</c:v>
                </c:pt>
                <c:pt idx="61">
                  <c:v>0.98266025080904185</c:v>
                </c:pt>
                <c:pt idx="62">
                  <c:v>0.98266025080904185</c:v>
                </c:pt>
                <c:pt idx="63">
                  <c:v>0.98266025080904185</c:v>
                </c:pt>
                <c:pt idx="64">
                  <c:v>0.98266025080904185</c:v>
                </c:pt>
                <c:pt idx="65">
                  <c:v>1.9653205016180837</c:v>
                </c:pt>
                <c:pt idx="66">
                  <c:v>1.9653205016180837</c:v>
                </c:pt>
                <c:pt idx="67">
                  <c:v>1.9653205016180837</c:v>
                </c:pt>
                <c:pt idx="68">
                  <c:v>1.9653205016180837</c:v>
                </c:pt>
                <c:pt idx="69">
                  <c:v>1.9653205016180837</c:v>
                </c:pt>
                <c:pt idx="70">
                  <c:v>3.9306410032361674</c:v>
                </c:pt>
                <c:pt idx="71">
                  <c:v>3.9306410032361674</c:v>
                </c:pt>
                <c:pt idx="72">
                  <c:v>3.9306410032361674</c:v>
                </c:pt>
                <c:pt idx="73">
                  <c:v>3.9306410032361674</c:v>
                </c:pt>
                <c:pt idx="74">
                  <c:v>3.9306410032361674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-IMI CPF (MPs)'!$J$228:$J$317</c:f>
              <c:numCache>
                <c:formatCode>0.00</c:formatCode>
                <c:ptCount val="90"/>
                <c:pt idx="0">
                  <c:v>64.502403041924026</c:v>
                </c:pt>
                <c:pt idx="1">
                  <c:v>107.50240304192403</c:v>
                </c:pt>
                <c:pt idx="2">
                  <c:v>60.502403041924026</c:v>
                </c:pt>
                <c:pt idx="3">
                  <c:v>-1.4975969580759738</c:v>
                </c:pt>
                <c:pt idx="4">
                  <c:v>65.502403041924026</c:v>
                </c:pt>
                <c:pt idx="5">
                  <c:v>84.931491667050295</c:v>
                </c:pt>
                <c:pt idx="6">
                  <c:v>51.931491667050295</c:v>
                </c:pt>
                <c:pt idx="7">
                  <c:v>137.9314916670503</c:v>
                </c:pt>
                <c:pt idx="8">
                  <c:v>153.9314916670503</c:v>
                </c:pt>
                <c:pt idx="9">
                  <c:v>40.931491667050295</c:v>
                </c:pt>
                <c:pt idx="10">
                  <c:v>113.09379943117051</c:v>
                </c:pt>
                <c:pt idx="11">
                  <c:v>203.09379943117051</c:v>
                </c:pt>
                <c:pt idx="12">
                  <c:v>115.09379943117051</c:v>
                </c:pt>
                <c:pt idx="13">
                  <c:v>-13.90620056882949</c:v>
                </c:pt>
                <c:pt idx="14">
                  <c:v>192.09379943117051</c:v>
                </c:pt>
                <c:pt idx="15">
                  <c:v>2.5475636829812629</c:v>
                </c:pt>
                <c:pt idx="16">
                  <c:v>54.547563682981263</c:v>
                </c:pt>
                <c:pt idx="17">
                  <c:v>63.547563682981263</c:v>
                </c:pt>
                <c:pt idx="18">
                  <c:v>121.54756368298126</c:v>
                </c:pt>
                <c:pt idx="19">
                  <c:v>248.54756368298126</c:v>
                </c:pt>
                <c:pt idx="20">
                  <c:v>-6.93915907204169</c:v>
                </c:pt>
                <c:pt idx="21">
                  <c:v>15.06084092795831</c:v>
                </c:pt>
                <c:pt idx="22">
                  <c:v>79.06084092795831</c:v>
                </c:pt>
                <c:pt idx="23">
                  <c:v>108.06084092795831</c:v>
                </c:pt>
                <c:pt idx="24">
                  <c:v>133.06084092795831</c:v>
                </c:pt>
                <c:pt idx="25">
                  <c:v>-92.854846912942321</c:v>
                </c:pt>
                <c:pt idx="26">
                  <c:v>-100.85484691294232</c:v>
                </c:pt>
                <c:pt idx="27">
                  <c:v>-77.854846912942321</c:v>
                </c:pt>
                <c:pt idx="28">
                  <c:v>-55.854846912942321</c:v>
                </c:pt>
                <c:pt idx="29">
                  <c:v>35.145153087057679</c:v>
                </c:pt>
                <c:pt idx="30">
                  <c:v>-43.255731492946097</c:v>
                </c:pt>
                <c:pt idx="31">
                  <c:v>-74.255731492946097</c:v>
                </c:pt>
                <c:pt idx="32">
                  <c:v>-71.255731492946097</c:v>
                </c:pt>
                <c:pt idx="33">
                  <c:v>-250.2557314929461</c:v>
                </c:pt>
                <c:pt idx="34">
                  <c:v>-88.255731492946097</c:v>
                </c:pt>
                <c:pt idx="35">
                  <c:v>52.784786388113162</c:v>
                </c:pt>
                <c:pt idx="36">
                  <c:v>-96.215213611886838</c:v>
                </c:pt>
                <c:pt idx="37">
                  <c:v>-56.215213611886838</c:v>
                </c:pt>
                <c:pt idx="38">
                  <c:v>77.784786388113162</c:v>
                </c:pt>
                <c:pt idx="39">
                  <c:v>54.784786388113162</c:v>
                </c:pt>
                <c:pt idx="40">
                  <c:v>-7.1981404502363073</c:v>
                </c:pt>
                <c:pt idx="41">
                  <c:v>-6.1981404502363073</c:v>
                </c:pt>
                <c:pt idx="42">
                  <c:v>49.801859549763691</c:v>
                </c:pt>
                <c:pt idx="43">
                  <c:v>-7.1981404502363073</c:v>
                </c:pt>
                <c:pt idx="44">
                  <c:v>43.801859549763691</c:v>
                </c:pt>
                <c:pt idx="45">
                  <c:v>0.99999541256942903</c:v>
                </c:pt>
                <c:pt idx="46">
                  <c:v>1.999995412569429</c:v>
                </c:pt>
                <c:pt idx="47">
                  <c:v>-4.5874305709839813E-6</c:v>
                </c:pt>
                <c:pt idx="48">
                  <c:v>-4.5874305709839813E-6</c:v>
                </c:pt>
                <c:pt idx="49">
                  <c:v>-4.5874305709839813E-6</c:v>
                </c:pt>
                <c:pt idx="50">
                  <c:v>-41.759107351886769</c:v>
                </c:pt>
                <c:pt idx="51">
                  <c:v>-36.759107351886769</c:v>
                </c:pt>
                <c:pt idx="52">
                  <c:v>-73.759107351886769</c:v>
                </c:pt>
                <c:pt idx="53">
                  <c:v>-62.759107351886769</c:v>
                </c:pt>
                <c:pt idx="54">
                  <c:v>-68.759107351886769</c:v>
                </c:pt>
                <c:pt idx="55">
                  <c:v>-70.521633468526034</c:v>
                </c:pt>
                <c:pt idx="56">
                  <c:v>19.478366531473966</c:v>
                </c:pt>
                <c:pt idx="57">
                  <c:v>9.4783665314739665</c:v>
                </c:pt>
                <c:pt idx="58">
                  <c:v>44.478366531473966</c:v>
                </c:pt>
                <c:pt idx="59">
                  <c:v>-77.521633468526034</c:v>
                </c:pt>
                <c:pt idx="60">
                  <c:v>58.163216795469225</c:v>
                </c:pt>
                <c:pt idx="61">
                  <c:v>69.163216795469225</c:v>
                </c:pt>
                <c:pt idx="62">
                  <c:v>37.163216795469225</c:v>
                </c:pt>
                <c:pt idx="63">
                  <c:v>19.163216795469225</c:v>
                </c:pt>
                <c:pt idx="64">
                  <c:v>93.163216795469225</c:v>
                </c:pt>
                <c:pt idx="65">
                  <c:v>-165.38583649367263</c:v>
                </c:pt>
                <c:pt idx="66">
                  <c:v>-136.38583649367263</c:v>
                </c:pt>
                <c:pt idx="67">
                  <c:v>-148.38583649367263</c:v>
                </c:pt>
                <c:pt idx="68">
                  <c:v>-166.38583649367263</c:v>
                </c:pt>
                <c:pt idx="69">
                  <c:v>-178.38583649367263</c:v>
                </c:pt>
                <c:pt idx="70">
                  <c:v>-0.25521252392737798</c:v>
                </c:pt>
                <c:pt idx="71">
                  <c:v>6.7447874760726219</c:v>
                </c:pt>
                <c:pt idx="72">
                  <c:v>-0.25521252392737798</c:v>
                </c:pt>
                <c:pt idx="73">
                  <c:v>1.7447874760726221</c:v>
                </c:pt>
                <c:pt idx="74">
                  <c:v>0.74478747607262208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0-4063-85A8-B66287F93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-IMI CPF (MPs)'!$L$46:$L$90</c:f>
              <c:numCache>
                <c:formatCode>0.00</c:formatCode>
                <c:ptCount val="45"/>
                <c:pt idx="0">
                  <c:v>786.42726116860342</c:v>
                </c:pt>
                <c:pt idx="1">
                  <c:v>786.42726116860342</c:v>
                </c:pt>
                <c:pt idx="2">
                  <c:v>786.42726116860342</c:v>
                </c:pt>
                <c:pt idx="3">
                  <c:v>786.42726116860342</c:v>
                </c:pt>
                <c:pt idx="4">
                  <c:v>786.42726116860342</c:v>
                </c:pt>
                <c:pt idx="5">
                  <c:v>786.4258881601213</c:v>
                </c:pt>
                <c:pt idx="6">
                  <c:v>786.4258881601213</c:v>
                </c:pt>
                <c:pt idx="7">
                  <c:v>786.4258881601213</c:v>
                </c:pt>
                <c:pt idx="8">
                  <c:v>786.4258881601213</c:v>
                </c:pt>
                <c:pt idx="9">
                  <c:v>786.4258881601213</c:v>
                </c:pt>
                <c:pt idx="10">
                  <c:v>160.00105522801994</c:v>
                </c:pt>
                <c:pt idx="11">
                  <c:v>160.00105522801994</c:v>
                </c:pt>
                <c:pt idx="12">
                  <c:v>160.00105522801994</c:v>
                </c:pt>
                <c:pt idx="13">
                  <c:v>160.00105522801994</c:v>
                </c:pt>
                <c:pt idx="14">
                  <c:v>160.00105522801994</c:v>
                </c:pt>
                <c:pt idx="15">
                  <c:v>8.9573590075090899E-5</c:v>
                </c:pt>
                <c:pt idx="16">
                  <c:v>8.9573590075090899E-5</c:v>
                </c:pt>
                <c:pt idx="17">
                  <c:v>8.9573590075090899E-5</c:v>
                </c:pt>
                <c:pt idx="18">
                  <c:v>8.9573590075090899E-5</c:v>
                </c:pt>
                <c:pt idx="19">
                  <c:v>8.9573590075090899E-5</c:v>
                </c:pt>
                <c:pt idx="20">
                  <c:v>3.9943725809712909E-11</c:v>
                </c:pt>
                <c:pt idx="21">
                  <c:v>3.9943725809712909E-11</c:v>
                </c:pt>
                <c:pt idx="22">
                  <c:v>3.9943725809712909E-11</c:v>
                </c:pt>
                <c:pt idx="23">
                  <c:v>3.9943725809712909E-11</c:v>
                </c:pt>
                <c:pt idx="24">
                  <c:v>3.9943725809712909E-11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47-48B1-856D-B04F58EEFEF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-IMI CPF (MPs)'!$L$91:$L$135</c:f>
              <c:numCache>
                <c:formatCode>0.00</c:formatCode>
                <c:ptCount val="45"/>
                <c:pt idx="0">
                  <c:v>714.43525959107433</c:v>
                </c:pt>
                <c:pt idx="1">
                  <c:v>714.43525959107433</c:v>
                </c:pt>
                <c:pt idx="2">
                  <c:v>714.43525959107433</c:v>
                </c:pt>
                <c:pt idx="3">
                  <c:v>714.43525959107433</c:v>
                </c:pt>
                <c:pt idx="4">
                  <c:v>714.43525959107433</c:v>
                </c:pt>
                <c:pt idx="5">
                  <c:v>608.51345572986293</c:v>
                </c:pt>
                <c:pt idx="6">
                  <c:v>608.51345572986293</c:v>
                </c:pt>
                <c:pt idx="7">
                  <c:v>608.51345572986293</c:v>
                </c:pt>
                <c:pt idx="8">
                  <c:v>608.51345572986293</c:v>
                </c:pt>
                <c:pt idx="9">
                  <c:v>608.51345572986293</c:v>
                </c:pt>
                <c:pt idx="10">
                  <c:v>425.48316662135346</c:v>
                </c:pt>
                <c:pt idx="11">
                  <c:v>425.48316662135346</c:v>
                </c:pt>
                <c:pt idx="12">
                  <c:v>425.48316662135346</c:v>
                </c:pt>
                <c:pt idx="13">
                  <c:v>425.48316662135346</c:v>
                </c:pt>
                <c:pt idx="14">
                  <c:v>425.48316662135346</c:v>
                </c:pt>
                <c:pt idx="15">
                  <c:v>227.20161988829818</c:v>
                </c:pt>
                <c:pt idx="16">
                  <c:v>227.20161988829818</c:v>
                </c:pt>
                <c:pt idx="17">
                  <c:v>227.20161988829818</c:v>
                </c:pt>
                <c:pt idx="18">
                  <c:v>227.20161988829818</c:v>
                </c:pt>
                <c:pt idx="19">
                  <c:v>227.20161988829818</c:v>
                </c:pt>
                <c:pt idx="20">
                  <c:v>96.594045301843281</c:v>
                </c:pt>
                <c:pt idx="21">
                  <c:v>96.594045301843281</c:v>
                </c:pt>
                <c:pt idx="22">
                  <c:v>96.594045301843281</c:v>
                </c:pt>
                <c:pt idx="23">
                  <c:v>96.594045301843281</c:v>
                </c:pt>
                <c:pt idx="24">
                  <c:v>96.594045301843281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47-48B1-856D-B04F58EEFEF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(MPs)'!$C$136:$C$225</c:f>
              <c:numCache>
                <c:formatCode>0.00</c:formatCode>
                <c:ptCount val="90"/>
                <c:pt idx="0">
                  <c:v>818</c:v>
                </c:pt>
                <c:pt idx="1">
                  <c:v>861</c:v>
                </c:pt>
                <c:pt idx="2">
                  <c:v>814</c:v>
                </c:pt>
                <c:pt idx="3">
                  <c:v>752</c:v>
                </c:pt>
                <c:pt idx="4">
                  <c:v>819</c:v>
                </c:pt>
                <c:pt idx="5">
                  <c:v>776</c:v>
                </c:pt>
                <c:pt idx="6">
                  <c:v>743</c:v>
                </c:pt>
                <c:pt idx="7">
                  <c:v>829</c:v>
                </c:pt>
                <c:pt idx="8">
                  <c:v>845</c:v>
                </c:pt>
                <c:pt idx="9">
                  <c:v>732</c:v>
                </c:pt>
                <c:pt idx="10">
                  <c:v>646</c:v>
                </c:pt>
                <c:pt idx="11">
                  <c:v>736</c:v>
                </c:pt>
                <c:pt idx="12">
                  <c:v>648</c:v>
                </c:pt>
                <c:pt idx="13">
                  <c:v>519</c:v>
                </c:pt>
                <c:pt idx="14">
                  <c:v>725</c:v>
                </c:pt>
                <c:pt idx="15">
                  <c:v>263</c:v>
                </c:pt>
                <c:pt idx="16">
                  <c:v>315</c:v>
                </c:pt>
                <c:pt idx="17">
                  <c:v>324</c:v>
                </c:pt>
                <c:pt idx="18">
                  <c:v>382</c:v>
                </c:pt>
                <c:pt idx="19">
                  <c:v>509</c:v>
                </c:pt>
                <c:pt idx="20">
                  <c:v>38</c:v>
                </c:pt>
                <c:pt idx="21">
                  <c:v>60</c:v>
                </c:pt>
                <c:pt idx="22">
                  <c:v>124</c:v>
                </c:pt>
                <c:pt idx="23">
                  <c:v>153</c:v>
                </c:pt>
                <c:pt idx="24">
                  <c:v>178</c:v>
                </c:pt>
                <c:pt idx="25">
                  <c:v>685</c:v>
                </c:pt>
                <c:pt idx="26">
                  <c:v>677</c:v>
                </c:pt>
                <c:pt idx="27">
                  <c:v>700</c:v>
                </c:pt>
                <c:pt idx="28">
                  <c:v>722</c:v>
                </c:pt>
                <c:pt idx="29">
                  <c:v>813</c:v>
                </c:pt>
                <c:pt idx="30">
                  <c:v>709</c:v>
                </c:pt>
                <c:pt idx="31">
                  <c:v>678</c:v>
                </c:pt>
                <c:pt idx="32">
                  <c:v>681</c:v>
                </c:pt>
                <c:pt idx="33">
                  <c:v>502</c:v>
                </c:pt>
                <c:pt idx="34">
                  <c:v>664</c:v>
                </c:pt>
                <c:pt idx="35">
                  <c:v>643</c:v>
                </c:pt>
                <c:pt idx="36">
                  <c:v>494</c:v>
                </c:pt>
                <c:pt idx="37">
                  <c:v>534</c:v>
                </c:pt>
                <c:pt idx="38">
                  <c:v>668</c:v>
                </c:pt>
                <c:pt idx="39">
                  <c:v>645</c:v>
                </c:pt>
                <c:pt idx="40">
                  <c:v>0</c:v>
                </c:pt>
                <c:pt idx="41">
                  <c:v>1</c:v>
                </c:pt>
                <c:pt idx="42">
                  <c:v>57</c:v>
                </c:pt>
                <c:pt idx="43">
                  <c:v>0</c:v>
                </c:pt>
                <c:pt idx="44">
                  <c:v>51</c:v>
                </c:pt>
                <c:pt idx="45">
                  <c:v>1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727</c:v>
                </c:pt>
                <c:pt idx="51">
                  <c:v>732</c:v>
                </c:pt>
                <c:pt idx="52">
                  <c:v>695</c:v>
                </c:pt>
                <c:pt idx="53">
                  <c:v>706</c:v>
                </c:pt>
                <c:pt idx="54">
                  <c:v>700</c:v>
                </c:pt>
                <c:pt idx="55">
                  <c:v>658</c:v>
                </c:pt>
                <c:pt idx="56">
                  <c:v>748</c:v>
                </c:pt>
                <c:pt idx="57">
                  <c:v>738</c:v>
                </c:pt>
                <c:pt idx="58">
                  <c:v>773</c:v>
                </c:pt>
                <c:pt idx="59">
                  <c:v>651</c:v>
                </c:pt>
                <c:pt idx="60">
                  <c:v>645</c:v>
                </c:pt>
                <c:pt idx="61">
                  <c:v>656</c:v>
                </c:pt>
                <c:pt idx="62">
                  <c:v>624</c:v>
                </c:pt>
                <c:pt idx="63">
                  <c:v>606</c:v>
                </c:pt>
                <c:pt idx="64">
                  <c:v>680</c:v>
                </c:pt>
                <c:pt idx="65">
                  <c:v>38</c:v>
                </c:pt>
                <c:pt idx="66">
                  <c:v>67</c:v>
                </c:pt>
                <c:pt idx="67">
                  <c:v>55</c:v>
                </c:pt>
                <c:pt idx="68">
                  <c:v>37</c:v>
                </c:pt>
                <c:pt idx="69">
                  <c:v>25</c:v>
                </c:pt>
                <c:pt idx="70">
                  <c:v>0</c:v>
                </c:pt>
                <c:pt idx="71">
                  <c:v>7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</c:numCache>
            </c:numRef>
          </c:xVal>
          <c:yVal>
            <c:numRef>
              <c:f>'CA -IMI CPF (MPs)'!$L$136:$L$225</c:f>
              <c:numCache>
                <c:formatCode>0.00</c:formatCode>
                <c:ptCount val="90"/>
                <c:pt idx="0">
                  <c:v>752.61016550769136</c:v>
                </c:pt>
                <c:pt idx="1">
                  <c:v>752.61016550769136</c:v>
                </c:pt>
                <c:pt idx="2">
                  <c:v>752.61016550769136</c:v>
                </c:pt>
                <c:pt idx="3">
                  <c:v>752.61016550769136</c:v>
                </c:pt>
                <c:pt idx="4">
                  <c:v>752.61016550769136</c:v>
                </c:pt>
                <c:pt idx="5">
                  <c:v>688.59215283342246</c:v>
                </c:pt>
                <c:pt idx="6">
                  <c:v>688.59215283342246</c:v>
                </c:pt>
                <c:pt idx="7">
                  <c:v>688.59215283342246</c:v>
                </c:pt>
                <c:pt idx="8">
                  <c:v>688.59215283342246</c:v>
                </c:pt>
                <c:pt idx="9">
                  <c:v>688.59215283342246</c:v>
                </c:pt>
                <c:pt idx="10">
                  <c:v>527.30528693383008</c:v>
                </c:pt>
                <c:pt idx="11">
                  <c:v>527.30528693383008</c:v>
                </c:pt>
                <c:pt idx="12">
                  <c:v>527.30528693383008</c:v>
                </c:pt>
                <c:pt idx="13">
                  <c:v>527.30528693383008</c:v>
                </c:pt>
                <c:pt idx="14">
                  <c:v>527.30528693383008</c:v>
                </c:pt>
                <c:pt idx="15">
                  <c:v>253.4293220582926</c:v>
                </c:pt>
                <c:pt idx="16">
                  <c:v>253.4293220582926</c:v>
                </c:pt>
                <c:pt idx="17">
                  <c:v>253.4293220582926</c:v>
                </c:pt>
                <c:pt idx="18">
                  <c:v>253.4293220582926</c:v>
                </c:pt>
                <c:pt idx="19">
                  <c:v>253.4293220582926</c:v>
                </c:pt>
                <c:pt idx="20">
                  <c:v>41.965642902676862</c:v>
                </c:pt>
                <c:pt idx="21">
                  <c:v>41.965642902676862</c:v>
                </c:pt>
                <c:pt idx="22">
                  <c:v>41.965642902676862</c:v>
                </c:pt>
                <c:pt idx="23">
                  <c:v>41.965642902676862</c:v>
                </c:pt>
                <c:pt idx="24">
                  <c:v>41.965642902676862</c:v>
                </c:pt>
                <c:pt idx="25">
                  <c:v>777.20077557026798</c:v>
                </c:pt>
                <c:pt idx="26">
                  <c:v>777.20077557026798</c:v>
                </c:pt>
                <c:pt idx="27">
                  <c:v>777.20077557026798</c:v>
                </c:pt>
                <c:pt idx="28">
                  <c:v>777.20077557026798</c:v>
                </c:pt>
                <c:pt idx="29">
                  <c:v>777.20077557026798</c:v>
                </c:pt>
                <c:pt idx="30">
                  <c:v>749.12485864671703</c:v>
                </c:pt>
                <c:pt idx="31">
                  <c:v>749.12485864671703</c:v>
                </c:pt>
                <c:pt idx="32">
                  <c:v>749.12485864671703</c:v>
                </c:pt>
                <c:pt idx="33">
                  <c:v>749.12485864671703</c:v>
                </c:pt>
                <c:pt idx="34">
                  <c:v>749.12485864671703</c:v>
                </c:pt>
                <c:pt idx="35">
                  <c:v>566.29961775005722</c:v>
                </c:pt>
                <c:pt idx="36">
                  <c:v>566.29961775005722</c:v>
                </c:pt>
                <c:pt idx="37">
                  <c:v>566.29961775005722</c:v>
                </c:pt>
                <c:pt idx="38">
                  <c:v>566.29961775005722</c:v>
                </c:pt>
                <c:pt idx="39">
                  <c:v>566.29961775005722</c:v>
                </c:pt>
                <c:pt idx="40">
                  <c:v>3.5333804866394445</c:v>
                </c:pt>
                <c:pt idx="41">
                  <c:v>3.5333804866394445</c:v>
                </c:pt>
                <c:pt idx="42">
                  <c:v>3.5333804866394445</c:v>
                </c:pt>
                <c:pt idx="43">
                  <c:v>3.5333804866394445</c:v>
                </c:pt>
                <c:pt idx="44">
                  <c:v>3.5333804866394445</c:v>
                </c:pt>
                <c:pt idx="45">
                  <c:v>1.9850622922215278E-6</c:v>
                </c:pt>
                <c:pt idx="46">
                  <c:v>1.9850622922215278E-6</c:v>
                </c:pt>
                <c:pt idx="47">
                  <c:v>1.9850622922215278E-6</c:v>
                </c:pt>
                <c:pt idx="48">
                  <c:v>1.9850622922215278E-6</c:v>
                </c:pt>
                <c:pt idx="49">
                  <c:v>1.9850622922215278E-6</c:v>
                </c:pt>
                <c:pt idx="50">
                  <c:v>767.5356318092588</c:v>
                </c:pt>
                <c:pt idx="51">
                  <c:v>767.5356318092588</c:v>
                </c:pt>
                <c:pt idx="52">
                  <c:v>767.5356318092588</c:v>
                </c:pt>
                <c:pt idx="53">
                  <c:v>767.5356318092588</c:v>
                </c:pt>
                <c:pt idx="54">
                  <c:v>767.5356318092588</c:v>
                </c:pt>
                <c:pt idx="55">
                  <c:v>724.29493957437012</c:v>
                </c:pt>
                <c:pt idx="56">
                  <c:v>724.29493957437012</c:v>
                </c:pt>
                <c:pt idx="57">
                  <c:v>724.29493957437012</c:v>
                </c:pt>
                <c:pt idx="58">
                  <c:v>724.29493957437012</c:v>
                </c:pt>
                <c:pt idx="59">
                  <c:v>724.29493957437012</c:v>
                </c:pt>
                <c:pt idx="60">
                  <c:v>572.16220247774891</c:v>
                </c:pt>
                <c:pt idx="61">
                  <c:v>572.16220247774891</c:v>
                </c:pt>
                <c:pt idx="62">
                  <c:v>572.16220247774891</c:v>
                </c:pt>
                <c:pt idx="63">
                  <c:v>572.16220247774891</c:v>
                </c:pt>
                <c:pt idx="64">
                  <c:v>572.16220247774891</c:v>
                </c:pt>
                <c:pt idx="65">
                  <c:v>177.9210034612766</c:v>
                </c:pt>
                <c:pt idx="66">
                  <c:v>177.9210034612766</c:v>
                </c:pt>
                <c:pt idx="67">
                  <c:v>177.9210034612766</c:v>
                </c:pt>
                <c:pt idx="68">
                  <c:v>177.9210034612766</c:v>
                </c:pt>
                <c:pt idx="69">
                  <c:v>177.9210034612766</c:v>
                </c:pt>
                <c:pt idx="70">
                  <c:v>0.115649172920194</c:v>
                </c:pt>
                <c:pt idx="71">
                  <c:v>0.115649172920194</c:v>
                </c:pt>
                <c:pt idx="72">
                  <c:v>0.115649172920194</c:v>
                </c:pt>
                <c:pt idx="73">
                  <c:v>0.115649172920194</c:v>
                </c:pt>
                <c:pt idx="74">
                  <c:v>0.115649172920194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47-48B1-856D-B04F58EEFEF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47-48B1-856D-B04F58EEF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(MPs)'!$C$46:$C$90</c:f>
              <c:numCache>
                <c:formatCode>General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 formatCode="0.00">
                  <c:v>937</c:v>
                </c:pt>
                <c:pt idx="6" formatCode="0.00">
                  <c:v>821</c:v>
                </c:pt>
                <c:pt idx="7" formatCode="0.00">
                  <c:v>971</c:v>
                </c:pt>
                <c:pt idx="8" formatCode="0.00">
                  <c:v>861</c:v>
                </c:pt>
                <c:pt idx="9" formatCode="0.00">
                  <c:v>837</c:v>
                </c:pt>
                <c:pt idx="10" formatCode="0.00">
                  <c:v>169</c:v>
                </c:pt>
                <c:pt idx="11" formatCode="0.00">
                  <c:v>73</c:v>
                </c:pt>
                <c:pt idx="12" formatCode="0.00">
                  <c:v>133</c:v>
                </c:pt>
                <c:pt idx="13" formatCode="0.00">
                  <c:v>101</c:v>
                </c:pt>
                <c:pt idx="14" formatCode="0.00">
                  <c:v>324</c:v>
                </c:pt>
                <c:pt idx="15" formatCode="0.00">
                  <c:v>23</c:v>
                </c:pt>
                <c:pt idx="16" formatCode="0.00">
                  <c:v>3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8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-IMI CPF (MPs)'!$O$46:$O$90</c:f>
              <c:numCache>
                <c:formatCode>0.00</c:formatCode>
                <c:ptCount val="45"/>
                <c:pt idx="0">
                  <c:v>786.42726116860342</c:v>
                </c:pt>
                <c:pt idx="1">
                  <c:v>786.42726116860342</c:v>
                </c:pt>
                <c:pt idx="2">
                  <c:v>786.42726116860342</c:v>
                </c:pt>
                <c:pt idx="3">
                  <c:v>786.42726116860342</c:v>
                </c:pt>
                <c:pt idx="4">
                  <c:v>786.42726116860342</c:v>
                </c:pt>
                <c:pt idx="5">
                  <c:v>786.4258881601213</c:v>
                </c:pt>
                <c:pt idx="6">
                  <c:v>786.4258881601213</c:v>
                </c:pt>
                <c:pt idx="7">
                  <c:v>786.4258881601213</c:v>
                </c:pt>
                <c:pt idx="8">
                  <c:v>786.4258881601213</c:v>
                </c:pt>
                <c:pt idx="9">
                  <c:v>786.4258881601213</c:v>
                </c:pt>
                <c:pt idx="10">
                  <c:v>160.00105522801994</c:v>
                </c:pt>
                <c:pt idx="11">
                  <c:v>160.00105522801994</c:v>
                </c:pt>
                <c:pt idx="12">
                  <c:v>160.00105522801994</c:v>
                </c:pt>
                <c:pt idx="13">
                  <c:v>160.00105522801994</c:v>
                </c:pt>
                <c:pt idx="14">
                  <c:v>160.00105522801994</c:v>
                </c:pt>
                <c:pt idx="15">
                  <c:v>8.9573590075090899E-5</c:v>
                </c:pt>
                <c:pt idx="16">
                  <c:v>8.9573590075090899E-5</c:v>
                </c:pt>
                <c:pt idx="17">
                  <c:v>8.9573590075090899E-5</c:v>
                </c:pt>
                <c:pt idx="18">
                  <c:v>8.9573590075090899E-5</c:v>
                </c:pt>
                <c:pt idx="19">
                  <c:v>8.9573590075090899E-5</c:v>
                </c:pt>
                <c:pt idx="20">
                  <c:v>3.9943725809712909E-11</c:v>
                </c:pt>
                <c:pt idx="21">
                  <c:v>3.9943725809712909E-11</c:v>
                </c:pt>
                <c:pt idx="22">
                  <c:v>3.9943725809712909E-11</c:v>
                </c:pt>
                <c:pt idx="23">
                  <c:v>3.9943725809712909E-11</c:v>
                </c:pt>
                <c:pt idx="24">
                  <c:v>3.9943725809712909E-11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265-87BB-BD4171023E01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(MPs)'!$C$91:$C$135</c:f>
              <c:numCache>
                <c:formatCode>0.00</c:formatCode>
                <c:ptCount val="45"/>
                <c:pt idx="0">
                  <c:v>684</c:v>
                </c:pt>
                <c:pt idx="1">
                  <c:v>507</c:v>
                </c:pt>
                <c:pt idx="2">
                  <c:v>719</c:v>
                </c:pt>
                <c:pt idx="3">
                  <c:v>584</c:v>
                </c:pt>
                <c:pt idx="4">
                  <c:v>681</c:v>
                </c:pt>
                <c:pt idx="5">
                  <c:v>604</c:v>
                </c:pt>
                <c:pt idx="6">
                  <c:v>737</c:v>
                </c:pt>
                <c:pt idx="7">
                  <c:v>473</c:v>
                </c:pt>
                <c:pt idx="8">
                  <c:v>770</c:v>
                </c:pt>
                <c:pt idx="9">
                  <c:v>502</c:v>
                </c:pt>
                <c:pt idx="10">
                  <c:v>470</c:v>
                </c:pt>
                <c:pt idx="11">
                  <c:v>529</c:v>
                </c:pt>
                <c:pt idx="12">
                  <c:v>661</c:v>
                </c:pt>
                <c:pt idx="13">
                  <c:v>293</c:v>
                </c:pt>
                <c:pt idx="14">
                  <c:v>445</c:v>
                </c:pt>
                <c:pt idx="15">
                  <c:v>232</c:v>
                </c:pt>
                <c:pt idx="16">
                  <c:v>215</c:v>
                </c:pt>
                <c:pt idx="17">
                  <c:v>161</c:v>
                </c:pt>
                <c:pt idx="18">
                  <c:v>174</c:v>
                </c:pt>
                <c:pt idx="19">
                  <c:v>232</c:v>
                </c:pt>
                <c:pt idx="20">
                  <c:v>113</c:v>
                </c:pt>
                <c:pt idx="21">
                  <c:v>6</c:v>
                </c:pt>
                <c:pt idx="22">
                  <c:v>16</c:v>
                </c:pt>
                <c:pt idx="23">
                  <c:v>75</c:v>
                </c:pt>
                <c:pt idx="24">
                  <c:v>118</c:v>
                </c:pt>
              </c:numCache>
            </c:numRef>
          </c:xVal>
          <c:yVal>
            <c:numRef>
              <c:f>'CA -IMI CPF (MPs)'!$O$91:$O$135</c:f>
              <c:numCache>
                <c:formatCode>0.00</c:formatCode>
                <c:ptCount val="45"/>
                <c:pt idx="0">
                  <c:v>714.43525959107433</c:v>
                </c:pt>
                <c:pt idx="1">
                  <c:v>714.43525959107433</c:v>
                </c:pt>
                <c:pt idx="2">
                  <c:v>714.43525959107433</c:v>
                </c:pt>
                <c:pt idx="3">
                  <c:v>714.43525959107433</c:v>
                </c:pt>
                <c:pt idx="4">
                  <c:v>714.43525959107433</c:v>
                </c:pt>
                <c:pt idx="5">
                  <c:v>608.51345572986293</c:v>
                </c:pt>
                <c:pt idx="6">
                  <c:v>608.51345572986293</c:v>
                </c:pt>
                <c:pt idx="7">
                  <c:v>608.51345572986293</c:v>
                </c:pt>
                <c:pt idx="8">
                  <c:v>608.51345572986293</c:v>
                </c:pt>
                <c:pt idx="9">
                  <c:v>608.51345572986293</c:v>
                </c:pt>
                <c:pt idx="10">
                  <c:v>425.48316662135346</c:v>
                </c:pt>
                <c:pt idx="11">
                  <c:v>425.48316662135346</c:v>
                </c:pt>
                <c:pt idx="12">
                  <c:v>425.48316662135346</c:v>
                </c:pt>
                <c:pt idx="13">
                  <c:v>425.48316662135346</c:v>
                </c:pt>
                <c:pt idx="14">
                  <c:v>425.48316662135346</c:v>
                </c:pt>
                <c:pt idx="15">
                  <c:v>227.20161988829818</c:v>
                </c:pt>
                <c:pt idx="16">
                  <c:v>227.20161988829818</c:v>
                </c:pt>
                <c:pt idx="17">
                  <c:v>227.20161988829818</c:v>
                </c:pt>
                <c:pt idx="18">
                  <c:v>227.20161988829818</c:v>
                </c:pt>
                <c:pt idx="19">
                  <c:v>227.20161988829818</c:v>
                </c:pt>
                <c:pt idx="20">
                  <c:v>96.594045301843281</c:v>
                </c:pt>
                <c:pt idx="21">
                  <c:v>96.594045301843281</c:v>
                </c:pt>
                <c:pt idx="22">
                  <c:v>96.594045301843281</c:v>
                </c:pt>
                <c:pt idx="23">
                  <c:v>96.594045301843281</c:v>
                </c:pt>
                <c:pt idx="24">
                  <c:v>96.594045301843281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82-4265-87BB-BD4171023E01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-IMI CPF (MPs)'!$C$136:$C$225</c:f>
              <c:numCache>
                <c:formatCode>0.00</c:formatCode>
                <c:ptCount val="90"/>
                <c:pt idx="0">
                  <c:v>818</c:v>
                </c:pt>
                <c:pt idx="1">
                  <c:v>861</c:v>
                </c:pt>
                <c:pt idx="2">
                  <c:v>814</c:v>
                </c:pt>
                <c:pt idx="3">
                  <c:v>752</c:v>
                </c:pt>
                <c:pt idx="4">
                  <c:v>819</c:v>
                </c:pt>
                <c:pt idx="5">
                  <c:v>776</c:v>
                </c:pt>
                <c:pt idx="6">
                  <c:v>743</c:v>
                </c:pt>
                <c:pt idx="7">
                  <c:v>829</c:v>
                </c:pt>
                <c:pt idx="8">
                  <c:v>845</c:v>
                </c:pt>
                <c:pt idx="9">
                  <c:v>732</c:v>
                </c:pt>
                <c:pt idx="10">
                  <c:v>646</c:v>
                </c:pt>
                <c:pt idx="11">
                  <c:v>736</c:v>
                </c:pt>
                <c:pt idx="12">
                  <c:v>648</c:v>
                </c:pt>
                <c:pt idx="13">
                  <c:v>519</c:v>
                </c:pt>
                <c:pt idx="14">
                  <c:v>725</c:v>
                </c:pt>
                <c:pt idx="15">
                  <c:v>263</c:v>
                </c:pt>
                <c:pt idx="16">
                  <c:v>315</c:v>
                </c:pt>
                <c:pt idx="17">
                  <c:v>324</c:v>
                </c:pt>
                <c:pt idx="18">
                  <c:v>382</c:v>
                </c:pt>
                <c:pt idx="19">
                  <c:v>509</c:v>
                </c:pt>
                <c:pt idx="20">
                  <c:v>38</c:v>
                </c:pt>
                <c:pt idx="21">
                  <c:v>60</c:v>
                </c:pt>
                <c:pt idx="22">
                  <c:v>124</c:v>
                </c:pt>
                <c:pt idx="23">
                  <c:v>153</c:v>
                </c:pt>
                <c:pt idx="24">
                  <c:v>178</c:v>
                </c:pt>
                <c:pt idx="25">
                  <c:v>685</c:v>
                </c:pt>
                <c:pt idx="26">
                  <c:v>677</c:v>
                </c:pt>
                <c:pt idx="27">
                  <c:v>700</c:v>
                </c:pt>
                <c:pt idx="28">
                  <c:v>722</c:v>
                </c:pt>
                <c:pt idx="29">
                  <c:v>813</c:v>
                </c:pt>
                <c:pt idx="30">
                  <c:v>709</c:v>
                </c:pt>
                <c:pt idx="31">
                  <c:v>678</c:v>
                </c:pt>
                <c:pt idx="32">
                  <c:v>681</c:v>
                </c:pt>
                <c:pt idx="33">
                  <c:v>502</c:v>
                </c:pt>
                <c:pt idx="34">
                  <c:v>664</c:v>
                </c:pt>
                <c:pt idx="35">
                  <c:v>643</c:v>
                </c:pt>
                <c:pt idx="36">
                  <c:v>494</c:v>
                </c:pt>
                <c:pt idx="37">
                  <c:v>534</c:v>
                </c:pt>
                <c:pt idx="38">
                  <c:v>668</c:v>
                </c:pt>
                <c:pt idx="39">
                  <c:v>645</c:v>
                </c:pt>
                <c:pt idx="40">
                  <c:v>0</c:v>
                </c:pt>
                <c:pt idx="41">
                  <c:v>1</c:v>
                </c:pt>
                <c:pt idx="42">
                  <c:v>57</c:v>
                </c:pt>
                <c:pt idx="43">
                  <c:v>0</c:v>
                </c:pt>
                <c:pt idx="44">
                  <c:v>51</c:v>
                </c:pt>
                <c:pt idx="45">
                  <c:v>1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727</c:v>
                </c:pt>
                <c:pt idx="51">
                  <c:v>732</c:v>
                </c:pt>
                <c:pt idx="52">
                  <c:v>695</c:v>
                </c:pt>
                <c:pt idx="53">
                  <c:v>706</c:v>
                </c:pt>
                <c:pt idx="54">
                  <c:v>700</c:v>
                </c:pt>
                <c:pt idx="55">
                  <c:v>658</c:v>
                </c:pt>
                <c:pt idx="56">
                  <c:v>748</c:v>
                </c:pt>
                <c:pt idx="57">
                  <c:v>738</c:v>
                </c:pt>
                <c:pt idx="58">
                  <c:v>773</c:v>
                </c:pt>
                <c:pt idx="59">
                  <c:v>651</c:v>
                </c:pt>
                <c:pt idx="60">
                  <c:v>645</c:v>
                </c:pt>
                <c:pt idx="61">
                  <c:v>656</c:v>
                </c:pt>
                <c:pt idx="62">
                  <c:v>624</c:v>
                </c:pt>
                <c:pt idx="63">
                  <c:v>606</c:v>
                </c:pt>
                <c:pt idx="64">
                  <c:v>680</c:v>
                </c:pt>
                <c:pt idx="65">
                  <c:v>38</c:v>
                </c:pt>
                <c:pt idx="66">
                  <c:v>67</c:v>
                </c:pt>
                <c:pt idx="67">
                  <c:v>55</c:v>
                </c:pt>
                <c:pt idx="68">
                  <c:v>37</c:v>
                </c:pt>
                <c:pt idx="69">
                  <c:v>25</c:v>
                </c:pt>
                <c:pt idx="70">
                  <c:v>0</c:v>
                </c:pt>
                <c:pt idx="71">
                  <c:v>7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</c:numCache>
            </c:numRef>
          </c:xVal>
          <c:yVal>
            <c:numRef>
              <c:f>'CA -IMI CPF (MPs)'!$O$136:$O$225</c:f>
              <c:numCache>
                <c:formatCode>0.00</c:formatCode>
                <c:ptCount val="90"/>
                <c:pt idx="0">
                  <c:v>753.31848603139838</c:v>
                </c:pt>
                <c:pt idx="1">
                  <c:v>753.31848603139838</c:v>
                </c:pt>
                <c:pt idx="2">
                  <c:v>753.31848603139838</c:v>
                </c:pt>
                <c:pt idx="3">
                  <c:v>753.31848603139838</c:v>
                </c:pt>
                <c:pt idx="4">
                  <c:v>753.31848603139838</c:v>
                </c:pt>
                <c:pt idx="5">
                  <c:v>690.06546515914692</c:v>
                </c:pt>
                <c:pt idx="6">
                  <c:v>690.06546515914692</c:v>
                </c:pt>
                <c:pt idx="7">
                  <c:v>690.06546515914692</c:v>
                </c:pt>
                <c:pt idx="8">
                  <c:v>690.06546515914692</c:v>
                </c:pt>
                <c:pt idx="9">
                  <c:v>690.06546515914692</c:v>
                </c:pt>
                <c:pt idx="10">
                  <c:v>528.34301791008124</c:v>
                </c:pt>
                <c:pt idx="11">
                  <c:v>528.34301791008124</c:v>
                </c:pt>
                <c:pt idx="12">
                  <c:v>528.34301791008124</c:v>
                </c:pt>
                <c:pt idx="13">
                  <c:v>528.34301791008124</c:v>
                </c:pt>
                <c:pt idx="14">
                  <c:v>528.34301791008124</c:v>
                </c:pt>
                <c:pt idx="15">
                  <c:v>249.01485671088716</c:v>
                </c:pt>
                <c:pt idx="16">
                  <c:v>249.01485671088716</c:v>
                </c:pt>
                <c:pt idx="17">
                  <c:v>249.01485671088716</c:v>
                </c:pt>
                <c:pt idx="18">
                  <c:v>249.01485671088716</c:v>
                </c:pt>
                <c:pt idx="19">
                  <c:v>249.01485671088716</c:v>
                </c:pt>
                <c:pt idx="20">
                  <c:v>35.67636023331805</c:v>
                </c:pt>
                <c:pt idx="21">
                  <c:v>35.67636023331805</c:v>
                </c:pt>
                <c:pt idx="22">
                  <c:v>35.67636023331805</c:v>
                </c:pt>
                <c:pt idx="23">
                  <c:v>35.67636023331805</c:v>
                </c:pt>
                <c:pt idx="24">
                  <c:v>35.67636023331805</c:v>
                </c:pt>
                <c:pt idx="25">
                  <c:v>777.80399446375782</c:v>
                </c:pt>
                <c:pt idx="26">
                  <c:v>777.80399446375782</c:v>
                </c:pt>
                <c:pt idx="27">
                  <c:v>777.80399446375782</c:v>
                </c:pt>
                <c:pt idx="28">
                  <c:v>777.80399446375782</c:v>
                </c:pt>
                <c:pt idx="29">
                  <c:v>777.80399446375782</c:v>
                </c:pt>
                <c:pt idx="30">
                  <c:v>751.77159811415027</c:v>
                </c:pt>
                <c:pt idx="31">
                  <c:v>751.77159811415027</c:v>
                </c:pt>
                <c:pt idx="32">
                  <c:v>751.77159811415027</c:v>
                </c:pt>
                <c:pt idx="33">
                  <c:v>751.77159811415027</c:v>
                </c:pt>
                <c:pt idx="34">
                  <c:v>751.77159811415027</c:v>
                </c:pt>
                <c:pt idx="35">
                  <c:v>582.81762676027051</c:v>
                </c:pt>
                <c:pt idx="36">
                  <c:v>582.81762676027051</c:v>
                </c:pt>
                <c:pt idx="37">
                  <c:v>582.81762676027051</c:v>
                </c:pt>
                <c:pt idx="38">
                  <c:v>582.81762676027051</c:v>
                </c:pt>
                <c:pt idx="39">
                  <c:v>582.81762676027051</c:v>
                </c:pt>
                <c:pt idx="40">
                  <c:v>4.5711511023078213</c:v>
                </c:pt>
                <c:pt idx="41">
                  <c:v>4.5711511023078213</c:v>
                </c:pt>
                <c:pt idx="42">
                  <c:v>4.5711511023078213</c:v>
                </c:pt>
                <c:pt idx="43">
                  <c:v>4.5711511023078213</c:v>
                </c:pt>
                <c:pt idx="44">
                  <c:v>4.5711511023078213</c:v>
                </c:pt>
                <c:pt idx="45">
                  <c:v>1.5553861730366404E-6</c:v>
                </c:pt>
                <c:pt idx="46">
                  <c:v>1.5553861730366404E-6</c:v>
                </c:pt>
                <c:pt idx="47">
                  <c:v>1.5553861730366404E-6</c:v>
                </c:pt>
                <c:pt idx="48">
                  <c:v>1.5553861730366404E-6</c:v>
                </c:pt>
                <c:pt idx="49">
                  <c:v>1.5553861730366404E-6</c:v>
                </c:pt>
                <c:pt idx="50">
                  <c:v>768.62709157115728</c:v>
                </c:pt>
                <c:pt idx="51">
                  <c:v>768.62709157115728</c:v>
                </c:pt>
                <c:pt idx="52">
                  <c:v>768.62709157115728</c:v>
                </c:pt>
                <c:pt idx="53">
                  <c:v>768.62709157115728</c:v>
                </c:pt>
                <c:pt idx="54">
                  <c:v>768.62709157115728</c:v>
                </c:pt>
                <c:pt idx="55">
                  <c:v>727.60732767884042</c:v>
                </c:pt>
                <c:pt idx="56">
                  <c:v>727.60732767884042</c:v>
                </c:pt>
                <c:pt idx="57">
                  <c:v>727.60732767884042</c:v>
                </c:pt>
                <c:pt idx="58">
                  <c:v>727.60732767884042</c:v>
                </c:pt>
                <c:pt idx="59">
                  <c:v>727.60732767884042</c:v>
                </c:pt>
                <c:pt idx="60">
                  <c:v>580.42194422251805</c:v>
                </c:pt>
                <c:pt idx="61">
                  <c:v>580.42194422251805</c:v>
                </c:pt>
                <c:pt idx="62">
                  <c:v>580.42194422251805</c:v>
                </c:pt>
                <c:pt idx="63">
                  <c:v>580.42194422251805</c:v>
                </c:pt>
                <c:pt idx="64">
                  <c:v>580.42194422251805</c:v>
                </c:pt>
                <c:pt idx="65">
                  <c:v>180.6684855052813</c:v>
                </c:pt>
                <c:pt idx="66">
                  <c:v>180.6684855052813</c:v>
                </c:pt>
                <c:pt idx="67">
                  <c:v>180.6684855052813</c:v>
                </c:pt>
                <c:pt idx="68">
                  <c:v>180.6684855052813</c:v>
                </c:pt>
                <c:pt idx="69">
                  <c:v>180.6684855052813</c:v>
                </c:pt>
                <c:pt idx="70">
                  <c:v>6.1467224245213108E-2</c:v>
                </c:pt>
                <c:pt idx="71">
                  <c:v>6.1467224245213108E-2</c:v>
                </c:pt>
                <c:pt idx="72">
                  <c:v>6.1467224245213108E-2</c:v>
                </c:pt>
                <c:pt idx="73">
                  <c:v>6.1467224245213108E-2</c:v>
                </c:pt>
                <c:pt idx="74">
                  <c:v>6.1467224245213108E-2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82-4265-87BB-BD4171023E01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-IMI CPF (MPs)'!$S$2:$S$3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82-4265-87BB-BD4171023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-IMI CPF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-IMI CPF (MPs)'!$C$25:$C$90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8-4A8C-9C4B-D8F5F114132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-IMI CPF (MPs)'!$AD$4:$AD$16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786.42726115503774</c:v>
                </c:pt>
                <c:pt idx="2">
                  <c:v>786.42725757637891</c:v>
                </c:pt>
                <c:pt idx="3">
                  <c:v>786.42635070546567</c:v>
                </c:pt>
                <c:pt idx="4">
                  <c:v>786.19660693021717</c:v>
                </c:pt>
                <c:pt idx="5">
                  <c:v>732.00576818801733</c:v>
                </c:pt>
                <c:pt idx="6">
                  <c:v>39.638408132236137</c:v>
                </c:pt>
                <c:pt idx="7">
                  <c:v>0.16468737553600313</c:v>
                </c:pt>
                <c:pt idx="8">
                  <c:v>6.5001777466115458E-4</c:v>
                </c:pt>
                <c:pt idx="9">
                  <c:v>2.5650741078347366E-6</c:v>
                </c:pt>
                <c:pt idx="10">
                  <c:v>1.012218440735492E-8</c:v>
                </c:pt>
                <c:pt idx="11">
                  <c:v>3.9943725809712844E-11</c:v>
                </c:pt>
                <c:pt idx="12">
                  <c:v>1.5762420119335489E-13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68-4A8C-9C4B-D8F5F1141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-IMI CPF (MPs)'!$B$25:$B$45,'CA -IMI CPF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-IMI CPF (MPs)'!$C$25:$C$45,'CA -IMI CPF (MPs)'!$C$91:$C$135)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B-4582-90AC-6CC1213E3B59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-IMI CPF (MPs)'!$AK$4:$AK$16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698.00004772099487</c:v>
                </c:pt>
                <c:pt idx="2">
                  <c:v>661.08582697575753</c:v>
                </c:pt>
                <c:pt idx="3">
                  <c:v>612.59930025016502</c:v>
                </c:pt>
                <c:pt idx="4">
                  <c:v>552.00741488280903</c:v>
                </c:pt>
                <c:pt idx="5">
                  <c:v>480.83090772813279</c:v>
                </c:pt>
                <c:pt idx="6">
                  <c:v>403.0524012439954</c:v>
                </c:pt>
                <c:pt idx="7">
                  <c:v>324.49580817155652</c:v>
                </c:pt>
                <c:pt idx="8">
                  <c:v>251.21725064797059</c:v>
                </c:pt>
                <c:pt idx="9">
                  <c:v>187.76043994177206</c:v>
                </c:pt>
                <c:pt idx="10">
                  <c:v>136.25203458656918</c:v>
                </c:pt>
                <c:pt idx="11">
                  <c:v>96.594045301843252</c:v>
                </c:pt>
                <c:pt idx="12">
                  <c:v>67.284501434724817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DB-4582-90AC-6CC1213E3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-IMI CPF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-IMI CPF (MPs)'!$C$25:$C$90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0-4533-AC85-614C2BEA58E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-IMI CPF (MPs)'!$AD$20:$AD$32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786.42726115503774</c:v>
                </c:pt>
                <c:pt idx="2">
                  <c:v>786.42725757637891</c:v>
                </c:pt>
                <c:pt idx="3">
                  <c:v>786.42635070546567</c:v>
                </c:pt>
                <c:pt idx="4">
                  <c:v>786.19660693021717</c:v>
                </c:pt>
                <c:pt idx="5">
                  <c:v>732.00576818801733</c:v>
                </c:pt>
                <c:pt idx="6">
                  <c:v>39.638408132236137</c:v>
                </c:pt>
                <c:pt idx="7">
                  <c:v>0.16468737553600313</c:v>
                </c:pt>
                <c:pt idx="8">
                  <c:v>6.5001777466115458E-4</c:v>
                </c:pt>
                <c:pt idx="9">
                  <c:v>2.5650741078347366E-6</c:v>
                </c:pt>
                <c:pt idx="10">
                  <c:v>1.012218440735492E-8</c:v>
                </c:pt>
                <c:pt idx="11">
                  <c:v>3.9943725809712844E-11</c:v>
                </c:pt>
                <c:pt idx="12">
                  <c:v>1.5762420119335489E-13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0-4533-AC85-614C2BEA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-IMI CPF (MPs)'!$B$25:$B$45,'CA -IMI CPF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-IMI CPF (MPs)'!$C$25:$C$45,'CA -IMI CPF (MPs)'!$C$91:$C$135)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1-448F-9387-38557BD1148E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-IMI CPF (MPs)'!$AK$20:$AK$32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698.00004772099487</c:v>
                </c:pt>
                <c:pt idx="2">
                  <c:v>661.08582697575753</c:v>
                </c:pt>
                <c:pt idx="3">
                  <c:v>612.59930025016502</c:v>
                </c:pt>
                <c:pt idx="4">
                  <c:v>552.00741488280903</c:v>
                </c:pt>
                <c:pt idx="5">
                  <c:v>480.83090772813279</c:v>
                </c:pt>
                <c:pt idx="6">
                  <c:v>403.0524012439954</c:v>
                </c:pt>
                <c:pt idx="7">
                  <c:v>324.49580817155652</c:v>
                </c:pt>
                <c:pt idx="8">
                  <c:v>251.21725064797059</c:v>
                </c:pt>
                <c:pt idx="9">
                  <c:v>187.76043994177206</c:v>
                </c:pt>
                <c:pt idx="10">
                  <c:v>136.25203458656918</c:v>
                </c:pt>
                <c:pt idx="11">
                  <c:v>96.594045301843252</c:v>
                </c:pt>
                <c:pt idx="12">
                  <c:v>67.284501434724817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11-448F-9387-38557BD11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-IMI CPF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-IMI CPF (MPs)'!$C$25:$C$90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4-46AF-AD38-18AE5133A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-IMI CPF (MPs)'!$AD$37:$AD$49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786.42726115503774</c:v>
                </c:pt>
                <c:pt idx="2">
                  <c:v>786.42725757637891</c:v>
                </c:pt>
                <c:pt idx="3">
                  <c:v>786.42635070546567</c:v>
                </c:pt>
                <c:pt idx="4">
                  <c:v>786.19660693021717</c:v>
                </c:pt>
                <c:pt idx="5">
                  <c:v>732.00576818801733</c:v>
                </c:pt>
                <c:pt idx="6">
                  <c:v>39.638408132236137</c:v>
                </c:pt>
                <c:pt idx="7">
                  <c:v>0.16468737553600313</c:v>
                </c:pt>
                <c:pt idx="8">
                  <c:v>6.5001777466115458E-4</c:v>
                </c:pt>
                <c:pt idx="9">
                  <c:v>2.5650741078347366E-6</c:v>
                </c:pt>
                <c:pt idx="10">
                  <c:v>1.012218440735492E-8</c:v>
                </c:pt>
                <c:pt idx="11">
                  <c:v>3.9943725809712844E-11</c:v>
                </c:pt>
                <c:pt idx="12" formatCode="0.00">
                  <c:v>1.5762420119335489E-13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94-46AF-AD38-18AE5133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-IMI CPF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-IMI CPF (MPs)'!$C$25:$C$90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 formatCode="General">
                  <c:v>861</c:v>
                </c:pt>
                <c:pt idx="22" formatCode="General">
                  <c:v>884</c:v>
                </c:pt>
                <c:pt idx="23" formatCode="General">
                  <c:v>763</c:v>
                </c:pt>
                <c:pt idx="24" formatCode="General">
                  <c:v>822</c:v>
                </c:pt>
                <c:pt idx="25" formatCode="General">
                  <c:v>1051</c:v>
                </c:pt>
                <c:pt idx="26">
                  <c:v>937</c:v>
                </c:pt>
                <c:pt idx="27">
                  <c:v>821</c:v>
                </c:pt>
                <c:pt idx="28">
                  <c:v>971</c:v>
                </c:pt>
                <c:pt idx="29">
                  <c:v>861</c:v>
                </c:pt>
                <c:pt idx="30">
                  <c:v>837</c:v>
                </c:pt>
                <c:pt idx="31">
                  <c:v>169</c:v>
                </c:pt>
                <c:pt idx="32">
                  <c:v>73</c:v>
                </c:pt>
                <c:pt idx="33">
                  <c:v>133</c:v>
                </c:pt>
                <c:pt idx="34">
                  <c:v>101</c:v>
                </c:pt>
                <c:pt idx="35">
                  <c:v>324</c:v>
                </c:pt>
                <c:pt idx="36">
                  <c:v>23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A8-4746-A7E2-CF6F10A296F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-IMI CPF (MPs)'!$AD$54:$AD$66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786.42726115503774</c:v>
                </c:pt>
                <c:pt idx="2">
                  <c:v>786.42725757637891</c:v>
                </c:pt>
                <c:pt idx="3">
                  <c:v>786.42635070546567</c:v>
                </c:pt>
                <c:pt idx="4">
                  <c:v>786.19660693021717</c:v>
                </c:pt>
                <c:pt idx="5">
                  <c:v>732.00576818801733</c:v>
                </c:pt>
                <c:pt idx="6">
                  <c:v>39.638408132236137</c:v>
                </c:pt>
                <c:pt idx="7">
                  <c:v>0.16468737553600313</c:v>
                </c:pt>
                <c:pt idx="8">
                  <c:v>6.5001777466115458E-4</c:v>
                </c:pt>
                <c:pt idx="9">
                  <c:v>2.5650741078347366E-6</c:v>
                </c:pt>
                <c:pt idx="10">
                  <c:v>1.012218440735492E-8</c:v>
                </c:pt>
                <c:pt idx="11">
                  <c:v>3.9943725809712844E-11</c:v>
                </c:pt>
                <c:pt idx="12" formatCode="0.00">
                  <c:v>1.5762420119335489E-13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A8-4746-A7E2-CF6F10A29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-IMI CPF (MPs)'!$B$25:$B$45,'CA -IMI CPF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-IMI CPF (MPs)'!$C$25:$C$45,'CA -IMI CPF (MPs)'!$C$91:$C$135)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1-453F-8C71-3839C17A3FF3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-IMI CPF (MPs)'!$AK$38:$AK$50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698.00004772099487</c:v>
                </c:pt>
                <c:pt idx="2">
                  <c:v>661.08582697575753</c:v>
                </c:pt>
                <c:pt idx="3">
                  <c:v>612.59930025016502</c:v>
                </c:pt>
                <c:pt idx="4">
                  <c:v>552.00741488280903</c:v>
                </c:pt>
                <c:pt idx="5">
                  <c:v>480.83090772813279</c:v>
                </c:pt>
                <c:pt idx="6">
                  <c:v>403.0524012439954</c:v>
                </c:pt>
                <c:pt idx="7">
                  <c:v>324.49580817155652</c:v>
                </c:pt>
                <c:pt idx="8">
                  <c:v>251.21725064797059</c:v>
                </c:pt>
                <c:pt idx="9">
                  <c:v>187.76043994177206</c:v>
                </c:pt>
                <c:pt idx="10">
                  <c:v>136.25203458656918</c:v>
                </c:pt>
                <c:pt idx="11">
                  <c:v>96.594045301843252</c:v>
                </c:pt>
                <c:pt idx="12" formatCode="0.00">
                  <c:v>67.284501434724817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B1-453F-8C71-3839C17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-IMI CPF (MPs)'!$B$25:$B$45,'CA -IMI CPF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-IMI CPF (MPs)'!$C$25:$C$45,'CA -IMI CPF (MPs)'!$C$91:$C$135)</c:f>
              <c:numCache>
                <c:formatCode>0.00</c:formatCode>
                <c:ptCount val="66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1">
                  <c:v>684</c:v>
                </c:pt>
                <c:pt idx="22">
                  <c:v>507</c:v>
                </c:pt>
                <c:pt idx="23">
                  <c:v>719</c:v>
                </c:pt>
                <c:pt idx="24">
                  <c:v>584</c:v>
                </c:pt>
                <c:pt idx="25">
                  <c:v>681</c:v>
                </c:pt>
                <c:pt idx="26">
                  <c:v>604</c:v>
                </c:pt>
                <c:pt idx="27">
                  <c:v>737</c:v>
                </c:pt>
                <c:pt idx="28">
                  <c:v>473</c:v>
                </c:pt>
                <c:pt idx="29">
                  <c:v>770</c:v>
                </c:pt>
                <c:pt idx="30">
                  <c:v>502</c:v>
                </c:pt>
                <c:pt idx="31">
                  <c:v>470</c:v>
                </c:pt>
                <c:pt idx="32">
                  <c:v>529</c:v>
                </c:pt>
                <c:pt idx="33">
                  <c:v>661</c:v>
                </c:pt>
                <c:pt idx="34">
                  <c:v>293</c:v>
                </c:pt>
                <c:pt idx="35">
                  <c:v>445</c:v>
                </c:pt>
                <c:pt idx="36">
                  <c:v>232</c:v>
                </c:pt>
                <c:pt idx="37">
                  <c:v>215</c:v>
                </c:pt>
                <c:pt idx="38">
                  <c:v>161</c:v>
                </c:pt>
                <c:pt idx="39">
                  <c:v>174</c:v>
                </c:pt>
                <c:pt idx="40">
                  <c:v>232</c:v>
                </c:pt>
                <c:pt idx="41">
                  <c:v>113</c:v>
                </c:pt>
                <c:pt idx="42">
                  <c:v>6</c:v>
                </c:pt>
                <c:pt idx="43">
                  <c:v>16</c:v>
                </c:pt>
                <c:pt idx="44">
                  <c:v>75</c:v>
                </c:pt>
                <c:pt idx="45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3-4B54-B0D8-3638ACC19729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-IMI CPF (MPs)'!$AJ$54:$AJ$66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-IMI CPF (MPs)'!$AK$54:$AK$66</c:f>
              <c:numCache>
                <c:formatCode>General</c:formatCode>
                <c:ptCount val="13"/>
                <c:pt idx="0">
                  <c:v>786.42726116921563</c:v>
                </c:pt>
                <c:pt idx="1">
                  <c:v>698.00004772099487</c:v>
                </c:pt>
                <c:pt idx="2">
                  <c:v>661.08582697575753</c:v>
                </c:pt>
                <c:pt idx="3">
                  <c:v>612.59930025016502</c:v>
                </c:pt>
                <c:pt idx="4">
                  <c:v>552.00741488280903</c:v>
                </c:pt>
                <c:pt idx="5">
                  <c:v>480.83090772813279</c:v>
                </c:pt>
                <c:pt idx="6">
                  <c:v>403.0524012439954</c:v>
                </c:pt>
                <c:pt idx="7">
                  <c:v>324.49580817155652</c:v>
                </c:pt>
                <c:pt idx="8">
                  <c:v>251.21725064797059</c:v>
                </c:pt>
                <c:pt idx="9">
                  <c:v>187.76043994177206</c:v>
                </c:pt>
                <c:pt idx="10">
                  <c:v>136.25203458656918</c:v>
                </c:pt>
                <c:pt idx="11">
                  <c:v>96.594045301843252</c:v>
                </c:pt>
                <c:pt idx="12" formatCode="0.00">
                  <c:v>67.284501434724817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13-4B54-B0D8-3638ACC19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(IMI)'!$E$46:$E$90</c:f>
              <c:numCache>
                <c:formatCode>0.00</c:formatCode>
                <c:ptCount val="45"/>
                <c:pt idx="0">
                  <c:v>865.30237318923537</c:v>
                </c:pt>
                <c:pt idx="1">
                  <c:v>865.30237318923537</c:v>
                </c:pt>
                <c:pt idx="2">
                  <c:v>865.30237318923537</c:v>
                </c:pt>
                <c:pt idx="3">
                  <c:v>865.30237318923537</c:v>
                </c:pt>
                <c:pt idx="4">
                  <c:v>865.30237318923537</c:v>
                </c:pt>
                <c:pt idx="5">
                  <c:v>862.88022701548232</c:v>
                </c:pt>
                <c:pt idx="6">
                  <c:v>862.88022701548232</c:v>
                </c:pt>
                <c:pt idx="7">
                  <c:v>862.88022701548232</c:v>
                </c:pt>
                <c:pt idx="8">
                  <c:v>862.88022701548232</c:v>
                </c:pt>
                <c:pt idx="9">
                  <c:v>862.88022701548232</c:v>
                </c:pt>
                <c:pt idx="10">
                  <c:v>670.7417277987206</c:v>
                </c:pt>
                <c:pt idx="11">
                  <c:v>670.7417277987206</c:v>
                </c:pt>
                <c:pt idx="12">
                  <c:v>670.7417277987206</c:v>
                </c:pt>
                <c:pt idx="13">
                  <c:v>670.7417277987206</c:v>
                </c:pt>
                <c:pt idx="14">
                  <c:v>670.7417277987206</c:v>
                </c:pt>
                <c:pt idx="15">
                  <c:v>28.19762000148388</c:v>
                </c:pt>
                <c:pt idx="16">
                  <c:v>28.19762000148388</c:v>
                </c:pt>
                <c:pt idx="17">
                  <c:v>28.19762000148388</c:v>
                </c:pt>
                <c:pt idx="18">
                  <c:v>28.19762000148388</c:v>
                </c:pt>
                <c:pt idx="19">
                  <c:v>28.19762000148388</c:v>
                </c:pt>
                <c:pt idx="20">
                  <c:v>0.28472827428984593</c:v>
                </c:pt>
                <c:pt idx="21">
                  <c:v>0.28472827428984593</c:v>
                </c:pt>
                <c:pt idx="22">
                  <c:v>0.28472827428984593</c:v>
                </c:pt>
                <c:pt idx="23">
                  <c:v>0.28472827428984593</c:v>
                </c:pt>
                <c:pt idx="24">
                  <c:v>0.28472827428984593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D9-4F5A-9E97-42FB465626D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(IMI)'!$C$91:$C$135</c:f>
              <c:numCache>
                <c:formatCode>0.00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>
                  <c:v>1019.9518185557318</c:v>
                </c:pt>
                <c:pt idx="6">
                  <c:v>832.29214407426991</c:v>
                </c:pt>
                <c:pt idx="7">
                  <c:v>1243.424408014572</c:v>
                </c:pt>
                <c:pt idx="8">
                  <c:v>968.38122098830718</c:v>
                </c:pt>
                <c:pt idx="9">
                  <c:v>1027.1144015512075</c:v>
                </c:pt>
                <c:pt idx="10">
                  <c:v>1040.0070509430636</c:v>
                </c:pt>
                <c:pt idx="11">
                  <c:v>805.07432869146248</c:v>
                </c:pt>
                <c:pt idx="12">
                  <c:v>968.38122098830718</c:v>
                </c:pt>
                <c:pt idx="13">
                  <c:v>872.4026088489336</c:v>
                </c:pt>
                <c:pt idx="14">
                  <c:v>873.83512544802863</c:v>
                </c:pt>
                <c:pt idx="15">
                  <c:v>882.43022504259943</c:v>
                </c:pt>
                <c:pt idx="16">
                  <c:v>853.77989306069685</c:v>
                </c:pt>
                <c:pt idx="17">
                  <c:v>872.4026088489336</c:v>
                </c:pt>
                <c:pt idx="18">
                  <c:v>870.97009224983844</c:v>
                </c:pt>
                <c:pt idx="19">
                  <c:v>948.32598860097528</c:v>
                </c:pt>
                <c:pt idx="20">
                  <c:v>886.72777483988489</c:v>
                </c:pt>
                <c:pt idx="21">
                  <c:v>826.56207767788942</c:v>
                </c:pt>
                <c:pt idx="22">
                  <c:v>1187.556260649862</c:v>
                </c:pt>
                <c:pt idx="23">
                  <c:v>935.43333920911914</c:v>
                </c:pt>
                <c:pt idx="24">
                  <c:v>952.62353839826073</c:v>
                </c:pt>
              </c:numCache>
            </c:numRef>
          </c:xVal>
          <c:yVal>
            <c:numRef>
              <c:f>'CA - CPF FBSA (IMI)'!$E$91:$E$135</c:f>
              <c:numCache>
                <c:formatCode>0.00</c:formatCode>
                <c:ptCount val="45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865.32634317852614</c:v>
                </c:pt>
                <c:pt idx="11">
                  <c:v>865.32634317852614</c:v>
                </c:pt>
                <c:pt idx="12">
                  <c:v>865.32634317852614</c:v>
                </c:pt>
                <c:pt idx="13">
                  <c:v>865.32634317852614</c:v>
                </c:pt>
                <c:pt idx="14">
                  <c:v>865.32634317852614</c:v>
                </c:pt>
                <c:pt idx="15">
                  <c:v>865.32634317852614</c:v>
                </c:pt>
                <c:pt idx="16">
                  <c:v>865.32634317852614</c:v>
                </c:pt>
                <c:pt idx="17">
                  <c:v>865.32634317852614</c:v>
                </c:pt>
                <c:pt idx="18">
                  <c:v>865.32634317852614</c:v>
                </c:pt>
                <c:pt idx="19">
                  <c:v>865.32634317852614</c:v>
                </c:pt>
                <c:pt idx="20">
                  <c:v>865.32632848213757</c:v>
                </c:pt>
                <c:pt idx="21">
                  <c:v>865.32632848213757</c:v>
                </c:pt>
                <c:pt idx="22">
                  <c:v>865.32632848213757</c:v>
                </c:pt>
                <c:pt idx="23">
                  <c:v>865.32632848213757</c:v>
                </c:pt>
                <c:pt idx="24">
                  <c:v>865.32632848213757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D9-4F5A-9E97-42FB465626D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(IMI)'!$C$136:$C$225</c:f>
              <c:numCache>
                <c:formatCode>0.00</c:formatCode>
                <c:ptCount val="90"/>
                <c:pt idx="0">
                  <c:v>544</c:v>
                </c:pt>
                <c:pt idx="1">
                  <c:v>764</c:v>
                </c:pt>
                <c:pt idx="2">
                  <c:v>655</c:v>
                </c:pt>
                <c:pt idx="3">
                  <c:v>838</c:v>
                </c:pt>
                <c:pt idx="4">
                  <c:v>737</c:v>
                </c:pt>
                <c:pt idx="5">
                  <c:v>760</c:v>
                </c:pt>
                <c:pt idx="6">
                  <c:v>677</c:v>
                </c:pt>
                <c:pt idx="7">
                  <c:v>801</c:v>
                </c:pt>
                <c:pt idx="8">
                  <c:v>748</c:v>
                </c:pt>
                <c:pt idx="9">
                  <c:v>685</c:v>
                </c:pt>
                <c:pt idx="10">
                  <c:v>786</c:v>
                </c:pt>
                <c:pt idx="11">
                  <c:v>914</c:v>
                </c:pt>
                <c:pt idx="12">
                  <c:v>719</c:v>
                </c:pt>
                <c:pt idx="13">
                  <c:v>705</c:v>
                </c:pt>
                <c:pt idx="14">
                  <c:v>721</c:v>
                </c:pt>
                <c:pt idx="15">
                  <c:v>695</c:v>
                </c:pt>
                <c:pt idx="16">
                  <c:v>539</c:v>
                </c:pt>
                <c:pt idx="17">
                  <c:v>635</c:v>
                </c:pt>
                <c:pt idx="18">
                  <c:v>664</c:v>
                </c:pt>
                <c:pt idx="19">
                  <c:v>826</c:v>
                </c:pt>
                <c:pt idx="20">
                  <c:v>434</c:v>
                </c:pt>
                <c:pt idx="21">
                  <c:v>390</c:v>
                </c:pt>
                <c:pt idx="22">
                  <c:v>368</c:v>
                </c:pt>
                <c:pt idx="23">
                  <c:v>288</c:v>
                </c:pt>
                <c:pt idx="24">
                  <c:v>341</c:v>
                </c:pt>
                <c:pt idx="25">
                  <c:v>546</c:v>
                </c:pt>
                <c:pt idx="26">
                  <c:v>661</c:v>
                </c:pt>
                <c:pt idx="27">
                  <c:v>613</c:v>
                </c:pt>
                <c:pt idx="28">
                  <c:v>455</c:v>
                </c:pt>
                <c:pt idx="29">
                  <c:v>612</c:v>
                </c:pt>
                <c:pt idx="30">
                  <c:v>498</c:v>
                </c:pt>
                <c:pt idx="31">
                  <c:v>522</c:v>
                </c:pt>
                <c:pt idx="32">
                  <c:v>679</c:v>
                </c:pt>
                <c:pt idx="33">
                  <c:v>536</c:v>
                </c:pt>
                <c:pt idx="34">
                  <c:v>601</c:v>
                </c:pt>
                <c:pt idx="35">
                  <c:v>647</c:v>
                </c:pt>
                <c:pt idx="36">
                  <c:v>769</c:v>
                </c:pt>
                <c:pt idx="37">
                  <c:v>581</c:v>
                </c:pt>
                <c:pt idx="38">
                  <c:v>635</c:v>
                </c:pt>
                <c:pt idx="39">
                  <c:v>598</c:v>
                </c:pt>
                <c:pt idx="40">
                  <c:v>89</c:v>
                </c:pt>
                <c:pt idx="41">
                  <c:v>106</c:v>
                </c:pt>
                <c:pt idx="42">
                  <c:v>158</c:v>
                </c:pt>
                <c:pt idx="43">
                  <c:v>101</c:v>
                </c:pt>
                <c:pt idx="44">
                  <c:v>135</c:v>
                </c:pt>
                <c:pt idx="45">
                  <c:v>5</c:v>
                </c:pt>
                <c:pt idx="46">
                  <c:v>5</c:v>
                </c:pt>
                <c:pt idx="47">
                  <c:v>35</c:v>
                </c:pt>
                <c:pt idx="48">
                  <c:v>5</c:v>
                </c:pt>
                <c:pt idx="49">
                  <c:v>28</c:v>
                </c:pt>
                <c:pt idx="50">
                  <c:v>639</c:v>
                </c:pt>
                <c:pt idx="51">
                  <c:v>648</c:v>
                </c:pt>
                <c:pt idx="52">
                  <c:v>567</c:v>
                </c:pt>
                <c:pt idx="53">
                  <c:v>808</c:v>
                </c:pt>
                <c:pt idx="54">
                  <c:v>651</c:v>
                </c:pt>
                <c:pt idx="55">
                  <c:v>658</c:v>
                </c:pt>
                <c:pt idx="56">
                  <c:v>555</c:v>
                </c:pt>
                <c:pt idx="57">
                  <c:v>689</c:v>
                </c:pt>
                <c:pt idx="58">
                  <c:v>506</c:v>
                </c:pt>
                <c:pt idx="59">
                  <c:v>638</c:v>
                </c:pt>
                <c:pt idx="60">
                  <c:v>676</c:v>
                </c:pt>
                <c:pt idx="61">
                  <c:v>728</c:v>
                </c:pt>
                <c:pt idx="62">
                  <c:v>519</c:v>
                </c:pt>
                <c:pt idx="63">
                  <c:v>646</c:v>
                </c:pt>
                <c:pt idx="64">
                  <c:v>544</c:v>
                </c:pt>
                <c:pt idx="65">
                  <c:v>643</c:v>
                </c:pt>
                <c:pt idx="66">
                  <c:v>514</c:v>
                </c:pt>
                <c:pt idx="67">
                  <c:v>551</c:v>
                </c:pt>
                <c:pt idx="68">
                  <c:v>335</c:v>
                </c:pt>
                <c:pt idx="69">
                  <c:v>526</c:v>
                </c:pt>
                <c:pt idx="70">
                  <c:v>14</c:v>
                </c:pt>
                <c:pt idx="71">
                  <c:v>35</c:v>
                </c:pt>
                <c:pt idx="72">
                  <c:v>28</c:v>
                </c:pt>
                <c:pt idx="73">
                  <c:v>25</c:v>
                </c:pt>
                <c:pt idx="74">
                  <c:v>23</c:v>
                </c:pt>
              </c:numCache>
            </c:numRef>
          </c:xVal>
          <c:yVal>
            <c:numRef>
              <c:f>'CA - CPF FBSA (IMI)'!$E$136:$E$225</c:f>
              <c:numCache>
                <c:formatCode>0.00</c:formatCode>
                <c:ptCount val="90"/>
                <c:pt idx="0">
                  <c:v>865.32633999457619</c:v>
                </c:pt>
                <c:pt idx="1">
                  <c:v>865.32633999457619</c:v>
                </c:pt>
                <c:pt idx="2">
                  <c:v>865.32633999457619</c:v>
                </c:pt>
                <c:pt idx="3">
                  <c:v>865.32633999457619</c:v>
                </c:pt>
                <c:pt idx="4">
                  <c:v>865.32633999457619</c:v>
                </c:pt>
                <c:pt idx="5">
                  <c:v>865.32590980116186</c:v>
                </c:pt>
                <c:pt idx="6">
                  <c:v>865.32590980116186</c:v>
                </c:pt>
                <c:pt idx="7">
                  <c:v>865.32590980116186</c:v>
                </c:pt>
                <c:pt idx="8">
                  <c:v>865.32590980116186</c:v>
                </c:pt>
                <c:pt idx="9">
                  <c:v>865.32590980116186</c:v>
                </c:pt>
                <c:pt idx="10">
                  <c:v>865.24963028919694</c:v>
                </c:pt>
                <c:pt idx="11">
                  <c:v>865.24963028919694</c:v>
                </c:pt>
                <c:pt idx="12">
                  <c:v>865.24963028919694</c:v>
                </c:pt>
                <c:pt idx="13">
                  <c:v>865.24963028919694</c:v>
                </c:pt>
                <c:pt idx="14">
                  <c:v>865.24963028919694</c:v>
                </c:pt>
                <c:pt idx="15">
                  <c:v>842.37384627436393</c:v>
                </c:pt>
                <c:pt idx="16">
                  <c:v>842.37384627436393</c:v>
                </c:pt>
                <c:pt idx="17">
                  <c:v>842.37384627436393</c:v>
                </c:pt>
                <c:pt idx="18">
                  <c:v>842.37384627436393</c:v>
                </c:pt>
                <c:pt idx="19">
                  <c:v>842.37384627436393</c:v>
                </c:pt>
                <c:pt idx="20">
                  <c:v>26.690497866333843</c:v>
                </c:pt>
                <c:pt idx="21">
                  <c:v>26.690497866333843</c:v>
                </c:pt>
                <c:pt idx="22">
                  <c:v>26.690497866333843</c:v>
                </c:pt>
                <c:pt idx="23">
                  <c:v>26.690497866333843</c:v>
                </c:pt>
                <c:pt idx="24">
                  <c:v>26.690497866333843</c:v>
                </c:pt>
                <c:pt idx="25">
                  <c:v>865.32248323649628</c:v>
                </c:pt>
                <c:pt idx="26">
                  <c:v>865.32248323649628</c:v>
                </c:pt>
                <c:pt idx="27">
                  <c:v>865.32248323649628</c:v>
                </c:pt>
                <c:pt idx="28">
                  <c:v>865.32248323649628</c:v>
                </c:pt>
                <c:pt idx="29">
                  <c:v>865.32248323649628</c:v>
                </c:pt>
                <c:pt idx="30">
                  <c:v>864.89869815773432</c:v>
                </c:pt>
                <c:pt idx="31">
                  <c:v>864.89869815773432</c:v>
                </c:pt>
                <c:pt idx="32">
                  <c:v>864.89869815773432</c:v>
                </c:pt>
                <c:pt idx="33">
                  <c:v>864.89869815773432</c:v>
                </c:pt>
                <c:pt idx="34">
                  <c:v>864.89869815773432</c:v>
                </c:pt>
                <c:pt idx="35">
                  <c:v>817.35023596194594</c:v>
                </c:pt>
                <c:pt idx="36">
                  <c:v>817.35023596194594</c:v>
                </c:pt>
                <c:pt idx="37">
                  <c:v>817.35023596194594</c:v>
                </c:pt>
                <c:pt idx="38">
                  <c:v>817.35023596194594</c:v>
                </c:pt>
                <c:pt idx="39">
                  <c:v>817.35023596194594</c:v>
                </c:pt>
                <c:pt idx="40">
                  <c:v>96.796538151498936</c:v>
                </c:pt>
                <c:pt idx="41">
                  <c:v>96.796538151498936</c:v>
                </c:pt>
                <c:pt idx="42">
                  <c:v>96.796538151498936</c:v>
                </c:pt>
                <c:pt idx="43">
                  <c:v>96.796538151498936</c:v>
                </c:pt>
                <c:pt idx="44">
                  <c:v>96.796538151498936</c:v>
                </c:pt>
                <c:pt idx="45">
                  <c:v>0.62299131001617358</c:v>
                </c:pt>
                <c:pt idx="46">
                  <c:v>0.62299131001617358</c:v>
                </c:pt>
                <c:pt idx="47">
                  <c:v>0.62299131001617358</c:v>
                </c:pt>
                <c:pt idx="48">
                  <c:v>0.62299131001617358</c:v>
                </c:pt>
                <c:pt idx="49">
                  <c:v>0.62299131001617358</c:v>
                </c:pt>
                <c:pt idx="50">
                  <c:v>865.3260569609422</c:v>
                </c:pt>
                <c:pt idx="51">
                  <c:v>865.3260569609422</c:v>
                </c:pt>
                <c:pt idx="52">
                  <c:v>865.3260569609422</c:v>
                </c:pt>
                <c:pt idx="53">
                  <c:v>865.3260569609422</c:v>
                </c:pt>
                <c:pt idx="54">
                  <c:v>865.3260569609422</c:v>
                </c:pt>
                <c:pt idx="55">
                  <c:v>865.2915965287815</c:v>
                </c:pt>
                <c:pt idx="56">
                  <c:v>865.2915965287815</c:v>
                </c:pt>
                <c:pt idx="57">
                  <c:v>865.2915965287815</c:v>
                </c:pt>
                <c:pt idx="58">
                  <c:v>865.2915965287815</c:v>
                </c:pt>
                <c:pt idx="59">
                  <c:v>865.2915965287815</c:v>
                </c:pt>
                <c:pt idx="60">
                  <c:v>860.4459020456884</c:v>
                </c:pt>
                <c:pt idx="61">
                  <c:v>860.4459020456884</c:v>
                </c:pt>
                <c:pt idx="62">
                  <c:v>860.4459020456884</c:v>
                </c:pt>
                <c:pt idx="63">
                  <c:v>860.4459020456884</c:v>
                </c:pt>
                <c:pt idx="64">
                  <c:v>860.4459020456884</c:v>
                </c:pt>
                <c:pt idx="65">
                  <c:v>415.57902632796754</c:v>
                </c:pt>
                <c:pt idx="66">
                  <c:v>415.57902632796754</c:v>
                </c:pt>
                <c:pt idx="67">
                  <c:v>415.57902632796754</c:v>
                </c:pt>
                <c:pt idx="68">
                  <c:v>415.57902632796754</c:v>
                </c:pt>
                <c:pt idx="69">
                  <c:v>415.57902632796754</c:v>
                </c:pt>
                <c:pt idx="70">
                  <c:v>2.1981021778135394</c:v>
                </c:pt>
                <c:pt idx="71">
                  <c:v>2.1981021778135394</c:v>
                </c:pt>
                <c:pt idx="72">
                  <c:v>2.1981021778135394</c:v>
                </c:pt>
                <c:pt idx="73">
                  <c:v>2.1981021778135394</c:v>
                </c:pt>
                <c:pt idx="74">
                  <c:v>2.1981021778135394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D9-4F5A-9E97-42FB465626D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xVal>
          <c:y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D9-4F5A-9E97-42FB4656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(IMI)'!$E$228:$E$317</c:f>
              <c:numCache>
                <c:formatCode>General</c:formatCode>
                <c:ptCount val="90"/>
                <c:pt idx="0">
                  <c:v>8.5528732003015001E-2</c:v>
                </c:pt>
                <c:pt idx="1">
                  <c:v>8.5528732003015001E-2</c:v>
                </c:pt>
                <c:pt idx="2">
                  <c:v>8.5528732003015001E-2</c:v>
                </c:pt>
                <c:pt idx="3">
                  <c:v>8.5528732003015001E-2</c:v>
                </c:pt>
                <c:pt idx="4">
                  <c:v>8.5528732003015001E-2</c:v>
                </c:pt>
                <c:pt idx="5">
                  <c:v>0.17105746400603</c:v>
                </c:pt>
                <c:pt idx="6">
                  <c:v>0.17105746400603</c:v>
                </c:pt>
                <c:pt idx="7">
                  <c:v>0.17105746400603</c:v>
                </c:pt>
                <c:pt idx="8">
                  <c:v>0.17105746400603</c:v>
                </c:pt>
                <c:pt idx="9">
                  <c:v>0.17105746400603</c:v>
                </c:pt>
                <c:pt idx="10">
                  <c:v>0.34211492801206</c:v>
                </c:pt>
                <c:pt idx="11">
                  <c:v>0.34211492801206</c:v>
                </c:pt>
                <c:pt idx="12">
                  <c:v>0.34211492801206</c:v>
                </c:pt>
                <c:pt idx="13">
                  <c:v>0.34211492801206</c:v>
                </c:pt>
                <c:pt idx="14">
                  <c:v>0.34211492801206</c:v>
                </c:pt>
                <c:pt idx="15">
                  <c:v>0.68422985602412001</c:v>
                </c:pt>
                <c:pt idx="16">
                  <c:v>0.68422985602412001</c:v>
                </c:pt>
                <c:pt idx="17">
                  <c:v>0.68422985602412001</c:v>
                </c:pt>
                <c:pt idx="18">
                  <c:v>0.68422985602412001</c:v>
                </c:pt>
                <c:pt idx="19">
                  <c:v>0.68422985602412001</c:v>
                </c:pt>
                <c:pt idx="20">
                  <c:v>1.36845971204824</c:v>
                </c:pt>
                <c:pt idx="21">
                  <c:v>1.36845971204824</c:v>
                </c:pt>
                <c:pt idx="22">
                  <c:v>1.36845971204824</c:v>
                </c:pt>
                <c:pt idx="23">
                  <c:v>1.36845971204824</c:v>
                </c:pt>
                <c:pt idx="24">
                  <c:v>1.36845971204824</c:v>
                </c:pt>
                <c:pt idx="25">
                  <c:v>0.1669804612420199</c:v>
                </c:pt>
                <c:pt idx="26">
                  <c:v>0.1669804612420199</c:v>
                </c:pt>
                <c:pt idx="27">
                  <c:v>0.1669804612420199</c:v>
                </c:pt>
                <c:pt idx="28">
                  <c:v>0.1669804612420199</c:v>
                </c:pt>
                <c:pt idx="29">
                  <c:v>0.1669804612420199</c:v>
                </c:pt>
                <c:pt idx="30">
                  <c:v>0.3339609224840398</c:v>
                </c:pt>
                <c:pt idx="31">
                  <c:v>0.3339609224840398</c:v>
                </c:pt>
                <c:pt idx="32">
                  <c:v>0.3339609224840398</c:v>
                </c:pt>
                <c:pt idx="33">
                  <c:v>0.3339609224840398</c:v>
                </c:pt>
                <c:pt idx="34">
                  <c:v>0.3339609224840398</c:v>
                </c:pt>
                <c:pt idx="35">
                  <c:v>0.6679218449680796</c:v>
                </c:pt>
                <c:pt idx="36">
                  <c:v>0.6679218449680796</c:v>
                </c:pt>
                <c:pt idx="37">
                  <c:v>0.6679218449680796</c:v>
                </c:pt>
                <c:pt idx="38">
                  <c:v>0.6679218449680796</c:v>
                </c:pt>
                <c:pt idx="39">
                  <c:v>0.6679218449680796</c:v>
                </c:pt>
                <c:pt idx="40">
                  <c:v>1.3358436899361592</c:v>
                </c:pt>
                <c:pt idx="41">
                  <c:v>1.3358436899361592</c:v>
                </c:pt>
                <c:pt idx="42">
                  <c:v>1.3358436899361592</c:v>
                </c:pt>
                <c:pt idx="43">
                  <c:v>1.3358436899361592</c:v>
                </c:pt>
                <c:pt idx="44">
                  <c:v>1.3358436899361592</c:v>
                </c:pt>
                <c:pt idx="45">
                  <c:v>2.6716873798723184</c:v>
                </c:pt>
                <c:pt idx="46">
                  <c:v>2.6716873798723184</c:v>
                </c:pt>
                <c:pt idx="47">
                  <c:v>2.6716873798723184</c:v>
                </c:pt>
                <c:pt idx="48">
                  <c:v>2.6716873798723184</c:v>
                </c:pt>
                <c:pt idx="49">
                  <c:v>2.6716873798723184</c:v>
                </c:pt>
                <c:pt idx="50">
                  <c:v>0.12625459662251745</c:v>
                </c:pt>
                <c:pt idx="51">
                  <c:v>0.12625459662251745</c:v>
                </c:pt>
                <c:pt idx="52">
                  <c:v>0.12625459662251745</c:v>
                </c:pt>
                <c:pt idx="53">
                  <c:v>0.12625459662251745</c:v>
                </c:pt>
                <c:pt idx="54">
                  <c:v>0.12625459662251745</c:v>
                </c:pt>
                <c:pt idx="55">
                  <c:v>0.2525091932450349</c:v>
                </c:pt>
                <c:pt idx="56">
                  <c:v>0.2525091932450349</c:v>
                </c:pt>
                <c:pt idx="57">
                  <c:v>0.2525091932450349</c:v>
                </c:pt>
                <c:pt idx="58">
                  <c:v>0.2525091932450349</c:v>
                </c:pt>
                <c:pt idx="59">
                  <c:v>0.2525091932450349</c:v>
                </c:pt>
                <c:pt idx="60">
                  <c:v>0.5050183864900698</c:v>
                </c:pt>
                <c:pt idx="61">
                  <c:v>0.5050183864900698</c:v>
                </c:pt>
                <c:pt idx="62">
                  <c:v>0.5050183864900698</c:v>
                </c:pt>
                <c:pt idx="63">
                  <c:v>0.5050183864900698</c:v>
                </c:pt>
                <c:pt idx="64">
                  <c:v>0.5050183864900698</c:v>
                </c:pt>
                <c:pt idx="65">
                  <c:v>1.0100367729801396</c:v>
                </c:pt>
                <c:pt idx="66">
                  <c:v>1.0100367729801396</c:v>
                </c:pt>
                <c:pt idx="67">
                  <c:v>1.0100367729801396</c:v>
                </c:pt>
                <c:pt idx="68">
                  <c:v>1.0100367729801396</c:v>
                </c:pt>
                <c:pt idx="69">
                  <c:v>1.0100367729801396</c:v>
                </c:pt>
                <c:pt idx="70">
                  <c:v>2.0200735459602792</c:v>
                </c:pt>
                <c:pt idx="71">
                  <c:v>2.0200735459602792</c:v>
                </c:pt>
                <c:pt idx="72">
                  <c:v>2.0200735459602792</c:v>
                </c:pt>
                <c:pt idx="73">
                  <c:v>2.0200735459602792</c:v>
                </c:pt>
                <c:pt idx="74">
                  <c:v>2.0200735459602792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(IMI)'!$F$228:$F$317</c:f>
              <c:numCache>
                <c:formatCode>0.00</c:formatCode>
                <c:ptCount val="90"/>
                <c:pt idx="0">
                  <c:v>-321.32633999457619</c:v>
                </c:pt>
                <c:pt idx="1">
                  <c:v>-101.32633999457619</c:v>
                </c:pt>
                <c:pt idx="2">
                  <c:v>-210.32633999457619</c:v>
                </c:pt>
                <c:pt idx="3">
                  <c:v>-27.326339994576188</c:v>
                </c:pt>
                <c:pt idx="4">
                  <c:v>-128.32633999457619</c:v>
                </c:pt>
                <c:pt idx="5">
                  <c:v>-105.32590980116186</c:v>
                </c:pt>
                <c:pt idx="6">
                  <c:v>-188.32590980116186</c:v>
                </c:pt>
                <c:pt idx="7">
                  <c:v>-64.325909801161856</c:v>
                </c:pt>
                <c:pt idx="8">
                  <c:v>-117.32590980116186</c:v>
                </c:pt>
                <c:pt idx="9">
                  <c:v>-180.32590980116186</c:v>
                </c:pt>
                <c:pt idx="10">
                  <c:v>-79.249630289196944</c:v>
                </c:pt>
                <c:pt idx="11">
                  <c:v>48.750369710803056</c:v>
                </c:pt>
                <c:pt idx="12">
                  <c:v>-146.24963028919694</c:v>
                </c:pt>
                <c:pt idx="13">
                  <c:v>-160.24963028919694</c:v>
                </c:pt>
                <c:pt idx="14">
                  <c:v>-144.24963028919694</c:v>
                </c:pt>
                <c:pt idx="15">
                  <c:v>-147.37384627436393</c:v>
                </c:pt>
                <c:pt idx="16">
                  <c:v>-303.37384627436393</c:v>
                </c:pt>
                <c:pt idx="17">
                  <c:v>-207.37384627436393</c:v>
                </c:pt>
                <c:pt idx="18">
                  <c:v>-178.37384627436393</c:v>
                </c:pt>
                <c:pt idx="19">
                  <c:v>-16.373846274363927</c:v>
                </c:pt>
                <c:pt idx="20">
                  <c:v>407.30950213366617</c:v>
                </c:pt>
                <c:pt idx="21">
                  <c:v>363.30950213366617</c:v>
                </c:pt>
                <c:pt idx="22">
                  <c:v>341.30950213366617</c:v>
                </c:pt>
                <c:pt idx="23">
                  <c:v>261.30950213366617</c:v>
                </c:pt>
                <c:pt idx="24">
                  <c:v>314.30950213366617</c:v>
                </c:pt>
                <c:pt idx="25">
                  <c:v>-319.32248323649628</c:v>
                </c:pt>
                <c:pt idx="26">
                  <c:v>-204.32248323649628</c:v>
                </c:pt>
                <c:pt idx="27">
                  <c:v>-252.32248323649628</c:v>
                </c:pt>
                <c:pt idx="28">
                  <c:v>-410.32248323649628</c:v>
                </c:pt>
                <c:pt idx="29">
                  <c:v>-253.32248323649628</c:v>
                </c:pt>
                <c:pt idx="30">
                  <c:v>-366.89869815773432</c:v>
                </c:pt>
                <c:pt idx="31">
                  <c:v>-342.89869815773432</c:v>
                </c:pt>
                <c:pt idx="32">
                  <c:v>-185.89869815773432</c:v>
                </c:pt>
                <c:pt idx="33">
                  <c:v>-328.89869815773432</c:v>
                </c:pt>
                <c:pt idx="34">
                  <c:v>-263.89869815773432</c:v>
                </c:pt>
                <c:pt idx="35">
                  <c:v>-170.35023596194594</c:v>
                </c:pt>
                <c:pt idx="36">
                  <c:v>-48.350235961945941</c:v>
                </c:pt>
                <c:pt idx="37">
                  <c:v>-236.35023596194594</c:v>
                </c:pt>
                <c:pt idx="38">
                  <c:v>-182.35023596194594</c:v>
                </c:pt>
                <c:pt idx="39">
                  <c:v>-219.35023596194594</c:v>
                </c:pt>
                <c:pt idx="40">
                  <c:v>-7.796538151498936</c:v>
                </c:pt>
                <c:pt idx="41">
                  <c:v>9.203461848501064</c:v>
                </c:pt>
                <c:pt idx="42">
                  <c:v>61.203461848501064</c:v>
                </c:pt>
                <c:pt idx="43">
                  <c:v>4.203461848501064</c:v>
                </c:pt>
                <c:pt idx="44">
                  <c:v>38.203461848501064</c:v>
                </c:pt>
                <c:pt idx="45">
                  <c:v>4.3770086899838265</c:v>
                </c:pt>
                <c:pt idx="46">
                  <c:v>4.3770086899838265</c:v>
                </c:pt>
                <c:pt idx="47">
                  <c:v>34.377008689983825</c:v>
                </c:pt>
                <c:pt idx="48">
                  <c:v>4.3770086899838265</c:v>
                </c:pt>
                <c:pt idx="49">
                  <c:v>27.377008689983825</c:v>
                </c:pt>
                <c:pt idx="50">
                  <c:v>-226.3260569609422</c:v>
                </c:pt>
                <c:pt idx="51">
                  <c:v>-217.3260569609422</c:v>
                </c:pt>
                <c:pt idx="52">
                  <c:v>-298.3260569609422</c:v>
                </c:pt>
                <c:pt idx="53">
                  <c:v>-57.326056960942196</c:v>
                </c:pt>
                <c:pt idx="54">
                  <c:v>-214.3260569609422</c:v>
                </c:pt>
                <c:pt idx="55">
                  <c:v>-207.2915965287815</c:v>
                </c:pt>
                <c:pt idx="56">
                  <c:v>-310.2915965287815</c:v>
                </c:pt>
                <c:pt idx="57">
                  <c:v>-176.2915965287815</c:v>
                </c:pt>
                <c:pt idx="58">
                  <c:v>-359.2915965287815</c:v>
                </c:pt>
                <c:pt idx="59">
                  <c:v>-227.2915965287815</c:v>
                </c:pt>
                <c:pt idx="60">
                  <c:v>-184.4459020456884</c:v>
                </c:pt>
                <c:pt idx="61">
                  <c:v>-132.4459020456884</c:v>
                </c:pt>
                <c:pt idx="62">
                  <c:v>-341.4459020456884</c:v>
                </c:pt>
                <c:pt idx="63">
                  <c:v>-214.4459020456884</c:v>
                </c:pt>
                <c:pt idx="64">
                  <c:v>-316.4459020456884</c:v>
                </c:pt>
                <c:pt idx="65">
                  <c:v>227.42097367203246</c:v>
                </c:pt>
                <c:pt idx="66">
                  <c:v>98.42097367203246</c:v>
                </c:pt>
                <c:pt idx="67">
                  <c:v>135.42097367203246</c:v>
                </c:pt>
                <c:pt idx="68">
                  <c:v>-80.57902632796754</c:v>
                </c:pt>
                <c:pt idx="69">
                  <c:v>110.42097367203246</c:v>
                </c:pt>
                <c:pt idx="70">
                  <c:v>11.801897822186461</c:v>
                </c:pt>
                <c:pt idx="71">
                  <c:v>32.801897822186461</c:v>
                </c:pt>
                <c:pt idx="72">
                  <c:v>25.801897822186461</c:v>
                </c:pt>
                <c:pt idx="73">
                  <c:v>22.801897822186461</c:v>
                </c:pt>
                <c:pt idx="74">
                  <c:v>20.801897822186461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9-48C7-9295-CE1645E26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(IMI)'!$L$228:$L$317</c:f>
              <c:numCache>
                <c:formatCode>General</c:formatCode>
                <c:ptCount val="90"/>
                <c:pt idx="0">
                  <c:v>8.5528732003015001E-2</c:v>
                </c:pt>
                <c:pt idx="1">
                  <c:v>8.5528732003015001E-2</c:v>
                </c:pt>
                <c:pt idx="2">
                  <c:v>8.5528732003015001E-2</c:v>
                </c:pt>
                <c:pt idx="3">
                  <c:v>8.5528732003015001E-2</c:v>
                </c:pt>
                <c:pt idx="4">
                  <c:v>8.5528732003015001E-2</c:v>
                </c:pt>
                <c:pt idx="5">
                  <c:v>0.17105746400603</c:v>
                </c:pt>
                <c:pt idx="6">
                  <c:v>0.17105746400603</c:v>
                </c:pt>
                <c:pt idx="7">
                  <c:v>0.17105746400603</c:v>
                </c:pt>
                <c:pt idx="8">
                  <c:v>0.17105746400603</c:v>
                </c:pt>
                <c:pt idx="9">
                  <c:v>0.17105746400603</c:v>
                </c:pt>
                <c:pt idx="10">
                  <c:v>0.34211492801206</c:v>
                </c:pt>
                <c:pt idx="11">
                  <c:v>0.34211492801206</c:v>
                </c:pt>
                <c:pt idx="12">
                  <c:v>0.34211492801206</c:v>
                </c:pt>
                <c:pt idx="13">
                  <c:v>0.34211492801206</c:v>
                </c:pt>
                <c:pt idx="14">
                  <c:v>0.34211492801206</c:v>
                </c:pt>
                <c:pt idx="15">
                  <c:v>0.68422985602412001</c:v>
                </c:pt>
                <c:pt idx="16">
                  <c:v>0.68422985602412001</c:v>
                </c:pt>
                <c:pt idx="17">
                  <c:v>0.68422985602412001</c:v>
                </c:pt>
                <c:pt idx="18">
                  <c:v>0.68422985602412001</c:v>
                </c:pt>
                <c:pt idx="19">
                  <c:v>0.68422985602412001</c:v>
                </c:pt>
                <c:pt idx="20">
                  <c:v>1.36845971204824</c:v>
                </c:pt>
                <c:pt idx="21">
                  <c:v>1.36845971204824</c:v>
                </c:pt>
                <c:pt idx="22">
                  <c:v>1.36845971204824</c:v>
                </c:pt>
                <c:pt idx="23">
                  <c:v>1.36845971204824</c:v>
                </c:pt>
                <c:pt idx="24">
                  <c:v>1.36845971204824</c:v>
                </c:pt>
                <c:pt idx="25">
                  <c:v>0.1669804612420199</c:v>
                </c:pt>
                <c:pt idx="26">
                  <c:v>0.1669804612420199</c:v>
                </c:pt>
                <c:pt idx="27">
                  <c:v>0.1669804612420199</c:v>
                </c:pt>
                <c:pt idx="28">
                  <c:v>0.1669804612420199</c:v>
                </c:pt>
                <c:pt idx="29">
                  <c:v>0.1669804612420199</c:v>
                </c:pt>
                <c:pt idx="30">
                  <c:v>0.3339609224840398</c:v>
                </c:pt>
                <c:pt idx="31">
                  <c:v>0.3339609224840398</c:v>
                </c:pt>
                <c:pt idx="32">
                  <c:v>0.3339609224840398</c:v>
                </c:pt>
                <c:pt idx="33">
                  <c:v>0.3339609224840398</c:v>
                </c:pt>
                <c:pt idx="34">
                  <c:v>0.3339609224840398</c:v>
                </c:pt>
                <c:pt idx="35">
                  <c:v>0.6679218449680796</c:v>
                </c:pt>
                <c:pt idx="36">
                  <c:v>0.6679218449680796</c:v>
                </c:pt>
                <c:pt idx="37">
                  <c:v>0.6679218449680796</c:v>
                </c:pt>
                <c:pt idx="38">
                  <c:v>0.6679218449680796</c:v>
                </c:pt>
                <c:pt idx="39">
                  <c:v>0.6679218449680796</c:v>
                </c:pt>
                <c:pt idx="40">
                  <c:v>1.3358436899361592</c:v>
                </c:pt>
                <c:pt idx="41">
                  <c:v>1.3358436899361592</c:v>
                </c:pt>
                <c:pt idx="42">
                  <c:v>1.3358436899361592</c:v>
                </c:pt>
                <c:pt idx="43">
                  <c:v>1.3358436899361592</c:v>
                </c:pt>
                <c:pt idx="44">
                  <c:v>1.3358436899361592</c:v>
                </c:pt>
                <c:pt idx="45">
                  <c:v>2.6716873798723184</c:v>
                </c:pt>
                <c:pt idx="46">
                  <c:v>2.6716873798723184</c:v>
                </c:pt>
                <c:pt idx="47">
                  <c:v>2.6716873798723184</c:v>
                </c:pt>
                <c:pt idx="48">
                  <c:v>2.6716873798723184</c:v>
                </c:pt>
                <c:pt idx="49">
                  <c:v>2.6716873798723184</c:v>
                </c:pt>
                <c:pt idx="50">
                  <c:v>0.12625459662251745</c:v>
                </c:pt>
                <c:pt idx="51">
                  <c:v>0.12625459662251745</c:v>
                </c:pt>
                <c:pt idx="52">
                  <c:v>0.12625459662251745</c:v>
                </c:pt>
                <c:pt idx="53">
                  <c:v>0.12625459662251745</c:v>
                </c:pt>
                <c:pt idx="54">
                  <c:v>0.12625459662251745</c:v>
                </c:pt>
                <c:pt idx="55">
                  <c:v>0.2525091932450349</c:v>
                </c:pt>
                <c:pt idx="56">
                  <c:v>0.2525091932450349</c:v>
                </c:pt>
                <c:pt idx="57">
                  <c:v>0.2525091932450349</c:v>
                </c:pt>
                <c:pt idx="58">
                  <c:v>0.2525091932450349</c:v>
                </c:pt>
                <c:pt idx="59">
                  <c:v>0.2525091932450349</c:v>
                </c:pt>
                <c:pt idx="60">
                  <c:v>0.5050183864900698</c:v>
                </c:pt>
                <c:pt idx="61">
                  <c:v>0.5050183864900698</c:v>
                </c:pt>
                <c:pt idx="62">
                  <c:v>0.5050183864900698</c:v>
                </c:pt>
                <c:pt idx="63">
                  <c:v>0.5050183864900698</c:v>
                </c:pt>
                <c:pt idx="64">
                  <c:v>0.5050183864900698</c:v>
                </c:pt>
                <c:pt idx="65">
                  <c:v>1.0100367729801396</c:v>
                </c:pt>
                <c:pt idx="66">
                  <c:v>1.0100367729801396</c:v>
                </c:pt>
                <c:pt idx="67">
                  <c:v>1.0100367729801396</c:v>
                </c:pt>
                <c:pt idx="68">
                  <c:v>1.0100367729801396</c:v>
                </c:pt>
                <c:pt idx="69">
                  <c:v>1.0100367729801396</c:v>
                </c:pt>
                <c:pt idx="70">
                  <c:v>2.0200735459602792</c:v>
                </c:pt>
                <c:pt idx="71">
                  <c:v>2.0200735459602792</c:v>
                </c:pt>
                <c:pt idx="72">
                  <c:v>2.0200735459602792</c:v>
                </c:pt>
                <c:pt idx="73">
                  <c:v>2.0200735459602792</c:v>
                </c:pt>
                <c:pt idx="74">
                  <c:v>2.0200735459602792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(IMI)'!$M$228:$M$317</c:f>
              <c:numCache>
                <c:formatCode>0.00</c:formatCode>
                <c:ptCount val="90"/>
                <c:pt idx="0">
                  <c:v>-321.32634258592861</c:v>
                </c:pt>
                <c:pt idx="1">
                  <c:v>-101.32634258592861</c:v>
                </c:pt>
                <c:pt idx="2">
                  <c:v>-210.32634258592861</c:v>
                </c:pt>
                <c:pt idx="3">
                  <c:v>-27.326342585928614</c:v>
                </c:pt>
                <c:pt idx="4">
                  <c:v>-128.32634258592861</c:v>
                </c:pt>
                <c:pt idx="5">
                  <c:v>-105.32626697819649</c:v>
                </c:pt>
                <c:pt idx="6">
                  <c:v>-188.32626697819649</c:v>
                </c:pt>
                <c:pt idx="7">
                  <c:v>-64.326266978196486</c:v>
                </c:pt>
                <c:pt idx="8">
                  <c:v>-117.32626697819649</c:v>
                </c:pt>
                <c:pt idx="9">
                  <c:v>-180.32626697819649</c:v>
                </c:pt>
                <c:pt idx="10">
                  <c:v>-79.314299201491167</c:v>
                </c:pt>
                <c:pt idx="11">
                  <c:v>48.685700798508833</c:v>
                </c:pt>
                <c:pt idx="12">
                  <c:v>-146.31429920149117</c:v>
                </c:pt>
                <c:pt idx="13">
                  <c:v>-160.31429920149117</c:v>
                </c:pt>
                <c:pt idx="14">
                  <c:v>-144.31429920149117</c:v>
                </c:pt>
                <c:pt idx="15">
                  <c:v>-167.43492583609498</c:v>
                </c:pt>
                <c:pt idx="16">
                  <c:v>-323.43492583609498</c:v>
                </c:pt>
                <c:pt idx="17">
                  <c:v>-227.43492583609498</c:v>
                </c:pt>
                <c:pt idx="18">
                  <c:v>-198.43492583609498</c:v>
                </c:pt>
                <c:pt idx="19">
                  <c:v>-36.434925836094976</c:v>
                </c:pt>
                <c:pt idx="20">
                  <c:v>154.30600380010674</c:v>
                </c:pt>
                <c:pt idx="21">
                  <c:v>110.30600380010674</c:v>
                </c:pt>
                <c:pt idx="22">
                  <c:v>88.306003800106737</c:v>
                </c:pt>
                <c:pt idx="23">
                  <c:v>8.3060038001067369</c:v>
                </c:pt>
                <c:pt idx="24">
                  <c:v>61.306003800106737</c:v>
                </c:pt>
                <c:pt idx="25">
                  <c:v>-319.32380470098178</c:v>
                </c:pt>
                <c:pt idx="26">
                  <c:v>-204.32380470098178</c:v>
                </c:pt>
                <c:pt idx="27">
                  <c:v>-252.32380470098178</c:v>
                </c:pt>
                <c:pt idx="28">
                  <c:v>-410.32380470098178</c:v>
                </c:pt>
                <c:pt idx="29">
                  <c:v>-253.32380470098178</c:v>
                </c:pt>
                <c:pt idx="30">
                  <c:v>-367.04625848821331</c:v>
                </c:pt>
                <c:pt idx="31">
                  <c:v>-343.04625848821331</c:v>
                </c:pt>
                <c:pt idx="32">
                  <c:v>-186.04625848821331</c:v>
                </c:pt>
                <c:pt idx="33">
                  <c:v>-329.04625848821331</c:v>
                </c:pt>
                <c:pt idx="34">
                  <c:v>-264.04625848821331</c:v>
                </c:pt>
                <c:pt idx="35">
                  <c:v>-186.54453952689789</c:v>
                </c:pt>
                <c:pt idx="36">
                  <c:v>-64.544539526897893</c:v>
                </c:pt>
                <c:pt idx="37">
                  <c:v>-252.54453952689789</c:v>
                </c:pt>
                <c:pt idx="38">
                  <c:v>-198.54453952689789</c:v>
                </c:pt>
                <c:pt idx="39">
                  <c:v>-235.54453952689789</c:v>
                </c:pt>
                <c:pt idx="40">
                  <c:v>-53.365625223866374</c:v>
                </c:pt>
                <c:pt idx="41">
                  <c:v>-36.365625223866374</c:v>
                </c:pt>
                <c:pt idx="42">
                  <c:v>15.634374776133626</c:v>
                </c:pt>
                <c:pt idx="43">
                  <c:v>-41.365625223866374</c:v>
                </c:pt>
                <c:pt idx="44">
                  <c:v>-7.365625223866374</c:v>
                </c:pt>
                <c:pt idx="45">
                  <c:v>3.9957482750029176</c:v>
                </c:pt>
                <c:pt idx="46">
                  <c:v>3.9957482750029176</c:v>
                </c:pt>
                <c:pt idx="47">
                  <c:v>33.995748275002917</c:v>
                </c:pt>
                <c:pt idx="48">
                  <c:v>3.9957482750029176</c:v>
                </c:pt>
                <c:pt idx="49">
                  <c:v>26.995748275002917</c:v>
                </c:pt>
                <c:pt idx="50">
                  <c:v>-226.3262376805651</c:v>
                </c:pt>
                <c:pt idx="51">
                  <c:v>-217.3262376805651</c:v>
                </c:pt>
                <c:pt idx="52">
                  <c:v>-298.3262376805651</c:v>
                </c:pt>
                <c:pt idx="53">
                  <c:v>-57.3262376805651</c:v>
                </c:pt>
                <c:pt idx="54">
                  <c:v>-214.3262376805651</c:v>
                </c:pt>
                <c:pt idx="55">
                  <c:v>-207.31380250912639</c:v>
                </c:pt>
                <c:pt idx="56">
                  <c:v>-310.31380250912639</c:v>
                </c:pt>
                <c:pt idx="57">
                  <c:v>-176.31380250912639</c:v>
                </c:pt>
                <c:pt idx="58">
                  <c:v>-359.31380250912639</c:v>
                </c:pt>
                <c:pt idx="59">
                  <c:v>-227.31380250912639</c:v>
                </c:pt>
                <c:pt idx="60">
                  <c:v>-187.62894837396937</c:v>
                </c:pt>
                <c:pt idx="61">
                  <c:v>-135.62894837396937</c:v>
                </c:pt>
                <c:pt idx="62">
                  <c:v>-344.62894837396937</c:v>
                </c:pt>
                <c:pt idx="63">
                  <c:v>-217.62894837396937</c:v>
                </c:pt>
                <c:pt idx="64">
                  <c:v>-319.62894837396937</c:v>
                </c:pt>
                <c:pt idx="65">
                  <c:v>-0.18343765452937077</c:v>
                </c:pt>
                <c:pt idx="66">
                  <c:v>-129.18343765452937</c:v>
                </c:pt>
                <c:pt idx="67">
                  <c:v>-92.183437654529371</c:v>
                </c:pt>
                <c:pt idx="68">
                  <c:v>-308.18343765452937</c:v>
                </c:pt>
                <c:pt idx="69">
                  <c:v>-117.18343765452937</c:v>
                </c:pt>
                <c:pt idx="70">
                  <c:v>5.7938317317573098</c:v>
                </c:pt>
                <c:pt idx="71">
                  <c:v>26.793831731757308</c:v>
                </c:pt>
                <c:pt idx="72">
                  <c:v>19.793831731757308</c:v>
                </c:pt>
                <c:pt idx="73">
                  <c:v>16.793831731757308</c:v>
                </c:pt>
                <c:pt idx="74">
                  <c:v>14.79383173175731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9A-4C3F-B1FA-23FC638B7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(IMI)'!$O$228:$O$317</c:f>
              <c:numCache>
                <c:formatCode>General</c:formatCode>
                <c:ptCount val="90"/>
                <c:pt idx="0">
                  <c:v>8.5528732003015001E-2</c:v>
                </c:pt>
                <c:pt idx="1">
                  <c:v>8.5528732003015001E-2</c:v>
                </c:pt>
                <c:pt idx="2">
                  <c:v>8.5528732003015001E-2</c:v>
                </c:pt>
                <c:pt idx="3">
                  <c:v>8.5528732003015001E-2</c:v>
                </c:pt>
                <c:pt idx="4">
                  <c:v>8.5528732003015001E-2</c:v>
                </c:pt>
                <c:pt idx="5">
                  <c:v>0.17105746400603</c:v>
                </c:pt>
                <c:pt idx="6">
                  <c:v>0.17105746400603</c:v>
                </c:pt>
                <c:pt idx="7">
                  <c:v>0.17105746400603</c:v>
                </c:pt>
                <c:pt idx="8">
                  <c:v>0.17105746400603</c:v>
                </c:pt>
                <c:pt idx="9">
                  <c:v>0.17105746400603</c:v>
                </c:pt>
                <c:pt idx="10">
                  <c:v>0.34211492801206</c:v>
                </c:pt>
                <c:pt idx="11">
                  <c:v>0.34211492801206</c:v>
                </c:pt>
                <c:pt idx="12">
                  <c:v>0.34211492801206</c:v>
                </c:pt>
                <c:pt idx="13">
                  <c:v>0.34211492801206</c:v>
                </c:pt>
                <c:pt idx="14">
                  <c:v>0.34211492801206</c:v>
                </c:pt>
                <c:pt idx="15">
                  <c:v>0.68422985602412001</c:v>
                </c:pt>
                <c:pt idx="16">
                  <c:v>0.68422985602412001</c:v>
                </c:pt>
                <c:pt idx="17">
                  <c:v>0.68422985602412001</c:v>
                </c:pt>
                <c:pt idx="18">
                  <c:v>0.68422985602412001</c:v>
                </c:pt>
                <c:pt idx="19">
                  <c:v>0.68422985602412001</c:v>
                </c:pt>
                <c:pt idx="20">
                  <c:v>1.36845971204824</c:v>
                </c:pt>
                <c:pt idx="21">
                  <c:v>1.36845971204824</c:v>
                </c:pt>
                <c:pt idx="22">
                  <c:v>1.36845971204824</c:v>
                </c:pt>
                <c:pt idx="23">
                  <c:v>1.36845971204824</c:v>
                </c:pt>
                <c:pt idx="24">
                  <c:v>1.36845971204824</c:v>
                </c:pt>
                <c:pt idx="25">
                  <c:v>0.1669804612420199</c:v>
                </c:pt>
                <c:pt idx="26">
                  <c:v>0.1669804612420199</c:v>
                </c:pt>
                <c:pt idx="27">
                  <c:v>0.1669804612420199</c:v>
                </c:pt>
                <c:pt idx="28">
                  <c:v>0.1669804612420199</c:v>
                </c:pt>
                <c:pt idx="29">
                  <c:v>0.1669804612420199</c:v>
                </c:pt>
                <c:pt idx="30">
                  <c:v>0.3339609224840398</c:v>
                </c:pt>
                <c:pt idx="31">
                  <c:v>0.3339609224840398</c:v>
                </c:pt>
                <c:pt idx="32">
                  <c:v>0.3339609224840398</c:v>
                </c:pt>
                <c:pt idx="33">
                  <c:v>0.3339609224840398</c:v>
                </c:pt>
                <c:pt idx="34">
                  <c:v>0.3339609224840398</c:v>
                </c:pt>
                <c:pt idx="35">
                  <c:v>0.6679218449680796</c:v>
                </c:pt>
                <c:pt idx="36">
                  <c:v>0.6679218449680796</c:v>
                </c:pt>
                <c:pt idx="37">
                  <c:v>0.6679218449680796</c:v>
                </c:pt>
                <c:pt idx="38">
                  <c:v>0.6679218449680796</c:v>
                </c:pt>
                <c:pt idx="39">
                  <c:v>0.6679218449680796</c:v>
                </c:pt>
                <c:pt idx="40">
                  <c:v>1.3358436899361592</c:v>
                </c:pt>
                <c:pt idx="41">
                  <c:v>1.3358436899361592</c:v>
                </c:pt>
                <c:pt idx="42">
                  <c:v>1.3358436899361592</c:v>
                </c:pt>
                <c:pt idx="43">
                  <c:v>1.3358436899361592</c:v>
                </c:pt>
                <c:pt idx="44">
                  <c:v>1.3358436899361592</c:v>
                </c:pt>
                <c:pt idx="45">
                  <c:v>2.6716873798723184</c:v>
                </c:pt>
                <c:pt idx="46">
                  <c:v>2.6716873798723184</c:v>
                </c:pt>
                <c:pt idx="47">
                  <c:v>2.6716873798723184</c:v>
                </c:pt>
                <c:pt idx="48">
                  <c:v>2.6716873798723184</c:v>
                </c:pt>
                <c:pt idx="49">
                  <c:v>2.6716873798723184</c:v>
                </c:pt>
                <c:pt idx="50">
                  <c:v>0.12625459662251745</c:v>
                </c:pt>
                <c:pt idx="51">
                  <c:v>0.12625459662251745</c:v>
                </c:pt>
                <c:pt idx="52">
                  <c:v>0.12625459662251745</c:v>
                </c:pt>
                <c:pt idx="53">
                  <c:v>0.12625459662251745</c:v>
                </c:pt>
                <c:pt idx="54">
                  <c:v>0.12625459662251745</c:v>
                </c:pt>
                <c:pt idx="55">
                  <c:v>0.2525091932450349</c:v>
                </c:pt>
                <c:pt idx="56">
                  <c:v>0.2525091932450349</c:v>
                </c:pt>
                <c:pt idx="57">
                  <c:v>0.2525091932450349</c:v>
                </c:pt>
                <c:pt idx="58">
                  <c:v>0.2525091932450349</c:v>
                </c:pt>
                <c:pt idx="59">
                  <c:v>0.2525091932450349</c:v>
                </c:pt>
                <c:pt idx="60">
                  <c:v>0.5050183864900698</c:v>
                </c:pt>
                <c:pt idx="61">
                  <c:v>0.5050183864900698</c:v>
                </c:pt>
                <c:pt idx="62">
                  <c:v>0.5050183864900698</c:v>
                </c:pt>
                <c:pt idx="63">
                  <c:v>0.5050183864900698</c:v>
                </c:pt>
                <c:pt idx="64">
                  <c:v>0.5050183864900698</c:v>
                </c:pt>
                <c:pt idx="65">
                  <c:v>1.0100367729801396</c:v>
                </c:pt>
                <c:pt idx="66">
                  <c:v>1.0100367729801396</c:v>
                </c:pt>
                <c:pt idx="67">
                  <c:v>1.0100367729801396</c:v>
                </c:pt>
                <c:pt idx="68">
                  <c:v>1.0100367729801396</c:v>
                </c:pt>
                <c:pt idx="69">
                  <c:v>1.0100367729801396</c:v>
                </c:pt>
                <c:pt idx="70">
                  <c:v>2.0200735459602792</c:v>
                </c:pt>
                <c:pt idx="71">
                  <c:v>2.0200735459602792</c:v>
                </c:pt>
                <c:pt idx="72">
                  <c:v>2.0200735459602792</c:v>
                </c:pt>
                <c:pt idx="73">
                  <c:v>2.0200735459602792</c:v>
                </c:pt>
                <c:pt idx="74">
                  <c:v>2.0200735459602792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(IMI)'!$P$228:$P$317</c:f>
              <c:numCache>
                <c:formatCode>0.00</c:formatCode>
                <c:ptCount val="90"/>
                <c:pt idx="0">
                  <c:v>-321.32634263105865</c:v>
                </c:pt>
                <c:pt idx="1">
                  <c:v>-101.32634263105865</c:v>
                </c:pt>
                <c:pt idx="2">
                  <c:v>-210.32634263105865</c:v>
                </c:pt>
                <c:pt idx="3">
                  <c:v>-27.326342631058651</c:v>
                </c:pt>
                <c:pt idx="4">
                  <c:v>-128.32634263105865</c:v>
                </c:pt>
                <c:pt idx="5">
                  <c:v>-105.32627322002133</c:v>
                </c:pt>
                <c:pt idx="6">
                  <c:v>-188.32627322002133</c:v>
                </c:pt>
                <c:pt idx="7">
                  <c:v>-64.326273220021335</c:v>
                </c:pt>
                <c:pt idx="8">
                  <c:v>-117.32627322002133</c:v>
                </c:pt>
                <c:pt idx="9">
                  <c:v>-180.32627322002133</c:v>
                </c:pt>
                <c:pt idx="10">
                  <c:v>-79.315429719521831</c:v>
                </c:pt>
                <c:pt idx="11">
                  <c:v>48.684570280478169</c:v>
                </c:pt>
                <c:pt idx="12">
                  <c:v>-146.31542971952183</c:v>
                </c:pt>
                <c:pt idx="13">
                  <c:v>-160.31542971952183</c:v>
                </c:pt>
                <c:pt idx="14">
                  <c:v>-144.31542971952183</c:v>
                </c:pt>
                <c:pt idx="15">
                  <c:v>-167.78157085853536</c:v>
                </c:pt>
                <c:pt idx="16">
                  <c:v>-323.78157085853536</c:v>
                </c:pt>
                <c:pt idx="17">
                  <c:v>-227.78157085853536</c:v>
                </c:pt>
                <c:pt idx="18">
                  <c:v>-198.78157085853536</c:v>
                </c:pt>
                <c:pt idx="19">
                  <c:v>-36.78157085853536</c:v>
                </c:pt>
                <c:pt idx="20">
                  <c:v>114.13386553214673</c:v>
                </c:pt>
                <c:pt idx="21">
                  <c:v>70.133865532146729</c:v>
                </c:pt>
                <c:pt idx="22">
                  <c:v>48.133865532146729</c:v>
                </c:pt>
                <c:pt idx="23">
                  <c:v>-31.866134467853271</c:v>
                </c:pt>
                <c:pt idx="24">
                  <c:v>21.133865532146729</c:v>
                </c:pt>
                <c:pt idx="25">
                  <c:v>-319.32388369144144</c:v>
                </c:pt>
                <c:pt idx="26">
                  <c:v>-204.32388369144144</c:v>
                </c:pt>
                <c:pt idx="27">
                  <c:v>-252.32388369144144</c:v>
                </c:pt>
                <c:pt idx="28">
                  <c:v>-410.32388369144144</c:v>
                </c:pt>
                <c:pt idx="29">
                  <c:v>-253.32388369144144</c:v>
                </c:pt>
                <c:pt idx="30">
                  <c:v>-367.05557169182441</c:v>
                </c:pt>
                <c:pt idx="31">
                  <c:v>-343.05557169182441</c:v>
                </c:pt>
                <c:pt idx="32">
                  <c:v>-186.05557169182441</c:v>
                </c:pt>
                <c:pt idx="33">
                  <c:v>-329.05557169182441</c:v>
                </c:pt>
                <c:pt idx="34">
                  <c:v>-264.05557169182441</c:v>
                </c:pt>
                <c:pt idx="35">
                  <c:v>-187.69727667119321</c:v>
                </c:pt>
                <c:pt idx="36">
                  <c:v>-65.697276671193208</c:v>
                </c:pt>
                <c:pt idx="37">
                  <c:v>-253.69727667119321</c:v>
                </c:pt>
                <c:pt idx="38">
                  <c:v>-199.69727667119321</c:v>
                </c:pt>
                <c:pt idx="39">
                  <c:v>-236.69727667119321</c:v>
                </c:pt>
                <c:pt idx="40">
                  <c:v>-59.127500260461176</c:v>
                </c:pt>
                <c:pt idx="41">
                  <c:v>-42.127500260461176</c:v>
                </c:pt>
                <c:pt idx="42">
                  <c:v>9.8724997395388243</c:v>
                </c:pt>
                <c:pt idx="43">
                  <c:v>-47.127500260461176</c:v>
                </c:pt>
                <c:pt idx="44">
                  <c:v>-13.127500260461176</c:v>
                </c:pt>
                <c:pt idx="45">
                  <c:v>3.9251963481400587</c:v>
                </c:pt>
                <c:pt idx="46">
                  <c:v>3.9251963481400587</c:v>
                </c:pt>
                <c:pt idx="47">
                  <c:v>33.925196348140062</c:v>
                </c:pt>
                <c:pt idx="48">
                  <c:v>3.9251963481400587</c:v>
                </c:pt>
                <c:pt idx="49">
                  <c:v>26.925196348140059</c:v>
                </c:pt>
                <c:pt idx="50">
                  <c:v>-226.32624433784963</c:v>
                </c:pt>
                <c:pt idx="51">
                  <c:v>-217.32624433784963</c:v>
                </c:pt>
                <c:pt idx="52">
                  <c:v>-298.32624433784963</c:v>
                </c:pt>
                <c:pt idx="53">
                  <c:v>-57.32624433784963</c:v>
                </c:pt>
                <c:pt idx="54">
                  <c:v>-214.32624433784963</c:v>
                </c:pt>
                <c:pt idx="55">
                  <c:v>-207.31464902118648</c:v>
                </c:pt>
                <c:pt idx="56">
                  <c:v>-310.31464902118648</c:v>
                </c:pt>
                <c:pt idx="57">
                  <c:v>-176.31464902118648</c:v>
                </c:pt>
                <c:pt idx="58">
                  <c:v>-359.31464902118648</c:v>
                </c:pt>
                <c:pt idx="59">
                  <c:v>-227.31464902118648</c:v>
                </c:pt>
                <c:pt idx="60">
                  <c:v>-187.7585622518302</c:v>
                </c:pt>
                <c:pt idx="61">
                  <c:v>-135.7585622518302</c:v>
                </c:pt>
                <c:pt idx="62">
                  <c:v>-344.7585622518302</c:v>
                </c:pt>
                <c:pt idx="63">
                  <c:v>-217.7585622518302</c:v>
                </c:pt>
                <c:pt idx="64">
                  <c:v>-319.7585622518302</c:v>
                </c:pt>
                <c:pt idx="65">
                  <c:v>-16.37011124015055</c:v>
                </c:pt>
                <c:pt idx="66">
                  <c:v>-145.37011124015055</c:v>
                </c:pt>
                <c:pt idx="67">
                  <c:v>-108.37011124015055</c:v>
                </c:pt>
                <c:pt idx="68">
                  <c:v>-324.37011124015055</c:v>
                </c:pt>
                <c:pt idx="69">
                  <c:v>-133.37011124015055</c:v>
                </c:pt>
                <c:pt idx="70">
                  <c:v>4.4803284236588965</c:v>
                </c:pt>
                <c:pt idx="71">
                  <c:v>25.480328423658896</c:v>
                </c:pt>
                <c:pt idx="72">
                  <c:v>18.480328423658896</c:v>
                </c:pt>
                <c:pt idx="73">
                  <c:v>15.480328423658896</c:v>
                </c:pt>
                <c:pt idx="74">
                  <c:v>13.480328423658896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8D-4621-9A97-722065475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</c:numCache>
            </c:numRef>
          </c:xVal>
          <c:yVal>
            <c:numRef>
              <c:f>'CA - CPF FBSA (IMI)'!$B$25:$B$225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111">
                  <c:v>0.1875</c:v>
                </c:pt>
                <c:pt idx="112">
                  <c:v>0.1875</c:v>
                </c:pt>
                <c:pt idx="113">
                  <c:v>0.1875</c:v>
                </c:pt>
                <c:pt idx="114">
                  <c:v>0.1875</c:v>
                </c:pt>
                <c:pt idx="115">
                  <c:v>0.1875</c:v>
                </c:pt>
                <c:pt idx="116">
                  <c:v>0.375</c:v>
                </c:pt>
                <c:pt idx="117">
                  <c:v>0.375</c:v>
                </c:pt>
                <c:pt idx="118">
                  <c:v>0.375</c:v>
                </c:pt>
                <c:pt idx="119">
                  <c:v>0.375</c:v>
                </c:pt>
                <c:pt idx="120">
                  <c:v>0.375</c:v>
                </c:pt>
                <c:pt idx="121">
                  <c:v>0.75</c:v>
                </c:pt>
                <c:pt idx="122">
                  <c:v>0.75</c:v>
                </c:pt>
                <c:pt idx="123">
                  <c:v>0.75</c:v>
                </c:pt>
                <c:pt idx="124">
                  <c:v>0.75</c:v>
                </c:pt>
                <c:pt idx="125">
                  <c:v>0.75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6.25E-2</c:v>
                </c:pt>
                <c:pt idx="137">
                  <c:v>6.25E-2</c:v>
                </c:pt>
                <c:pt idx="138">
                  <c:v>6.25E-2</c:v>
                </c:pt>
                <c:pt idx="139">
                  <c:v>6.25E-2</c:v>
                </c:pt>
                <c:pt idx="140">
                  <c:v>6.25E-2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0.125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0-492C-982F-C26EDA648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(IMI)'!$I$46:$I$90</c:f>
              <c:numCache>
                <c:formatCode>0.00</c:formatCode>
                <c:ptCount val="45"/>
                <c:pt idx="0">
                  <c:v>865.30237318923537</c:v>
                </c:pt>
                <c:pt idx="1">
                  <c:v>865.30237318923537</c:v>
                </c:pt>
                <c:pt idx="2">
                  <c:v>865.30237318923537</c:v>
                </c:pt>
                <c:pt idx="3">
                  <c:v>865.30237318923537</c:v>
                </c:pt>
                <c:pt idx="4">
                  <c:v>865.30237318923537</c:v>
                </c:pt>
                <c:pt idx="5">
                  <c:v>862.88022701548232</c:v>
                </c:pt>
                <c:pt idx="6">
                  <c:v>862.88022701548232</c:v>
                </c:pt>
                <c:pt idx="7">
                  <c:v>862.88022701548232</c:v>
                </c:pt>
                <c:pt idx="8">
                  <c:v>862.88022701548232</c:v>
                </c:pt>
                <c:pt idx="9">
                  <c:v>862.88022701548232</c:v>
                </c:pt>
                <c:pt idx="10">
                  <c:v>670.7417277987206</c:v>
                </c:pt>
                <c:pt idx="11">
                  <c:v>670.7417277987206</c:v>
                </c:pt>
                <c:pt idx="12">
                  <c:v>670.7417277987206</c:v>
                </c:pt>
                <c:pt idx="13">
                  <c:v>670.7417277987206</c:v>
                </c:pt>
                <c:pt idx="14">
                  <c:v>670.7417277987206</c:v>
                </c:pt>
                <c:pt idx="15">
                  <c:v>28.19762000148388</c:v>
                </c:pt>
                <c:pt idx="16">
                  <c:v>28.19762000148388</c:v>
                </c:pt>
                <c:pt idx="17">
                  <c:v>28.19762000148388</c:v>
                </c:pt>
                <c:pt idx="18">
                  <c:v>28.19762000148388</c:v>
                </c:pt>
                <c:pt idx="19">
                  <c:v>28.19762000148388</c:v>
                </c:pt>
                <c:pt idx="20">
                  <c:v>0.28472827428984593</c:v>
                </c:pt>
                <c:pt idx="21">
                  <c:v>0.28472827428984593</c:v>
                </c:pt>
                <c:pt idx="22">
                  <c:v>0.28472827428984593</c:v>
                </c:pt>
                <c:pt idx="23">
                  <c:v>0.28472827428984593</c:v>
                </c:pt>
                <c:pt idx="24">
                  <c:v>0.28472827428984593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A-43FD-8419-BC486B45D65F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(IMI)'!$C$91:$C$135</c:f>
              <c:numCache>
                <c:formatCode>0.00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>
                  <c:v>1019.9518185557318</c:v>
                </c:pt>
                <c:pt idx="6">
                  <c:v>832.29214407426991</c:v>
                </c:pt>
                <c:pt idx="7">
                  <c:v>1243.424408014572</c:v>
                </c:pt>
                <c:pt idx="8">
                  <c:v>968.38122098830718</c:v>
                </c:pt>
                <c:pt idx="9">
                  <c:v>1027.1144015512075</c:v>
                </c:pt>
                <c:pt idx="10">
                  <c:v>1040.0070509430636</c:v>
                </c:pt>
                <c:pt idx="11">
                  <c:v>805.07432869146248</c:v>
                </c:pt>
                <c:pt idx="12">
                  <c:v>968.38122098830718</c:v>
                </c:pt>
                <c:pt idx="13">
                  <c:v>872.4026088489336</c:v>
                </c:pt>
                <c:pt idx="14">
                  <c:v>873.83512544802863</c:v>
                </c:pt>
                <c:pt idx="15">
                  <c:v>882.43022504259943</c:v>
                </c:pt>
                <c:pt idx="16">
                  <c:v>853.77989306069685</c:v>
                </c:pt>
                <c:pt idx="17">
                  <c:v>872.4026088489336</c:v>
                </c:pt>
                <c:pt idx="18">
                  <c:v>870.97009224983844</c:v>
                </c:pt>
                <c:pt idx="19">
                  <c:v>948.32598860097528</c:v>
                </c:pt>
                <c:pt idx="20">
                  <c:v>886.72777483988489</c:v>
                </c:pt>
                <c:pt idx="21">
                  <c:v>826.56207767788942</c:v>
                </c:pt>
                <c:pt idx="22">
                  <c:v>1187.556260649862</c:v>
                </c:pt>
                <c:pt idx="23">
                  <c:v>935.43333920911914</c:v>
                </c:pt>
                <c:pt idx="24">
                  <c:v>952.62353839826073</c:v>
                </c:pt>
              </c:numCache>
            </c:numRef>
          </c:xVal>
          <c:yVal>
            <c:numRef>
              <c:f>'CA - CPF FBSA (IMI)'!$I$91:$I$135</c:f>
              <c:numCache>
                <c:formatCode>0.00</c:formatCode>
                <c:ptCount val="45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865.32634317852614</c:v>
                </c:pt>
                <c:pt idx="11">
                  <c:v>865.32634317852614</c:v>
                </c:pt>
                <c:pt idx="12">
                  <c:v>865.32634317852614</c:v>
                </c:pt>
                <c:pt idx="13">
                  <c:v>865.32634317852614</c:v>
                </c:pt>
                <c:pt idx="14">
                  <c:v>865.32634317852614</c:v>
                </c:pt>
                <c:pt idx="15">
                  <c:v>865.32634317852614</c:v>
                </c:pt>
                <c:pt idx="16">
                  <c:v>865.32634317852614</c:v>
                </c:pt>
                <c:pt idx="17">
                  <c:v>865.32634317852614</c:v>
                </c:pt>
                <c:pt idx="18">
                  <c:v>865.32634317852614</c:v>
                </c:pt>
                <c:pt idx="19">
                  <c:v>865.32634317852614</c:v>
                </c:pt>
                <c:pt idx="20">
                  <c:v>865.32632848213757</c:v>
                </c:pt>
                <c:pt idx="21">
                  <c:v>865.32632848213757</c:v>
                </c:pt>
                <c:pt idx="22">
                  <c:v>865.32632848213757</c:v>
                </c:pt>
                <c:pt idx="23">
                  <c:v>865.32632848213757</c:v>
                </c:pt>
                <c:pt idx="24">
                  <c:v>865.32632848213757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A-43FD-8419-BC486B45D65F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(IMI)'!$C$136:$C$225</c:f>
              <c:numCache>
                <c:formatCode>0.00</c:formatCode>
                <c:ptCount val="90"/>
                <c:pt idx="0">
                  <c:v>544</c:v>
                </c:pt>
                <c:pt idx="1">
                  <c:v>764</c:v>
                </c:pt>
                <c:pt idx="2">
                  <c:v>655</c:v>
                </c:pt>
                <c:pt idx="3">
                  <c:v>838</c:v>
                </c:pt>
                <c:pt idx="4">
                  <c:v>737</c:v>
                </c:pt>
                <c:pt idx="5">
                  <c:v>760</c:v>
                </c:pt>
                <c:pt idx="6">
                  <c:v>677</c:v>
                </c:pt>
                <c:pt idx="7">
                  <c:v>801</c:v>
                </c:pt>
                <c:pt idx="8">
                  <c:v>748</c:v>
                </c:pt>
                <c:pt idx="9">
                  <c:v>685</c:v>
                </c:pt>
                <c:pt idx="10">
                  <c:v>786</c:v>
                </c:pt>
                <c:pt idx="11">
                  <c:v>914</c:v>
                </c:pt>
                <c:pt idx="12">
                  <c:v>719</c:v>
                </c:pt>
                <c:pt idx="13">
                  <c:v>705</c:v>
                </c:pt>
                <c:pt idx="14">
                  <c:v>721</c:v>
                </c:pt>
                <c:pt idx="15">
                  <c:v>695</c:v>
                </c:pt>
                <c:pt idx="16">
                  <c:v>539</c:v>
                </c:pt>
                <c:pt idx="17">
                  <c:v>635</c:v>
                </c:pt>
                <c:pt idx="18">
                  <c:v>664</c:v>
                </c:pt>
                <c:pt idx="19">
                  <c:v>826</c:v>
                </c:pt>
                <c:pt idx="20">
                  <c:v>434</c:v>
                </c:pt>
                <c:pt idx="21">
                  <c:v>390</c:v>
                </c:pt>
                <c:pt idx="22">
                  <c:v>368</c:v>
                </c:pt>
                <c:pt idx="23">
                  <c:v>288</c:v>
                </c:pt>
                <c:pt idx="24">
                  <c:v>341</c:v>
                </c:pt>
                <c:pt idx="25">
                  <c:v>546</c:v>
                </c:pt>
                <c:pt idx="26">
                  <c:v>661</c:v>
                </c:pt>
                <c:pt idx="27">
                  <c:v>613</c:v>
                </c:pt>
                <c:pt idx="28">
                  <c:v>455</c:v>
                </c:pt>
                <c:pt idx="29">
                  <c:v>612</c:v>
                </c:pt>
                <c:pt idx="30">
                  <c:v>498</c:v>
                </c:pt>
                <c:pt idx="31">
                  <c:v>522</c:v>
                </c:pt>
                <c:pt idx="32">
                  <c:v>679</c:v>
                </c:pt>
                <c:pt idx="33">
                  <c:v>536</c:v>
                </c:pt>
                <c:pt idx="34">
                  <c:v>601</c:v>
                </c:pt>
                <c:pt idx="35">
                  <c:v>647</c:v>
                </c:pt>
                <c:pt idx="36">
                  <c:v>769</c:v>
                </c:pt>
                <c:pt idx="37">
                  <c:v>581</c:v>
                </c:pt>
                <c:pt idx="38">
                  <c:v>635</c:v>
                </c:pt>
                <c:pt idx="39">
                  <c:v>598</c:v>
                </c:pt>
                <c:pt idx="40">
                  <c:v>89</c:v>
                </c:pt>
                <c:pt idx="41">
                  <c:v>106</c:v>
                </c:pt>
                <c:pt idx="42">
                  <c:v>158</c:v>
                </c:pt>
                <c:pt idx="43">
                  <c:v>101</c:v>
                </c:pt>
                <c:pt idx="44">
                  <c:v>135</c:v>
                </c:pt>
                <c:pt idx="45">
                  <c:v>5</c:v>
                </c:pt>
                <c:pt idx="46">
                  <c:v>5</c:v>
                </c:pt>
                <c:pt idx="47">
                  <c:v>35</c:v>
                </c:pt>
                <c:pt idx="48">
                  <c:v>5</c:v>
                </c:pt>
                <c:pt idx="49">
                  <c:v>28</c:v>
                </c:pt>
                <c:pt idx="50">
                  <c:v>639</c:v>
                </c:pt>
                <c:pt idx="51">
                  <c:v>648</c:v>
                </c:pt>
                <c:pt idx="52">
                  <c:v>567</c:v>
                </c:pt>
                <c:pt idx="53">
                  <c:v>808</c:v>
                </c:pt>
                <c:pt idx="54">
                  <c:v>651</c:v>
                </c:pt>
                <c:pt idx="55">
                  <c:v>658</c:v>
                </c:pt>
                <c:pt idx="56">
                  <c:v>555</c:v>
                </c:pt>
                <c:pt idx="57">
                  <c:v>689</c:v>
                </c:pt>
                <c:pt idx="58">
                  <c:v>506</c:v>
                </c:pt>
                <c:pt idx="59">
                  <c:v>638</c:v>
                </c:pt>
                <c:pt idx="60">
                  <c:v>676</c:v>
                </c:pt>
                <c:pt idx="61">
                  <c:v>728</c:v>
                </c:pt>
                <c:pt idx="62">
                  <c:v>519</c:v>
                </c:pt>
                <c:pt idx="63">
                  <c:v>646</c:v>
                </c:pt>
                <c:pt idx="64">
                  <c:v>544</c:v>
                </c:pt>
                <c:pt idx="65">
                  <c:v>643</c:v>
                </c:pt>
                <c:pt idx="66">
                  <c:v>514</c:v>
                </c:pt>
                <c:pt idx="67">
                  <c:v>551</c:v>
                </c:pt>
                <c:pt idx="68">
                  <c:v>335</c:v>
                </c:pt>
                <c:pt idx="69">
                  <c:v>526</c:v>
                </c:pt>
                <c:pt idx="70">
                  <c:v>14</c:v>
                </c:pt>
                <c:pt idx="71">
                  <c:v>35</c:v>
                </c:pt>
                <c:pt idx="72">
                  <c:v>28</c:v>
                </c:pt>
                <c:pt idx="73">
                  <c:v>25</c:v>
                </c:pt>
                <c:pt idx="74">
                  <c:v>23</c:v>
                </c:pt>
              </c:numCache>
            </c:numRef>
          </c:xVal>
          <c:yVal>
            <c:numRef>
              <c:f>'CA - CPF FBSA (IMI)'!$I$136:$I$225</c:f>
              <c:numCache>
                <c:formatCode>0.00</c:formatCode>
                <c:ptCount val="90"/>
                <c:pt idx="0">
                  <c:v>865.3263426289958</c:v>
                </c:pt>
                <c:pt idx="1">
                  <c:v>865.3263426289958</c:v>
                </c:pt>
                <c:pt idx="2">
                  <c:v>865.3263426289958</c:v>
                </c:pt>
                <c:pt idx="3">
                  <c:v>865.3263426289958</c:v>
                </c:pt>
                <c:pt idx="4">
                  <c:v>865.3263426289958</c:v>
                </c:pt>
                <c:pt idx="5">
                  <c:v>865.32627267583473</c:v>
                </c:pt>
                <c:pt idx="6">
                  <c:v>865.32627267583473</c:v>
                </c:pt>
                <c:pt idx="7">
                  <c:v>865.32627267583473</c:v>
                </c:pt>
                <c:pt idx="8">
                  <c:v>865.32627267583473</c:v>
                </c:pt>
                <c:pt idx="9">
                  <c:v>865.32627267583473</c:v>
                </c:pt>
                <c:pt idx="10">
                  <c:v>865.31524945628473</c:v>
                </c:pt>
                <c:pt idx="11">
                  <c:v>865.31524945628473</c:v>
                </c:pt>
                <c:pt idx="12">
                  <c:v>865.31524945628473</c:v>
                </c:pt>
                <c:pt idx="13">
                  <c:v>865.31524945628473</c:v>
                </c:pt>
                <c:pt idx="14">
                  <c:v>865.31524945628473</c:v>
                </c:pt>
                <c:pt idx="15">
                  <c:v>862.68728287290389</c:v>
                </c:pt>
                <c:pt idx="16">
                  <c:v>862.68728287290389</c:v>
                </c:pt>
                <c:pt idx="17">
                  <c:v>862.68728287290389</c:v>
                </c:pt>
                <c:pt idx="18">
                  <c:v>862.68728287290389</c:v>
                </c:pt>
                <c:pt idx="19">
                  <c:v>862.68728287290389</c:v>
                </c:pt>
                <c:pt idx="20">
                  <c:v>301.77058300775354</c:v>
                </c:pt>
                <c:pt idx="21">
                  <c:v>301.77058300775354</c:v>
                </c:pt>
                <c:pt idx="22">
                  <c:v>301.77058300775354</c:v>
                </c:pt>
                <c:pt idx="23">
                  <c:v>301.77058300775354</c:v>
                </c:pt>
                <c:pt idx="24">
                  <c:v>301.77058300775354</c:v>
                </c:pt>
                <c:pt idx="25">
                  <c:v>865.32387905445546</c:v>
                </c:pt>
                <c:pt idx="26">
                  <c:v>865.32387905445546</c:v>
                </c:pt>
                <c:pt idx="27">
                  <c:v>865.32387905445546</c:v>
                </c:pt>
                <c:pt idx="28">
                  <c:v>865.32387905445546</c:v>
                </c:pt>
                <c:pt idx="29">
                  <c:v>865.32387905445546</c:v>
                </c:pt>
                <c:pt idx="30">
                  <c:v>865.0545399207291</c:v>
                </c:pt>
                <c:pt idx="31">
                  <c:v>865.0545399207291</c:v>
                </c:pt>
                <c:pt idx="32">
                  <c:v>865.0545399207291</c:v>
                </c:pt>
                <c:pt idx="33">
                  <c:v>865.0545399207291</c:v>
                </c:pt>
                <c:pt idx="34">
                  <c:v>865.0545399207291</c:v>
                </c:pt>
                <c:pt idx="35">
                  <c:v>834.46750764234628</c:v>
                </c:pt>
                <c:pt idx="36">
                  <c:v>834.46750764234628</c:v>
                </c:pt>
                <c:pt idx="37">
                  <c:v>834.46750764234628</c:v>
                </c:pt>
                <c:pt idx="38">
                  <c:v>834.46750764234628</c:v>
                </c:pt>
                <c:pt idx="39">
                  <c:v>834.46750764234628</c:v>
                </c:pt>
                <c:pt idx="40">
                  <c:v>146.16921055964892</c:v>
                </c:pt>
                <c:pt idx="41">
                  <c:v>146.16921055964892</c:v>
                </c:pt>
                <c:pt idx="42">
                  <c:v>146.16921055964892</c:v>
                </c:pt>
                <c:pt idx="43">
                  <c:v>146.16921055964892</c:v>
                </c:pt>
                <c:pt idx="44">
                  <c:v>146.16921055964892</c:v>
                </c:pt>
                <c:pt idx="45">
                  <c:v>1.0386982881115105</c:v>
                </c:pt>
                <c:pt idx="46">
                  <c:v>1.0386982881115105</c:v>
                </c:pt>
                <c:pt idx="47">
                  <c:v>1.0386982881115105</c:v>
                </c:pt>
                <c:pt idx="48">
                  <c:v>1.0386982881115105</c:v>
                </c:pt>
                <c:pt idx="49">
                  <c:v>1.0386982881115105</c:v>
                </c:pt>
                <c:pt idx="50">
                  <c:v>865.32624400529949</c:v>
                </c:pt>
                <c:pt idx="51">
                  <c:v>865.32624400529949</c:v>
                </c:pt>
                <c:pt idx="52">
                  <c:v>865.32624400529949</c:v>
                </c:pt>
                <c:pt idx="53">
                  <c:v>865.32624400529949</c:v>
                </c:pt>
                <c:pt idx="54">
                  <c:v>865.32624400529949</c:v>
                </c:pt>
                <c:pt idx="55">
                  <c:v>865.31456865182565</c:v>
                </c:pt>
                <c:pt idx="56">
                  <c:v>865.31456865182565</c:v>
                </c:pt>
                <c:pt idx="57">
                  <c:v>865.31456865182565</c:v>
                </c:pt>
                <c:pt idx="58">
                  <c:v>865.31456865182565</c:v>
                </c:pt>
                <c:pt idx="59">
                  <c:v>865.31456865182565</c:v>
                </c:pt>
                <c:pt idx="60">
                  <c:v>863.7361757658507</c:v>
                </c:pt>
                <c:pt idx="61">
                  <c:v>863.7361757658507</c:v>
                </c:pt>
                <c:pt idx="62">
                  <c:v>863.7361757658507</c:v>
                </c:pt>
                <c:pt idx="63">
                  <c:v>863.7361757658507</c:v>
                </c:pt>
                <c:pt idx="64">
                  <c:v>863.7361757658507</c:v>
                </c:pt>
                <c:pt idx="65">
                  <c:v>654.55581657297182</c:v>
                </c:pt>
                <c:pt idx="66">
                  <c:v>654.55581657297182</c:v>
                </c:pt>
                <c:pt idx="67">
                  <c:v>654.55581657297182</c:v>
                </c:pt>
                <c:pt idx="68">
                  <c:v>654.55581657297182</c:v>
                </c:pt>
                <c:pt idx="69">
                  <c:v>654.55581657297182</c:v>
                </c:pt>
                <c:pt idx="70">
                  <c:v>8.8855397300060073</c:v>
                </c:pt>
                <c:pt idx="71">
                  <c:v>8.8855397300060073</c:v>
                </c:pt>
                <c:pt idx="72">
                  <c:v>8.8855397300060073</c:v>
                </c:pt>
                <c:pt idx="73">
                  <c:v>8.8855397300060073</c:v>
                </c:pt>
                <c:pt idx="74">
                  <c:v>8.8855397300060073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8A-43FD-8419-BC486B45D65F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xVal>
          <c:y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8A-43FD-8419-BC486B45D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(IMI)'!$I$228:$I$317</c:f>
              <c:numCache>
                <c:formatCode>General</c:formatCode>
                <c:ptCount val="90"/>
                <c:pt idx="0">
                  <c:v>8.5528732003015001E-2</c:v>
                </c:pt>
                <c:pt idx="1">
                  <c:v>8.5528732003015001E-2</c:v>
                </c:pt>
                <c:pt idx="2">
                  <c:v>8.5528732003015001E-2</c:v>
                </c:pt>
                <c:pt idx="3">
                  <c:v>8.5528732003015001E-2</c:v>
                </c:pt>
                <c:pt idx="4">
                  <c:v>8.5528732003015001E-2</c:v>
                </c:pt>
                <c:pt idx="5">
                  <c:v>0.17105746400603</c:v>
                </c:pt>
                <c:pt idx="6">
                  <c:v>0.17105746400603</c:v>
                </c:pt>
                <c:pt idx="7">
                  <c:v>0.17105746400603</c:v>
                </c:pt>
                <c:pt idx="8">
                  <c:v>0.17105746400603</c:v>
                </c:pt>
                <c:pt idx="9">
                  <c:v>0.17105746400603</c:v>
                </c:pt>
                <c:pt idx="10">
                  <c:v>0.34211492801206</c:v>
                </c:pt>
                <c:pt idx="11">
                  <c:v>0.34211492801206</c:v>
                </c:pt>
                <c:pt idx="12">
                  <c:v>0.34211492801206</c:v>
                </c:pt>
                <c:pt idx="13">
                  <c:v>0.34211492801206</c:v>
                </c:pt>
                <c:pt idx="14">
                  <c:v>0.34211492801206</c:v>
                </c:pt>
                <c:pt idx="15">
                  <c:v>0.68422985602412001</c:v>
                </c:pt>
                <c:pt idx="16">
                  <c:v>0.68422985602412001</c:v>
                </c:pt>
                <c:pt idx="17">
                  <c:v>0.68422985602412001</c:v>
                </c:pt>
                <c:pt idx="18">
                  <c:v>0.68422985602412001</c:v>
                </c:pt>
                <c:pt idx="19">
                  <c:v>0.68422985602412001</c:v>
                </c:pt>
                <c:pt idx="20">
                  <c:v>1.36845971204824</c:v>
                </c:pt>
                <c:pt idx="21">
                  <c:v>1.36845971204824</c:v>
                </c:pt>
                <c:pt idx="22">
                  <c:v>1.36845971204824</c:v>
                </c:pt>
                <c:pt idx="23">
                  <c:v>1.36845971204824</c:v>
                </c:pt>
                <c:pt idx="24">
                  <c:v>1.36845971204824</c:v>
                </c:pt>
                <c:pt idx="25">
                  <c:v>0.1669804612420199</c:v>
                </c:pt>
                <c:pt idx="26">
                  <c:v>0.1669804612420199</c:v>
                </c:pt>
                <c:pt idx="27">
                  <c:v>0.1669804612420199</c:v>
                </c:pt>
                <c:pt idx="28">
                  <c:v>0.1669804612420199</c:v>
                </c:pt>
                <c:pt idx="29">
                  <c:v>0.1669804612420199</c:v>
                </c:pt>
                <c:pt idx="30">
                  <c:v>0.3339609224840398</c:v>
                </c:pt>
                <c:pt idx="31">
                  <c:v>0.3339609224840398</c:v>
                </c:pt>
                <c:pt idx="32">
                  <c:v>0.3339609224840398</c:v>
                </c:pt>
                <c:pt idx="33">
                  <c:v>0.3339609224840398</c:v>
                </c:pt>
                <c:pt idx="34">
                  <c:v>0.3339609224840398</c:v>
                </c:pt>
                <c:pt idx="35">
                  <c:v>0.6679218449680796</c:v>
                </c:pt>
                <c:pt idx="36">
                  <c:v>0.6679218449680796</c:v>
                </c:pt>
                <c:pt idx="37">
                  <c:v>0.6679218449680796</c:v>
                </c:pt>
                <c:pt idx="38">
                  <c:v>0.6679218449680796</c:v>
                </c:pt>
                <c:pt idx="39">
                  <c:v>0.6679218449680796</c:v>
                </c:pt>
                <c:pt idx="40">
                  <c:v>1.3358436899361592</c:v>
                </c:pt>
                <c:pt idx="41">
                  <c:v>1.3358436899361592</c:v>
                </c:pt>
                <c:pt idx="42">
                  <c:v>1.3358436899361592</c:v>
                </c:pt>
                <c:pt idx="43">
                  <c:v>1.3358436899361592</c:v>
                </c:pt>
                <c:pt idx="44">
                  <c:v>1.3358436899361592</c:v>
                </c:pt>
                <c:pt idx="45">
                  <c:v>2.6716873798723184</c:v>
                </c:pt>
                <c:pt idx="46">
                  <c:v>2.6716873798723184</c:v>
                </c:pt>
                <c:pt idx="47">
                  <c:v>2.6716873798723184</c:v>
                </c:pt>
                <c:pt idx="48">
                  <c:v>2.6716873798723184</c:v>
                </c:pt>
                <c:pt idx="49">
                  <c:v>2.6716873798723184</c:v>
                </c:pt>
                <c:pt idx="50">
                  <c:v>0.12625459662251745</c:v>
                </c:pt>
                <c:pt idx="51">
                  <c:v>0.12625459662251745</c:v>
                </c:pt>
                <c:pt idx="52">
                  <c:v>0.12625459662251745</c:v>
                </c:pt>
                <c:pt idx="53">
                  <c:v>0.12625459662251745</c:v>
                </c:pt>
                <c:pt idx="54">
                  <c:v>0.12625459662251745</c:v>
                </c:pt>
                <c:pt idx="55">
                  <c:v>0.2525091932450349</c:v>
                </c:pt>
                <c:pt idx="56">
                  <c:v>0.2525091932450349</c:v>
                </c:pt>
                <c:pt idx="57">
                  <c:v>0.2525091932450349</c:v>
                </c:pt>
                <c:pt idx="58">
                  <c:v>0.2525091932450349</c:v>
                </c:pt>
                <c:pt idx="59">
                  <c:v>0.2525091932450349</c:v>
                </c:pt>
                <c:pt idx="60">
                  <c:v>0.5050183864900698</c:v>
                </c:pt>
                <c:pt idx="61">
                  <c:v>0.5050183864900698</c:v>
                </c:pt>
                <c:pt idx="62">
                  <c:v>0.5050183864900698</c:v>
                </c:pt>
                <c:pt idx="63">
                  <c:v>0.5050183864900698</c:v>
                </c:pt>
                <c:pt idx="64">
                  <c:v>0.5050183864900698</c:v>
                </c:pt>
                <c:pt idx="65">
                  <c:v>1.0100367729801396</c:v>
                </c:pt>
                <c:pt idx="66">
                  <c:v>1.0100367729801396</c:v>
                </c:pt>
                <c:pt idx="67">
                  <c:v>1.0100367729801396</c:v>
                </c:pt>
                <c:pt idx="68">
                  <c:v>1.0100367729801396</c:v>
                </c:pt>
                <c:pt idx="69">
                  <c:v>1.0100367729801396</c:v>
                </c:pt>
                <c:pt idx="70">
                  <c:v>2.0200735459602792</c:v>
                </c:pt>
                <c:pt idx="71">
                  <c:v>2.0200735459602792</c:v>
                </c:pt>
                <c:pt idx="72">
                  <c:v>2.0200735459602792</c:v>
                </c:pt>
                <c:pt idx="73">
                  <c:v>2.0200735459602792</c:v>
                </c:pt>
                <c:pt idx="74">
                  <c:v>2.0200735459602792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(IMI)'!$J$228:$J$317</c:f>
              <c:numCache>
                <c:formatCode>0.00</c:formatCode>
                <c:ptCount val="90"/>
                <c:pt idx="0">
                  <c:v>-321.3263426289958</c:v>
                </c:pt>
                <c:pt idx="1">
                  <c:v>-101.3263426289958</c:v>
                </c:pt>
                <c:pt idx="2">
                  <c:v>-210.3263426289958</c:v>
                </c:pt>
                <c:pt idx="3">
                  <c:v>-27.326342628995803</c:v>
                </c:pt>
                <c:pt idx="4">
                  <c:v>-128.3263426289958</c:v>
                </c:pt>
                <c:pt idx="5">
                  <c:v>-105.32627267583473</c:v>
                </c:pt>
                <c:pt idx="6">
                  <c:v>-188.32627267583473</c:v>
                </c:pt>
                <c:pt idx="7">
                  <c:v>-64.32627267583473</c:v>
                </c:pt>
                <c:pt idx="8">
                  <c:v>-117.32627267583473</c:v>
                </c:pt>
                <c:pt idx="9">
                  <c:v>-180.32627267583473</c:v>
                </c:pt>
                <c:pt idx="10">
                  <c:v>-79.315249456284732</c:v>
                </c:pt>
                <c:pt idx="11">
                  <c:v>48.684750543715268</c:v>
                </c:pt>
                <c:pt idx="12">
                  <c:v>-146.31524945628473</c:v>
                </c:pt>
                <c:pt idx="13">
                  <c:v>-160.31524945628473</c:v>
                </c:pt>
                <c:pt idx="14">
                  <c:v>-144.31524945628473</c:v>
                </c:pt>
                <c:pt idx="15">
                  <c:v>-167.68728287290389</c:v>
                </c:pt>
                <c:pt idx="16">
                  <c:v>-323.68728287290389</c:v>
                </c:pt>
                <c:pt idx="17">
                  <c:v>-227.68728287290389</c:v>
                </c:pt>
                <c:pt idx="18">
                  <c:v>-198.68728287290389</c:v>
                </c:pt>
                <c:pt idx="19">
                  <c:v>-36.687282872903893</c:v>
                </c:pt>
                <c:pt idx="20">
                  <c:v>132.22941699224646</c:v>
                </c:pt>
                <c:pt idx="21">
                  <c:v>88.229416992246456</c:v>
                </c:pt>
                <c:pt idx="22">
                  <c:v>66.229416992246456</c:v>
                </c:pt>
                <c:pt idx="23">
                  <c:v>-13.770583007753544</c:v>
                </c:pt>
                <c:pt idx="24">
                  <c:v>39.229416992246456</c:v>
                </c:pt>
                <c:pt idx="25">
                  <c:v>-319.32387905445546</c:v>
                </c:pt>
                <c:pt idx="26">
                  <c:v>-204.32387905445546</c:v>
                </c:pt>
                <c:pt idx="27">
                  <c:v>-252.32387905445546</c:v>
                </c:pt>
                <c:pt idx="28">
                  <c:v>-410.32387905445546</c:v>
                </c:pt>
                <c:pt idx="29">
                  <c:v>-253.32387905445546</c:v>
                </c:pt>
                <c:pt idx="30">
                  <c:v>-367.0545399207291</c:v>
                </c:pt>
                <c:pt idx="31">
                  <c:v>-343.0545399207291</c:v>
                </c:pt>
                <c:pt idx="32">
                  <c:v>-186.0545399207291</c:v>
                </c:pt>
                <c:pt idx="33">
                  <c:v>-329.0545399207291</c:v>
                </c:pt>
                <c:pt idx="34">
                  <c:v>-264.0545399207291</c:v>
                </c:pt>
                <c:pt idx="35">
                  <c:v>-187.46750764234628</c:v>
                </c:pt>
                <c:pt idx="36">
                  <c:v>-65.467507642346277</c:v>
                </c:pt>
                <c:pt idx="37">
                  <c:v>-253.46750764234628</c:v>
                </c:pt>
                <c:pt idx="38">
                  <c:v>-199.46750764234628</c:v>
                </c:pt>
                <c:pt idx="39">
                  <c:v>-236.46750764234628</c:v>
                </c:pt>
                <c:pt idx="40">
                  <c:v>-57.169210559648917</c:v>
                </c:pt>
                <c:pt idx="41">
                  <c:v>-40.169210559648917</c:v>
                </c:pt>
                <c:pt idx="42">
                  <c:v>11.830789440351083</c:v>
                </c:pt>
                <c:pt idx="43">
                  <c:v>-45.169210559648917</c:v>
                </c:pt>
                <c:pt idx="44">
                  <c:v>-11.169210559648917</c:v>
                </c:pt>
                <c:pt idx="45">
                  <c:v>3.9613017118884892</c:v>
                </c:pt>
                <c:pt idx="46">
                  <c:v>3.9613017118884892</c:v>
                </c:pt>
                <c:pt idx="47">
                  <c:v>33.961301711888488</c:v>
                </c:pt>
                <c:pt idx="48">
                  <c:v>3.9613017118884892</c:v>
                </c:pt>
                <c:pt idx="49">
                  <c:v>26.961301711888488</c:v>
                </c:pt>
                <c:pt idx="50">
                  <c:v>-226.32624400529949</c:v>
                </c:pt>
                <c:pt idx="51">
                  <c:v>-217.32624400529949</c:v>
                </c:pt>
                <c:pt idx="52">
                  <c:v>-298.32624400529949</c:v>
                </c:pt>
                <c:pt idx="53">
                  <c:v>-57.326244005299486</c:v>
                </c:pt>
                <c:pt idx="54">
                  <c:v>-214.32624400529949</c:v>
                </c:pt>
                <c:pt idx="55">
                  <c:v>-207.31456865182565</c:v>
                </c:pt>
                <c:pt idx="56">
                  <c:v>-310.31456865182565</c:v>
                </c:pt>
                <c:pt idx="57">
                  <c:v>-176.31456865182565</c:v>
                </c:pt>
                <c:pt idx="58">
                  <c:v>-359.31456865182565</c:v>
                </c:pt>
                <c:pt idx="59">
                  <c:v>-227.31456865182565</c:v>
                </c:pt>
                <c:pt idx="60">
                  <c:v>-187.7361757658507</c:v>
                </c:pt>
                <c:pt idx="61">
                  <c:v>-135.7361757658507</c:v>
                </c:pt>
                <c:pt idx="62">
                  <c:v>-344.7361757658507</c:v>
                </c:pt>
                <c:pt idx="63">
                  <c:v>-217.7361757658507</c:v>
                </c:pt>
                <c:pt idx="64">
                  <c:v>-319.7361757658507</c:v>
                </c:pt>
                <c:pt idx="65">
                  <c:v>-11.555816572971821</c:v>
                </c:pt>
                <c:pt idx="66">
                  <c:v>-140.55581657297182</c:v>
                </c:pt>
                <c:pt idx="67">
                  <c:v>-103.55581657297182</c:v>
                </c:pt>
                <c:pt idx="68">
                  <c:v>-319.55581657297182</c:v>
                </c:pt>
                <c:pt idx="69">
                  <c:v>-128.55581657297182</c:v>
                </c:pt>
                <c:pt idx="70">
                  <c:v>5.1144602699939927</c:v>
                </c:pt>
                <c:pt idx="71">
                  <c:v>26.114460269993991</c:v>
                </c:pt>
                <c:pt idx="72">
                  <c:v>19.114460269993991</c:v>
                </c:pt>
                <c:pt idx="73">
                  <c:v>16.114460269993991</c:v>
                </c:pt>
                <c:pt idx="74">
                  <c:v>14.114460269993993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7-4FB6-BBB7-9461E079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(IMI)'!$L$46:$L$90</c:f>
              <c:numCache>
                <c:formatCode>0.00</c:formatCode>
                <c:ptCount val="45"/>
                <c:pt idx="0">
                  <c:v>865.30237318923537</c:v>
                </c:pt>
                <c:pt idx="1">
                  <c:v>865.30237318923537</c:v>
                </c:pt>
                <c:pt idx="2">
                  <c:v>865.30237318923537</c:v>
                </c:pt>
                <c:pt idx="3">
                  <c:v>865.30237318923537</c:v>
                </c:pt>
                <c:pt idx="4">
                  <c:v>865.30237318923537</c:v>
                </c:pt>
                <c:pt idx="5">
                  <c:v>862.88022701548232</c:v>
                </c:pt>
                <c:pt idx="6">
                  <c:v>862.88022701548232</c:v>
                </c:pt>
                <c:pt idx="7">
                  <c:v>862.88022701548232</c:v>
                </c:pt>
                <c:pt idx="8">
                  <c:v>862.88022701548232</c:v>
                </c:pt>
                <c:pt idx="9">
                  <c:v>862.88022701548232</c:v>
                </c:pt>
                <c:pt idx="10">
                  <c:v>670.7417277987206</c:v>
                </c:pt>
                <c:pt idx="11">
                  <c:v>670.7417277987206</c:v>
                </c:pt>
                <c:pt idx="12">
                  <c:v>670.7417277987206</c:v>
                </c:pt>
                <c:pt idx="13">
                  <c:v>670.7417277987206</c:v>
                </c:pt>
                <c:pt idx="14">
                  <c:v>670.7417277987206</c:v>
                </c:pt>
                <c:pt idx="15">
                  <c:v>28.19762000148388</c:v>
                </c:pt>
                <c:pt idx="16">
                  <c:v>28.19762000148388</c:v>
                </c:pt>
                <c:pt idx="17">
                  <c:v>28.19762000148388</c:v>
                </c:pt>
                <c:pt idx="18">
                  <c:v>28.19762000148388</c:v>
                </c:pt>
                <c:pt idx="19">
                  <c:v>28.19762000148388</c:v>
                </c:pt>
                <c:pt idx="20">
                  <c:v>0.28472827428984593</c:v>
                </c:pt>
                <c:pt idx="21">
                  <c:v>0.28472827428984593</c:v>
                </c:pt>
                <c:pt idx="22">
                  <c:v>0.28472827428984593</c:v>
                </c:pt>
                <c:pt idx="23">
                  <c:v>0.28472827428984593</c:v>
                </c:pt>
                <c:pt idx="24">
                  <c:v>0.28472827428984593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2E-48E2-BC2C-29C026CD0AA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(IMI)'!$C$91:$C$135</c:f>
              <c:numCache>
                <c:formatCode>0.00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>
                  <c:v>1019.9518185557318</c:v>
                </c:pt>
                <c:pt idx="6">
                  <c:v>832.29214407426991</c:v>
                </c:pt>
                <c:pt idx="7">
                  <c:v>1243.424408014572</c:v>
                </c:pt>
                <c:pt idx="8">
                  <c:v>968.38122098830718</c:v>
                </c:pt>
                <c:pt idx="9">
                  <c:v>1027.1144015512075</c:v>
                </c:pt>
                <c:pt idx="10">
                  <c:v>1040.0070509430636</c:v>
                </c:pt>
                <c:pt idx="11">
                  <c:v>805.07432869146248</c:v>
                </c:pt>
                <c:pt idx="12">
                  <c:v>968.38122098830718</c:v>
                </c:pt>
                <c:pt idx="13">
                  <c:v>872.4026088489336</c:v>
                </c:pt>
                <c:pt idx="14">
                  <c:v>873.83512544802863</c:v>
                </c:pt>
                <c:pt idx="15">
                  <c:v>882.43022504259943</c:v>
                </c:pt>
                <c:pt idx="16">
                  <c:v>853.77989306069685</c:v>
                </c:pt>
                <c:pt idx="17">
                  <c:v>872.4026088489336</c:v>
                </c:pt>
                <c:pt idx="18">
                  <c:v>870.97009224983844</c:v>
                </c:pt>
                <c:pt idx="19">
                  <c:v>948.32598860097528</c:v>
                </c:pt>
                <c:pt idx="20">
                  <c:v>886.72777483988489</c:v>
                </c:pt>
                <c:pt idx="21">
                  <c:v>826.56207767788942</c:v>
                </c:pt>
                <c:pt idx="22">
                  <c:v>1187.556260649862</c:v>
                </c:pt>
                <c:pt idx="23">
                  <c:v>935.43333920911914</c:v>
                </c:pt>
                <c:pt idx="24">
                  <c:v>952.62353839826073</c:v>
                </c:pt>
              </c:numCache>
            </c:numRef>
          </c:xVal>
          <c:yVal>
            <c:numRef>
              <c:f>'CA - CPF FBSA (IMI)'!$L$91:$L$135</c:f>
              <c:numCache>
                <c:formatCode>0.00</c:formatCode>
                <c:ptCount val="45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865.32634317852614</c:v>
                </c:pt>
                <c:pt idx="11">
                  <c:v>865.32634317852614</c:v>
                </c:pt>
                <c:pt idx="12">
                  <c:v>865.32634317852614</c:v>
                </c:pt>
                <c:pt idx="13">
                  <c:v>865.32634317852614</c:v>
                </c:pt>
                <c:pt idx="14">
                  <c:v>865.32634317852614</c:v>
                </c:pt>
                <c:pt idx="15">
                  <c:v>865.32634317852614</c:v>
                </c:pt>
                <c:pt idx="16">
                  <c:v>865.32634317852614</c:v>
                </c:pt>
                <c:pt idx="17">
                  <c:v>865.32634317852614</c:v>
                </c:pt>
                <c:pt idx="18">
                  <c:v>865.32634317852614</c:v>
                </c:pt>
                <c:pt idx="19">
                  <c:v>865.32634317852614</c:v>
                </c:pt>
                <c:pt idx="20">
                  <c:v>865.32632848213757</c:v>
                </c:pt>
                <c:pt idx="21">
                  <c:v>865.32632848213757</c:v>
                </c:pt>
                <c:pt idx="22">
                  <c:v>865.32632848213757</c:v>
                </c:pt>
                <c:pt idx="23">
                  <c:v>865.32632848213757</c:v>
                </c:pt>
                <c:pt idx="24">
                  <c:v>865.32632848213757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E-48E2-BC2C-29C026CD0AA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(IMI)'!$C$136:$C$225</c:f>
              <c:numCache>
                <c:formatCode>0.00</c:formatCode>
                <c:ptCount val="90"/>
                <c:pt idx="0">
                  <c:v>544</c:v>
                </c:pt>
                <c:pt idx="1">
                  <c:v>764</c:v>
                </c:pt>
                <c:pt idx="2">
                  <c:v>655</c:v>
                </c:pt>
                <c:pt idx="3">
                  <c:v>838</c:v>
                </c:pt>
                <c:pt idx="4">
                  <c:v>737</c:v>
                </c:pt>
                <c:pt idx="5">
                  <c:v>760</c:v>
                </c:pt>
                <c:pt idx="6">
                  <c:v>677</c:v>
                </c:pt>
                <c:pt idx="7">
                  <c:v>801</c:v>
                </c:pt>
                <c:pt idx="8">
                  <c:v>748</c:v>
                </c:pt>
                <c:pt idx="9">
                  <c:v>685</c:v>
                </c:pt>
                <c:pt idx="10">
                  <c:v>786</c:v>
                </c:pt>
                <c:pt idx="11">
                  <c:v>914</c:v>
                </c:pt>
                <c:pt idx="12">
                  <c:v>719</c:v>
                </c:pt>
                <c:pt idx="13">
                  <c:v>705</c:v>
                </c:pt>
                <c:pt idx="14">
                  <c:v>721</c:v>
                </c:pt>
                <c:pt idx="15">
                  <c:v>695</c:v>
                </c:pt>
                <c:pt idx="16">
                  <c:v>539</c:v>
                </c:pt>
                <c:pt idx="17">
                  <c:v>635</c:v>
                </c:pt>
                <c:pt idx="18">
                  <c:v>664</c:v>
                </c:pt>
                <c:pt idx="19">
                  <c:v>826</c:v>
                </c:pt>
                <c:pt idx="20">
                  <c:v>434</c:v>
                </c:pt>
                <c:pt idx="21">
                  <c:v>390</c:v>
                </c:pt>
                <c:pt idx="22">
                  <c:v>368</c:v>
                </c:pt>
                <c:pt idx="23">
                  <c:v>288</c:v>
                </c:pt>
                <c:pt idx="24">
                  <c:v>341</c:v>
                </c:pt>
                <c:pt idx="25">
                  <c:v>546</c:v>
                </c:pt>
                <c:pt idx="26">
                  <c:v>661</c:v>
                </c:pt>
                <c:pt idx="27">
                  <c:v>613</c:v>
                </c:pt>
                <c:pt idx="28">
                  <c:v>455</c:v>
                </c:pt>
                <c:pt idx="29">
                  <c:v>612</c:v>
                </c:pt>
                <c:pt idx="30">
                  <c:v>498</c:v>
                </c:pt>
                <c:pt idx="31">
                  <c:v>522</c:v>
                </c:pt>
                <c:pt idx="32">
                  <c:v>679</c:v>
                </c:pt>
                <c:pt idx="33">
                  <c:v>536</c:v>
                </c:pt>
                <c:pt idx="34">
                  <c:v>601</c:v>
                </c:pt>
                <c:pt idx="35">
                  <c:v>647</c:v>
                </c:pt>
                <c:pt idx="36">
                  <c:v>769</c:v>
                </c:pt>
                <c:pt idx="37">
                  <c:v>581</c:v>
                </c:pt>
                <c:pt idx="38">
                  <c:v>635</c:v>
                </c:pt>
                <c:pt idx="39">
                  <c:v>598</c:v>
                </c:pt>
                <c:pt idx="40">
                  <c:v>89</c:v>
                </c:pt>
                <c:pt idx="41">
                  <c:v>106</c:v>
                </c:pt>
                <c:pt idx="42">
                  <c:v>158</c:v>
                </c:pt>
                <c:pt idx="43">
                  <c:v>101</c:v>
                </c:pt>
                <c:pt idx="44">
                  <c:v>135</c:v>
                </c:pt>
                <c:pt idx="45">
                  <c:v>5</c:v>
                </c:pt>
                <c:pt idx="46">
                  <c:v>5</c:v>
                </c:pt>
                <c:pt idx="47">
                  <c:v>35</c:v>
                </c:pt>
                <c:pt idx="48">
                  <c:v>5</c:v>
                </c:pt>
                <c:pt idx="49">
                  <c:v>28</c:v>
                </c:pt>
                <c:pt idx="50">
                  <c:v>639</c:v>
                </c:pt>
                <c:pt idx="51">
                  <c:v>648</c:v>
                </c:pt>
                <c:pt idx="52">
                  <c:v>567</c:v>
                </c:pt>
                <c:pt idx="53">
                  <c:v>808</c:v>
                </c:pt>
                <c:pt idx="54">
                  <c:v>651</c:v>
                </c:pt>
                <c:pt idx="55">
                  <c:v>658</c:v>
                </c:pt>
                <c:pt idx="56">
                  <c:v>555</c:v>
                </c:pt>
                <c:pt idx="57">
                  <c:v>689</c:v>
                </c:pt>
                <c:pt idx="58">
                  <c:v>506</c:v>
                </c:pt>
                <c:pt idx="59">
                  <c:v>638</c:v>
                </c:pt>
                <c:pt idx="60">
                  <c:v>676</c:v>
                </c:pt>
                <c:pt idx="61">
                  <c:v>728</c:v>
                </c:pt>
                <c:pt idx="62">
                  <c:v>519</c:v>
                </c:pt>
                <c:pt idx="63">
                  <c:v>646</c:v>
                </c:pt>
                <c:pt idx="64">
                  <c:v>544</c:v>
                </c:pt>
                <c:pt idx="65">
                  <c:v>643</c:v>
                </c:pt>
                <c:pt idx="66">
                  <c:v>514</c:v>
                </c:pt>
                <c:pt idx="67">
                  <c:v>551</c:v>
                </c:pt>
                <c:pt idx="68">
                  <c:v>335</c:v>
                </c:pt>
                <c:pt idx="69">
                  <c:v>526</c:v>
                </c:pt>
                <c:pt idx="70">
                  <c:v>14</c:v>
                </c:pt>
                <c:pt idx="71">
                  <c:v>35</c:v>
                </c:pt>
                <c:pt idx="72">
                  <c:v>28</c:v>
                </c:pt>
                <c:pt idx="73">
                  <c:v>25</c:v>
                </c:pt>
                <c:pt idx="74">
                  <c:v>23</c:v>
                </c:pt>
              </c:numCache>
            </c:numRef>
          </c:xVal>
          <c:yVal>
            <c:numRef>
              <c:f>'CA - CPF FBSA (IMI)'!$L$136:$L$225</c:f>
              <c:numCache>
                <c:formatCode>0.00</c:formatCode>
                <c:ptCount val="90"/>
                <c:pt idx="0">
                  <c:v>865.32634258592861</c:v>
                </c:pt>
                <c:pt idx="1">
                  <c:v>865.32634258592861</c:v>
                </c:pt>
                <c:pt idx="2">
                  <c:v>865.32634258592861</c:v>
                </c:pt>
                <c:pt idx="3">
                  <c:v>865.32634258592861</c:v>
                </c:pt>
                <c:pt idx="4">
                  <c:v>865.32634258592861</c:v>
                </c:pt>
                <c:pt idx="5">
                  <c:v>865.32626697819649</c:v>
                </c:pt>
                <c:pt idx="6">
                  <c:v>865.32626697819649</c:v>
                </c:pt>
                <c:pt idx="7">
                  <c:v>865.32626697819649</c:v>
                </c:pt>
                <c:pt idx="8">
                  <c:v>865.32626697819649</c:v>
                </c:pt>
                <c:pt idx="9">
                  <c:v>865.32626697819649</c:v>
                </c:pt>
                <c:pt idx="10">
                  <c:v>865.31429920149117</c:v>
                </c:pt>
                <c:pt idx="11">
                  <c:v>865.31429920149117</c:v>
                </c:pt>
                <c:pt idx="12">
                  <c:v>865.31429920149117</c:v>
                </c:pt>
                <c:pt idx="13">
                  <c:v>865.31429920149117</c:v>
                </c:pt>
                <c:pt idx="14">
                  <c:v>865.31429920149117</c:v>
                </c:pt>
                <c:pt idx="15">
                  <c:v>862.43492583609498</c:v>
                </c:pt>
                <c:pt idx="16">
                  <c:v>862.43492583609498</c:v>
                </c:pt>
                <c:pt idx="17">
                  <c:v>862.43492583609498</c:v>
                </c:pt>
                <c:pt idx="18">
                  <c:v>862.43492583609498</c:v>
                </c:pt>
                <c:pt idx="19">
                  <c:v>862.43492583609498</c:v>
                </c:pt>
                <c:pt idx="20">
                  <c:v>279.69399619989326</c:v>
                </c:pt>
                <c:pt idx="21">
                  <c:v>279.69399619989326</c:v>
                </c:pt>
                <c:pt idx="22">
                  <c:v>279.69399619989326</c:v>
                </c:pt>
                <c:pt idx="23">
                  <c:v>279.69399619989326</c:v>
                </c:pt>
                <c:pt idx="24">
                  <c:v>279.69399619989326</c:v>
                </c:pt>
                <c:pt idx="25">
                  <c:v>865.32380470098178</c:v>
                </c:pt>
                <c:pt idx="26">
                  <c:v>865.32380470098178</c:v>
                </c:pt>
                <c:pt idx="27">
                  <c:v>865.32380470098178</c:v>
                </c:pt>
                <c:pt idx="28">
                  <c:v>865.32380470098178</c:v>
                </c:pt>
                <c:pt idx="29">
                  <c:v>865.32380470098178</c:v>
                </c:pt>
                <c:pt idx="30">
                  <c:v>865.04625848821331</c:v>
                </c:pt>
                <c:pt idx="31">
                  <c:v>865.04625848821331</c:v>
                </c:pt>
                <c:pt idx="32">
                  <c:v>865.04625848821331</c:v>
                </c:pt>
                <c:pt idx="33">
                  <c:v>865.04625848821331</c:v>
                </c:pt>
                <c:pt idx="34">
                  <c:v>865.04625848821331</c:v>
                </c:pt>
                <c:pt idx="35">
                  <c:v>833.54453952689789</c:v>
                </c:pt>
                <c:pt idx="36">
                  <c:v>833.54453952689789</c:v>
                </c:pt>
                <c:pt idx="37">
                  <c:v>833.54453952689789</c:v>
                </c:pt>
                <c:pt idx="38">
                  <c:v>833.54453952689789</c:v>
                </c:pt>
                <c:pt idx="39">
                  <c:v>833.54453952689789</c:v>
                </c:pt>
                <c:pt idx="40">
                  <c:v>142.36562522386637</c:v>
                </c:pt>
                <c:pt idx="41">
                  <c:v>142.36562522386637</c:v>
                </c:pt>
                <c:pt idx="42">
                  <c:v>142.36562522386637</c:v>
                </c:pt>
                <c:pt idx="43">
                  <c:v>142.36562522386637</c:v>
                </c:pt>
                <c:pt idx="44">
                  <c:v>142.36562522386637</c:v>
                </c:pt>
                <c:pt idx="45">
                  <c:v>1.0042517249970824</c:v>
                </c:pt>
                <c:pt idx="46">
                  <c:v>1.0042517249970824</c:v>
                </c:pt>
                <c:pt idx="47">
                  <c:v>1.0042517249970824</c:v>
                </c:pt>
                <c:pt idx="48">
                  <c:v>1.0042517249970824</c:v>
                </c:pt>
                <c:pt idx="49">
                  <c:v>1.0042517249970824</c:v>
                </c:pt>
                <c:pt idx="50">
                  <c:v>865.3262376805651</c:v>
                </c:pt>
                <c:pt idx="51">
                  <c:v>865.3262376805651</c:v>
                </c:pt>
                <c:pt idx="52">
                  <c:v>865.3262376805651</c:v>
                </c:pt>
                <c:pt idx="53">
                  <c:v>865.3262376805651</c:v>
                </c:pt>
                <c:pt idx="54">
                  <c:v>865.3262376805651</c:v>
                </c:pt>
                <c:pt idx="55">
                  <c:v>865.31380250912639</c:v>
                </c:pt>
                <c:pt idx="56">
                  <c:v>865.31380250912639</c:v>
                </c:pt>
                <c:pt idx="57">
                  <c:v>865.31380250912639</c:v>
                </c:pt>
                <c:pt idx="58">
                  <c:v>865.31380250912639</c:v>
                </c:pt>
                <c:pt idx="59">
                  <c:v>865.31380250912639</c:v>
                </c:pt>
                <c:pt idx="60">
                  <c:v>863.62894837396937</c:v>
                </c:pt>
                <c:pt idx="61">
                  <c:v>863.62894837396937</c:v>
                </c:pt>
                <c:pt idx="62">
                  <c:v>863.62894837396937</c:v>
                </c:pt>
                <c:pt idx="63">
                  <c:v>863.62894837396937</c:v>
                </c:pt>
                <c:pt idx="64">
                  <c:v>863.62894837396937</c:v>
                </c:pt>
                <c:pt idx="65">
                  <c:v>643.18343765452937</c:v>
                </c:pt>
                <c:pt idx="66">
                  <c:v>643.18343765452937</c:v>
                </c:pt>
                <c:pt idx="67">
                  <c:v>643.18343765452937</c:v>
                </c:pt>
                <c:pt idx="68">
                  <c:v>643.18343765452937</c:v>
                </c:pt>
                <c:pt idx="69">
                  <c:v>643.18343765452937</c:v>
                </c:pt>
                <c:pt idx="70">
                  <c:v>8.2061682682426902</c:v>
                </c:pt>
                <c:pt idx="71">
                  <c:v>8.2061682682426902</c:v>
                </c:pt>
                <c:pt idx="72">
                  <c:v>8.2061682682426902</c:v>
                </c:pt>
                <c:pt idx="73">
                  <c:v>8.2061682682426902</c:v>
                </c:pt>
                <c:pt idx="74">
                  <c:v>8.2061682682426902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2E-48E2-BC2C-29C026CD0AA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xVal>
          <c:y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2E-48E2-BC2C-29C026CD0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(IMI)'!$O$46:$O$90</c:f>
              <c:numCache>
                <c:formatCode>0.00</c:formatCode>
                <c:ptCount val="45"/>
                <c:pt idx="0">
                  <c:v>865.30237318923537</c:v>
                </c:pt>
                <c:pt idx="1">
                  <c:v>865.30237318923537</c:v>
                </c:pt>
                <c:pt idx="2">
                  <c:v>865.30237318923537</c:v>
                </c:pt>
                <c:pt idx="3">
                  <c:v>865.30237318923537</c:v>
                </c:pt>
                <c:pt idx="4">
                  <c:v>865.30237318923537</c:v>
                </c:pt>
                <c:pt idx="5">
                  <c:v>862.88022701548232</c:v>
                </c:pt>
                <c:pt idx="6">
                  <c:v>862.88022701548232</c:v>
                </c:pt>
                <c:pt idx="7">
                  <c:v>862.88022701548232</c:v>
                </c:pt>
                <c:pt idx="8">
                  <c:v>862.88022701548232</c:v>
                </c:pt>
                <c:pt idx="9">
                  <c:v>862.88022701548232</c:v>
                </c:pt>
                <c:pt idx="10">
                  <c:v>670.7417277987206</c:v>
                </c:pt>
                <c:pt idx="11">
                  <c:v>670.7417277987206</c:v>
                </c:pt>
                <c:pt idx="12">
                  <c:v>670.7417277987206</c:v>
                </c:pt>
                <c:pt idx="13">
                  <c:v>670.7417277987206</c:v>
                </c:pt>
                <c:pt idx="14">
                  <c:v>670.7417277987206</c:v>
                </c:pt>
                <c:pt idx="15">
                  <c:v>28.19762000148388</c:v>
                </c:pt>
                <c:pt idx="16">
                  <c:v>28.19762000148388</c:v>
                </c:pt>
                <c:pt idx="17">
                  <c:v>28.19762000148388</c:v>
                </c:pt>
                <c:pt idx="18">
                  <c:v>28.19762000148388</c:v>
                </c:pt>
                <c:pt idx="19">
                  <c:v>28.19762000148388</c:v>
                </c:pt>
                <c:pt idx="20">
                  <c:v>0.28472827428984593</c:v>
                </c:pt>
                <c:pt idx="21">
                  <c:v>0.28472827428984593</c:v>
                </c:pt>
                <c:pt idx="22">
                  <c:v>0.28472827428984593</c:v>
                </c:pt>
                <c:pt idx="23">
                  <c:v>0.28472827428984593</c:v>
                </c:pt>
                <c:pt idx="24">
                  <c:v>0.28472827428984593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6-4E9D-BF56-BAB95A51A5D6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(IMI)'!$C$91:$C$135</c:f>
              <c:numCache>
                <c:formatCode>0.00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>
                  <c:v>1019.9518185557318</c:v>
                </c:pt>
                <c:pt idx="6">
                  <c:v>832.29214407426991</c:v>
                </c:pt>
                <c:pt idx="7">
                  <c:v>1243.424408014572</c:v>
                </c:pt>
                <c:pt idx="8">
                  <c:v>968.38122098830718</c:v>
                </c:pt>
                <c:pt idx="9">
                  <c:v>1027.1144015512075</c:v>
                </c:pt>
                <c:pt idx="10">
                  <c:v>1040.0070509430636</c:v>
                </c:pt>
                <c:pt idx="11">
                  <c:v>805.07432869146248</c:v>
                </c:pt>
                <c:pt idx="12">
                  <c:v>968.38122098830718</c:v>
                </c:pt>
                <c:pt idx="13">
                  <c:v>872.4026088489336</c:v>
                </c:pt>
                <c:pt idx="14">
                  <c:v>873.83512544802863</c:v>
                </c:pt>
                <c:pt idx="15">
                  <c:v>882.43022504259943</c:v>
                </c:pt>
                <c:pt idx="16">
                  <c:v>853.77989306069685</c:v>
                </c:pt>
                <c:pt idx="17">
                  <c:v>872.4026088489336</c:v>
                </c:pt>
                <c:pt idx="18">
                  <c:v>870.97009224983844</c:v>
                </c:pt>
                <c:pt idx="19">
                  <c:v>948.32598860097528</c:v>
                </c:pt>
                <c:pt idx="20">
                  <c:v>886.72777483988489</c:v>
                </c:pt>
                <c:pt idx="21">
                  <c:v>826.56207767788942</c:v>
                </c:pt>
                <c:pt idx="22">
                  <c:v>1187.556260649862</c:v>
                </c:pt>
                <c:pt idx="23">
                  <c:v>935.43333920911914</c:v>
                </c:pt>
                <c:pt idx="24">
                  <c:v>952.62353839826073</c:v>
                </c:pt>
              </c:numCache>
            </c:numRef>
          </c:xVal>
          <c:yVal>
            <c:numRef>
              <c:f>'CA - CPF FBSA (IMI)'!$O$91:$O$135</c:f>
              <c:numCache>
                <c:formatCode>0.00</c:formatCode>
                <c:ptCount val="45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865.32634317852614</c:v>
                </c:pt>
                <c:pt idx="11">
                  <c:v>865.32634317852614</c:v>
                </c:pt>
                <c:pt idx="12">
                  <c:v>865.32634317852614</c:v>
                </c:pt>
                <c:pt idx="13">
                  <c:v>865.32634317852614</c:v>
                </c:pt>
                <c:pt idx="14">
                  <c:v>865.32634317852614</c:v>
                </c:pt>
                <c:pt idx="15">
                  <c:v>865.32634317852614</c:v>
                </c:pt>
                <c:pt idx="16">
                  <c:v>865.32634317852614</c:v>
                </c:pt>
                <c:pt idx="17">
                  <c:v>865.32634317852614</c:v>
                </c:pt>
                <c:pt idx="18">
                  <c:v>865.32634317852614</c:v>
                </c:pt>
                <c:pt idx="19">
                  <c:v>865.32634317852614</c:v>
                </c:pt>
                <c:pt idx="20">
                  <c:v>865.32632848213757</c:v>
                </c:pt>
                <c:pt idx="21">
                  <c:v>865.32632848213757</c:v>
                </c:pt>
                <c:pt idx="22">
                  <c:v>865.32632848213757</c:v>
                </c:pt>
                <c:pt idx="23">
                  <c:v>865.32632848213757</c:v>
                </c:pt>
                <c:pt idx="24">
                  <c:v>865.32632848213757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6-4E9D-BF56-BAB95A51A5D6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(IMI)'!$C$136:$C$225</c:f>
              <c:numCache>
                <c:formatCode>0.00</c:formatCode>
                <c:ptCount val="90"/>
                <c:pt idx="0">
                  <c:v>544</c:v>
                </c:pt>
                <c:pt idx="1">
                  <c:v>764</c:v>
                </c:pt>
                <c:pt idx="2">
                  <c:v>655</c:v>
                </c:pt>
                <c:pt idx="3">
                  <c:v>838</c:v>
                </c:pt>
                <c:pt idx="4">
                  <c:v>737</c:v>
                </c:pt>
                <c:pt idx="5">
                  <c:v>760</c:v>
                </c:pt>
                <c:pt idx="6">
                  <c:v>677</c:v>
                </c:pt>
                <c:pt idx="7">
                  <c:v>801</c:v>
                </c:pt>
                <c:pt idx="8">
                  <c:v>748</c:v>
                </c:pt>
                <c:pt idx="9">
                  <c:v>685</c:v>
                </c:pt>
                <c:pt idx="10">
                  <c:v>786</c:v>
                </c:pt>
                <c:pt idx="11">
                  <c:v>914</c:v>
                </c:pt>
                <c:pt idx="12">
                  <c:v>719</c:v>
                </c:pt>
                <c:pt idx="13">
                  <c:v>705</c:v>
                </c:pt>
                <c:pt idx="14">
                  <c:v>721</c:v>
                </c:pt>
                <c:pt idx="15">
                  <c:v>695</c:v>
                </c:pt>
                <c:pt idx="16">
                  <c:v>539</c:v>
                </c:pt>
                <c:pt idx="17">
                  <c:v>635</c:v>
                </c:pt>
                <c:pt idx="18">
                  <c:v>664</c:v>
                </c:pt>
                <c:pt idx="19">
                  <c:v>826</c:v>
                </c:pt>
                <c:pt idx="20">
                  <c:v>434</c:v>
                </c:pt>
                <c:pt idx="21">
                  <c:v>390</c:v>
                </c:pt>
                <c:pt idx="22">
                  <c:v>368</c:v>
                </c:pt>
                <c:pt idx="23">
                  <c:v>288</c:v>
                </c:pt>
                <c:pt idx="24">
                  <c:v>341</c:v>
                </c:pt>
                <c:pt idx="25">
                  <c:v>546</c:v>
                </c:pt>
                <c:pt idx="26">
                  <c:v>661</c:v>
                </c:pt>
                <c:pt idx="27">
                  <c:v>613</c:v>
                </c:pt>
                <c:pt idx="28">
                  <c:v>455</c:v>
                </c:pt>
                <c:pt idx="29">
                  <c:v>612</c:v>
                </c:pt>
                <c:pt idx="30">
                  <c:v>498</c:v>
                </c:pt>
                <c:pt idx="31">
                  <c:v>522</c:v>
                </c:pt>
                <c:pt idx="32">
                  <c:v>679</c:v>
                </c:pt>
                <c:pt idx="33">
                  <c:v>536</c:v>
                </c:pt>
                <c:pt idx="34">
                  <c:v>601</c:v>
                </c:pt>
                <c:pt idx="35">
                  <c:v>647</c:v>
                </c:pt>
                <c:pt idx="36">
                  <c:v>769</c:v>
                </c:pt>
                <c:pt idx="37">
                  <c:v>581</c:v>
                </c:pt>
                <c:pt idx="38">
                  <c:v>635</c:v>
                </c:pt>
                <c:pt idx="39">
                  <c:v>598</c:v>
                </c:pt>
                <c:pt idx="40">
                  <c:v>89</c:v>
                </c:pt>
                <c:pt idx="41">
                  <c:v>106</c:v>
                </c:pt>
                <c:pt idx="42">
                  <c:v>158</c:v>
                </c:pt>
                <c:pt idx="43">
                  <c:v>101</c:v>
                </c:pt>
                <c:pt idx="44">
                  <c:v>135</c:v>
                </c:pt>
                <c:pt idx="45">
                  <c:v>5</c:v>
                </c:pt>
                <c:pt idx="46">
                  <c:v>5</c:v>
                </c:pt>
                <c:pt idx="47">
                  <c:v>35</c:v>
                </c:pt>
                <c:pt idx="48">
                  <c:v>5</c:v>
                </c:pt>
                <c:pt idx="49">
                  <c:v>28</c:v>
                </c:pt>
                <c:pt idx="50">
                  <c:v>639</c:v>
                </c:pt>
                <c:pt idx="51">
                  <c:v>648</c:v>
                </c:pt>
                <c:pt idx="52">
                  <c:v>567</c:v>
                </c:pt>
                <c:pt idx="53">
                  <c:v>808</c:v>
                </c:pt>
                <c:pt idx="54">
                  <c:v>651</c:v>
                </c:pt>
                <c:pt idx="55">
                  <c:v>658</c:v>
                </c:pt>
                <c:pt idx="56">
                  <c:v>555</c:v>
                </c:pt>
                <c:pt idx="57">
                  <c:v>689</c:v>
                </c:pt>
                <c:pt idx="58">
                  <c:v>506</c:v>
                </c:pt>
                <c:pt idx="59">
                  <c:v>638</c:v>
                </c:pt>
                <c:pt idx="60">
                  <c:v>676</c:v>
                </c:pt>
                <c:pt idx="61">
                  <c:v>728</c:v>
                </c:pt>
                <c:pt idx="62">
                  <c:v>519</c:v>
                </c:pt>
                <c:pt idx="63">
                  <c:v>646</c:v>
                </c:pt>
                <c:pt idx="64">
                  <c:v>544</c:v>
                </c:pt>
                <c:pt idx="65">
                  <c:v>643</c:v>
                </c:pt>
                <c:pt idx="66">
                  <c:v>514</c:v>
                </c:pt>
                <c:pt idx="67">
                  <c:v>551</c:v>
                </c:pt>
                <c:pt idx="68">
                  <c:v>335</c:v>
                </c:pt>
                <c:pt idx="69">
                  <c:v>526</c:v>
                </c:pt>
                <c:pt idx="70">
                  <c:v>14</c:v>
                </c:pt>
                <c:pt idx="71">
                  <c:v>35</c:v>
                </c:pt>
                <c:pt idx="72">
                  <c:v>28</c:v>
                </c:pt>
                <c:pt idx="73">
                  <c:v>25</c:v>
                </c:pt>
                <c:pt idx="74">
                  <c:v>23</c:v>
                </c:pt>
              </c:numCache>
            </c:numRef>
          </c:xVal>
          <c:yVal>
            <c:numRef>
              <c:f>'CA - CPF FBSA (IMI)'!$O$136:$O$225</c:f>
              <c:numCache>
                <c:formatCode>0.00</c:formatCode>
                <c:ptCount val="90"/>
                <c:pt idx="0">
                  <c:v>865.32634263105865</c:v>
                </c:pt>
                <c:pt idx="1">
                  <c:v>865.32634263105865</c:v>
                </c:pt>
                <c:pt idx="2">
                  <c:v>865.32634263105865</c:v>
                </c:pt>
                <c:pt idx="3">
                  <c:v>865.32634263105865</c:v>
                </c:pt>
                <c:pt idx="4">
                  <c:v>865.32634263105865</c:v>
                </c:pt>
                <c:pt idx="5">
                  <c:v>865.32627322002133</c:v>
                </c:pt>
                <c:pt idx="6">
                  <c:v>865.32627322002133</c:v>
                </c:pt>
                <c:pt idx="7">
                  <c:v>865.32627322002133</c:v>
                </c:pt>
                <c:pt idx="8">
                  <c:v>865.32627322002133</c:v>
                </c:pt>
                <c:pt idx="9">
                  <c:v>865.32627322002133</c:v>
                </c:pt>
                <c:pt idx="10">
                  <c:v>865.31542971952183</c:v>
                </c:pt>
                <c:pt idx="11">
                  <c:v>865.31542971952183</c:v>
                </c:pt>
                <c:pt idx="12">
                  <c:v>865.31542971952183</c:v>
                </c:pt>
                <c:pt idx="13">
                  <c:v>865.31542971952183</c:v>
                </c:pt>
                <c:pt idx="14">
                  <c:v>865.31542971952183</c:v>
                </c:pt>
                <c:pt idx="15">
                  <c:v>862.78157085853536</c:v>
                </c:pt>
                <c:pt idx="16">
                  <c:v>862.78157085853536</c:v>
                </c:pt>
                <c:pt idx="17">
                  <c:v>862.78157085853536</c:v>
                </c:pt>
                <c:pt idx="18">
                  <c:v>862.78157085853536</c:v>
                </c:pt>
                <c:pt idx="19">
                  <c:v>862.78157085853536</c:v>
                </c:pt>
                <c:pt idx="20">
                  <c:v>319.86613446785327</c:v>
                </c:pt>
                <c:pt idx="21">
                  <c:v>319.86613446785327</c:v>
                </c:pt>
                <c:pt idx="22">
                  <c:v>319.86613446785327</c:v>
                </c:pt>
                <c:pt idx="23">
                  <c:v>319.86613446785327</c:v>
                </c:pt>
                <c:pt idx="24">
                  <c:v>319.86613446785327</c:v>
                </c:pt>
                <c:pt idx="25">
                  <c:v>865.32388369144144</c:v>
                </c:pt>
                <c:pt idx="26">
                  <c:v>865.32388369144144</c:v>
                </c:pt>
                <c:pt idx="27">
                  <c:v>865.32388369144144</c:v>
                </c:pt>
                <c:pt idx="28">
                  <c:v>865.32388369144144</c:v>
                </c:pt>
                <c:pt idx="29">
                  <c:v>865.32388369144144</c:v>
                </c:pt>
                <c:pt idx="30">
                  <c:v>865.05557169182441</c:v>
                </c:pt>
                <c:pt idx="31">
                  <c:v>865.05557169182441</c:v>
                </c:pt>
                <c:pt idx="32">
                  <c:v>865.05557169182441</c:v>
                </c:pt>
                <c:pt idx="33">
                  <c:v>865.05557169182441</c:v>
                </c:pt>
                <c:pt idx="34">
                  <c:v>865.05557169182441</c:v>
                </c:pt>
                <c:pt idx="35">
                  <c:v>834.69727667119321</c:v>
                </c:pt>
                <c:pt idx="36">
                  <c:v>834.69727667119321</c:v>
                </c:pt>
                <c:pt idx="37">
                  <c:v>834.69727667119321</c:v>
                </c:pt>
                <c:pt idx="38">
                  <c:v>834.69727667119321</c:v>
                </c:pt>
                <c:pt idx="39">
                  <c:v>834.69727667119321</c:v>
                </c:pt>
                <c:pt idx="40">
                  <c:v>148.12750026046118</c:v>
                </c:pt>
                <c:pt idx="41">
                  <c:v>148.12750026046118</c:v>
                </c:pt>
                <c:pt idx="42">
                  <c:v>148.12750026046118</c:v>
                </c:pt>
                <c:pt idx="43">
                  <c:v>148.12750026046118</c:v>
                </c:pt>
                <c:pt idx="44">
                  <c:v>148.12750026046118</c:v>
                </c:pt>
                <c:pt idx="45">
                  <c:v>1.0748036518599413</c:v>
                </c:pt>
                <c:pt idx="46">
                  <c:v>1.0748036518599413</c:v>
                </c:pt>
                <c:pt idx="47">
                  <c:v>1.0748036518599413</c:v>
                </c:pt>
                <c:pt idx="48">
                  <c:v>1.0748036518599413</c:v>
                </c:pt>
                <c:pt idx="49">
                  <c:v>1.0748036518599413</c:v>
                </c:pt>
                <c:pt idx="50">
                  <c:v>865.32624433784963</c:v>
                </c:pt>
                <c:pt idx="51">
                  <c:v>865.32624433784963</c:v>
                </c:pt>
                <c:pt idx="52">
                  <c:v>865.32624433784963</c:v>
                </c:pt>
                <c:pt idx="53">
                  <c:v>865.32624433784963</c:v>
                </c:pt>
                <c:pt idx="54">
                  <c:v>865.32624433784963</c:v>
                </c:pt>
                <c:pt idx="55">
                  <c:v>865.31464902118648</c:v>
                </c:pt>
                <c:pt idx="56">
                  <c:v>865.31464902118648</c:v>
                </c:pt>
                <c:pt idx="57">
                  <c:v>865.31464902118648</c:v>
                </c:pt>
                <c:pt idx="58">
                  <c:v>865.31464902118648</c:v>
                </c:pt>
                <c:pt idx="59">
                  <c:v>865.31464902118648</c:v>
                </c:pt>
                <c:pt idx="60">
                  <c:v>863.7585622518302</c:v>
                </c:pt>
                <c:pt idx="61">
                  <c:v>863.7585622518302</c:v>
                </c:pt>
                <c:pt idx="62">
                  <c:v>863.7585622518302</c:v>
                </c:pt>
                <c:pt idx="63">
                  <c:v>863.7585622518302</c:v>
                </c:pt>
                <c:pt idx="64">
                  <c:v>863.7585622518302</c:v>
                </c:pt>
                <c:pt idx="65">
                  <c:v>659.37011124015055</c:v>
                </c:pt>
                <c:pt idx="66">
                  <c:v>659.37011124015055</c:v>
                </c:pt>
                <c:pt idx="67">
                  <c:v>659.37011124015055</c:v>
                </c:pt>
                <c:pt idx="68">
                  <c:v>659.37011124015055</c:v>
                </c:pt>
                <c:pt idx="69">
                  <c:v>659.37011124015055</c:v>
                </c:pt>
                <c:pt idx="70">
                  <c:v>9.5196715763411035</c:v>
                </c:pt>
                <c:pt idx="71">
                  <c:v>9.5196715763411035</c:v>
                </c:pt>
                <c:pt idx="72">
                  <c:v>9.5196715763411035</c:v>
                </c:pt>
                <c:pt idx="73">
                  <c:v>9.5196715763411035</c:v>
                </c:pt>
                <c:pt idx="74">
                  <c:v>9.5196715763411035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16-4E9D-BF56-BAB95A51A5D6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xVal>
          <c:yVal>
            <c:numRef>
              <c:f>'CA - CPF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1243.424408014572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16-4E9D-BF56-BAB95A51A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FBSA (IMI)'!$C$25:$C$90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22-475E-B87E-095B5AF1A94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FBSA (IMI)'!$AD$4:$AD$16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865.26154400912446</c:v>
                </c:pt>
                <c:pt idx="2">
                  <c:v>864.95289277832853</c:v>
                </c:pt>
                <c:pt idx="3">
                  <c:v>863.17772554683097</c:v>
                </c:pt>
                <c:pt idx="4">
                  <c:v>853.08387232014013</c:v>
                </c:pt>
                <c:pt idx="5">
                  <c:v>799.20326911063046</c:v>
                </c:pt>
                <c:pt idx="6">
                  <c:v>585.8693424952171</c:v>
                </c:pt>
                <c:pt idx="7">
                  <c:v>230.75370560715422</c:v>
                </c:pt>
                <c:pt idx="8">
                  <c:v>51.341129780057983</c:v>
                </c:pt>
                <c:pt idx="9">
                  <c:v>9.3645059725450643</c:v>
                </c:pt>
                <c:pt idx="10">
                  <c:v>1.6389609528166174</c:v>
                </c:pt>
                <c:pt idx="11">
                  <c:v>0.28472827428984598</c:v>
                </c:pt>
                <c:pt idx="12">
                  <c:v>4.9400379985286846E-2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22-475E-B87E-095B5AF1A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(IMI)'!$B$25:$B$45,'CA - CPF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CPF FBSA (IMI)'!$C$25:$C$45,'CA - CPF FBSA (IMI)'!$C$91:$C$135)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915.37810682178747</c:v>
                </c:pt>
                <c:pt idx="22">
                  <c:v>1035.7095011457784</c:v>
                </c:pt>
                <c:pt idx="23">
                  <c:v>1011.3567189611611</c:v>
                </c:pt>
                <c:pt idx="24">
                  <c:v>888.16029143898004</c:v>
                </c:pt>
                <c:pt idx="25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D-48F0-B862-42B9C52A056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CPF FBSA (IMI)'!$AK$4:$AK$16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865.326343178515</c:v>
                </c:pt>
                <c:pt idx="11">
                  <c:v>865.32632848213757</c:v>
                </c:pt>
                <c:pt idx="12">
                  <c:v>846.21626837389556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BD-48F0-B862-42B9C52A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FBSA (IMI)'!$C$25:$C$90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6-49B4-858F-A53CDBB7CF5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FBSA (IMI)'!$AD$20:$AD$32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865.26154400912446</c:v>
                </c:pt>
                <c:pt idx="2">
                  <c:v>864.95289277832853</c:v>
                </c:pt>
                <c:pt idx="3">
                  <c:v>863.17772554683097</c:v>
                </c:pt>
                <c:pt idx="4">
                  <c:v>853.08387232014013</c:v>
                </c:pt>
                <c:pt idx="5">
                  <c:v>799.20326911063046</c:v>
                </c:pt>
                <c:pt idx="6">
                  <c:v>585.8693424952171</c:v>
                </c:pt>
                <c:pt idx="7">
                  <c:v>230.75370560715422</c:v>
                </c:pt>
                <c:pt idx="8">
                  <c:v>51.341129780057983</c:v>
                </c:pt>
                <c:pt idx="9">
                  <c:v>9.3645059725450643</c:v>
                </c:pt>
                <c:pt idx="10">
                  <c:v>1.6389609528166174</c:v>
                </c:pt>
                <c:pt idx="11">
                  <c:v>0.28472827428984598</c:v>
                </c:pt>
                <c:pt idx="12">
                  <c:v>4.9400379985286846E-2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6-49B4-858F-A53CDBB7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(IMI)'!$B$25:$B$45,'CA - CPF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CPF FBSA (IMI)'!$C$25:$C$45,'CA - CPF FBSA (IMI)'!$C$91:$C$135)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915.37810682178747</c:v>
                </c:pt>
                <c:pt idx="22">
                  <c:v>1035.7095011457784</c:v>
                </c:pt>
                <c:pt idx="23">
                  <c:v>1011.3567189611611</c:v>
                </c:pt>
                <c:pt idx="24">
                  <c:v>888.16029143898004</c:v>
                </c:pt>
                <c:pt idx="25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891-817B-6A1F4E5FDB6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CPF FBSA (IMI)'!$AK$20:$AK$32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865.326343178515</c:v>
                </c:pt>
                <c:pt idx="11">
                  <c:v>865.32632848213757</c:v>
                </c:pt>
                <c:pt idx="12">
                  <c:v>846.21626837389556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15-4891-817B-6A1F4E5FD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FBSA (IMI)'!$C$25:$C$90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CC-42A7-B23D-5177FD888A0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FBSA (IMI)'!$AD$37:$AD$49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865.26154400912446</c:v>
                </c:pt>
                <c:pt idx="2">
                  <c:v>864.95289277832853</c:v>
                </c:pt>
                <c:pt idx="3">
                  <c:v>863.17772554683097</c:v>
                </c:pt>
                <c:pt idx="4">
                  <c:v>853.08387232014013</c:v>
                </c:pt>
                <c:pt idx="5">
                  <c:v>799.20326911063046</c:v>
                </c:pt>
                <c:pt idx="6">
                  <c:v>585.8693424952171</c:v>
                </c:pt>
                <c:pt idx="7">
                  <c:v>230.75370560715422</c:v>
                </c:pt>
                <c:pt idx="8">
                  <c:v>51.341129780057983</c:v>
                </c:pt>
                <c:pt idx="9">
                  <c:v>9.3645059725450643</c:v>
                </c:pt>
                <c:pt idx="10">
                  <c:v>1.6389609528166174</c:v>
                </c:pt>
                <c:pt idx="11">
                  <c:v>0.28472827428984598</c:v>
                </c:pt>
                <c:pt idx="12" formatCode="0.00">
                  <c:v>4.9400379985286846E-2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CC-42A7-B23D-5177FD888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FBSA (IMI)'!$C$25:$C$90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C-4299-ABA1-61DF8543D74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FBSA (IMI)'!$AD$54:$AD$66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865.26154400912446</c:v>
                </c:pt>
                <c:pt idx="2">
                  <c:v>864.95289277832853</c:v>
                </c:pt>
                <c:pt idx="3">
                  <c:v>863.17772554683097</c:v>
                </c:pt>
                <c:pt idx="4">
                  <c:v>853.08387232014013</c:v>
                </c:pt>
                <c:pt idx="5">
                  <c:v>799.20326911063046</c:v>
                </c:pt>
                <c:pt idx="6">
                  <c:v>585.8693424952171</c:v>
                </c:pt>
                <c:pt idx="7">
                  <c:v>230.75370560715422</c:v>
                </c:pt>
                <c:pt idx="8">
                  <c:v>51.341129780057983</c:v>
                </c:pt>
                <c:pt idx="9">
                  <c:v>9.3645059725450643</c:v>
                </c:pt>
                <c:pt idx="10">
                  <c:v>1.6389609528166174</c:v>
                </c:pt>
                <c:pt idx="11">
                  <c:v>0.28472827428984598</c:v>
                </c:pt>
                <c:pt idx="12" formatCode="0.00">
                  <c:v>4.9400379985286846E-2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0C-4299-ABA1-61DF8543D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(IMI)'!$B$25:$B$45,'CA - CPF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CPF FBSA (IMI)'!$C$25:$C$45,'CA - CPF FBSA (IMI)'!$C$91:$C$135)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915.37810682178747</c:v>
                </c:pt>
                <c:pt idx="22">
                  <c:v>1035.7095011457784</c:v>
                </c:pt>
                <c:pt idx="23">
                  <c:v>1011.3567189611611</c:v>
                </c:pt>
                <c:pt idx="24">
                  <c:v>888.16029143898004</c:v>
                </c:pt>
                <c:pt idx="25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14-4320-B684-93F7A05EC01D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CPF FBSA (IMI)'!$AK$38:$AK$50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865.326343178515</c:v>
                </c:pt>
                <c:pt idx="11">
                  <c:v>865.32632848213757</c:v>
                </c:pt>
                <c:pt idx="12" formatCode="0.00">
                  <c:v>846.21626837389556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14-4320-B684-93F7A05EC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(IMI)'!$B$25:$B$45,'CA - CPF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('CA - CPF FBSA (IMI)'!$C$25:$C$45,'CA - CPF FBSA (IMI)'!$C$91:$C$135)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915.37810682178747</c:v>
                </c:pt>
                <c:pt idx="22">
                  <c:v>1035.7095011457784</c:v>
                </c:pt>
                <c:pt idx="23">
                  <c:v>1011.3567189611611</c:v>
                </c:pt>
                <c:pt idx="24">
                  <c:v>888.16029143898004</c:v>
                </c:pt>
                <c:pt idx="25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D6-4C88-B271-9FFAFA2ECBC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(IMI)'!$AJ$54:$AJ$66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CPF FBSA (IMI)'!$AK$54:$AK$66</c:f>
              <c:numCache>
                <c:formatCode>General</c:formatCode>
                <c:ptCount val="13"/>
                <c:pt idx="0">
                  <c:v>865.32634317852614</c:v>
                </c:pt>
                <c:pt idx="1">
                  <c:v>865.32634317852614</c:v>
                </c:pt>
                <c:pt idx="2">
                  <c:v>865.32634317852614</c:v>
                </c:pt>
                <c:pt idx="3">
                  <c:v>865.32634317852614</c:v>
                </c:pt>
                <c:pt idx="4">
                  <c:v>865.32634317852614</c:v>
                </c:pt>
                <c:pt idx="5">
                  <c:v>865.32634317852614</c:v>
                </c:pt>
                <c:pt idx="6">
                  <c:v>865.32634317852614</c:v>
                </c:pt>
                <c:pt idx="7">
                  <c:v>865.32634317852614</c:v>
                </c:pt>
                <c:pt idx="8">
                  <c:v>865.32634317852614</c:v>
                </c:pt>
                <c:pt idx="9">
                  <c:v>865.32634317852614</c:v>
                </c:pt>
                <c:pt idx="10">
                  <c:v>865.326343178515</c:v>
                </c:pt>
                <c:pt idx="11">
                  <c:v>865.32632848213757</c:v>
                </c:pt>
                <c:pt idx="12" formatCode="0.00">
                  <c:v>846.21626837389556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D6-4C88-B271-9FFAFA2E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(CPF)'!$C$46:$C$90</c:f>
              <c:numCache>
                <c:formatCode>General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 formatCode="0.00">
                  <c:v>1019.9518185557318</c:v>
                </c:pt>
                <c:pt idx="6" formatCode="0.00">
                  <c:v>832.29214407426991</c:v>
                </c:pt>
                <c:pt idx="7" formatCode="0.00">
                  <c:v>1243.424408014572</c:v>
                </c:pt>
                <c:pt idx="8" formatCode="0.00">
                  <c:v>968.38122098830718</c:v>
                </c:pt>
                <c:pt idx="9" formatCode="0.00">
                  <c:v>1027.1144015512075</c:v>
                </c:pt>
                <c:pt idx="10" formatCode="0.00">
                  <c:v>1040.0070509430636</c:v>
                </c:pt>
                <c:pt idx="11" formatCode="0.00">
                  <c:v>805.07432869146248</c:v>
                </c:pt>
                <c:pt idx="12" formatCode="0.00">
                  <c:v>968.38122098830718</c:v>
                </c:pt>
                <c:pt idx="13" formatCode="0.00">
                  <c:v>872.4026088489336</c:v>
                </c:pt>
                <c:pt idx="14" formatCode="0.00">
                  <c:v>873.83512544802863</c:v>
                </c:pt>
                <c:pt idx="15" formatCode="0.00">
                  <c:v>882.43022504259943</c:v>
                </c:pt>
                <c:pt idx="16" formatCode="0.00">
                  <c:v>853.77989306069685</c:v>
                </c:pt>
                <c:pt idx="17" formatCode="0.00">
                  <c:v>872.4026088489336</c:v>
                </c:pt>
                <c:pt idx="18" formatCode="0.00">
                  <c:v>870.97009224983844</c:v>
                </c:pt>
                <c:pt idx="19" formatCode="0.00">
                  <c:v>948.32598860097528</c:v>
                </c:pt>
                <c:pt idx="20" formatCode="0.00">
                  <c:v>886.72777483988489</c:v>
                </c:pt>
                <c:pt idx="21" formatCode="0.00">
                  <c:v>826.56207767788942</c:v>
                </c:pt>
                <c:pt idx="22" formatCode="0.00">
                  <c:v>1187.556260649862</c:v>
                </c:pt>
                <c:pt idx="23" formatCode="0.00">
                  <c:v>935.43333920911914</c:v>
                </c:pt>
                <c:pt idx="24" formatCode="0.00">
                  <c:v>952.62353839826073</c:v>
                </c:pt>
              </c:numCache>
            </c:numRef>
          </c:xVal>
          <c:yVal>
            <c:numRef>
              <c:f>'CA - FBSA IMI (CPF)'!$E$46:$E$90</c:f>
              <c:numCache>
                <c:formatCode>0.00</c:formatCode>
                <c:ptCount val="45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892.0700876873392</c:v>
                </c:pt>
                <c:pt idx="13">
                  <c:v>892.0700876873392</c:v>
                </c:pt>
                <c:pt idx="14">
                  <c:v>892.0700876873392</c:v>
                </c:pt>
                <c:pt idx="15">
                  <c:v>892.0700876873392</c:v>
                </c:pt>
                <c:pt idx="16">
                  <c:v>892.0700876873392</c:v>
                </c:pt>
                <c:pt idx="17">
                  <c:v>892.0700876873392</c:v>
                </c:pt>
                <c:pt idx="18">
                  <c:v>892.0700876873392</c:v>
                </c:pt>
                <c:pt idx="19">
                  <c:v>892.0700876873392</c:v>
                </c:pt>
                <c:pt idx="20">
                  <c:v>892.0700876873392</c:v>
                </c:pt>
                <c:pt idx="21">
                  <c:v>892.0700876873392</c:v>
                </c:pt>
                <c:pt idx="22">
                  <c:v>892.0700876873392</c:v>
                </c:pt>
                <c:pt idx="23">
                  <c:v>892.0700876873392</c:v>
                </c:pt>
                <c:pt idx="24">
                  <c:v>892.0700876873392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D8-4896-80EA-07324011D242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FBSA IMI (CPF)'!$E$91:$E$135</c:f>
              <c:numCache>
                <c:formatCode>0.00</c:formatCode>
                <c:ptCount val="45"/>
                <c:pt idx="0">
                  <c:v>891.23530641487821</c:v>
                </c:pt>
                <c:pt idx="1">
                  <c:v>891.23530641487821</c:v>
                </c:pt>
                <c:pt idx="2">
                  <c:v>891.23530641487821</c:v>
                </c:pt>
                <c:pt idx="3">
                  <c:v>891.23530641487821</c:v>
                </c:pt>
                <c:pt idx="4">
                  <c:v>891.23530641487821</c:v>
                </c:pt>
                <c:pt idx="5">
                  <c:v>882.84937878423159</c:v>
                </c:pt>
                <c:pt idx="6">
                  <c:v>882.84937878423159</c:v>
                </c:pt>
                <c:pt idx="7">
                  <c:v>882.84937878423159</c:v>
                </c:pt>
                <c:pt idx="8">
                  <c:v>882.84937878423159</c:v>
                </c:pt>
                <c:pt idx="9">
                  <c:v>882.84937878423159</c:v>
                </c:pt>
                <c:pt idx="10">
                  <c:v>799.01694088244562</c:v>
                </c:pt>
                <c:pt idx="11">
                  <c:v>799.01694088244562</c:v>
                </c:pt>
                <c:pt idx="12">
                  <c:v>799.01694088244562</c:v>
                </c:pt>
                <c:pt idx="13">
                  <c:v>799.01694088244562</c:v>
                </c:pt>
                <c:pt idx="14">
                  <c:v>799.01694088244562</c:v>
                </c:pt>
                <c:pt idx="15">
                  <c:v>388.09427472836319</c:v>
                </c:pt>
                <c:pt idx="16">
                  <c:v>388.09427472836319</c:v>
                </c:pt>
                <c:pt idx="17">
                  <c:v>388.09427472836319</c:v>
                </c:pt>
                <c:pt idx="18">
                  <c:v>388.09427472836319</c:v>
                </c:pt>
                <c:pt idx="19">
                  <c:v>388.09427472836319</c:v>
                </c:pt>
                <c:pt idx="20">
                  <c:v>57.627108095241795</c:v>
                </c:pt>
                <c:pt idx="21">
                  <c:v>57.627108095241795</c:v>
                </c:pt>
                <c:pt idx="22">
                  <c:v>57.627108095241795</c:v>
                </c:pt>
                <c:pt idx="23">
                  <c:v>57.627108095241795</c:v>
                </c:pt>
                <c:pt idx="24">
                  <c:v>57.627108095241795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D8-4896-80EA-07324011D242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(CPF)'!$C$136:$C$225</c:f>
              <c:numCache>
                <c:formatCode>0.00</c:formatCode>
                <c:ptCount val="90"/>
                <c:pt idx="0">
                  <c:v>901.05294083083618</c:v>
                </c:pt>
                <c:pt idx="1">
                  <c:v>1047.1696339385392</c:v>
                </c:pt>
                <c:pt idx="2">
                  <c:v>962.6511545919268</c:v>
                </c:pt>
                <c:pt idx="3">
                  <c:v>1322.212820964804</c:v>
                </c:pt>
                <c:pt idx="4">
                  <c:v>965.51618779011687</c:v>
                </c:pt>
                <c:pt idx="5">
                  <c:v>929.70327281273876</c:v>
                </c:pt>
                <c:pt idx="6">
                  <c:v>901.05294083083618</c:v>
                </c:pt>
                <c:pt idx="7">
                  <c:v>931.1357894118338</c:v>
                </c:pt>
                <c:pt idx="8">
                  <c:v>817.96697808331862</c:v>
                </c:pt>
                <c:pt idx="9">
                  <c:v>1008.4916857629707</c:v>
                </c:pt>
                <c:pt idx="10">
                  <c:v>802.20929549327229</c:v>
                </c:pt>
                <c:pt idx="11">
                  <c:v>754.93624772313296</c:v>
                </c:pt>
                <c:pt idx="12">
                  <c:v>965.51618779011687</c:v>
                </c:pt>
                <c:pt idx="13">
                  <c:v>919.67565661907292</c:v>
                </c:pt>
                <c:pt idx="14">
                  <c:v>815.10194488512843</c:v>
                </c:pt>
                <c:pt idx="15">
                  <c:v>479.89306069686819</c:v>
                </c:pt>
                <c:pt idx="16">
                  <c:v>449.81021211587051</c:v>
                </c:pt>
                <c:pt idx="17">
                  <c:v>343.80398378283098</c:v>
                </c:pt>
                <c:pt idx="18">
                  <c:v>332.34385099006994</c:v>
                </c:pt>
                <c:pt idx="19">
                  <c:v>491.35319348962923</c:v>
                </c:pt>
                <c:pt idx="20">
                  <c:v>157.5768259004642</c:v>
                </c:pt>
                <c:pt idx="21">
                  <c:v>183.36212468417651</c:v>
                </c:pt>
                <c:pt idx="22">
                  <c:v>97.411128738468776</c:v>
                </c:pt>
                <c:pt idx="23">
                  <c:v>126.06146072037134</c:v>
                </c:pt>
                <c:pt idx="24">
                  <c:v>163.30689229684472</c:v>
                </c:pt>
                <c:pt idx="25">
                  <c:v>674.71531817380583</c:v>
                </c:pt>
                <c:pt idx="26">
                  <c:v>848.04982666431636</c:v>
                </c:pt>
                <c:pt idx="27">
                  <c:v>883.86274164169458</c:v>
                </c:pt>
                <c:pt idx="28">
                  <c:v>945.4609554027852</c:v>
                </c:pt>
                <c:pt idx="29">
                  <c:v>756.36876432222812</c:v>
                </c:pt>
                <c:pt idx="30">
                  <c:v>743.47611493037198</c:v>
                </c:pt>
                <c:pt idx="31">
                  <c:v>541.49127445795875</c:v>
                </c:pt>
                <c:pt idx="32">
                  <c:v>816.53446148422358</c:v>
                </c:pt>
                <c:pt idx="33">
                  <c:v>883.86274164169458</c:v>
                </c:pt>
                <c:pt idx="34">
                  <c:v>782.15406310594051</c:v>
                </c:pt>
                <c:pt idx="35">
                  <c:v>873.83512544802863</c:v>
                </c:pt>
                <c:pt idx="36">
                  <c:v>838.02221047065052</c:v>
                </c:pt>
                <c:pt idx="37">
                  <c:v>779.2890299077502</c:v>
                </c:pt>
                <c:pt idx="38">
                  <c:v>875.26764204712379</c:v>
                </c:pt>
                <c:pt idx="39">
                  <c:v>729.15094893942069</c:v>
                </c:pt>
                <c:pt idx="40">
                  <c:v>710.52823315118394</c:v>
                </c:pt>
                <c:pt idx="41">
                  <c:v>704.79816675480356</c:v>
                </c:pt>
                <c:pt idx="42">
                  <c:v>598.79193842176392</c:v>
                </c:pt>
                <c:pt idx="43">
                  <c:v>641.76743639461779</c:v>
                </c:pt>
                <c:pt idx="44">
                  <c:v>667.55273517833007</c:v>
                </c:pt>
                <c:pt idx="45">
                  <c:v>136.08907691403726</c:v>
                </c:pt>
                <c:pt idx="46">
                  <c:v>265.01557083259883</c:v>
                </c:pt>
                <c:pt idx="47">
                  <c:v>330.91133439097484</c:v>
                </c:pt>
                <c:pt idx="48">
                  <c:v>181.92960808508138</c:v>
                </c:pt>
                <c:pt idx="49">
                  <c:v>151.84675950408368</c:v>
                </c:pt>
                <c:pt idx="50">
                  <c:v>726.2859157412305</c:v>
                </c:pt>
                <c:pt idx="51">
                  <c:v>779.2890299077502</c:v>
                </c:pt>
                <c:pt idx="52">
                  <c:v>838.02221047065052</c:v>
                </c:pt>
                <c:pt idx="53">
                  <c:v>750.63869792584762</c:v>
                </c:pt>
                <c:pt idx="54">
                  <c:v>752.07121452494277</c:v>
                </c:pt>
                <c:pt idx="55">
                  <c:v>700.5006169575181</c:v>
                </c:pt>
                <c:pt idx="56">
                  <c:v>863.8075092543628</c:v>
                </c:pt>
                <c:pt idx="57">
                  <c:v>915.37810682178747</c:v>
                </c:pt>
                <c:pt idx="58">
                  <c:v>684.74293436747166</c:v>
                </c:pt>
                <c:pt idx="59">
                  <c:v>790.74916270051131</c:v>
                </c:pt>
                <c:pt idx="60">
                  <c:v>795.04671249779665</c:v>
                </c:pt>
                <c:pt idx="61">
                  <c:v>681.87790116928136</c:v>
                </c:pt>
                <c:pt idx="62">
                  <c:v>633.17233680004699</c:v>
                </c:pt>
                <c:pt idx="63">
                  <c:v>803.64181209236745</c:v>
                </c:pt>
                <c:pt idx="64">
                  <c:v>542.9237910570539</c:v>
                </c:pt>
                <c:pt idx="65">
                  <c:v>366.72424936835301</c:v>
                </c:pt>
                <c:pt idx="66">
                  <c:v>368.15676596744817</c:v>
                </c:pt>
                <c:pt idx="67">
                  <c:v>363.85921617016277</c:v>
                </c:pt>
                <c:pt idx="68">
                  <c:v>439.78259592220462</c:v>
                </c:pt>
                <c:pt idx="69">
                  <c:v>409.69974734120689</c:v>
                </c:pt>
                <c:pt idx="70">
                  <c:v>219.17503966155476</c:v>
                </c:pt>
                <c:pt idx="71">
                  <c:v>186.22715788236675</c:v>
                </c:pt>
                <c:pt idx="72">
                  <c:v>210.57994006698397</c:v>
                </c:pt>
                <c:pt idx="73">
                  <c:v>160.44185909865445</c:v>
                </c:pt>
                <c:pt idx="74">
                  <c:v>191.95722427874728</c:v>
                </c:pt>
              </c:numCache>
            </c:numRef>
          </c:xVal>
          <c:yVal>
            <c:numRef>
              <c:f>'CA - FBSA IMI (CPF)'!$E$136:$E$225</c:f>
              <c:numCache>
                <c:formatCode>0.00</c:formatCode>
                <c:ptCount val="90"/>
                <c:pt idx="0">
                  <c:v>891.74992129552777</c:v>
                </c:pt>
                <c:pt idx="1">
                  <c:v>891.74992129552777</c:v>
                </c:pt>
                <c:pt idx="2">
                  <c:v>891.74992129552777</c:v>
                </c:pt>
                <c:pt idx="3">
                  <c:v>891.74992129552777</c:v>
                </c:pt>
                <c:pt idx="4">
                  <c:v>891.74992129552777</c:v>
                </c:pt>
                <c:pt idx="5">
                  <c:v>888.36588412586423</c:v>
                </c:pt>
                <c:pt idx="6">
                  <c:v>888.36588412586423</c:v>
                </c:pt>
                <c:pt idx="7">
                  <c:v>888.36588412586423</c:v>
                </c:pt>
                <c:pt idx="8">
                  <c:v>888.36588412586423</c:v>
                </c:pt>
                <c:pt idx="9">
                  <c:v>888.36588412586423</c:v>
                </c:pt>
                <c:pt idx="10">
                  <c:v>849.25125431712956</c:v>
                </c:pt>
                <c:pt idx="11">
                  <c:v>849.25125431712956</c:v>
                </c:pt>
                <c:pt idx="12">
                  <c:v>849.25125431712956</c:v>
                </c:pt>
                <c:pt idx="13">
                  <c:v>849.25125431712956</c:v>
                </c:pt>
                <c:pt idx="14">
                  <c:v>849.25125431712956</c:v>
                </c:pt>
                <c:pt idx="15">
                  <c:v>536.59055312874818</c:v>
                </c:pt>
                <c:pt idx="16">
                  <c:v>536.59055312874818</c:v>
                </c:pt>
                <c:pt idx="17">
                  <c:v>536.59055312874818</c:v>
                </c:pt>
                <c:pt idx="18">
                  <c:v>536.59055312874818</c:v>
                </c:pt>
                <c:pt idx="19">
                  <c:v>536.59055312874818</c:v>
                </c:pt>
                <c:pt idx="20">
                  <c:v>78.098523013001682</c:v>
                </c:pt>
                <c:pt idx="21">
                  <c:v>78.098523013001682</c:v>
                </c:pt>
                <c:pt idx="22">
                  <c:v>78.098523013001682</c:v>
                </c:pt>
                <c:pt idx="23">
                  <c:v>78.098523013001682</c:v>
                </c:pt>
                <c:pt idx="24">
                  <c:v>78.098523013001682</c:v>
                </c:pt>
                <c:pt idx="25">
                  <c:v>892.06242216843521</c:v>
                </c:pt>
                <c:pt idx="26">
                  <c:v>892.06242216843521</c:v>
                </c:pt>
                <c:pt idx="27">
                  <c:v>892.06242216843521</c:v>
                </c:pt>
                <c:pt idx="28">
                  <c:v>892.06242216843521</c:v>
                </c:pt>
                <c:pt idx="29">
                  <c:v>892.06242216843521</c:v>
                </c:pt>
                <c:pt idx="30">
                  <c:v>891.97267819534125</c:v>
                </c:pt>
                <c:pt idx="31">
                  <c:v>891.97267819534125</c:v>
                </c:pt>
                <c:pt idx="32">
                  <c:v>891.97267819534125</c:v>
                </c:pt>
                <c:pt idx="33">
                  <c:v>891.97267819534125</c:v>
                </c:pt>
                <c:pt idx="34">
                  <c:v>891.97267819534125</c:v>
                </c:pt>
                <c:pt idx="35">
                  <c:v>890.64869824193386</c:v>
                </c:pt>
                <c:pt idx="36">
                  <c:v>890.64869824193386</c:v>
                </c:pt>
                <c:pt idx="37">
                  <c:v>890.64869824193386</c:v>
                </c:pt>
                <c:pt idx="38">
                  <c:v>890.64869824193386</c:v>
                </c:pt>
                <c:pt idx="39">
                  <c:v>890.64869824193386</c:v>
                </c:pt>
                <c:pt idx="40">
                  <c:v>864.19684368608966</c:v>
                </c:pt>
                <c:pt idx="41">
                  <c:v>864.19684368608966</c:v>
                </c:pt>
                <c:pt idx="42">
                  <c:v>864.19684368608966</c:v>
                </c:pt>
                <c:pt idx="43">
                  <c:v>864.19684368608966</c:v>
                </c:pt>
                <c:pt idx="44">
                  <c:v>864.19684368608966</c:v>
                </c:pt>
                <c:pt idx="45">
                  <c:v>333.49223538287754</c:v>
                </c:pt>
                <c:pt idx="46">
                  <c:v>333.49223538287754</c:v>
                </c:pt>
                <c:pt idx="47">
                  <c:v>333.49223538287754</c:v>
                </c:pt>
                <c:pt idx="48">
                  <c:v>333.49223538287754</c:v>
                </c:pt>
                <c:pt idx="49">
                  <c:v>333.49223538287754</c:v>
                </c:pt>
                <c:pt idx="50">
                  <c:v>891.9884781552654</c:v>
                </c:pt>
                <c:pt idx="51">
                  <c:v>891.9884781552654</c:v>
                </c:pt>
                <c:pt idx="52">
                  <c:v>891.9884781552654</c:v>
                </c:pt>
                <c:pt idx="53">
                  <c:v>891.9884781552654</c:v>
                </c:pt>
                <c:pt idx="54">
                  <c:v>891.9884781552654</c:v>
                </c:pt>
                <c:pt idx="55">
                  <c:v>891.08152440908646</c:v>
                </c:pt>
                <c:pt idx="56">
                  <c:v>891.08152440908646</c:v>
                </c:pt>
                <c:pt idx="57">
                  <c:v>891.08152440908646</c:v>
                </c:pt>
                <c:pt idx="58">
                  <c:v>891.08152440908646</c:v>
                </c:pt>
                <c:pt idx="59">
                  <c:v>891.08152440908646</c:v>
                </c:pt>
                <c:pt idx="60">
                  <c:v>879.17950493418186</c:v>
                </c:pt>
                <c:pt idx="61">
                  <c:v>879.17950493418186</c:v>
                </c:pt>
                <c:pt idx="62">
                  <c:v>879.17950493418186</c:v>
                </c:pt>
                <c:pt idx="63">
                  <c:v>879.17950493418186</c:v>
                </c:pt>
                <c:pt idx="64">
                  <c:v>879.17950493418186</c:v>
                </c:pt>
                <c:pt idx="65">
                  <c:v>723.07261468685522</c:v>
                </c:pt>
                <c:pt idx="66">
                  <c:v>723.07261468685522</c:v>
                </c:pt>
                <c:pt idx="67">
                  <c:v>723.07261468685522</c:v>
                </c:pt>
                <c:pt idx="68">
                  <c:v>723.07261468685522</c:v>
                </c:pt>
                <c:pt idx="69">
                  <c:v>723.07261468685522</c:v>
                </c:pt>
                <c:pt idx="70">
                  <c:v>129.14647559148978</c:v>
                </c:pt>
                <c:pt idx="71">
                  <c:v>129.14647559148978</c:v>
                </c:pt>
                <c:pt idx="72">
                  <c:v>129.14647559148978</c:v>
                </c:pt>
                <c:pt idx="73">
                  <c:v>129.14647559148978</c:v>
                </c:pt>
                <c:pt idx="74">
                  <c:v>129.14647559148978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8-4896-80EA-07324011D242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xVal>
          <c:y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D8-4896-80EA-07324011D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(CPF)'!$E$228:$E$317</c:f>
              <c:numCache>
                <c:formatCode>General</c:formatCode>
                <c:ptCount val="90"/>
                <c:pt idx="0">
                  <c:v>0.11226256598391796</c:v>
                </c:pt>
                <c:pt idx="1">
                  <c:v>0.11226256598391796</c:v>
                </c:pt>
                <c:pt idx="2">
                  <c:v>0.11226256598391796</c:v>
                </c:pt>
                <c:pt idx="3">
                  <c:v>0.11226256598391796</c:v>
                </c:pt>
                <c:pt idx="4">
                  <c:v>0.11226256598391796</c:v>
                </c:pt>
                <c:pt idx="5">
                  <c:v>0.22452513196783591</c:v>
                </c:pt>
                <c:pt idx="6">
                  <c:v>0.22452513196783591</c:v>
                </c:pt>
                <c:pt idx="7">
                  <c:v>0.22452513196783591</c:v>
                </c:pt>
                <c:pt idx="8">
                  <c:v>0.22452513196783591</c:v>
                </c:pt>
                <c:pt idx="9">
                  <c:v>0.22452513196783591</c:v>
                </c:pt>
                <c:pt idx="10">
                  <c:v>0.44905026393567182</c:v>
                </c:pt>
                <c:pt idx="11">
                  <c:v>0.44905026393567182</c:v>
                </c:pt>
                <c:pt idx="12">
                  <c:v>0.44905026393567182</c:v>
                </c:pt>
                <c:pt idx="13">
                  <c:v>0.44905026393567182</c:v>
                </c:pt>
                <c:pt idx="14">
                  <c:v>0.44905026393567182</c:v>
                </c:pt>
                <c:pt idx="15">
                  <c:v>0.89810052787134365</c:v>
                </c:pt>
                <c:pt idx="16">
                  <c:v>0.89810052787134365</c:v>
                </c:pt>
                <c:pt idx="17">
                  <c:v>0.89810052787134365</c:v>
                </c:pt>
                <c:pt idx="18">
                  <c:v>0.89810052787134365</c:v>
                </c:pt>
                <c:pt idx="19">
                  <c:v>0.89810052787134365</c:v>
                </c:pt>
                <c:pt idx="20">
                  <c:v>1.7962010557426873</c:v>
                </c:pt>
                <c:pt idx="21">
                  <c:v>1.7962010557426873</c:v>
                </c:pt>
                <c:pt idx="22">
                  <c:v>1.7962010557426873</c:v>
                </c:pt>
                <c:pt idx="23">
                  <c:v>1.7962010557426873</c:v>
                </c:pt>
                <c:pt idx="24">
                  <c:v>1.7962010557426873</c:v>
                </c:pt>
                <c:pt idx="25">
                  <c:v>6.7289433583647681E-2</c:v>
                </c:pt>
                <c:pt idx="26">
                  <c:v>6.7289433583647681E-2</c:v>
                </c:pt>
                <c:pt idx="27">
                  <c:v>6.7289433583647681E-2</c:v>
                </c:pt>
                <c:pt idx="28">
                  <c:v>6.7289433583647681E-2</c:v>
                </c:pt>
                <c:pt idx="29">
                  <c:v>6.7289433583647681E-2</c:v>
                </c:pt>
                <c:pt idx="30">
                  <c:v>0.13457886716729536</c:v>
                </c:pt>
                <c:pt idx="31">
                  <c:v>0.13457886716729536</c:v>
                </c:pt>
                <c:pt idx="32">
                  <c:v>0.13457886716729536</c:v>
                </c:pt>
                <c:pt idx="33">
                  <c:v>0.13457886716729536</c:v>
                </c:pt>
                <c:pt idx="34">
                  <c:v>0.13457886716729536</c:v>
                </c:pt>
                <c:pt idx="35">
                  <c:v>0.26915773433459073</c:v>
                </c:pt>
                <c:pt idx="36">
                  <c:v>0.26915773433459073</c:v>
                </c:pt>
                <c:pt idx="37">
                  <c:v>0.26915773433459073</c:v>
                </c:pt>
                <c:pt idx="38">
                  <c:v>0.26915773433459073</c:v>
                </c:pt>
                <c:pt idx="39">
                  <c:v>0.26915773433459073</c:v>
                </c:pt>
                <c:pt idx="40">
                  <c:v>0.53831546866918145</c:v>
                </c:pt>
                <c:pt idx="41">
                  <c:v>0.53831546866918145</c:v>
                </c:pt>
                <c:pt idx="42">
                  <c:v>0.53831546866918145</c:v>
                </c:pt>
                <c:pt idx="43">
                  <c:v>0.53831546866918145</c:v>
                </c:pt>
                <c:pt idx="44">
                  <c:v>0.53831546866918145</c:v>
                </c:pt>
                <c:pt idx="45">
                  <c:v>1.0766309373383629</c:v>
                </c:pt>
                <c:pt idx="46">
                  <c:v>1.0766309373383629</c:v>
                </c:pt>
                <c:pt idx="47">
                  <c:v>1.0766309373383629</c:v>
                </c:pt>
                <c:pt idx="48">
                  <c:v>1.0766309373383629</c:v>
                </c:pt>
                <c:pt idx="49">
                  <c:v>1.0766309373383629</c:v>
                </c:pt>
                <c:pt idx="50">
                  <c:v>8.9775999783782826E-2</c:v>
                </c:pt>
                <c:pt idx="51">
                  <c:v>8.9775999783782826E-2</c:v>
                </c:pt>
                <c:pt idx="52">
                  <c:v>8.9775999783782826E-2</c:v>
                </c:pt>
                <c:pt idx="53">
                  <c:v>8.9775999783782826E-2</c:v>
                </c:pt>
                <c:pt idx="54">
                  <c:v>8.9775999783782826E-2</c:v>
                </c:pt>
                <c:pt idx="55">
                  <c:v>0.17955199956756565</c:v>
                </c:pt>
                <c:pt idx="56">
                  <c:v>0.17955199956756565</c:v>
                </c:pt>
                <c:pt idx="57">
                  <c:v>0.17955199956756565</c:v>
                </c:pt>
                <c:pt idx="58">
                  <c:v>0.17955199956756565</c:v>
                </c:pt>
                <c:pt idx="59">
                  <c:v>0.17955199956756565</c:v>
                </c:pt>
                <c:pt idx="60">
                  <c:v>0.3591039991351313</c:v>
                </c:pt>
                <c:pt idx="61">
                  <c:v>0.3591039991351313</c:v>
                </c:pt>
                <c:pt idx="62">
                  <c:v>0.3591039991351313</c:v>
                </c:pt>
                <c:pt idx="63">
                  <c:v>0.3591039991351313</c:v>
                </c:pt>
                <c:pt idx="64">
                  <c:v>0.3591039991351313</c:v>
                </c:pt>
                <c:pt idx="65">
                  <c:v>0.7182079982702626</c:v>
                </c:pt>
                <c:pt idx="66">
                  <c:v>0.7182079982702626</c:v>
                </c:pt>
                <c:pt idx="67">
                  <c:v>0.7182079982702626</c:v>
                </c:pt>
                <c:pt idx="68">
                  <c:v>0.7182079982702626</c:v>
                </c:pt>
                <c:pt idx="69">
                  <c:v>0.7182079982702626</c:v>
                </c:pt>
                <c:pt idx="70">
                  <c:v>1.4364159965405252</c:v>
                </c:pt>
                <c:pt idx="71">
                  <c:v>1.4364159965405252</c:v>
                </c:pt>
                <c:pt idx="72">
                  <c:v>1.4364159965405252</c:v>
                </c:pt>
                <c:pt idx="73">
                  <c:v>1.4364159965405252</c:v>
                </c:pt>
                <c:pt idx="74">
                  <c:v>1.4364159965405252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(CPF)'!$F$228:$F$317</c:f>
              <c:numCache>
                <c:formatCode>0.00</c:formatCode>
                <c:ptCount val="90"/>
                <c:pt idx="0">
                  <c:v>9.3030195353084082</c:v>
                </c:pt>
                <c:pt idx="1">
                  <c:v>155.41971264301139</c:v>
                </c:pt>
                <c:pt idx="2">
                  <c:v>70.901233296399027</c:v>
                </c:pt>
                <c:pt idx="3">
                  <c:v>430.46289966927623</c:v>
                </c:pt>
                <c:pt idx="4">
                  <c:v>73.766266494589104</c:v>
                </c:pt>
                <c:pt idx="5">
                  <c:v>41.337388686874533</c:v>
                </c:pt>
                <c:pt idx="6">
                  <c:v>12.687056704971951</c:v>
                </c:pt>
                <c:pt idx="7">
                  <c:v>42.769905285969571</c:v>
                </c:pt>
                <c:pt idx="8">
                  <c:v>-70.398906042545605</c:v>
                </c:pt>
                <c:pt idx="9">
                  <c:v>120.12580163710652</c:v>
                </c:pt>
                <c:pt idx="10">
                  <c:v>-47.041958823857271</c:v>
                </c:pt>
                <c:pt idx="11">
                  <c:v>-94.3150065939966</c:v>
                </c:pt>
                <c:pt idx="12">
                  <c:v>116.26493347298731</c:v>
                </c:pt>
                <c:pt idx="13">
                  <c:v>70.42440230194336</c:v>
                </c:pt>
                <c:pt idx="14">
                  <c:v>-34.149309432001132</c:v>
                </c:pt>
                <c:pt idx="15">
                  <c:v>-56.697492431879994</c:v>
                </c:pt>
                <c:pt idx="16">
                  <c:v>-86.78034101287767</c:v>
                </c:pt>
                <c:pt idx="17">
                  <c:v>-192.7865693459172</c:v>
                </c:pt>
                <c:pt idx="18">
                  <c:v>-204.24670213867824</c:v>
                </c:pt>
                <c:pt idx="19">
                  <c:v>-45.237359639118949</c:v>
                </c:pt>
                <c:pt idx="20">
                  <c:v>79.478302887462519</c:v>
                </c:pt>
                <c:pt idx="21">
                  <c:v>105.26360167117483</c:v>
                </c:pt>
                <c:pt idx="22">
                  <c:v>19.312605725467094</c:v>
                </c:pt>
                <c:pt idx="23">
                  <c:v>47.962937707369662</c:v>
                </c:pt>
                <c:pt idx="24">
                  <c:v>85.208369283843041</c:v>
                </c:pt>
                <c:pt idx="25">
                  <c:v>-217.34710399462938</c:v>
                </c:pt>
                <c:pt idx="26">
                  <c:v>-44.012595504118849</c:v>
                </c:pt>
                <c:pt idx="27">
                  <c:v>-8.1996805267406216</c:v>
                </c:pt>
                <c:pt idx="28">
                  <c:v>53.398533234349998</c:v>
                </c:pt>
                <c:pt idx="29">
                  <c:v>-135.69365784620709</c:v>
                </c:pt>
                <c:pt idx="30">
                  <c:v>-148.49656326496927</c:v>
                </c:pt>
                <c:pt idx="31">
                  <c:v>-350.48140373738249</c:v>
                </c:pt>
                <c:pt idx="32">
                  <c:v>-75.438216711117661</c:v>
                </c:pt>
                <c:pt idx="33">
                  <c:v>-8.1099365536466621</c:v>
                </c:pt>
                <c:pt idx="34">
                  <c:v>-109.81861508940074</c:v>
                </c:pt>
                <c:pt idx="35">
                  <c:v>-16.813572793905223</c:v>
                </c:pt>
                <c:pt idx="36">
                  <c:v>-52.626487771283337</c:v>
                </c:pt>
                <c:pt idx="37">
                  <c:v>-111.35966833418365</c:v>
                </c:pt>
                <c:pt idx="38">
                  <c:v>-15.381056194810071</c:v>
                </c:pt>
                <c:pt idx="39">
                  <c:v>-161.49774930251317</c:v>
                </c:pt>
                <c:pt idx="40">
                  <c:v>-153.66861053490572</c:v>
                </c:pt>
                <c:pt idx="41">
                  <c:v>-159.3986769312861</c:v>
                </c:pt>
                <c:pt idx="42">
                  <c:v>-265.40490526432575</c:v>
                </c:pt>
                <c:pt idx="43">
                  <c:v>-222.42940729147188</c:v>
                </c:pt>
                <c:pt idx="44">
                  <c:v>-196.6441085077596</c:v>
                </c:pt>
                <c:pt idx="45">
                  <c:v>-197.40315846884027</c:v>
                </c:pt>
                <c:pt idx="46">
                  <c:v>-68.476664550278713</c:v>
                </c:pt>
                <c:pt idx="47">
                  <c:v>-2.5809009919026948</c:v>
                </c:pt>
                <c:pt idx="48">
                  <c:v>-151.56262729779615</c:v>
                </c:pt>
                <c:pt idx="49">
                  <c:v>-181.64547587879386</c:v>
                </c:pt>
                <c:pt idx="50">
                  <c:v>-165.7025624140349</c:v>
                </c:pt>
                <c:pt idx="51">
                  <c:v>-112.69944824751519</c:v>
                </c:pt>
                <c:pt idx="52">
                  <c:v>-53.966267684614877</c:v>
                </c:pt>
                <c:pt idx="53">
                  <c:v>-141.34978022941777</c:v>
                </c:pt>
                <c:pt idx="54">
                  <c:v>-139.91726363032262</c:v>
                </c:pt>
                <c:pt idx="55">
                  <c:v>-190.58090745156835</c:v>
                </c:pt>
                <c:pt idx="56">
                  <c:v>-27.274015154723656</c:v>
                </c:pt>
                <c:pt idx="57">
                  <c:v>24.296582412701014</c:v>
                </c:pt>
                <c:pt idx="58">
                  <c:v>-206.33859004161479</c:v>
                </c:pt>
                <c:pt idx="59">
                  <c:v>-100.33236170857515</c:v>
                </c:pt>
                <c:pt idx="60">
                  <c:v>-84.132792436385216</c:v>
                </c:pt>
                <c:pt idx="61">
                  <c:v>-197.30160376490051</c:v>
                </c:pt>
                <c:pt idx="62">
                  <c:v>-246.00716813413487</c:v>
                </c:pt>
                <c:pt idx="63">
                  <c:v>-75.537692841814419</c:v>
                </c:pt>
                <c:pt idx="64">
                  <c:v>-336.25571387712796</c:v>
                </c:pt>
                <c:pt idx="65">
                  <c:v>-356.3483653185022</c:v>
                </c:pt>
                <c:pt idx="66">
                  <c:v>-354.91584871940705</c:v>
                </c:pt>
                <c:pt idx="67">
                  <c:v>-359.21339851669245</c:v>
                </c:pt>
                <c:pt idx="68">
                  <c:v>-283.2900187646506</c:v>
                </c:pt>
                <c:pt idx="69">
                  <c:v>-313.37286734564833</c:v>
                </c:pt>
                <c:pt idx="70">
                  <c:v>90.028564070064988</c:v>
                </c:pt>
                <c:pt idx="71">
                  <c:v>57.080682290876979</c:v>
                </c:pt>
                <c:pt idx="72">
                  <c:v>81.433464475494191</c:v>
                </c:pt>
                <c:pt idx="73">
                  <c:v>31.295383507164672</c:v>
                </c:pt>
                <c:pt idx="74">
                  <c:v>62.810748687257501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59-4299-827B-7C9D67FEA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(CPF)'!$L$228:$L$317</c:f>
              <c:numCache>
                <c:formatCode>General</c:formatCode>
                <c:ptCount val="90"/>
                <c:pt idx="0">
                  <c:v>0.11226256598391796</c:v>
                </c:pt>
                <c:pt idx="1">
                  <c:v>0.11226256598391796</c:v>
                </c:pt>
                <c:pt idx="2">
                  <c:v>0.11226256598391796</c:v>
                </c:pt>
                <c:pt idx="3">
                  <c:v>0.11226256598391796</c:v>
                </c:pt>
                <c:pt idx="4">
                  <c:v>0.11226256598391796</c:v>
                </c:pt>
                <c:pt idx="5">
                  <c:v>0.22452513196783591</c:v>
                </c:pt>
                <c:pt idx="6">
                  <c:v>0.22452513196783591</c:v>
                </c:pt>
                <c:pt idx="7">
                  <c:v>0.22452513196783591</c:v>
                </c:pt>
                <c:pt idx="8">
                  <c:v>0.22452513196783591</c:v>
                </c:pt>
                <c:pt idx="9">
                  <c:v>0.22452513196783591</c:v>
                </c:pt>
                <c:pt idx="10">
                  <c:v>0.44905026393567182</c:v>
                </c:pt>
                <c:pt idx="11">
                  <c:v>0.44905026393567182</c:v>
                </c:pt>
                <c:pt idx="12">
                  <c:v>0.44905026393567182</c:v>
                </c:pt>
                <c:pt idx="13">
                  <c:v>0.44905026393567182</c:v>
                </c:pt>
                <c:pt idx="14">
                  <c:v>0.44905026393567182</c:v>
                </c:pt>
                <c:pt idx="15">
                  <c:v>0.89810052787134365</c:v>
                </c:pt>
                <c:pt idx="16">
                  <c:v>0.89810052787134365</c:v>
                </c:pt>
                <c:pt idx="17">
                  <c:v>0.89810052787134365</c:v>
                </c:pt>
                <c:pt idx="18">
                  <c:v>0.89810052787134365</c:v>
                </c:pt>
                <c:pt idx="19">
                  <c:v>0.89810052787134365</c:v>
                </c:pt>
                <c:pt idx="20">
                  <c:v>1.7962010557426873</c:v>
                </c:pt>
                <c:pt idx="21">
                  <c:v>1.7962010557426873</c:v>
                </c:pt>
                <c:pt idx="22">
                  <c:v>1.7962010557426873</c:v>
                </c:pt>
                <c:pt idx="23">
                  <c:v>1.7962010557426873</c:v>
                </c:pt>
                <c:pt idx="24">
                  <c:v>1.7962010557426873</c:v>
                </c:pt>
                <c:pt idx="25">
                  <c:v>6.7289433583647681E-2</c:v>
                </c:pt>
                <c:pt idx="26">
                  <c:v>6.7289433583647681E-2</c:v>
                </c:pt>
                <c:pt idx="27">
                  <c:v>6.7289433583647681E-2</c:v>
                </c:pt>
                <c:pt idx="28">
                  <c:v>6.7289433583647681E-2</c:v>
                </c:pt>
                <c:pt idx="29">
                  <c:v>6.7289433583647681E-2</c:v>
                </c:pt>
                <c:pt idx="30">
                  <c:v>0.13457886716729536</c:v>
                </c:pt>
                <c:pt idx="31">
                  <c:v>0.13457886716729536</c:v>
                </c:pt>
                <c:pt idx="32">
                  <c:v>0.13457886716729536</c:v>
                </c:pt>
                <c:pt idx="33">
                  <c:v>0.13457886716729536</c:v>
                </c:pt>
                <c:pt idx="34">
                  <c:v>0.13457886716729536</c:v>
                </c:pt>
                <c:pt idx="35">
                  <c:v>0.26915773433459073</c:v>
                </c:pt>
                <c:pt idx="36">
                  <c:v>0.26915773433459073</c:v>
                </c:pt>
                <c:pt idx="37">
                  <c:v>0.26915773433459073</c:v>
                </c:pt>
                <c:pt idx="38">
                  <c:v>0.26915773433459073</c:v>
                </c:pt>
                <c:pt idx="39">
                  <c:v>0.26915773433459073</c:v>
                </c:pt>
                <c:pt idx="40">
                  <c:v>0.53831546866918145</c:v>
                </c:pt>
                <c:pt idx="41">
                  <c:v>0.53831546866918145</c:v>
                </c:pt>
                <c:pt idx="42">
                  <c:v>0.53831546866918145</c:v>
                </c:pt>
                <c:pt idx="43">
                  <c:v>0.53831546866918145</c:v>
                </c:pt>
                <c:pt idx="44">
                  <c:v>0.53831546866918145</c:v>
                </c:pt>
                <c:pt idx="45">
                  <c:v>1.0766309373383629</c:v>
                </c:pt>
                <c:pt idx="46">
                  <c:v>1.0766309373383629</c:v>
                </c:pt>
                <c:pt idx="47">
                  <c:v>1.0766309373383629</c:v>
                </c:pt>
                <c:pt idx="48">
                  <c:v>1.0766309373383629</c:v>
                </c:pt>
                <c:pt idx="49">
                  <c:v>1.0766309373383629</c:v>
                </c:pt>
                <c:pt idx="50">
                  <c:v>8.9775999783782826E-2</c:v>
                </c:pt>
                <c:pt idx="51">
                  <c:v>8.9775999783782826E-2</c:v>
                </c:pt>
                <c:pt idx="52">
                  <c:v>8.9775999783782826E-2</c:v>
                </c:pt>
                <c:pt idx="53">
                  <c:v>8.9775999783782826E-2</c:v>
                </c:pt>
                <c:pt idx="54">
                  <c:v>8.9775999783782826E-2</c:v>
                </c:pt>
                <c:pt idx="55">
                  <c:v>0.17955199956756565</c:v>
                </c:pt>
                <c:pt idx="56">
                  <c:v>0.17955199956756565</c:v>
                </c:pt>
                <c:pt idx="57">
                  <c:v>0.17955199956756565</c:v>
                </c:pt>
                <c:pt idx="58">
                  <c:v>0.17955199956756565</c:v>
                </c:pt>
                <c:pt idx="59">
                  <c:v>0.17955199956756565</c:v>
                </c:pt>
                <c:pt idx="60">
                  <c:v>0.3591039991351313</c:v>
                </c:pt>
                <c:pt idx="61">
                  <c:v>0.3591039991351313</c:v>
                </c:pt>
                <c:pt idx="62">
                  <c:v>0.3591039991351313</c:v>
                </c:pt>
                <c:pt idx="63">
                  <c:v>0.3591039991351313</c:v>
                </c:pt>
                <c:pt idx="64">
                  <c:v>0.3591039991351313</c:v>
                </c:pt>
                <c:pt idx="65">
                  <c:v>0.7182079982702626</c:v>
                </c:pt>
                <c:pt idx="66">
                  <c:v>0.7182079982702626</c:v>
                </c:pt>
                <c:pt idx="67">
                  <c:v>0.7182079982702626</c:v>
                </c:pt>
                <c:pt idx="68">
                  <c:v>0.7182079982702626</c:v>
                </c:pt>
                <c:pt idx="69">
                  <c:v>0.7182079982702626</c:v>
                </c:pt>
                <c:pt idx="70">
                  <c:v>1.4364159965405252</c:v>
                </c:pt>
                <c:pt idx="71">
                  <c:v>1.4364159965405252</c:v>
                </c:pt>
                <c:pt idx="72">
                  <c:v>1.4364159965405252</c:v>
                </c:pt>
                <c:pt idx="73">
                  <c:v>1.4364159965405252</c:v>
                </c:pt>
                <c:pt idx="74">
                  <c:v>1.4364159965405252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(CPF)'!$M$228:$M$317</c:f>
              <c:numCache>
                <c:formatCode>0.00</c:formatCode>
                <c:ptCount val="90"/>
                <c:pt idx="0">
                  <c:v>9.5535741595010677</c:v>
                </c:pt>
                <c:pt idx="1">
                  <c:v>155.67026726720405</c:v>
                </c:pt>
                <c:pt idx="2">
                  <c:v>71.151787920591687</c:v>
                </c:pt>
                <c:pt idx="3">
                  <c:v>430.71345429346889</c:v>
                </c:pt>
                <c:pt idx="4">
                  <c:v>74.016821118781763</c:v>
                </c:pt>
                <c:pt idx="5">
                  <c:v>44.263651923784778</c:v>
                </c:pt>
                <c:pt idx="6">
                  <c:v>15.613319941882196</c:v>
                </c:pt>
                <c:pt idx="7">
                  <c:v>45.696168522879816</c:v>
                </c:pt>
                <c:pt idx="8">
                  <c:v>-67.47264280563536</c:v>
                </c:pt>
                <c:pt idx="9">
                  <c:v>123.05206487401676</c:v>
                </c:pt>
                <c:pt idx="10">
                  <c:v>-14.797794330495094</c:v>
                </c:pt>
                <c:pt idx="11">
                  <c:v>-62.070842100634422</c:v>
                </c:pt>
                <c:pt idx="12">
                  <c:v>148.50909796634949</c:v>
                </c:pt>
                <c:pt idx="13">
                  <c:v>102.66856679530554</c:v>
                </c:pt>
                <c:pt idx="14">
                  <c:v>-1.905144938638955</c:v>
                </c:pt>
                <c:pt idx="15">
                  <c:v>82.489307094371668</c:v>
                </c:pt>
                <c:pt idx="16">
                  <c:v>52.406458513373991</c:v>
                </c:pt>
                <c:pt idx="17">
                  <c:v>-53.599769819665539</c:v>
                </c:pt>
                <c:pt idx="18">
                  <c:v>-65.059902612426583</c:v>
                </c:pt>
                <c:pt idx="19">
                  <c:v>93.949439887132712</c:v>
                </c:pt>
                <c:pt idx="20">
                  <c:v>117.02367436942593</c:v>
                </c:pt>
                <c:pt idx="21">
                  <c:v>142.80897315313825</c:v>
                </c:pt>
                <c:pt idx="22">
                  <c:v>56.857977207430508</c:v>
                </c:pt>
                <c:pt idx="23">
                  <c:v>85.508309189333076</c:v>
                </c:pt>
                <c:pt idx="24">
                  <c:v>122.75374076580646</c:v>
                </c:pt>
                <c:pt idx="25">
                  <c:v>-217.31497444385002</c:v>
                </c:pt>
                <c:pt idx="26">
                  <c:v>-43.98046595333949</c:v>
                </c:pt>
                <c:pt idx="27">
                  <c:v>-8.1675509759612623</c:v>
                </c:pt>
                <c:pt idx="28">
                  <c:v>53.430662785129357</c:v>
                </c:pt>
                <c:pt idx="29">
                  <c:v>-135.66152829542773</c:v>
                </c:pt>
                <c:pt idx="30">
                  <c:v>-148.04734650102262</c:v>
                </c:pt>
                <c:pt idx="31">
                  <c:v>-350.03218697343584</c:v>
                </c:pt>
                <c:pt idx="32">
                  <c:v>-74.98899994717101</c:v>
                </c:pt>
                <c:pt idx="33">
                  <c:v>-7.6607197897000106</c:v>
                </c:pt>
                <c:pt idx="34">
                  <c:v>-109.36939832545409</c:v>
                </c:pt>
                <c:pt idx="35">
                  <c:v>-8.7968380757756677</c:v>
                </c:pt>
                <c:pt idx="36">
                  <c:v>-44.609753053153781</c:v>
                </c:pt>
                <c:pt idx="37">
                  <c:v>-103.3429336160541</c:v>
                </c:pt>
                <c:pt idx="38">
                  <c:v>-7.3643214766805158</c:v>
                </c:pt>
                <c:pt idx="39">
                  <c:v>-153.48101458438362</c:v>
                </c:pt>
                <c:pt idx="40">
                  <c:v>48.63891392720609</c:v>
                </c:pt>
                <c:pt idx="41">
                  <c:v>42.90884753082571</c:v>
                </c:pt>
                <c:pt idx="42">
                  <c:v>-63.097380802213934</c:v>
                </c:pt>
                <c:pt idx="43">
                  <c:v>-20.121882829360061</c:v>
                </c:pt>
                <c:pt idx="44">
                  <c:v>5.6634159543522173</c:v>
                </c:pt>
                <c:pt idx="45">
                  <c:v>131.04685145297415</c:v>
                </c:pt>
                <c:pt idx="46">
                  <c:v>259.97334537153569</c:v>
                </c:pt>
                <c:pt idx="47">
                  <c:v>325.8691089299117</c:v>
                </c:pt>
                <c:pt idx="48">
                  <c:v>176.88738262401827</c:v>
                </c:pt>
                <c:pt idx="49">
                  <c:v>146.80453404302057</c:v>
                </c:pt>
                <c:pt idx="50">
                  <c:v>-165.50784169744384</c:v>
                </c:pt>
                <c:pt idx="51">
                  <c:v>-112.50472753092413</c:v>
                </c:pt>
                <c:pt idx="52">
                  <c:v>-53.771546968023813</c:v>
                </c:pt>
                <c:pt idx="53">
                  <c:v>-141.15505951282671</c:v>
                </c:pt>
                <c:pt idx="54">
                  <c:v>-139.72254291373156</c:v>
                </c:pt>
                <c:pt idx="55">
                  <c:v>-188.1135915630399</c:v>
                </c:pt>
                <c:pt idx="56">
                  <c:v>-24.80669926619521</c:v>
                </c:pt>
                <c:pt idx="57">
                  <c:v>26.76389830122946</c:v>
                </c:pt>
                <c:pt idx="58">
                  <c:v>-203.87127415308635</c:v>
                </c:pt>
                <c:pt idx="59">
                  <c:v>-97.865045820046703</c:v>
                </c:pt>
                <c:pt idx="60">
                  <c:v>-50.266258620210465</c:v>
                </c:pt>
                <c:pt idx="61">
                  <c:v>-163.43506994872575</c:v>
                </c:pt>
                <c:pt idx="62">
                  <c:v>-212.14063431796012</c:v>
                </c:pt>
                <c:pt idx="63">
                  <c:v>-41.671159025639668</c:v>
                </c:pt>
                <c:pt idx="64">
                  <c:v>-302.38918006095321</c:v>
                </c:pt>
                <c:pt idx="65">
                  <c:v>-69.207004498443496</c:v>
                </c:pt>
                <c:pt idx="66">
                  <c:v>-67.774487899348344</c:v>
                </c:pt>
                <c:pt idx="67">
                  <c:v>-72.072037696633743</c:v>
                </c:pt>
                <c:pt idx="68">
                  <c:v>3.8513420554081108</c:v>
                </c:pt>
                <c:pt idx="69">
                  <c:v>-26.231506525589623</c:v>
                </c:pt>
                <c:pt idx="70">
                  <c:v>199.19239855261597</c:v>
                </c:pt>
                <c:pt idx="71">
                  <c:v>166.24451677342796</c:v>
                </c:pt>
                <c:pt idx="72">
                  <c:v>190.59729895804517</c:v>
                </c:pt>
                <c:pt idx="73">
                  <c:v>140.45921798971565</c:v>
                </c:pt>
                <c:pt idx="74">
                  <c:v>171.97458316980848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D-4615-90B5-930491818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(CPF)'!$O$228:$O$317</c:f>
              <c:numCache>
                <c:formatCode>General</c:formatCode>
                <c:ptCount val="90"/>
                <c:pt idx="0">
                  <c:v>0.11226256598391796</c:v>
                </c:pt>
                <c:pt idx="1">
                  <c:v>0.11226256598391796</c:v>
                </c:pt>
                <c:pt idx="2">
                  <c:v>0.11226256598391796</c:v>
                </c:pt>
                <c:pt idx="3">
                  <c:v>0.11226256598391796</c:v>
                </c:pt>
                <c:pt idx="4">
                  <c:v>0.11226256598391796</c:v>
                </c:pt>
                <c:pt idx="5">
                  <c:v>0.22452513196783591</c:v>
                </c:pt>
                <c:pt idx="6">
                  <c:v>0.22452513196783591</c:v>
                </c:pt>
                <c:pt idx="7">
                  <c:v>0.22452513196783591</c:v>
                </c:pt>
                <c:pt idx="8">
                  <c:v>0.22452513196783591</c:v>
                </c:pt>
                <c:pt idx="9">
                  <c:v>0.22452513196783591</c:v>
                </c:pt>
                <c:pt idx="10">
                  <c:v>0.44905026393567182</c:v>
                </c:pt>
                <c:pt idx="11">
                  <c:v>0.44905026393567182</c:v>
                </c:pt>
                <c:pt idx="12">
                  <c:v>0.44905026393567182</c:v>
                </c:pt>
                <c:pt idx="13">
                  <c:v>0.44905026393567182</c:v>
                </c:pt>
                <c:pt idx="14">
                  <c:v>0.44905026393567182</c:v>
                </c:pt>
                <c:pt idx="15">
                  <c:v>0.89810052787134365</c:v>
                </c:pt>
                <c:pt idx="16">
                  <c:v>0.89810052787134365</c:v>
                </c:pt>
                <c:pt idx="17">
                  <c:v>0.89810052787134365</c:v>
                </c:pt>
                <c:pt idx="18">
                  <c:v>0.89810052787134365</c:v>
                </c:pt>
                <c:pt idx="19">
                  <c:v>0.89810052787134365</c:v>
                </c:pt>
                <c:pt idx="20">
                  <c:v>1.7962010557426873</c:v>
                </c:pt>
                <c:pt idx="21">
                  <c:v>1.7962010557426873</c:v>
                </c:pt>
                <c:pt idx="22">
                  <c:v>1.7962010557426873</c:v>
                </c:pt>
                <c:pt idx="23">
                  <c:v>1.7962010557426873</c:v>
                </c:pt>
                <c:pt idx="24">
                  <c:v>1.7962010557426873</c:v>
                </c:pt>
                <c:pt idx="25">
                  <c:v>6.7289433583647681E-2</c:v>
                </c:pt>
                <c:pt idx="26">
                  <c:v>6.7289433583647681E-2</c:v>
                </c:pt>
                <c:pt idx="27">
                  <c:v>6.7289433583647681E-2</c:v>
                </c:pt>
                <c:pt idx="28">
                  <c:v>6.7289433583647681E-2</c:v>
                </c:pt>
                <c:pt idx="29">
                  <c:v>6.7289433583647681E-2</c:v>
                </c:pt>
                <c:pt idx="30">
                  <c:v>0.13457886716729536</c:v>
                </c:pt>
                <c:pt idx="31">
                  <c:v>0.13457886716729536</c:v>
                </c:pt>
                <c:pt idx="32">
                  <c:v>0.13457886716729536</c:v>
                </c:pt>
                <c:pt idx="33">
                  <c:v>0.13457886716729536</c:v>
                </c:pt>
                <c:pt idx="34">
                  <c:v>0.13457886716729536</c:v>
                </c:pt>
                <c:pt idx="35">
                  <c:v>0.26915773433459073</c:v>
                </c:pt>
                <c:pt idx="36">
                  <c:v>0.26915773433459073</c:v>
                </c:pt>
                <c:pt idx="37">
                  <c:v>0.26915773433459073</c:v>
                </c:pt>
                <c:pt idx="38">
                  <c:v>0.26915773433459073</c:v>
                </c:pt>
                <c:pt idx="39">
                  <c:v>0.26915773433459073</c:v>
                </c:pt>
                <c:pt idx="40">
                  <c:v>0.53831546866918145</c:v>
                </c:pt>
                <c:pt idx="41">
                  <c:v>0.53831546866918145</c:v>
                </c:pt>
                <c:pt idx="42">
                  <c:v>0.53831546866918145</c:v>
                </c:pt>
                <c:pt idx="43">
                  <c:v>0.53831546866918145</c:v>
                </c:pt>
                <c:pt idx="44">
                  <c:v>0.53831546866918145</c:v>
                </c:pt>
                <c:pt idx="45">
                  <c:v>1.0766309373383629</c:v>
                </c:pt>
                <c:pt idx="46">
                  <c:v>1.0766309373383629</c:v>
                </c:pt>
                <c:pt idx="47">
                  <c:v>1.0766309373383629</c:v>
                </c:pt>
                <c:pt idx="48">
                  <c:v>1.0766309373383629</c:v>
                </c:pt>
                <c:pt idx="49">
                  <c:v>1.0766309373383629</c:v>
                </c:pt>
                <c:pt idx="50">
                  <c:v>8.9775999783782826E-2</c:v>
                </c:pt>
                <c:pt idx="51">
                  <c:v>8.9775999783782826E-2</c:v>
                </c:pt>
                <c:pt idx="52">
                  <c:v>8.9775999783782826E-2</c:v>
                </c:pt>
                <c:pt idx="53">
                  <c:v>8.9775999783782826E-2</c:v>
                </c:pt>
                <c:pt idx="54">
                  <c:v>8.9775999783782826E-2</c:v>
                </c:pt>
                <c:pt idx="55">
                  <c:v>0.17955199956756565</c:v>
                </c:pt>
                <c:pt idx="56">
                  <c:v>0.17955199956756565</c:v>
                </c:pt>
                <c:pt idx="57">
                  <c:v>0.17955199956756565</c:v>
                </c:pt>
                <c:pt idx="58">
                  <c:v>0.17955199956756565</c:v>
                </c:pt>
                <c:pt idx="59">
                  <c:v>0.17955199956756565</c:v>
                </c:pt>
                <c:pt idx="60">
                  <c:v>0.3591039991351313</c:v>
                </c:pt>
                <c:pt idx="61">
                  <c:v>0.3591039991351313</c:v>
                </c:pt>
                <c:pt idx="62">
                  <c:v>0.3591039991351313</c:v>
                </c:pt>
                <c:pt idx="63">
                  <c:v>0.3591039991351313</c:v>
                </c:pt>
                <c:pt idx="64">
                  <c:v>0.3591039991351313</c:v>
                </c:pt>
                <c:pt idx="65">
                  <c:v>0.7182079982702626</c:v>
                </c:pt>
                <c:pt idx="66">
                  <c:v>0.7182079982702626</c:v>
                </c:pt>
                <c:pt idx="67">
                  <c:v>0.7182079982702626</c:v>
                </c:pt>
                <c:pt idx="68">
                  <c:v>0.7182079982702626</c:v>
                </c:pt>
                <c:pt idx="69">
                  <c:v>0.7182079982702626</c:v>
                </c:pt>
                <c:pt idx="70">
                  <c:v>1.4364159965405252</c:v>
                </c:pt>
                <c:pt idx="71">
                  <c:v>1.4364159965405252</c:v>
                </c:pt>
                <c:pt idx="72">
                  <c:v>1.4364159965405252</c:v>
                </c:pt>
                <c:pt idx="73">
                  <c:v>1.4364159965405252</c:v>
                </c:pt>
                <c:pt idx="74">
                  <c:v>1.4364159965405252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(CPF)'!$P$228:$P$317</c:f>
              <c:numCache>
                <c:formatCode>0.00</c:formatCode>
                <c:ptCount val="90"/>
                <c:pt idx="0">
                  <c:v>9.5321004451060389</c:v>
                </c:pt>
                <c:pt idx="1">
                  <c:v>155.64879355280902</c:v>
                </c:pt>
                <c:pt idx="2">
                  <c:v>71.130314206196658</c:v>
                </c:pt>
                <c:pt idx="3">
                  <c:v>430.69198057907386</c:v>
                </c:pt>
                <c:pt idx="4">
                  <c:v>73.995347404386735</c:v>
                </c:pt>
                <c:pt idx="5">
                  <c:v>43.761492591239517</c:v>
                </c:pt>
                <c:pt idx="6">
                  <c:v>15.111160609336935</c:v>
                </c:pt>
                <c:pt idx="7">
                  <c:v>45.194009190334555</c:v>
                </c:pt>
                <c:pt idx="8">
                  <c:v>-67.974802138180621</c:v>
                </c:pt>
                <c:pt idx="9">
                  <c:v>122.5499055414715</c:v>
                </c:pt>
                <c:pt idx="10">
                  <c:v>-25.353280849129874</c:v>
                </c:pt>
                <c:pt idx="11">
                  <c:v>-72.626328619269202</c:v>
                </c:pt>
                <c:pt idx="12">
                  <c:v>137.95361144771471</c:v>
                </c:pt>
                <c:pt idx="13">
                  <c:v>92.113080276670757</c:v>
                </c:pt>
                <c:pt idx="14">
                  <c:v>-12.460631457273735</c:v>
                </c:pt>
                <c:pt idx="15">
                  <c:v>5.2252262923075818</c:v>
                </c:pt>
                <c:pt idx="16">
                  <c:v>-24.857622288690095</c:v>
                </c:pt>
                <c:pt idx="17">
                  <c:v>-130.86385062172963</c:v>
                </c:pt>
                <c:pt idx="18">
                  <c:v>-142.32398341449067</c:v>
                </c:pt>
                <c:pt idx="19">
                  <c:v>16.685359085068626</c:v>
                </c:pt>
                <c:pt idx="20">
                  <c:v>74.413808766406845</c:v>
                </c:pt>
                <c:pt idx="21">
                  <c:v>100.19910755011915</c:v>
                </c:pt>
                <c:pt idx="22">
                  <c:v>14.24811160441142</c:v>
                </c:pt>
                <c:pt idx="23">
                  <c:v>42.898443586313988</c:v>
                </c:pt>
                <c:pt idx="24">
                  <c:v>80.143875162787367</c:v>
                </c:pt>
                <c:pt idx="25">
                  <c:v>-217.3168077517081</c:v>
                </c:pt>
                <c:pt idx="26">
                  <c:v>-43.982299261197568</c:v>
                </c:pt>
                <c:pt idx="27">
                  <c:v>-8.1693842838193405</c:v>
                </c:pt>
                <c:pt idx="28">
                  <c:v>53.428829477271279</c:v>
                </c:pt>
                <c:pt idx="29">
                  <c:v>-135.66336160328581</c:v>
                </c:pt>
                <c:pt idx="30">
                  <c:v>-148.1108254131874</c:v>
                </c:pt>
                <c:pt idx="31">
                  <c:v>-350.09566588560062</c:v>
                </c:pt>
                <c:pt idx="32">
                  <c:v>-75.052478859335793</c:v>
                </c:pt>
                <c:pt idx="33">
                  <c:v>-7.7241987018647933</c:v>
                </c:pt>
                <c:pt idx="34">
                  <c:v>-109.43287723761887</c:v>
                </c:pt>
                <c:pt idx="35">
                  <c:v>-11.253886267846156</c:v>
                </c:pt>
                <c:pt idx="36">
                  <c:v>-47.066801245224269</c:v>
                </c:pt>
                <c:pt idx="37">
                  <c:v>-105.79998180812458</c:v>
                </c:pt>
                <c:pt idx="38">
                  <c:v>-9.8213696687510037</c:v>
                </c:pt>
                <c:pt idx="39">
                  <c:v>-155.9380627764541</c:v>
                </c:pt>
                <c:pt idx="40">
                  <c:v>-63.304050682924412</c:v>
                </c:pt>
                <c:pt idx="41">
                  <c:v>-69.034117079304792</c:v>
                </c:pt>
                <c:pt idx="42">
                  <c:v>-175.04034541234444</c:v>
                </c:pt>
                <c:pt idx="43">
                  <c:v>-132.06484743949056</c:v>
                </c:pt>
                <c:pt idx="44">
                  <c:v>-106.27954865577829</c:v>
                </c:pt>
                <c:pt idx="45">
                  <c:v>4.0410108548413177</c:v>
                </c:pt>
                <c:pt idx="46">
                  <c:v>132.96750477340288</c:v>
                </c:pt>
                <c:pt idx="47">
                  <c:v>198.8632683317789</c:v>
                </c:pt>
                <c:pt idx="48">
                  <c:v>49.881542025885437</c:v>
                </c:pt>
                <c:pt idx="49">
                  <c:v>19.798693444887732</c:v>
                </c:pt>
                <c:pt idx="50">
                  <c:v>-165.5238440392302</c:v>
                </c:pt>
                <c:pt idx="51">
                  <c:v>-112.52072987271049</c:v>
                </c:pt>
                <c:pt idx="52">
                  <c:v>-53.787549309810174</c:v>
                </c:pt>
                <c:pt idx="53">
                  <c:v>-141.17106185461307</c:v>
                </c:pt>
                <c:pt idx="54">
                  <c:v>-139.73854525551792</c:v>
                </c:pt>
                <c:pt idx="55">
                  <c:v>-188.53851358169879</c:v>
                </c:pt>
                <c:pt idx="56">
                  <c:v>-25.2316212848541</c:v>
                </c:pt>
                <c:pt idx="57">
                  <c:v>26.33897628257057</c:v>
                </c:pt>
                <c:pt idx="58">
                  <c:v>-204.29619617174524</c:v>
                </c:pt>
                <c:pt idx="59">
                  <c:v>-98.289967838705593</c:v>
                </c:pt>
                <c:pt idx="60">
                  <c:v>-61.559600132770129</c:v>
                </c:pt>
                <c:pt idx="61">
                  <c:v>-174.72841146128542</c:v>
                </c:pt>
                <c:pt idx="62">
                  <c:v>-223.43397583051978</c:v>
                </c:pt>
                <c:pt idx="63">
                  <c:v>-52.964500538199331</c:v>
                </c:pt>
                <c:pt idx="64">
                  <c:v>-313.68252157351287</c:v>
                </c:pt>
                <c:pt idx="65">
                  <c:v>-214.24626324278194</c:v>
                </c:pt>
                <c:pt idx="66">
                  <c:v>-212.81374664368678</c:v>
                </c:pt>
                <c:pt idx="67">
                  <c:v>-217.11129644097218</c:v>
                </c:pt>
                <c:pt idx="68">
                  <c:v>-141.18791668893033</c:v>
                </c:pt>
                <c:pt idx="69">
                  <c:v>-171.27076526992806</c:v>
                </c:pt>
                <c:pt idx="70">
                  <c:v>112.52313741112707</c:v>
                </c:pt>
                <c:pt idx="71">
                  <c:v>79.575255631939058</c:v>
                </c:pt>
                <c:pt idx="72">
                  <c:v>103.92803781655627</c:v>
                </c:pt>
                <c:pt idx="73">
                  <c:v>53.789956848226751</c:v>
                </c:pt>
                <c:pt idx="74">
                  <c:v>85.30532202831958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E-464B-B501-5DE93A624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6.25E-2</c:v>
                </c:pt>
                <c:pt idx="112">
                  <c:v>6.25E-2</c:v>
                </c:pt>
                <c:pt idx="113">
                  <c:v>6.25E-2</c:v>
                </c:pt>
                <c:pt idx="114">
                  <c:v>6.25E-2</c:v>
                </c:pt>
                <c:pt idx="115">
                  <c:v>6.25E-2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0.1875</c:v>
                </c:pt>
                <c:pt idx="137">
                  <c:v>0.1875</c:v>
                </c:pt>
                <c:pt idx="138">
                  <c:v>0.1875</c:v>
                </c:pt>
                <c:pt idx="139">
                  <c:v>0.1875</c:v>
                </c:pt>
                <c:pt idx="140">
                  <c:v>0.1875</c:v>
                </c:pt>
                <c:pt idx="141">
                  <c:v>0.375</c:v>
                </c:pt>
                <c:pt idx="142">
                  <c:v>0.375</c:v>
                </c:pt>
                <c:pt idx="143">
                  <c:v>0.375</c:v>
                </c:pt>
                <c:pt idx="144">
                  <c:v>0.375</c:v>
                </c:pt>
                <c:pt idx="145">
                  <c:v>0.375</c:v>
                </c:pt>
                <c:pt idx="146">
                  <c:v>0.75</c:v>
                </c:pt>
                <c:pt idx="147">
                  <c:v>0.75</c:v>
                </c:pt>
                <c:pt idx="148">
                  <c:v>0.75</c:v>
                </c:pt>
                <c:pt idx="149">
                  <c:v>0.75</c:v>
                </c:pt>
                <c:pt idx="150">
                  <c:v>0.75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xVal>
          <c:yVal>
            <c:numRef>
              <c:f>'CA - FBSA IMI (CPF)'!$B$25:$B$225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2-40A7-AD23-068A80E8C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(CPF)'!$C$46:$C$90</c:f>
              <c:numCache>
                <c:formatCode>General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 formatCode="0.00">
                  <c:v>1019.9518185557318</c:v>
                </c:pt>
                <c:pt idx="6" formatCode="0.00">
                  <c:v>832.29214407426991</c:v>
                </c:pt>
                <c:pt idx="7" formatCode="0.00">
                  <c:v>1243.424408014572</c:v>
                </c:pt>
                <c:pt idx="8" formatCode="0.00">
                  <c:v>968.38122098830718</c:v>
                </c:pt>
                <c:pt idx="9" formatCode="0.00">
                  <c:v>1027.1144015512075</c:v>
                </c:pt>
                <c:pt idx="10" formatCode="0.00">
                  <c:v>1040.0070509430636</c:v>
                </c:pt>
                <c:pt idx="11" formatCode="0.00">
                  <c:v>805.07432869146248</c:v>
                </c:pt>
                <c:pt idx="12" formatCode="0.00">
                  <c:v>968.38122098830718</c:v>
                </c:pt>
                <c:pt idx="13" formatCode="0.00">
                  <c:v>872.4026088489336</c:v>
                </c:pt>
                <c:pt idx="14" formatCode="0.00">
                  <c:v>873.83512544802863</c:v>
                </c:pt>
                <c:pt idx="15" formatCode="0.00">
                  <c:v>882.43022504259943</c:v>
                </c:pt>
                <c:pt idx="16" formatCode="0.00">
                  <c:v>853.77989306069685</c:v>
                </c:pt>
                <c:pt idx="17" formatCode="0.00">
                  <c:v>872.4026088489336</c:v>
                </c:pt>
                <c:pt idx="18" formatCode="0.00">
                  <c:v>870.97009224983844</c:v>
                </c:pt>
                <c:pt idx="19" formatCode="0.00">
                  <c:v>948.32598860097528</c:v>
                </c:pt>
                <c:pt idx="20" formatCode="0.00">
                  <c:v>886.72777483988489</c:v>
                </c:pt>
                <c:pt idx="21" formatCode="0.00">
                  <c:v>826.56207767788942</c:v>
                </c:pt>
                <c:pt idx="22" formatCode="0.00">
                  <c:v>1187.556260649862</c:v>
                </c:pt>
                <c:pt idx="23" formatCode="0.00">
                  <c:v>935.43333920911914</c:v>
                </c:pt>
                <c:pt idx="24" formatCode="0.00">
                  <c:v>952.62353839826073</c:v>
                </c:pt>
              </c:numCache>
            </c:numRef>
          </c:xVal>
          <c:yVal>
            <c:numRef>
              <c:f>'CA - FBSA IMI (CPF)'!$I$46:$I$90</c:f>
              <c:numCache>
                <c:formatCode>0.00</c:formatCode>
                <c:ptCount val="45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892.0700876873392</c:v>
                </c:pt>
                <c:pt idx="13">
                  <c:v>892.0700876873392</c:v>
                </c:pt>
                <c:pt idx="14">
                  <c:v>892.0700876873392</c:v>
                </c:pt>
                <c:pt idx="15">
                  <c:v>892.0700876873392</c:v>
                </c:pt>
                <c:pt idx="16">
                  <c:v>892.0700876873392</c:v>
                </c:pt>
                <c:pt idx="17">
                  <c:v>892.0700876873392</c:v>
                </c:pt>
                <c:pt idx="18">
                  <c:v>892.0700876873392</c:v>
                </c:pt>
                <c:pt idx="19">
                  <c:v>892.0700876873392</c:v>
                </c:pt>
                <c:pt idx="20">
                  <c:v>892.0700876873392</c:v>
                </c:pt>
                <c:pt idx="21">
                  <c:v>892.0700876873392</c:v>
                </c:pt>
                <c:pt idx="22">
                  <c:v>892.0700876873392</c:v>
                </c:pt>
                <c:pt idx="23">
                  <c:v>892.0700876873392</c:v>
                </c:pt>
                <c:pt idx="24">
                  <c:v>892.0700876873392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F-4A5E-9083-E5AB50CC1932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FBSA IMI (CPF)'!$I$91:$I$135</c:f>
              <c:numCache>
                <c:formatCode>0.00</c:formatCode>
                <c:ptCount val="45"/>
                <c:pt idx="0">
                  <c:v>891.23530641487821</c:v>
                </c:pt>
                <c:pt idx="1">
                  <c:v>891.23530641487821</c:v>
                </c:pt>
                <c:pt idx="2">
                  <c:v>891.23530641487821</c:v>
                </c:pt>
                <c:pt idx="3">
                  <c:v>891.23530641487821</c:v>
                </c:pt>
                <c:pt idx="4">
                  <c:v>891.23530641487821</c:v>
                </c:pt>
                <c:pt idx="5">
                  <c:v>882.84937878423159</c:v>
                </c:pt>
                <c:pt idx="6">
                  <c:v>882.84937878423159</c:v>
                </c:pt>
                <c:pt idx="7">
                  <c:v>882.84937878423159</c:v>
                </c:pt>
                <c:pt idx="8">
                  <c:v>882.84937878423159</c:v>
                </c:pt>
                <c:pt idx="9">
                  <c:v>882.84937878423159</c:v>
                </c:pt>
                <c:pt idx="10">
                  <c:v>799.01694088244562</c:v>
                </c:pt>
                <c:pt idx="11">
                  <c:v>799.01694088244562</c:v>
                </c:pt>
                <c:pt idx="12">
                  <c:v>799.01694088244562</c:v>
                </c:pt>
                <c:pt idx="13">
                  <c:v>799.01694088244562</c:v>
                </c:pt>
                <c:pt idx="14">
                  <c:v>799.01694088244562</c:v>
                </c:pt>
                <c:pt idx="15">
                  <c:v>388.09427472836319</c:v>
                </c:pt>
                <c:pt idx="16">
                  <c:v>388.09427472836319</c:v>
                </c:pt>
                <c:pt idx="17">
                  <c:v>388.09427472836319</c:v>
                </c:pt>
                <c:pt idx="18">
                  <c:v>388.09427472836319</c:v>
                </c:pt>
                <c:pt idx="19">
                  <c:v>388.09427472836319</c:v>
                </c:pt>
                <c:pt idx="20">
                  <c:v>57.627108095241795</c:v>
                </c:pt>
                <c:pt idx="21">
                  <c:v>57.627108095241795</c:v>
                </c:pt>
                <c:pt idx="22">
                  <c:v>57.627108095241795</c:v>
                </c:pt>
                <c:pt idx="23">
                  <c:v>57.627108095241795</c:v>
                </c:pt>
                <c:pt idx="24">
                  <c:v>57.627108095241795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F-4A5E-9083-E5AB50CC1932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(CPF)'!$C$136:$C$225</c:f>
              <c:numCache>
                <c:formatCode>0.00</c:formatCode>
                <c:ptCount val="90"/>
                <c:pt idx="0">
                  <c:v>901.05294083083618</c:v>
                </c:pt>
                <c:pt idx="1">
                  <c:v>1047.1696339385392</c:v>
                </c:pt>
                <c:pt idx="2">
                  <c:v>962.6511545919268</c:v>
                </c:pt>
                <c:pt idx="3">
                  <c:v>1322.212820964804</c:v>
                </c:pt>
                <c:pt idx="4">
                  <c:v>965.51618779011687</c:v>
                </c:pt>
                <c:pt idx="5">
                  <c:v>929.70327281273876</c:v>
                </c:pt>
                <c:pt idx="6">
                  <c:v>901.05294083083618</c:v>
                </c:pt>
                <c:pt idx="7">
                  <c:v>931.1357894118338</c:v>
                </c:pt>
                <c:pt idx="8">
                  <c:v>817.96697808331862</c:v>
                </c:pt>
                <c:pt idx="9">
                  <c:v>1008.4916857629707</c:v>
                </c:pt>
                <c:pt idx="10">
                  <c:v>802.20929549327229</c:v>
                </c:pt>
                <c:pt idx="11">
                  <c:v>754.93624772313296</c:v>
                </c:pt>
                <c:pt idx="12">
                  <c:v>965.51618779011687</c:v>
                </c:pt>
                <c:pt idx="13">
                  <c:v>919.67565661907292</c:v>
                </c:pt>
                <c:pt idx="14">
                  <c:v>815.10194488512843</c:v>
                </c:pt>
                <c:pt idx="15">
                  <c:v>479.89306069686819</c:v>
                </c:pt>
                <c:pt idx="16">
                  <c:v>449.81021211587051</c:v>
                </c:pt>
                <c:pt idx="17">
                  <c:v>343.80398378283098</c:v>
                </c:pt>
                <c:pt idx="18">
                  <c:v>332.34385099006994</c:v>
                </c:pt>
                <c:pt idx="19">
                  <c:v>491.35319348962923</c:v>
                </c:pt>
                <c:pt idx="20">
                  <c:v>157.5768259004642</c:v>
                </c:pt>
                <c:pt idx="21">
                  <c:v>183.36212468417651</c:v>
                </c:pt>
                <c:pt idx="22">
                  <c:v>97.411128738468776</c:v>
                </c:pt>
                <c:pt idx="23">
                  <c:v>126.06146072037134</c:v>
                </c:pt>
                <c:pt idx="24">
                  <c:v>163.30689229684472</c:v>
                </c:pt>
                <c:pt idx="25">
                  <c:v>674.71531817380583</c:v>
                </c:pt>
                <c:pt idx="26">
                  <c:v>848.04982666431636</c:v>
                </c:pt>
                <c:pt idx="27">
                  <c:v>883.86274164169458</c:v>
                </c:pt>
                <c:pt idx="28">
                  <c:v>945.4609554027852</c:v>
                </c:pt>
                <c:pt idx="29">
                  <c:v>756.36876432222812</c:v>
                </c:pt>
                <c:pt idx="30">
                  <c:v>743.47611493037198</c:v>
                </c:pt>
                <c:pt idx="31">
                  <c:v>541.49127445795875</c:v>
                </c:pt>
                <c:pt idx="32">
                  <c:v>816.53446148422358</c:v>
                </c:pt>
                <c:pt idx="33">
                  <c:v>883.86274164169458</c:v>
                </c:pt>
                <c:pt idx="34">
                  <c:v>782.15406310594051</c:v>
                </c:pt>
                <c:pt idx="35">
                  <c:v>873.83512544802863</c:v>
                </c:pt>
                <c:pt idx="36">
                  <c:v>838.02221047065052</c:v>
                </c:pt>
                <c:pt idx="37">
                  <c:v>779.2890299077502</c:v>
                </c:pt>
                <c:pt idx="38">
                  <c:v>875.26764204712379</c:v>
                </c:pt>
                <c:pt idx="39">
                  <c:v>729.15094893942069</c:v>
                </c:pt>
                <c:pt idx="40">
                  <c:v>710.52823315118394</c:v>
                </c:pt>
                <c:pt idx="41">
                  <c:v>704.79816675480356</c:v>
                </c:pt>
                <c:pt idx="42">
                  <c:v>598.79193842176392</c:v>
                </c:pt>
                <c:pt idx="43">
                  <c:v>641.76743639461779</c:v>
                </c:pt>
                <c:pt idx="44">
                  <c:v>667.55273517833007</c:v>
                </c:pt>
                <c:pt idx="45">
                  <c:v>136.08907691403726</c:v>
                </c:pt>
                <c:pt idx="46">
                  <c:v>265.01557083259883</c:v>
                </c:pt>
                <c:pt idx="47">
                  <c:v>330.91133439097484</c:v>
                </c:pt>
                <c:pt idx="48">
                  <c:v>181.92960808508138</c:v>
                </c:pt>
                <c:pt idx="49">
                  <c:v>151.84675950408368</c:v>
                </c:pt>
                <c:pt idx="50">
                  <c:v>726.2859157412305</c:v>
                </c:pt>
                <c:pt idx="51">
                  <c:v>779.2890299077502</c:v>
                </c:pt>
                <c:pt idx="52">
                  <c:v>838.02221047065052</c:v>
                </c:pt>
                <c:pt idx="53">
                  <c:v>750.63869792584762</c:v>
                </c:pt>
                <c:pt idx="54">
                  <c:v>752.07121452494277</c:v>
                </c:pt>
                <c:pt idx="55">
                  <c:v>700.5006169575181</c:v>
                </c:pt>
                <c:pt idx="56">
                  <c:v>863.8075092543628</c:v>
                </c:pt>
                <c:pt idx="57">
                  <c:v>915.37810682178747</c:v>
                </c:pt>
                <c:pt idx="58">
                  <c:v>684.74293436747166</c:v>
                </c:pt>
                <c:pt idx="59">
                  <c:v>790.74916270051131</c:v>
                </c:pt>
                <c:pt idx="60">
                  <c:v>795.04671249779665</c:v>
                </c:pt>
                <c:pt idx="61">
                  <c:v>681.87790116928136</c:v>
                </c:pt>
                <c:pt idx="62">
                  <c:v>633.17233680004699</c:v>
                </c:pt>
                <c:pt idx="63">
                  <c:v>803.64181209236745</c:v>
                </c:pt>
                <c:pt idx="64">
                  <c:v>542.9237910570539</c:v>
                </c:pt>
                <c:pt idx="65">
                  <c:v>366.72424936835301</c:v>
                </c:pt>
                <c:pt idx="66">
                  <c:v>368.15676596744817</c:v>
                </c:pt>
                <c:pt idx="67">
                  <c:v>363.85921617016277</c:v>
                </c:pt>
                <c:pt idx="68">
                  <c:v>439.78259592220462</c:v>
                </c:pt>
                <c:pt idx="69">
                  <c:v>409.69974734120689</c:v>
                </c:pt>
                <c:pt idx="70">
                  <c:v>219.17503966155476</c:v>
                </c:pt>
                <c:pt idx="71">
                  <c:v>186.22715788236675</c:v>
                </c:pt>
                <c:pt idx="72">
                  <c:v>210.57994006698397</c:v>
                </c:pt>
                <c:pt idx="73">
                  <c:v>160.44185909865445</c:v>
                </c:pt>
                <c:pt idx="74">
                  <c:v>191.95722427874728</c:v>
                </c:pt>
              </c:numCache>
            </c:numRef>
          </c:xVal>
          <c:yVal>
            <c:numRef>
              <c:f>'CA - FBSA IMI (CPF)'!$I$136:$I$225</c:f>
              <c:numCache>
                <c:formatCode>0.00</c:formatCode>
                <c:ptCount val="90"/>
                <c:pt idx="0">
                  <c:v>891.49848862086253</c:v>
                </c:pt>
                <c:pt idx="1">
                  <c:v>891.49848862086253</c:v>
                </c:pt>
                <c:pt idx="2">
                  <c:v>891.49848862086253</c:v>
                </c:pt>
                <c:pt idx="3">
                  <c:v>891.49848862086253</c:v>
                </c:pt>
                <c:pt idx="4">
                  <c:v>891.49848862086253</c:v>
                </c:pt>
                <c:pt idx="5">
                  <c:v>885.42935322195501</c:v>
                </c:pt>
                <c:pt idx="6">
                  <c:v>885.42935322195501</c:v>
                </c:pt>
                <c:pt idx="7">
                  <c:v>885.42935322195501</c:v>
                </c:pt>
                <c:pt idx="8">
                  <c:v>885.42935322195501</c:v>
                </c:pt>
                <c:pt idx="9">
                  <c:v>885.42935322195501</c:v>
                </c:pt>
                <c:pt idx="10">
                  <c:v>816.89695041662378</c:v>
                </c:pt>
                <c:pt idx="11">
                  <c:v>816.89695041662378</c:v>
                </c:pt>
                <c:pt idx="12">
                  <c:v>816.89695041662378</c:v>
                </c:pt>
                <c:pt idx="13">
                  <c:v>816.89695041662378</c:v>
                </c:pt>
                <c:pt idx="14">
                  <c:v>816.89695041662378</c:v>
                </c:pt>
                <c:pt idx="15">
                  <c:v>397.03132787759557</c:v>
                </c:pt>
                <c:pt idx="16">
                  <c:v>397.03132787759557</c:v>
                </c:pt>
                <c:pt idx="17">
                  <c:v>397.03132787759557</c:v>
                </c:pt>
                <c:pt idx="18">
                  <c:v>397.03132787759557</c:v>
                </c:pt>
                <c:pt idx="19">
                  <c:v>397.03132787759557</c:v>
                </c:pt>
                <c:pt idx="20">
                  <c:v>40.479825904698146</c:v>
                </c:pt>
                <c:pt idx="21">
                  <c:v>40.479825904698146</c:v>
                </c:pt>
                <c:pt idx="22">
                  <c:v>40.479825904698146</c:v>
                </c:pt>
                <c:pt idx="23">
                  <c:v>40.479825904698146</c:v>
                </c:pt>
                <c:pt idx="24">
                  <c:v>40.479825904698146</c:v>
                </c:pt>
                <c:pt idx="25">
                  <c:v>892.02939154480839</c:v>
                </c:pt>
                <c:pt idx="26">
                  <c:v>892.02939154480839</c:v>
                </c:pt>
                <c:pt idx="27">
                  <c:v>892.02939154480839</c:v>
                </c:pt>
                <c:pt idx="28">
                  <c:v>892.02939154480839</c:v>
                </c:pt>
                <c:pt idx="29">
                  <c:v>892.02939154480839</c:v>
                </c:pt>
                <c:pt idx="30">
                  <c:v>891.51033948543397</c:v>
                </c:pt>
                <c:pt idx="31">
                  <c:v>891.51033948543397</c:v>
                </c:pt>
                <c:pt idx="32">
                  <c:v>891.51033948543397</c:v>
                </c:pt>
                <c:pt idx="33">
                  <c:v>891.51033948543397</c:v>
                </c:pt>
                <c:pt idx="34">
                  <c:v>891.51033948543397</c:v>
                </c:pt>
                <c:pt idx="35">
                  <c:v>882.37760540348938</c:v>
                </c:pt>
                <c:pt idx="36">
                  <c:v>882.37760540348938</c:v>
                </c:pt>
                <c:pt idx="37">
                  <c:v>882.37760540348938</c:v>
                </c:pt>
                <c:pt idx="38">
                  <c:v>882.37760540348938</c:v>
                </c:pt>
                <c:pt idx="39">
                  <c:v>882.37760540348938</c:v>
                </c:pt>
                <c:pt idx="40">
                  <c:v>655.66678697171631</c:v>
                </c:pt>
                <c:pt idx="41">
                  <c:v>655.66678697171631</c:v>
                </c:pt>
                <c:pt idx="42">
                  <c:v>655.66678697171631</c:v>
                </c:pt>
                <c:pt idx="43">
                  <c:v>655.66678697171631</c:v>
                </c:pt>
                <c:pt idx="44">
                  <c:v>655.66678697171631</c:v>
                </c:pt>
                <c:pt idx="45">
                  <c:v>4.5696241633885197</c:v>
                </c:pt>
                <c:pt idx="46">
                  <c:v>4.5696241633885197</c:v>
                </c:pt>
                <c:pt idx="47">
                  <c:v>4.5696241633885197</c:v>
                </c:pt>
                <c:pt idx="48">
                  <c:v>4.5696241633885197</c:v>
                </c:pt>
                <c:pt idx="49">
                  <c:v>4.5696241633885197</c:v>
                </c:pt>
                <c:pt idx="50">
                  <c:v>891.79148853979734</c:v>
                </c:pt>
                <c:pt idx="51">
                  <c:v>891.79148853979734</c:v>
                </c:pt>
                <c:pt idx="52">
                  <c:v>891.79148853979734</c:v>
                </c:pt>
                <c:pt idx="53">
                  <c:v>891.79148853979734</c:v>
                </c:pt>
                <c:pt idx="54">
                  <c:v>891.79148853979734</c:v>
                </c:pt>
                <c:pt idx="55">
                  <c:v>888.58498281258528</c:v>
                </c:pt>
                <c:pt idx="56">
                  <c:v>888.58498281258528</c:v>
                </c:pt>
                <c:pt idx="57">
                  <c:v>888.58498281258528</c:v>
                </c:pt>
                <c:pt idx="58">
                  <c:v>888.58498281258528</c:v>
                </c:pt>
                <c:pt idx="59">
                  <c:v>888.58498281258528</c:v>
                </c:pt>
                <c:pt idx="60">
                  <c:v>844.91052276269659</c:v>
                </c:pt>
                <c:pt idx="61">
                  <c:v>844.91052276269659</c:v>
                </c:pt>
                <c:pt idx="62">
                  <c:v>844.91052276269659</c:v>
                </c:pt>
                <c:pt idx="63">
                  <c:v>844.91052276269659</c:v>
                </c:pt>
                <c:pt idx="64">
                  <c:v>844.91052276269659</c:v>
                </c:pt>
                <c:pt idx="65">
                  <c:v>433.59674223185175</c:v>
                </c:pt>
                <c:pt idx="66">
                  <c:v>433.59674223185175</c:v>
                </c:pt>
                <c:pt idx="67">
                  <c:v>433.59674223185175</c:v>
                </c:pt>
                <c:pt idx="68">
                  <c:v>433.59674223185175</c:v>
                </c:pt>
                <c:pt idx="69">
                  <c:v>433.59674223185175</c:v>
                </c:pt>
                <c:pt idx="70">
                  <c:v>19.69091919779871</c:v>
                </c:pt>
                <c:pt idx="71">
                  <c:v>19.69091919779871</c:v>
                </c:pt>
                <c:pt idx="72">
                  <c:v>19.69091919779871</c:v>
                </c:pt>
                <c:pt idx="73">
                  <c:v>19.69091919779871</c:v>
                </c:pt>
                <c:pt idx="74">
                  <c:v>19.69091919779871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6F-4A5E-9083-E5AB50CC1932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xVal>
          <c:y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6F-4A5E-9083-E5AB50CC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(CPF)'!$I$228:$I$317</c:f>
              <c:numCache>
                <c:formatCode>General</c:formatCode>
                <c:ptCount val="90"/>
                <c:pt idx="0">
                  <c:v>0.11226256598391796</c:v>
                </c:pt>
                <c:pt idx="1">
                  <c:v>0.11226256598391796</c:v>
                </c:pt>
                <c:pt idx="2">
                  <c:v>0.11226256598391796</c:v>
                </c:pt>
                <c:pt idx="3">
                  <c:v>0.11226256598391796</c:v>
                </c:pt>
                <c:pt idx="4">
                  <c:v>0.11226256598391796</c:v>
                </c:pt>
                <c:pt idx="5">
                  <c:v>0.22452513196783591</c:v>
                </c:pt>
                <c:pt idx="6">
                  <c:v>0.22452513196783591</c:v>
                </c:pt>
                <c:pt idx="7">
                  <c:v>0.22452513196783591</c:v>
                </c:pt>
                <c:pt idx="8">
                  <c:v>0.22452513196783591</c:v>
                </c:pt>
                <c:pt idx="9">
                  <c:v>0.22452513196783591</c:v>
                </c:pt>
                <c:pt idx="10">
                  <c:v>0.44905026393567182</c:v>
                </c:pt>
                <c:pt idx="11">
                  <c:v>0.44905026393567182</c:v>
                </c:pt>
                <c:pt idx="12">
                  <c:v>0.44905026393567182</c:v>
                </c:pt>
                <c:pt idx="13">
                  <c:v>0.44905026393567182</c:v>
                </c:pt>
                <c:pt idx="14">
                  <c:v>0.44905026393567182</c:v>
                </c:pt>
                <c:pt idx="15">
                  <c:v>0.89810052787134365</c:v>
                </c:pt>
                <c:pt idx="16">
                  <c:v>0.89810052787134365</c:v>
                </c:pt>
                <c:pt idx="17">
                  <c:v>0.89810052787134365</c:v>
                </c:pt>
                <c:pt idx="18">
                  <c:v>0.89810052787134365</c:v>
                </c:pt>
                <c:pt idx="19">
                  <c:v>0.89810052787134365</c:v>
                </c:pt>
                <c:pt idx="20">
                  <c:v>1.7962010557426873</c:v>
                </c:pt>
                <c:pt idx="21">
                  <c:v>1.7962010557426873</c:v>
                </c:pt>
                <c:pt idx="22">
                  <c:v>1.7962010557426873</c:v>
                </c:pt>
                <c:pt idx="23">
                  <c:v>1.7962010557426873</c:v>
                </c:pt>
                <c:pt idx="24">
                  <c:v>1.7962010557426873</c:v>
                </c:pt>
                <c:pt idx="25">
                  <c:v>6.7289433583647681E-2</c:v>
                </c:pt>
                <c:pt idx="26">
                  <c:v>6.7289433583647681E-2</c:v>
                </c:pt>
                <c:pt idx="27">
                  <c:v>6.7289433583647681E-2</c:v>
                </c:pt>
                <c:pt idx="28">
                  <c:v>6.7289433583647681E-2</c:v>
                </c:pt>
                <c:pt idx="29">
                  <c:v>6.7289433583647681E-2</c:v>
                </c:pt>
                <c:pt idx="30">
                  <c:v>0.13457886716729536</c:v>
                </c:pt>
                <c:pt idx="31">
                  <c:v>0.13457886716729536</c:v>
                </c:pt>
                <c:pt idx="32">
                  <c:v>0.13457886716729536</c:v>
                </c:pt>
                <c:pt idx="33">
                  <c:v>0.13457886716729536</c:v>
                </c:pt>
                <c:pt idx="34">
                  <c:v>0.13457886716729536</c:v>
                </c:pt>
                <c:pt idx="35">
                  <c:v>0.26915773433459073</c:v>
                </c:pt>
                <c:pt idx="36">
                  <c:v>0.26915773433459073</c:v>
                </c:pt>
                <c:pt idx="37">
                  <c:v>0.26915773433459073</c:v>
                </c:pt>
                <c:pt idx="38">
                  <c:v>0.26915773433459073</c:v>
                </c:pt>
                <c:pt idx="39">
                  <c:v>0.26915773433459073</c:v>
                </c:pt>
                <c:pt idx="40">
                  <c:v>0.53831546866918145</c:v>
                </c:pt>
                <c:pt idx="41">
                  <c:v>0.53831546866918145</c:v>
                </c:pt>
                <c:pt idx="42">
                  <c:v>0.53831546866918145</c:v>
                </c:pt>
                <c:pt idx="43">
                  <c:v>0.53831546866918145</c:v>
                </c:pt>
                <c:pt idx="44">
                  <c:v>0.53831546866918145</c:v>
                </c:pt>
                <c:pt idx="45">
                  <c:v>1.0766309373383629</c:v>
                </c:pt>
                <c:pt idx="46">
                  <c:v>1.0766309373383629</c:v>
                </c:pt>
                <c:pt idx="47">
                  <c:v>1.0766309373383629</c:v>
                </c:pt>
                <c:pt idx="48">
                  <c:v>1.0766309373383629</c:v>
                </c:pt>
                <c:pt idx="49">
                  <c:v>1.0766309373383629</c:v>
                </c:pt>
                <c:pt idx="50">
                  <c:v>8.9775999783782826E-2</c:v>
                </c:pt>
                <c:pt idx="51">
                  <c:v>8.9775999783782826E-2</c:v>
                </c:pt>
                <c:pt idx="52">
                  <c:v>8.9775999783782826E-2</c:v>
                </c:pt>
                <c:pt idx="53">
                  <c:v>8.9775999783782826E-2</c:v>
                </c:pt>
                <c:pt idx="54">
                  <c:v>8.9775999783782826E-2</c:v>
                </c:pt>
                <c:pt idx="55">
                  <c:v>0.17955199956756565</c:v>
                </c:pt>
                <c:pt idx="56">
                  <c:v>0.17955199956756565</c:v>
                </c:pt>
                <c:pt idx="57">
                  <c:v>0.17955199956756565</c:v>
                </c:pt>
                <c:pt idx="58">
                  <c:v>0.17955199956756565</c:v>
                </c:pt>
                <c:pt idx="59">
                  <c:v>0.17955199956756565</c:v>
                </c:pt>
                <c:pt idx="60">
                  <c:v>0.3591039991351313</c:v>
                </c:pt>
                <c:pt idx="61">
                  <c:v>0.3591039991351313</c:v>
                </c:pt>
                <c:pt idx="62">
                  <c:v>0.3591039991351313</c:v>
                </c:pt>
                <c:pt idx="63">
                  <c:v>0.3591039991351313</c:v>
                </c:pt>
                <c:pt idx="64">
                  <c:v>0.3591039991351313</c:v>
                </c:pt>
                <c:pt idx="65">
                  <c:v>0.7182079982702626</c:v>
                </c:pt>
                <c:pt idx="66">
                  <c:v>0.7182079982702626</c:v>
                </c:pt>
                <c:pt idx="67">
                  <c:v>0.7182079982702626</c:v>
                </c:pt>
                <c:pt idx="68">
                  <c:v>0.7182079982702626</c:v>
                </c:pt>
                <c:pt idx="69">
                  <c:v>0.7182079982702626</c:v>
                </c:pt>
                <c:pt idx="70">
                  <c:v>1.4364159965405252</c:v>
                </c:pt>
                <c:pt idx="71">
                  <c:v>1.4364159965405252</c:v>
                </c:pt>
                <c:pt idx="72">
                  <c:v>1.4364159965405252</c:v>
                </c:pt>
                <c:pt idx="73">
                  <c:v>1.4364159965405252</c:v>
                </c:pt>
                <c:pt idx="74">
                  <c:v>1.4364159965405252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(CPF)'!$J$228:$J$317</c:f>
              <c:numCache>
                <c:formatCode>0.00</c:formatCode>
                <c:ptCount val="90"/>
                <c:pt idx="0">
                  <c:v>9.5544522099736469</c:v>
                </c:pt>
                <c:pt idx="1">
                  <c:v>155.67114531767663</c:v>
                </c:pt>
                <c:pt idx="2">
                  <c:v>71.152665971064266</c:v>
                </c:pt>
                <c:pt idx="3">
                  <c:v>430.71433234394146</c:v>
                </c:pt>
                <c:pt idx="4">
                  <c:v>74.017699169254342</c:v>
                </c:pt>
                <c:pt idx="5">
                  <c:v>44.273919590783748</c:v>
                </c:pt>
                <c:pt idx="6">
                  <c:v>15.623587608881166</c:v>
                </c:pt>
                <c:pt idx="7">
                  <c:v>45.706436189878787</c:v>
                </c:pt>
                <c:pt idx="8">
                  <c:v>-67.462375138636389</c:v>
                </c:pt>
                <c:pt idx="9">
                  <c:v>123.06233254101573</c:v>
                </c:pt>
                <c:pt idx="10">
                  <c:v>-14.687654923351488</c:v>
                </c:pt>
                <c:pt idx="11">
                  <c:v>-61.960702693490816</c:v>
                </c:pt>
                <c:pt idx="12">
                  <c:v>148.61923737349309</c:v>
                </c:pt>
                <c:pt idx="13">
                  <c:v>102.77870620244914</c:v>
                </c:pt>
                <c:pt idx="14">
                  <c:v>-1.7950055314953488</c:v>
                </c:pt>
                <c:pt idx="15">
                  <c:v>82.861732819272618</c:v>
                </c:pt>
                <c:pt idx="16">
                  <c:v>52.778884238274941</c:v>
                </c:pt>
                <c:pt idx="17">
                  <c:v>-53.227344094764589</c:v>
                </c:pt>
                <c:pt idx="18">
                  <c:v>-64.687476887525634</c:v>
                </c:pt>
                <c:pt idx="19">
                  <c:v>94.321865612033662</c:v>
                </c:pt>
                <c:pt idx="20">
                  <c:v>117.09699999576605</c:v>
                </c:pt>
                <c:pt idx="21">
                  <c:v>142.88229877947836</c:v>
                </c:pt>
                <c:pt idx="22">
                  <c:v>56.93130283377063</c:v>
                </c:pt>
                <c:pt idx="23">
                  <c:v>85.581634815673198</c:v>
                </c:pt>
                <c:pt idx="24">
                  <c:v>122.82706639214658</c:v>
                </c:pt>
                <c:pt idx="25">
                  <c:v>-217.31407337100256</c:v>
                </c:pt>
                <c:pt idx="26">
                  <c:v>-43.979564880492035</c:v>
                </c:pt>
                <c:pt idx="27">
                  <c:v>-8.1666499031138073</c:v>
                </c:pt>
                <c:pt idx="28">
                  <c:v>53.431563857976812</c:v>
                </c:pt>
                <c:pt idx="29">
                  <c:v>-135.66062722258027</c:v>
                </c:pt>
                <c:pt idx="30">
                  <c:v>-148.034224555062</c:v>
                </c:pt>
                <c:pt idx="31">
                  <c:v>-350.01906502747522</c:v>
                </c:pt>
                <c:pt idx="32">
                  <c:v>-74.97587800121039</c:v>
                </c:pt>
                <c:pt idx="33">
                  <c:v>-7.6475978437393906</c:v>
                </c:pt>
                <c:pt idx="34">
                  <c:v>-109.35627637949347</c:v>
                </c:pt>
                <c:pt idx="35">
                  <c:v>-8.5424799554607489</c:v>
                </c:pt>
                <c:pt idx="36">
                  <c:v>-44.355394932838863</c:v>
                </c:pt>
                <c:pt idx="37">
                  <c:v>-103.08857549573918</c:v>
                </c:pt>
                <c:pt idx="38">
                  <c:v>-7.1099633563655971</c:v>
                </c:pt>
                <c:pt idx="39">
                  <c:v>-153.2266564640687</c:v>
                </c:pt>
                <c:pt idx="40">
                  <c:v>54.861446179467634</c:v>
                </c:pt>
                <c:pt idx="41">
                  <c:v>49.131379783087255</c:v>
                </c:pt>
                <c:pt idx="42">
                  <c:v>-56.874848549952389</c:v>
                </c:pt>
                <c:pt idx="43">
                  <c:v>-13.899350577098517</c:v>
                </c:pt>
                <c:pt idx="44">
                  <c:v>11.885948206613762</c:v>
                </c:pt>
                <c:pt idx="45">
                  <c:v>131.51945275064875</c:v>
                </c:pt>
                <c:pt idx="46">
                  <c:v>260.44594666921029</c:v>
                </c:pt>
                <c:pt idx="47">
                  <c:v>326.3417102275863</c:v>
                </c:pt>
                <c:pt idx="48">
                  <c:v>177.35998392169287</c:v>
                </c:pt>
                <c:pt idx="49">
                  <c:v>147.27713534069517</c:v>
                </c:pt>
                <c:pt idx="50">
                  <c:v>-165.50557279856685</c:v>
                </c:pt>
                <c:pt idx="51">
                  <c:v>-112.50245863204714</c:v>
                </c:pt>
                <c:pt idx="52">
                  <c:v>-53.769278069146822</c:v>
                </c:pt>
                <c:pt idx="53">
                  <c:v>-141.15279061394972</c:v>
                </c:pt>
                <c:pt idx="54">
                  <c:v>-139.72027401485457</c:v>
                </c:pt>
                <c:pt idx="55">
                  <c:v>-188.08436585506718</c:v>
                </c:pt>
                <c:pt idx="56">
                  <c:v>-24.777473558222482</c:v>
                </c:pt>
                <c:pt idx="57">
                  <c:v>26.793124009202188</c:v>
                </c:pt>
                <c:pt idx="58">
                  <c:v>-203.84204844511362</c:v>
                </c:pt>
                <c:pt idx="59">
                  <c:v>-97.835820112073975</c:v>
                </c:pt>
                <c:pt idx="60">
                  <c:v>-49.863810264899939</c:v>
                </c:pt>
                <c:pt idx="61">
                  <c:v>-163.03262159341523</c:v>
                </c:pt>
                <c:pt idx="62">
                  <c:v>-211.7381859626496</c:v>
                </c:pt>
                <c:pt idx="63">
                  <c:v>-41.268710670329142</c:v>
                </c:pt>
                <c:pt idx="64">
                  <c:v>-301.98673170564268</c:v>
                </c:pt>
                <c:pt idx="65">
                  <c:v>-66.872492863498735</c:v>
                </c:pt>
                <c:pt idx="66">
                  <c:v>-65.439976264403583</c:v>
                </c:pt>
                <c:pt idx="67">
                  <c:v>-69.737526061688982</c:v>
                </c:pt>
                <c:pt idx="68">
                  <c:v>6.1858536903528716</c:v>
                </c:pt>
                <c:pt idx="69">
                  <c:v>-23.896994890644862</c:v>
                </c:pt>
                <c:pt idx="70">
                  <c:v>199.48412046375606</c:v>
                </c:pt>
                <c:pt idx="71">
                  <c:v>166.53623868456805</c:v>
                </c:pt>
                <c:pt idx="72">
                  <c:v>190.88902086918526</c:v>
                </c:pt>
                <c:pt idx="73">
                  <c:v>140.75093990085574</c:v>
                </c:pt>
                <c:pt idx="74">
                  <c:v>172.26630508094857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7-451A-ABDD-DDD696687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(CPF)'!$C$46:$C$90</c:f>
              <c:numCache>
                <c:formatCode>General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 formatCode="0.00">
                  <c:v>1019.9518185557318</c:v>
                </c:pt>
                <c:pt idx="6" formatCode="0.00">
                  <c:v>832.29214407426991</c:v>
                </c:pt>
                <c:pt idx="7" formatCode="0.00">
                  <c:v>1243.424408014572</c:v>
                </c:pt>
                <c:pt idx="8" formatCode="0.00">
                  <c:v>968.38122098830718</c:v>
                </c:pt>
                <c:pt idx="9" formatCode="0.00">
                  <c:v>1027.1144015512075</c:v>
                </c:pt>
                <c:pt idx="10" formatCode="0.00">
                  <c:v>1040.0070509430636</c:v>
                </c:pt>
                <c:pt idx="11" formatCode="0.00">
                  <c:v>805.07432869146248</c:v>
                </c:pt>
                <c:pt idx="12" formatCode="0.00">
                  <c:v>968.38122098830718</c:v>
                </c:pt>
                <c:pt idx="13" formatCode="0.00">
                  <c:v>872.4026088489336</c:v>
                </c:pt>
                <c:pt idx="14" formatCode="0.00">
                  <c:v>873.83512544802863</c:v>
                </c:pt>
                <c:pt idx="15" formatCode="0.00">
                  <c:v>882.43022504259943</c:v>
                </c:pt>
                <c:pt idx="16" formatCode="0.00">
                  <c:v>853.77989306069685</c:v>
                </c:pt>
                <c:pt idx="17" formatCode="0.00">
                  <c:v>872.4026088489336</c:v>
                </c:pt>
                <c:pt idx="18" formatCode="0.00">
                  <c:v>870.97009224983844</c:v>
                </c:pt>
                <c:pt idx="19" formatCode="0.00">
                  <c:v>948.32598860097528</c:v>
                </c:pt>
                <c:pt idx="20" formatCode="0.00">
                  <c:v>886.72777483988489</c:v>
                </c:pt>
                <c:pt idx="21" formatCode="0.00">
                  <c:v>826.56207767788942</c:v>
                </c:pt>
                <c:pt idx="22" formatCode="0.00">
                  <c:v>1187.556260649862</c:v>
                </c:pt>
                <c:pt idx="23" formatCode="0.00">
                  <c:v>935.43333920911914</c:v>
                </c:pt>
                <c:pt idx="24" formatCode="0.00">
                  <c:v>952.62353839826073</c:v>
                </c:pt>
              </c:numCache>
            </c:numRef>
          </c:xVal>
          <c:yVal>
            <c:numRef>
              <c:f>'CA - FBSA IMI (CPF)'!$L$46:$L$90</c:f>
              <c:numCache>
                <c:formatCode>0.00</c:formatCode>
                <c:ptCount val="45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892.0700876873392</c:v>
                </c:pt>
                <c:pt idx="13">
                  <c:v>892.0700876873392</c:v>
                </c:pt>
                <c:pt idx="14">
                  <c:v>892.0700876873392</c:v>
                </c:pt>
                <c:pt idx="15">
                  <c:v>892.0700876873392</c:v>
                </c:pt>
                <c:pt idx="16">
                  <c:v>892.0700876873392</c:v>
                </c:pt>
                <c:pt idx="17">
                  <c:v>892.0700876873392</c:v>
                </c:pt>
                <c:pt idx="18">
                  <c:v>892.0700876873392</c:v>
                </c:pt>
                <c:pt idx="19">
                  <c:v>892.0700876873392</c:v>
                </c:pt>
                <c:pt idx="20">
                  <c:v>892.0700876873392</c:v>
                </c:pt>
                <c:pt idx="21">
                  <c:v>892.0700876873392</c:v>
                </c:pt>
                <c:pt idx="22">
                  <c:v>892.0700876873392</c:v>
                </c:pt>
                <c:pt idx="23">
                  <c:v>892.0700876873392</c:v>
                </c:pt>
                <c:pt idx="24">
                  <c:v>892.0700876873392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B-4919-AF17-61E94CFA0EAA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FBSA IMI (CPF)'!$L$91:$L$135</c:f>
              <c:numCache>
                <c:formatCode>0.00</c:formatCode>
                <c:ptCount val="45"/>
                <c:pt idx="0">
                  <c:v>891.23530641487821</c:v>
                </c:pt>
                <c:pt idx="1">
                  <c:v>891.23530641487821</c:v>
                </c:pt>
                <c:pt idx="2">
                  <c:v>891.23530641487821</c:v>
                </c:pt>
                <c:pt idx="3">
                  <c:v>891.23530641487821</c:v>
                </c:pt>
                <c:pt idx="4">
                  <c:v>891.23530641487821</c:v>
                </c:pt>
                <c:pt idx="5">
                  <c:v>882.84937878423159</c:v>
                </c:pt>
                <c:pt idx="6">
                  <c:v>882.84937878423159</c:v>
                </c:pt>
                <c:pt idx="7">
                  <c:v>882.84937878423159</c:v>
                </c:pt>
                <c:pt idx="8">
                  <c:v>882.84937878423159</c:v>
                </c:pt>
                <c:pt idx="9">
                  <c:v>882.84937878423159</c:v>
                </c:pt>
                <c:pt idx="10">
                  <c:v>799.01694088244562</c:v>
                </c:pt>
                <c:pt idx="11">
                  <c:v>799.01694088244562</c:v>
                </c:pt>
                <c:pt idx="12">
                  <c:v>799.01694088244562</c:v>
                </c:pt>
                <c:pt idx="13">
                  <c:v>799.01694088244562</c:v>
                </c:pt>
                <c:pt idx="14">
                  <c:v>799.01694088244562</c:v>
                </c:pt>
                <c:pt idx="15">
                  <c:v>388.09427472836319</c:v>
                </c:pt>
                <c:pt idx="16">
                  <c:v>388.09427472836319</c:v>
                </c:pt>
                <c:pt idx="17">
                  <c:v>388.09427472836319</c:v>
                </c:pt>
                <c:pt idx="18">
                  <c:v>388.09427472836319</c:v>
                </c:pt>
                <c:pt idx="19">
                  <c:v>388.09427472836319</c:v>
                </c:pt>
                <c:pt idx="20">
                  <c:v>57.627108095241795</c:v>
                </c:pt>
                <c:pt idx="21">
                  <c:v>57.627108095241795</c:v>
                </c:pt>
                <c:pt idx="22">
                  <c:v>57.627108095241795</c:v>
                </c:pt>
                <c:pt idx="23">
                  <c:v>57.627108095241795</c:v>
                </c:pt>
                <c:pt idx="24">
                  <c:v>57.627108095241795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B-4919-AF17-61E94CFA0EAA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(CPF)'!$C$136:$C$225</c:f>
              <c:numCache>
                <c:formatCode>0.00</c:formatCode>
                <c:ptCount val="90"/>
                <c:pt idx="0">
                  <c:v>901.05294083083618</c:v>
                </c:pt>
                <c:pt idx="1">
                  <c:v>1047.1696339385392</c:v>
                </c:pt>
                <c:pt idx="2">
                  <c:v>962.6511545919268</c:v>
                </c:pt>
                <c:pt idx="3">
                  <c:v>1322.212820964804</c:v>
                </c:pt>
                <c:pt idx="4">
                  <c:v>965.51618779011687</c:v>
                </c:pt>
                <c:pt idx="5">
                  <c:v>929.70327281273876</c:v>
                </c:pt>
                <c:pt idx="6">
                  <c:v>901.05294083083618</c:v>
                </c:pt>
                <c:pt idx="7">
                  <c:v>931.1357894118338</c:v>
                </c:pt>
                <c:pt idx="8">
                  <c:v>817.96697808331862</c:v>
                </c:pt>
                <c:pt idx="9">
                  <c:v>1008.4916857629707</c:v>
                </c:pt>
                <c:pt idx="10">
                  <c:v>802.20929549327229</c:v>
                </c:pt>
                <c:pt idx="11">
                  <c:v>754.93624772313296</c:v>
                </c:pt>
                <c:pt idx="12">
                  <c:v>965.51618779011687</c:v>
                </c:pt>
                <c:pt idx="13">
                  <c:v>919.67565661907292</c:v>
                </c:pt>
                <c:pt idx="14">
                  <c:v>815.10194488512843</c:v>
                </c:pt>
                <c:pt idx="15">
                  <c:v>479.89306069686819</c:v>
                </c:pt>
                <c:pt idx="16">
                  <c:v>449.81021211587051</c:v>
                </c:pt>
                <c:pt idx="17">
                  <c:v>343.80398378283098</c:v>
                </c:pt>
                <c:pt idx="18">
                  <c:v>332.34385099006994</c:v>
                </c:pt>
                <c:pt idx="19">
                  <c:v>491.35319348962923</c:v>
                </c:pt>
                <c:pt idx="20">
                  <c:v>157.5768259004642</c:v>
                </c:pt>
                <c:pt idx="21">
                  <c:v>183.36212468417651</c:v>
                </c:pt>
                <c:pt idx="22">
                  <c:v>97.411128738468776</c:v>
                </c:pt>
                <c:pt idx="23">
                  <c:v>126.06146072037134</c:v>
                </c:pt>
                <c:pt idx="24">
                  <c:v>163.30689229684472</c:v>
                </c:pt>
                <c:pt idx="25">
                  <c:v>674.71531817380583</c:v>
                </c:pt>
                <c:pt idx="26">
                  <c:v>848.04982666431636</c:v>
                </c:pt>
                <c:pt idx="27">
                  <c:v>883.86274164169458</c:v>
                </c:pt>
                <c:pt idx="28">
                  <c:v>945.4609554027852</c:v>
                </c:pt>
                <c:pt idx="29">
                  <c:v>756.36876432222812</c:v>
                </c:pt>
                <c:pt idx="30">
                  <c:v>743.47611493037198</c:v>
                </c:pt>
                <c:pt idx="31">
                  <c:v>541.49127445795875</c:v>
                </c:pt>
                <c:pt idx="32">
                  <c:v>816.53446148422358</c:v>
                </c:pt>
                <c:pt idx="33">
                  <c:v>883.86274164169458</c:v>
                </c:pt>
                <c:pt idx="34">
                  <c:v>782.15406310594051</c:v>
                </c:pt>
                <c:pt idx="35">
                  <c:v>873.83512544802863</c:v>
                </c:pt>
                <c:pt idx="36">
                  <c:v>838.02221047065052</c:v>
                </c:pt>
                <c:pt idx="37">
                  <c:v>779.2890299077502</c:v>
                </c:pt>
                <c:pt idx="38">
                  <c:v>875.26764204712379</c:v>
                </c:pt>
                <c:pt idx="39">
                  <c:v>729.15094893942069</c:v>
                </c:pt>
                <c:pt idx="40">
                  <c:v>710.52823315118394</c:v>
                </c:pt>
                <c:pt idx="41">
                  <c:v>704.79816675480356</c:v>
                </c:pt>
                <c:pt idx="42">
                  <c:v>598.79193842176392</c:v>
                </c:pt>
                <c:pt idx="43">
                  <c:v>641.76743639461779</c:v>
                </c:pt>
                <c:pt idx="44">
                  <c:v>667.55273517833007</c:v>
                </c:pt>
                <c:pt idx="45">
                  <c:v>136.08907691403726</c:v>
                </c:pt>
                <c:pt idx="46">
                  <c:v>265.01557083259883</c:v>
                </c:pt>
                <c:pt idx="47">
                  <c:v>330.91133439097484</c:v>
                </c:pt>
                <c:pt idx="48">
                  <c:v>181.92960808508138</c:v>
                </c:pt>
                <c:pt idx="49">
                  <c:v>151.84675950408368</c:v>
                </c:pt>
                <c:pt idx="50">
                  <c:v>726.2859157412305</c:v>
                </c:pt>
                <c:pt idx="51">
                  <c:v>779.2890299077502</c:v>
                </c:pt>
                <c:pt idx="52">
                  <c:v>838.02221047065052</c:v>
                </c:pt>
                <c:pt idx="53">
                  <c:v>750.63869792584762</c:v>
                </c:pt>
                <c:pt idx="54">
                  <c:v>752.07121452494277</c:v>
                </c:pt>
                <c:pt idx="55">
                  <c:v>700.5006169575181</c:v>
                </c:pt>
                <c:pt idx="56">
                  <c:v>863.8075092543628</c:v>
                </c:pt>
                <c:pt idx="57">
                  <c:v>915.37810682178747</c:v>
                </c:pt>
                <c:pt idx="58">
                  <c:v>684.74293436747166</c:v>
                </c:pt>
                <c:pt idx="59">
                  <c:v>790.74916270051131</c:v>
                </c:pt>
                <c:pt idx="60">
                  <c:v>795.04671249779665</c:v>
                </c:pt>
                <c:pt idx="61">
                  <c:v>681.87790116928136</c:v>
                </c:pt>
                <c:pt idx="62">
                  <c:v>633.17233680004699</c:v>
                </c:pt>
                <c:pt idx="63">
                  <c:v>803.64181209236745</c:v>
                </c:pt>
                <c:pt idx="64">
                  <c:v>542.9237910570539</c:v>
                </c:pt>
                <c:pt idx="65">
                  <c:v>366.72424936835301</c:v>
                </c:pt>
                <c:pt idx="66">
                  <c:v>368.15676596744817</c:v>
                </c:pt>
                <c:pt idx="67">
                  <c:v>363.85921617016277</c:v>
                </c:pt>
                <c:pt idx="68">
                  <c:v>439.78259592220462</c:v>
                </c:pt>
                <c:pt idx="69">
                  <c:v>409.69974734120689</c:v>
                </c:pt>
                <c:pt idx="70">
                  <c:v>219.17503966155476</c:v>
                </c:pt>
                <c:pt idx="71">
                  <c:v>186.22715788236675</c:v>
                </c:pt>
                <c:pt idx="72">
                  <c:v>210.57994006698397</c:v>
                </c:pt>
                <c:pt idx="73">
                  <c:v>160.44185909865445</c:v>
                </c:pt>
                <c:pt idx="74">
                  <c:v>191.95722427874728</c:v>
                </c:pt>
              </c:numCache>
            </c:numRef>
          </c:xVal>
          <c:yVal>
            <c:numRef>
              <c:f>'CA - FBSA IMI (CPF)'!$L$136:$L$225</c:f>
              <c:numCache>
                <c:formatCode>0.00</c:formatCode>
                <c:ptCount val="90"/>
                <c:pt idx="0">
                  <c:v>891.49936667133511</c:v>
                </c:pt>
                <c:pt idx="1">
                  <c:v>891.49936667133511</c:v>
                </c:pt>
                <c:pt idx="2">
                  <c:v>891.49936667133511</c:v>
                </c:pt>
                <c:pt idx="3">
                  <c:v>891.49936667133511</c:v>
                </c:pt>
                <c:pt idx="4">
                  <c:v>891.49936667133511</c:v>
                </c:pt>
                <c:pt idx="5">
                  <c:v>885.43962088895398</c:v>
                </c:pt>
                <c:pt idx="6">
                  <c:v>885.43962088895398</c:v>
                </c:pt>
                <c:pt idx="7">
                  <c:v>885.43962088895398</c:v>
                </c:pt>
                <c:pt idx="8">
                  <c:v>885.43962088895398</c:v>
                </c:pt>
                <c:pt idx="9">
                  <c:v>885.43962088895398</c:v>
                </c:pt>
                <c:pt idx="10">
                  <c:v>817.00708982376739</c:v>
                </c:pt>
                <c:pt idx="11">
                  <c:v>817.00708982376739</c:v>
                </c:pt>
                <c:pt idx="12">
                  <c:v>817.00708982376739</c:v>
                </c:pt>
                <c:pt idx="13">
                  <c:v>817.00708982376739</c:v>
                </c:pt>
                <c:pt idx="14">
                  <c:v>817.00708982376739</c:v>
                </c:pt>
                <c:pt idx="15">
                  <c:v>397.40375360249652</c:v>
                </c:pt>
                <c:pt idx="16">
                  <c:v>397.40375360249652</c:v>
                </c:pt>
                <c:pt idx="17">
                  <c:v>397.40375360249652</c:v>
                </c:pt>
                <c:pt idx="18">
                  <c:v>397.40375360249652</c:v>
                </c:pt>
                <c:pt idx="19">
                  <c:v>397.40375360249652</c:v>
                </c:pt>
                <c:pt idx="20">
                  <c:v>40.553151531038267</c:v>
                </c:pt>
                <c:pt idx="21">
                  <c:v>40.553151531038267</c:v>
                </c:pt>
                <c:pt idx="22">
                  <c:v>40.553151531038267</c:v>
                </c:pt>
                <c:pt idx="23">
                  <c:v>40.553151531038267</c:v>
                </c:pt>
                <c:pt idx="24">
                  <c:v>40.553151531038267</c:v>
                </c:pt>
                <c:pt idx="25">
                  <c:v>892.03029261765585</c:v>
                </c:pt>
                <c:pt idx="26">
                  <c:v>892.03029261765585</c:v>
                </c:pt>
                <c:pt idx="27">
                  <c:v>892.03029261765585</c:v>
                </c:pt>
                <c:pt idx="28">
                  <c:v>892.03029261765585</c:v>
                </c:pt>
                <c:pt idx="29">
                  <c:v>892.03029261765585</c:v>
                </c:pt>
                <c:pt idx="30">
                  <c:v>891.52346143139459</c:v>
                </c:pt>
                <c:pt idx="31">
                  <c:v>891.52346143139459</c:v>
                </c:pt>
                <c:pt idx="32">
                  <c:v>891.52346143139459</c:v>
                </c:pt>
                <c:pt idx="33">
                  <c:v>891.52346143139459</c:v>
                </c:pt>
                <c:pt idx="34">
                  <c:v>891.52346143139459</c:v>
                </c:pt>
                <c:pt idx="35">
                  <c:v>882.6319635238043</c:v>
                </c:pt>
                <c:pt idx="36">
                  <c:v>882.6319635238043</c:v>
                </c:pt>
                <c:pt idx="37">
                  <c:v>882.6319635238043</c:v>
                </c:pt>
                <c:pt idx="38">
                  <c:v>882.6319635238043</c:v>
                </c:pt>
                <c:pt idx="39">
                  <c:v>882.6319635238043</c:v>
                </c:pt>
                <c:pt idx="40">
                  <c:v>661.88931922397785</c:v>
                </c:pt>
                <c:pt idx="41">
                  <c:v>661.88931922397785</c:v>
                </c:pt>
                <c:pt idx="42">
                  <c:v>661.88931922397785</c:v>
                </c:pt>
                <c:pt idx="43">
                  <c:v>661.88931922397785</c:v>
                </c:pt>
                <c:pt idx="44">
                  <c:v>661.88931922397785</c:v>
                </c:pt>
                <c:pt idx="45">
                  <c:v>5.042225461063115</c:v>
                </c:pt>
                <c:pt idx="46">
                  <c:v>5.042225461063115</c:v>
                </c:pt>
                <c:pt idx="47">
                  <c:v>5.042225461063115</c:v>
                </c:pt>
                <c:pt idx="48">
                  <c:v>5.042225461063115</c:v>
                </c:pt>
                <c:pt idx="49">
                  <c:v>5.042225461063115</c:v>
                </c:pt>
                <c:pt idx="50">
                  <c:v>891.79375743867433</c:v>
                </c:pt>
                <c:pt idx="51">
                  <c:v>891.79375743867433</c:v>
                </c:pt>
                <c:pt idx="52">
                  <c:v>891.79375743867433</c:v>
                </c:pt>
                <c:pt idx="53">
                  <c:v>891.79375743867433</c:v>
                </c:pt>
                <c:pt idx="54">
                  <c:v>891.79375743867433</c:v>
                </c:pt>
                <c:pt idx="55">
                  <c:v>888.61420852055801</c:v>
                </c:pt>
                <c:pt idx="56">
                  <c:v>888.61420852055801</c:v>
                </c:pt>
                <c:pt idx="57">
                  <c:v>888.61420852055801</c:v>
                </c:pt>
                <c:pt idx="58">
                  <c:v>888.61420852055801</c:v>
                </c:pt>
                <c:pt idx="59">
                  <c:v>888.61420852055801</c:v>
                </c:pt>
                <c:pt idx="60">
                  <c:v>845.31297111800711</c:v>
                </c:pt>
                <c:pt idx="61">
                  <c:v>845.31297111800711</c:v>
                </c:pt>
                <c:pt idx="62">
                  <c:v>845.31297111800711</c:v>
                </c:pt>
                <c:pt idx="63">
                  <c:v>845.31297111800711</c:v>
                </c:pt>
                <c:pt idx="64">
                  <c:v>845.31297111800711</c:v>
                </c:pt>
                <c:pt idx="65">
                  <c:v>435.93125386679651</c:v>
                </c:pt>
                <c:pt idx="66">
                  <c:v>435.93125386679651</c:v>
                </c:pt>
                <c:pt idx="67">
                  <c:v>435.93125386679651</c:v>
                </c:pt>
                <c:pt idx="68">
                  <c:v>435.93125386679651</c:v>
                </c:pt>
                <c:pt idx="69">
                  <c:v>435.93125386679651</c:v>
                </c:pt>
                <c:pt idx="70">
                  <c:v>19.982641108938797</c:v>
                </c:pt>
                <c:pt idx="71">
                  <c:v>19.982641108938797</c:v>
                </c:pt>
                <c:pt idx="72">
                  <c:v>19.982641108938797</c:v>
                </c:pt>
                <c:pt idx="73">
                  <c:v>19.982641108938797</c:v>
                </c:pt>
                <c:pt idx="74">
                  <c:v>19.982641108938797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B-4919-AF17-61E94CFA0EAA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xVal>
          <c:y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B-4919-AF17-61E94CFA0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(CPF)'!$C$46:$C$90</c:f>
              <c:numCache>
                <c:formatCode>General</c:formatCode>
                <c:ptCount val="45"/>
                <c:pt idx="0">
                  <c:v>915.37810682178747</c:v>
                </c:pt>
                <c:pt idx="1">
                  <c:v>1035.7095011457784</c:v>
                </c:pt>
                <c:pt idx="2">
                  <c:v>1011.3567189611611</c:v>
                </c:pt>
                <c:pt idx="3">
                  <c:v>888.16029143898004</c:v>
                </c:pt>
                <c:pt idx="4">
                  <c:v>992.73400317292442</c:v>
                </c:pt>
                <c:pt idx="5" formatCode="0.00">
                  <c:v>1019.9518185557318</c:v>
                </c:pt>
                <c:pt idx="6" formatCode="0.00">
                  <c:v>832.29214407426991</c:v>
                </c:pt>
                <c:pt idx="7" formatCode="0.00">
                  <c:v>1243.424408014572</c:v>
                </c:pt>
                <c:pt idx="8" formatCode="0.00">
                  <c:v>968.38122098830718</c:v>
                </c:pt>
                <c:pt idx="9" formatCode="0.00">
                  <c:v>1027.1144015512075</c:v>
                </c:pt>
                <c:pt idx="10" formatCode="0.00">
                  <c:v>1040.0070509430636</c:v>
                </c:pt>
                <c:pt idx="11" formatCode="0.00">
                  <c:v>805.07432869146248</c:v>
                </c:pt>
                <c:pt idx="12" formatCode="0.00">
                  <c:v>968.38122098830718</c:v>
                </c:pt>
                <c:pt idx="13" formatCode="0.00">
                  <c:v>872.4026088489336</c:v>
                </c:pt>
                <c:pt idx="14" formatCode="0.00">
                  <c:v>873.83512544802863</c:v>
                </c:pt>
                <c:pt idx="15" formatCode="0.00">
                  <c:v>882.43022504259943</c:v>
                </c:pt>
                <c:pt idx="16" formatCode="0.00">
                  <c:v>853.77989306069685</c:v>
                </c:pt>
                <c:pt idx="17" formatCode="0.00">
                  <c:v>872.4026088489336</c:v>
                </c:pt>
                <c:pt idx="18" formatCode="0.00">
                  <c:v>870.97009224983844</c:v>
                </c:pt>
                <c:pt idx="19" formatCode="0.00">
                  <c:v>948.32598860097528</c:v>
                </c:pt>
                <c:pt idx="20" formatCode="0.00">
                  <c:v>886.72777483988489</c:v>
                </c:pt>
                <c:pt idx="21" formatCode="0.00">
                  <c:v>826.56207767788942</c:v>
                </c:pt>
                <c:pt idx="22" formatCode="0.00">
                  <c:v>1187.556260649862</c:v>
                </c:pt>
                <c:pt idx="23" formatCode="0.00">
                  <c:v>935.43333920911914</c:v>
                </c:pt>
                <c:pt idx="24" formatCode="0.00">
                  <c:v>952.62353839826073</c:v>
                </c:pt>
              </c:numCache>
            </c:numRef>
          </c:xVal>
          <c:yVal>
            <c:numRef>
              <c:f>'CA - FBSA IMI (CPF)'!$O$46:$O$90</c:f>
              <c:numCache>
                <c:formatCode>0.00</c:formatCode>
                <c:ptCount val="45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892.0700876873392</c:v>
                </c:pt>
                <c:pt idx="13">
                  <c:v>892.0700876873392</c:v>
                </c:pt>
                <c:pt idx="14">
                  <c:v>892.0700876873392</c:v>
                </c:pt>
                <c:pt idx="15">
                  <c:v>892.0700876873392</c:v>
                </c:pt>
                <c:pt idx="16">
                  <c:v>892.0700876873392</c:v>
                </c:pt>
                <c:pt idx="17">
                  <c:v>892.0700876873392</c:v>
                </c:pt>
                <c:pt idx="18">
                  <c:v>892.0700876873392</c:v>
                </c:pt>
                <c:pt idx="19">
                  <c:v>892.0700876873392</c:v>
                </c:pt>
                <c:pt idx="20">
                  <c:v>892.0700876873392</c:v>
                </c:pt>
                <c:pt idx="21">
                  <c:v>892.0700876873392</c:v>
                </c:pt>
                <c:pt idx="22">
                  <c:v>892.0700876873392</c:v>
                </c:pt>
                <c:pt idx="23">
                  <c:v>892.0700876873392</c:v>
                </c:pt>
                <c:pt idx="24">
                  <c:v>892.0700876873392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F-41AE-A52A-30E6C070DF0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FBSA IMI (CPF)'!$O$91:$O$135</c:f>
              <c:numCache>
                <c:formatCode>0.00</c:formatCode>
                <c:ptCount val="45"/>
                <c:pt idx="0">
                  <c:v>891.23530641487821</c:v>
                </c:pt>
                <c:pt idx="1">
                  <c:v>891.23530641487821</c:v>
                </c:pt>
                <c:pt idx="2">
                  <c:v>891.23530641487821</c:v>
                </c:pt>
                <c:pt idx="3">
                  <c:v>891.23530641487821</c:v>
                </c:pt>
                <c:pt idx="4">
                  <c:v>891.23530641487821</c:v>
                </c:pt>
                <c:pt idx="5">
                  <c:v>882.84937878423159</c:v>
                </c:pt>
                <c:pt idx="6">
                  <c:v>882.84937878423159</c:v>
                </c:pt>
                <c:pt idx="7">
                  <c:v>882.84937878423159</c:v>
                </c:pt>
                <c:pt idx="8">
                  <c:v>882.84937878423159</c:v>
                </c:pt>
                <c:pt idx="9">
                  <c:v>882.84937878423159</c:v>
                </c:pt>
                <c:pt idx="10">
                  <c:v>799.01694088244562</c:v>
                </c:pt>
                <c:pt idx="11">
                  <c:v>799.01694088244562</c:v>
                </c:pt>
                <c:pt idx="12">
                  <c:v>799.01694088244562</c:v>
                </c:pt>
                <c:pt idx="13">
                  <c:v>799.01694088244562</c:v>
                </c:pt>
                <c:pt idx="14">
                  <c:v>799.01694088244562</c:v>
                </c:pt>
                <c:pt idx="15">
                  <c:v>388.09427472836319</c:v>
                </c:pt>
                <c:pt idx="16">
                  <c:v>388.09427472836319</c:v>
                </c:pt>
                <c:pt idx="17">
                  <c:v>388.09427472836319</c:v>
                </c:pt>
                <c:pt idx="18">
                  <c:v>388.09427472836319</c:v>
                </c:pt>
                <c:pt idx="19">
                  <c:v>388.09427472836319</c:v>
                </c:pt>
                <c:pt idx="20">
                  <c:v>57.627108095241795</c:v>
                </c:pt>
                <c:pt idx="21">
                  <c:v>57.627108095241795</c:v>
                </c:pt>
                <c:pt idx="22">
                  <c:v>57.627108095241795</c:v>
                </c:pt>
                <c:pt idx="23">
                  <c:v>57.627108095241795</c:v>
                </c:pt>
                <c:pt idx="24">
                  <c:v>57.627108095241795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2F-41AE-A52A-30E6C070DF0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(CPF)'!$C$136:$C$225</c:f>
              <c:numCache>
                <c:formatCode>0.00</c:formatCode>
                <c:ptCount val="90"/>
                <c:pt idx="0">
                  <c:v>901.05294083083618</c:v>
                </c:pt>
                <c:pt idx="1">
                  <c:v>1047.1696339385392</c:v>
                </c:pt>
                <c:pt idx="2">
                  <c:v>962.6511545919268</c:v>
                </c:pt>
                <c:pt idx="3">
                  <c:v>1322.212820964804</c:v>
                </c:pt>
                <c:pt idx="4">
                  <c:v>965.51618779011687</c:v>
                </c:pt>
                <c:pt idx="5">
                  <c:v>929.70327281273876</c:v>
                </c:pt>
                <c:pt idx="6">
                  <c:v>901.05294083083618</c:v>
                </c:pt>
                <c:pt idx="7">
                  <c:v>931.1357894118338</c:v>
                </c:pt>
                <c:pt idx="8">
                  <c:v>817.96697808331862</c:v>
                </c:pt>
                <c:pt idx="9">
                  <c:v>1008.4916857629707</c:v>
                </c:pt>
                <c:pt idx="10">
                  <c:v>802.20929549327229</c:v>
                </c:pt>
                <c:pt idx="11">
                  <c:v>754.93624772313296</c:v>
                </c:pt>
                <c:pt idx="12">
                  <c:v>965.51618779011687</c:v>
                </c:pt>
                <c:pt idx="13">
                  <c:v>919.67565661907292</c:v>
                </c:pt>
                <c:pt idx="14">
                  <c:v>815.10194488512843</c:v>
                </c:pt>
                <c:pt idx="15">
                  <c:v>479.89306069686819</c:v>
                </c:pt>
                <c:pt idx="16">
                  <c:v>449.81021211587051</c:v>
                </c:pt>
                <c:pt idx="17">
                  <c:v>343.80398378283098</c:v>
                </c:pt>
                <c:pt idx="18">
                  <c:v>332.34385099006994</c:v>
                </c:pt>
                <c:pt idx="19">
                  <c:v>491.35319348962923</c:v>
                </c:pt>
                <c:pt idx="20">
                  <c:v>157.5768259004642</c:v>
                </c:pt>
                <c:pt idx="21">
                  <c:v>183.36212468417651</c:v>
                </c:pt>
                <c:pt idx="22">
                  <c:v>97.411128738468776</c:v>
                </c:pt>
                <c:pt idx="23">
                  <c:v>126.06146072037134</c:v>
                </c:pt>
                <c:pt idx="24">
                  <c:v>163.30689229684472</c:v>
                </c:pt>
                <c:pt idx="25">
                  <c:v>674.71531817380583</c:v>
                </c:pt>
                <c:pt idx="26">
                  <c:v>848.04982666431636</c:v>
                </c:pt>
                <c:pt idx="27">
                  <c:v>883.86274164169458</c:v>
                </c:pt>
                <c:pt idx="28">
                  <c:v>945.4609554027852</c:v>
                </c:pt>
                <c:pt idx="29">
                  <c:v>756.36876432222812</c:v>
                </c:pt>
                <c:pt idx="30">
                  <c:v>743.47611493037198</c:v>
                </c:pt>
                <c:pt idx="31">
                  <c:v>541.49127445795875</c:v>
                </c:pt>
                <c:pt idx="32">
                  <c:v>816.53446148422358</c:v>
                </c:pt>
                <c:pt idx="33">
                  <c:v>883.86274164169458</c:v>
                </c:pt>
                <c:pt idx="34">
                  <c:v>782.15406310594051</c:v>
                </c:pt>
                <c:pt idx="35">
                  <c:v>873.83512544802863</c:v>
                </c:pt>
                <c:pt idx="36">
                  <c:v>838.02221047065052</c:v>
                </c:pt>
                <c:pt idx="37">
                  <c:v>779.2890299077502</c:v>
                </c:pt>
                <c:pt idx="38">
                  <c:v>875.26764204712379</c:v>
                </c:pt>
                <c:pt idx="39">
                  <c:v>729.15094893942069</c:v>
                </c:pt>
                <c:pt idx="40">
                  <c:v>710.52823315118394</c:v>
                </c:pt>
                <c:pt idx="41">
                  <c:v>704.79816675480356</c:v>
                </c:pt>
                <c:pt idx="42">
                  <c:v>598.79193842176392</c:v>
                </c:pt>
                <c:pt idx="43">
                  <c:v>641.76743639461779</c:v>
                </c:pt>
                <c:pt idx="44">
                  <c:v>667.55273517833007</c:v>
                </c:pt>
                <c:pt idx="45">
                  <c:v>136.08907691403726</c:v>
                </c:pt>
                <c:pt idx="46">
                  <c:v>265.01557083259883</c:v>
                </c:pt>
                <c:pt idx="47">
                  <c:v>330.91133439097484</c:v>
                </c:pt>
                <c:pt idx="48">
                  <c:v>181.92960808508138</c:v>
                </c:pt>
                <c:pt idx="49">
                  <c:v>151.84675950408368</c:v>
                </c:pt>
                <c:pt idx="50">
                  <c:v>726.2859157412305</c:v>
                </c:pt>
                <c:pt idx="51">
                  <c:v>779.2890299077502</c:v>
                </c:pt>
                <c:pt idx="52">
                  <c:v>838.02221047065052</c:v>
                </c:pt>
                <c:pt idx="53">
                  <c:v>750.63869792584762</c:v>
                </c:pt>
                <c:pt idx="54">
                  <c:v>752.07121452494277</c:v>
                </c:pt>
                <c:pt idx="55">
                  <c:v>700.5006169575181</c:v>
                </c:pt>
                <c:pt idx="56">
                  <c:v>863.8075092543628</c:v>
                </c:pt>
                <c:pt idx="57">
                  <c:v>915.37810682178747</c:v>
                </c:pt>
                <c:pt idx="58">
                  <c:v>684.74293436747166</c:v>
                </c:pt>
                <c:pt idx="59">
                  <c:v>790.74916270051131</c:v>
                </c:pt>
                <c:pt idx="60">
                  <c:v>795.04671249779665</c:v>
                </c:pt>
                <c:pt idx="61">
                  <c:v>681.87790116928136</c:v>
                </c:pt>
                <c:pt idx="62">
                  <c:v>633.17233680004699</c:v>
                </c:pt>
                <c:pt idx="63">
                  <c:v>803.64181209236745</c:v>
                </c:pt>
                <c:pt idx="64">
                  <c:v>542.9237910570539</c:v>
                </c:pt>
                <c:pt idx="65">
                  <c:v>366.72424936835301</c:v>
                </c:pt>
                <c:pt idx="66">
                  <c:v>368.15676596744817</c:v>
                </c:pt>
                <c:pt idx="67">
                  <c:v>363.85921617016277</c:v>
                </c:pt>
                <c:pt idx="68">
                  <c:v>439.78259592220462</c:v>
                </c:pt>
                <c:pt idx="69">
                  <c:v>409.69974734120689</c:v>
                </c:pt>
                <c:pt idx="70">
                  <c:v>219.17503966155476</c:v>
                </c:pt>
                <c:pt idx="71">
                  <c:v>186.22715788236675</c:v>
                </c:pt>
                <c:pt idx="72">
                  <c:v>210.57994006698397</c:v>
                </c:pt>
                <c:pt idx="73">
                  <c:v>160.44185909865445</c:v>
                </c:pt>
                <c:pt idx="74">
                  <c:v>191.95722427874728</c:v>
                </c:pt>
              </c:numCache>
            </c:numRef>
          </c:xVal>
          <c:yVal>
            <c:numRef>
              <c:f>'CA - FBSA IMI (CPF)'!$O$136:$O$225</c:f>
              <c:numCache>
                <c:formatCode>0.00</c:formatCode>
                <c:ptCount val="90"/>
                <c:pt idx="0">
                  <c:v>891.52084038573014</c:v>
                </c:pt>
                <c:pt idx="1">
                  <c:v>891.52084038573014</c:v>
                </c:pt>
                <c:pt idx="2">
                  <c:v>891.52084038573014</c:v>
                </c:pt>
                <c:pt idx="3">
                  <c:v>891.52084038573014</c:v>
                </c:pt>
                <c:pt idx="4">
                  <c:v>891.52084038573014</c:v>
                </c:pt>
                <c:pt idx="5">
                  <c:v>885.94178022149924</c:v>
                </c:pt>
                <c:pt idx="6">
                  <c:v>885.94178022149924</c:v>
                </c:pt>
                <c:pt idx="7">
                  <c:v>885.94178022149924</c:v>
                </c:pt>
                <c:pt idx="8">
                  <c:v>885.94178022149924</c:v>
                </c:pt>
                <c:pt idx="9">
                  <c:v>885.94178022149924</c:v>
                </c:pt>
                <c:pt idx="10">
                  <c:v>827.56257634240217</c:v>
                </c:pt>
                <c:pt idx="11">
                  <c:v>827.56257634240217</c:v>
                </c:pt>
                <c:pt idx="12">
                  <c:v>827.56257634240217</c:v>
                </c:pt>
                <c:pt idx="13">
                  <c:v>827.56257634240217</c:v>
                </c:pt>
                <c:pt idx="14">
                  <c:v>827.56257634240217</c:v>
                </c:pt>
                <c:pt idx="15">
                  <c:v>474.66783440456061</c:v>
                </c:pt>
                <c:pt idx="16">
                  <c:v>474.66783440456061</c:v>
                </c:pt>
                <c:pt idx="17">
                  <c:v>474.66783440456061</c:v>
                </c:pt>
                <c:pt idx="18">
                  <c:v>474.66783440456061</c:v>
                </c:pt>
                <c:pt idx="19">
                  <c:v>474.66783440456061</c:v>
                </c:pt>
                <c:pt idx="20">
                  <c:v>83.163017134057355</c:v>
                </c:pt>
                <c:pt idx="21">
                  <c:v>83.163017134057355</c:v>
                </c:pt>
                <c:pt idx="22">
                  <c:v>83.163017134057355</c:v>
                </c:pt>
                <c:pt idx="23">
                  <c:v>83.163017134057355</c:v>
                </c:pt>
                <c:pt idx="24">
                  <c:v>83.163017134057355</c:v>
                </c:pt>
                <c:pt idx="25">
                  <c:v>892.03212592551392</c:v>
                </c:pt>
                <c:pt idx="26">
                  <c:v>892.03212592551392</c:v>
                </c:pt>
                <c:pt idx="27">
                  <c:v>892.03212592551392</c:v>
                </c:pt>
                <c:pt idx="28">
                  <c:v>892.03212592551392</c:v>
                </c:pt>
                <c:pt idx="29">
                  <c:v>892.03212592551392</c:v>
                </c:pt>
                <c:pt idx="30">
                  <c:v>891.58694034355938</c:v>
                </c:pt>
                <c:pt idx="31">
                  <c:v>891.58694034355938</c:v>
                </c:pt>
                <c:pt idx="32">
                  <c:v>891.58694034355938</c:v>
                </c:pt>
                <c:pt idx="33">
                  <c:v>891.58694034355938</c:v>
                </c:pt>
                <c:pt idx="34">
                  <c:v>891.58694034355938</c:v>
                </c:pt>
                <c:pt idx="35">
                  <c:v>885.08901171587479</c:v>
                </c:pt>
                <c:pt idx="36">
                  <c:v>885.08901171587479</c:v>
                </c:pt>
                <c:pt idx="37">
                  <c:v>885.08901171587479</c:v>
                </c:pt>
                <c:pt idx="38">
                  <c:v>885.08901171587479</c:v>
                </c:pt>
                <c:pt idx="39">
                  <c:v>885.08901171587479</c:v>
                </c:pt>
                <c:pt idx="40">
                  <c:v>773.83228383410835</c:v>
                </c:pt>
                <c:pt idx="41">
                  <c:v>773.83228383410835</c:v>
                </c:pt>
                <c:pt idx="42">
                  <c:v>773.83228383410835</c:v>
                </c:pt>
                <c:pt idx="43">
                  <c:v>773.83228383410835</c:v>
                </c:pt>
                <c:pt idx="44">
                  <c:v>773.83228383410835</c:v>
                </c:pt>
                <c:pt idx="45">
                  <c:v>132.04806605919595</c:v>
                </c:pt>
                <c:pt idx="46">
                  <c:v>132.04806605919595</c:v>
                </c:pt>
                <c:pt idx="47">
                  <c:v>132.04806605919595</c:v>
                </c:pt>
                <c:pt idx="48">
                  <c:v>132.04806605919595</c:v>
                </c:pt>
                <c:pt idx="49">
                  <c:v>132.04806605919595</c:v>
                </c:pt>
                <c:pt idx="50">
                  <c:v>891.80975978046069</c:v>
                </c:pt>
                <c:pt idx="51">
                  <c:v>891.80975978046069</c:v>
                </c:pt>
                <c:pt idx="52">
                  <c:v>891.80975978046069</c:v>
                </c:pt>
                <c:pt idx="53">
                  <c:v>891.80975978046069</c:v>
                </c:pt>
                <c:pt idx="54">
                  <c:v>891.80975978046069</c:v>
                </c:pt>
                <c:pt idx="55">
                  <c:v>889.0391305392169</c:v>
                </c:pt>
                <c:pt idx="56">
                  <c:v>889.0391305392169</c:v>
                </c:pt>
                <c:pt idx="57">
                  <c:v>889.0391305392169</c:v>
                </c:pt>
                <c:pt idx="58">
                  <c:v>889.0391305392169</c:v>
                </c:pt>
                <c:pt idx="59">
                  <c:v>889.0391305392169</c:v>
                </c:pt>
                <c:pt idx="60">
                  <c:v>856.60631263056678</c:v>
                </c:pt>
                <c:pt idx="61">
                  <c:v>856.60631263056678</c:v>
                </c:pt>
                <c:pt idx="62">
                  <c:v>856.60631263056678</c:v>
                </c:pt>
                <c:pt idx="63">
                  <c:v>856.60631263056678</c:v>
                </c:pt>
                <c:pt idx="64">
                  <c:v>856.60631263056678</c:v>
                </c:pt>
                <c:pt idx="65">
                  <c:v>580.97051261113495</c:v>
                </c:pt>
                <c:pt idx="66">
                  <c:v>580.97051261113495</c:v>
                </c:pt>
                <c:pt idx="67">
                  <c:v>580.97051261113495</c:v>
                </c:pt>
                <c:pt idx="68">
                  <c:v>580.97051261113495</c:v>
                </c:pt>
                <c:pt idx="69">
                  <c:v>580.97051261113495</c:v>
                </c:pt>
                <c:pt idx="70">
                  <c:v>106.6519022504277</c:v>
                </c:pt>
                <c:pt idx="71">
                  <c:v>106.6519022504277</c:v>
                </c:pt>
                <c:pt idx="72">
                  <c:v>106.6519022504277</c:v>
                </c:pt>
                <c:pt idx="73">
                  <c:v>106.6519022504277</c:v>
                </c:pt>
                <c:pt idx="74">
                  <c:v>106.6519022504277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2F-41AE-A52A-30E6C070DF0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xVal>
          <c:yVal>
            <c:numRef>
              <c:f>'CA - FBSA IMI (CPF)'!$S$2:$S$3</c:f>
              <c:numCache>
                <c:formatCode>0.00</c:formatCode>
                <c:ptCount val="2"/>
                <c:pt idx="0">
                  <c:v>0</c:v>
                </c:pt>
                <c:pt idx="1">
                  <c:v>1322.212820964804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2F-41AE-A52A-30E6C070D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FBSA IMI (CPF)'!$C$25:$C$90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915.37810682178747</c:v>
                </c:pt>
                <c:pt idx="22" formatCode="General">
                  <c:v>1035.7095011457784</c:v>
                </c:pt>
                <c:pt idx="23" formatCode="General">
                  <c:v>1011.3567189611611</c:v>
                </c:pt>
                <c:pt idx="24" formatCode="General">
                  <c:v>888.16029143898004</c:v>
                </c:pt>
                <c:pt idx="25" formatCode="General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8-4AA5-AEA4-8DC82104D18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FBSA IMI (CPF)'!$AD$4:$AD$16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891.83758715686986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8-4AA5-AEA4-8DC82104D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(CPF)'!$B$25:$B$45,'CA - FBSA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(CPF)'!$C$25:$C$45,'CA - FBSA IMI (CPF)'!$C$91:$C$135)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6-4999-8525-AD8EFBE919FD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FBSA IMI (CPF)'!$AK$4:$AK$16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890.6693911688717</c:v>
                </c:pt>
                <c:pt idx="2">
                  <c:v>888.58877864665669</c:v>
                </c:pt>
                <c:pt idx="3">
                  <c:v>883.4475174673496</c:v>
                </c:pt>
                <c:pt idx="4">
                  <c:v>870.89448607280622</c:v>
                </c:pt>
                <c:pt idx="5">
                  <c:v>841.12027957481041</c:v>
                </c:pt>
                <c:pt idx="6">
                  <c:v>775.10430543076552</c:v>
                </c:pt>
                <c:pt idx="7">
                  <c:v>648.33731447410582</c:v>
                </c:pt>
                <c:pt idx="8">
                  <c:v>460.65109943438682</c:v>
                </c:pt>
                <c:pt idx="9">
                  <c:v>267.63630061434208</c:v>
                </c:pt>
                <c:pt idx="10">
                  <c:v>130.94796091635899</c:v>
                </c:pt>
                <c:pt idx="11">
                  <c:v>57.627108095241773</c:v>
                </c:pt>
                <c:pt idx="12">
                  <c:v>24.062430114330052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76-4999-8525-AD8EFBE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FBSA IMI (CPF)'!$C$25:$C$90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915.37810682178747</c:v>
                </c:pt>
                <c:pt idx="22" formatCode="General">
                  <c:v>1035.7095011457784</c:v>
                </c:pt>
                <c:pt idx="23" formatCode="General">
                  <c:v>1011.3567189611611</c:v>
                </c:pt>
                <c:pt idx="24" formatCode="General">
                  <c:v>888.16029143898004</c:v>
                </c:pt>
                <c:pt idx="25" formatCode="General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B-428A-9C9B-7D130FFA8EC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FBSA IMI (CPF)'!$AD$20:$AD$32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>
                  <c:v>891.83758715686986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EB-428A-9C9B-7D130FFA8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(CPF)'!$B$25:$B$45,'CA - FBSA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(CPF)'!$C$25:$C$45,'CA - FBSA IMI (CPF)'!$C$91:$C$135)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7A-4A44-B59C-9C128822FD2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FBSA IMI (CPF)'!$AK$20:$AK$32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890.6693911688717</c:v>
                </c:pt>
                <c:pt idx="2">
                  <c:v>888.58877864665669</c:v>
                </c:pt>
                <c:pt idx="3">
                  <c:v>883.4475174673496</c:v>
                </c:pt>
                <c:pt idx="4">
                  <c:v>870.89448607280622</c:v>
                </c:pt>
                <c:pt idx="5">
                  <c:v>841.12027957481041</c:v>
                </c:pt>
                <c:pt idx="6">
                  <c:v>775.10430543076552</c:v>
                </c:pt>
                <c:pt idx="7">
                  <c:v>648.33731447410582</c:v>
                </c:pt>
                <c:pt idx="8">
                  <c:v>460.65109943438682</c:v>
                </c:pt>
                <c:pt idx="9">
                  <c:v>267.63630061434208</c:v>
                </c:pt>
                <c:pt idx="10">
                  <c:v>130.94796091635899</c:v>
                </c:pt>
                <c:pt idx="11">
                  <c:v>57.627108095241773</c:v>
                </c:pt>
                <c:pt idx="12">
                  <c:v>24.062430114330052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7A-4A44-B59C-9C128822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FBSA IMI (CPF)'!$C$25:$C$90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915.37810682178747</c:v>
                </c:pt>
                <c:pt idx="22" formatCode="General">
                  <c:v>1035.7095011457784</c:v>
                </c:pt>
                <c:pt idx="23" formatCode="General">
                  <c:v>1011.3567189611611</c:v>
                </c:pt>
                <c:pt idx="24" formatCode="General">
                  <c:v>888.16029143898004</c:v>
                </c:pt>
                <c:pt idx="25" formatCode="General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E-4857-AB2C-2109DB966F9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FBSA IMI (CPF)'!$AD$37:$AD$49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 formatCode="0.00">
                  <c:v>891.83758715686986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5E-4857-AB2C-2109DB966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(CPF)'!$A$25:$A$90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FBSA IMI (CPF)'!$C$25:$C$90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915.37810682178747</c:v>
                </c:pt>
                <c:pt idx="22" formatCode="General">
                  <c:v>1035.7095011457784</c:v>
                </c:pt>
                <c:pt idx="23" formatCode="General">
                  <c:v>1011.3567189611611</c:v>
                </c:pt>
                <c:pt idx="24" formatCode="General">
                  <c:v>888.16029143898004</c:v>
                </c:pt>
                <c:pt idx="25" formatCode="General">
                  <c:v>992.73400317292442</c:v>
                </c:pt>
                <c:pt idx="26">
                  <c:v>1019.9518185557318</c:v>
                </c:pt>
                <c:pt idx="27">
                  <c:v>832.29214407426991</c:v>
                </c:pt>
                <c:pt idx="28">
                  <c:v>1243.424408014572</c:v>
                </c:pt>
                <c:pt idx="29">
                  <c:v>968.38122098830718</c:v>
                </c:pt>
                <c:pt idx="30">
                  <c:v>1027.1144015512075</c:v>
                </c:pt>
                <c:pt idx="31">
                  <c:v>1040.0070509430636</c:v>
                </c:pt>
                <c:pt idx="32">
                  <c:v>805.07432869146248</c:v>
                </c:pt>
                <c:pt idx="33">
                  <c:v>968.38122098830718</c:v>
                </c:pt>
                <c:pt idx="34">
                  <c:v>872.4026088489336</c:v>
                </c:pt>
                <c:pt idx="35">
                  <c:v>873.83512544802863</c:v>
                </c:pt>
                <c:pt idx="36">
                  <c:v>882.43022504259943</c:v>
                </c:pt>
                <c:pt idx="37">
                  <c:v>853.77989306069685</c:v>
                </c:pt>
                <c:pt idx="38">
                  <c:v>872.4026088489336</c:v>
                </c:pt>
                <c:pt idx="39">
                  <c:v>870.97009224983844</c:v>
                </c:pt>
                <c:pt idx="40">
                  <c:v>948.32598860097528</c:v>
                </c:pt>
                <c:pt idx="41">
                  <c:v>886.72777483988489</c:v>
                </c:pt>
                <c:pt idx="42">
                  <c:v>826.56207767788942</c:v>
                </c:pt>
                <c:pt idx="43">
                  <c:v>1187.556260649862</c:v>
                </c:pt>
                <c:pt idx="44">
                  <c:v>935.43333920911914</c:v>
                </c:pt>
                <c:pt idx="45">
                  <c:v>952.62353839826073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7BA-97B4-0B3A16F2E0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FBSA IMI (CPF)'!$AD$54:$AD$66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892.0700876873392</c:v>
                </c:pt>
                <c:pt idx="2">
                  <c:v>892.0700876873392</c:v>
                </c:pt>
                <c:pt idx="3">
                  <c:v>892.0700876873392</c:v>
                </c:pt>
                <c:pt idx="4">
                  <c:v>892.0700876873392</c:v>
                </c:pt>
                <c:pt idx="5">
                  <c:v>892.0700876873392</c:v>
                </c:pt>
                <c:pt idx="6">
                  <c:v>892.0700876873392</c:v>
                </c:pt>
                <c:pt idx="7">
                  <c:v>892.0700876873392</c:v>
                </c:pt>
                <c:pt idx="8">
                  <c:v>892.0700876873392</c:v>
                </c:pt>
                <c:pt idx="9">
                  <c:v>892.0700876873392</c:v>
                </c:pt>
                <c:pt idx="10">
                  <c:v>892.0700876873392</c:v>
                </c:pt>
                <c:pt idx="11">
                  <c:v>892.0700876873392</c:v>
                </c:pt>
                <c:pt idx="12" formatCode="0.00">
                  <c:v>891.83758715686986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8-47BA-97B4-0B3A16F2E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(CPF)'!$B$25:$B$45,'CA - FBSA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(CPF)'!$C$25:$C$45,'CA - FBSA IMI (CPF)'!$C$91:$C$135)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4840-A824-4317D2F97C5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FBSA IMI (CPF)'!$AK$38:$AK$50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890.6693911688717</c:v>
                </c:pt>
                <c:pt idx="2">
                  <c:v>888.58877864665669</c:v>
                </c:pt>
                <c:pt idx="3">
                  <c:v>883.4475174673496</c:v>
                </c:pt>
                <c:pt idx="4">
                  <c:v>870.89448607280622</c:v>
                </c:pt>
                <c:pt idx="5">
                  <c:v>841.12027957481041</c:v>
                </c:pt>
                <c:pt idx="6">
                  <c:v>775.10430543076552</c:v>
                </c:pt>
                <c:pt idx="7">
                  <c:v>648.33731447410582</c:v>
                </c:pt>
                <c:pt idx="8">
                  <c:v>460.65109943438682</c:v>
                </c:pt>
                <c:pt idx="9">
                  <c:v>267.63630061434208</c:v>
                </c:pt>
                <c:pt idx="10">
                  <c:v>130.94796091635899</c:v>
                </c:pt>
                <c:pt idx="11">
                  <c:v>57.627108095241773</c:v>
                </c:pt>
                <c:pt idx="12" formatCode="0.00">
                  <c:v>24.062430114330052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C8-4840-A824-4317D2F9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(CPF)'!$B$25:$B$45,'CA - FBSA IMI (CPF)'!$B$91:$B$135)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(CPF)'!$C$25:$C$45,'CA - FBSA IMI (CPF)'!$C$91:$C$135)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A-4226-8267-83CAFDA2C39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(CPF)'!$AJ$54:$AJ$66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FBSA IMI (CPF)'!$AK$54:$AK$66</c:f>
              <c:numCache>
                <c:formatCode>General</c:formatCode>
                <c:ptCount val="13"/>
                <c:pt idx="0">
                  <c:v>892.0700876873392</c:v>
                </c:pt>
                <c:pt idx="1">
                  <c:v>890.6693911688717</c:v>
                </c:pt>
                <c:pt idx="2">
                  <c:v>888.58877864665669</c:v>
                </c:pt>
                <c:pt idx="3">
                  <c:v>883.4475174673496</c:v>
                </c:pt>
                <c:pt idx="4">
                  <c:v>870.89448607280622</c:v>
                </c:pt>
                <c:pt idx="5">
                  <c:v>841.12027957481041</c:v>
                </c:pt>
                <c:pt idx="6">
                  <c:v>775.10430543076552</c:v>
                </c:pt>
                <c:pt idx="7">
                  <c:v>648.33731447410582</c:v>
                </c:pt>
                <c:pt idx="8">
                  <c:v>460.65109943438682</c:v>
                </c:pt>
                <c:pt idx="9">
                  <c:v>267.63630061434208</c:v>
                </c:pt>
                <c:pt idx="10">
                  <c:v>130.94796091635899</c:v>
                </c:pt>
                <c:pt idx="11">
                  <c:v>57.627108095241773</c:v>
                </c:pt>
                <c:pt idx="12" formatCode="0.00">
                  <c:v>24.062430114330052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FA-4226-8267-83CAFDA2C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IMI (FBSA)'!$E$46:$E$90</c:f>
              <c:numCache>
                <c:formatCode>0.00</c:formatCode>
                <c:ptCount val="45"/>
                <c:pt idx="0">
                  <c:v>821.99811941062387</c:v>
                </c:pt>
                <c:pt idx="1">
                  <c:v>821.99811941062387</c:v>
                </c:pt>
                <c:pt idx="2">
                  <c:v>821.99811941062387</c:v>
                </c:pt>
                <c:pt idx="3">
                  <c:v>821.99811941062387</c:v>
                </c:pt>
                <c:pt idx="4">
                  <c:v>821.99811941062387</c:v>
                </c:pt>
                <c:pt idx="5">
                  <c:v>820.88958895791779</c:v>
                </c:pt>
                <c:pt idx="6">
                  <c:v>820.88958895791779</c:v>
                </c:pt>
                <c:pt idx="7">
                  <c:v>820.88958895791779</c:v>
                </c:pt>
                <c:pt idx="8">
                  <c:v>820.88958895791779</c:v>
                </c:pt>
                <c:pt idx="9">
                  <c:v>820.88958895791779</c:v>
                </c:pt>
                <c:pt idx="10">
                  <c:v>672.95805913381355</c:v>
                </c:pt>
                <c:pt idx="11">
                  <c:v>672.95805913381355</c:v>
                </c:pt>
                <c:pt idx="12">
                  <c:v>672.95805913381355</c:v>
                </c:pt>
                <c:pt idx="13">
                  <c:v>672.95805913381355</c:v>
                </c:pt>
                <c:pt idx="14">
                  <c:v>672.95805913381355</c:v>
                </c:pt>
                <c:pt idx="15">
                  <c:v>22.155290322617756</c:v>
                </c:pt>
                <c:pt idx="16">
                  <c:v>22.155290322617756</c:v>
                </c:pt>
                <c:pt idx="17">
                  <c:v>22.155290322617756</c:v>
                </c:pt>
                <c:pt idx="18">
                  <c:v>22.155290322617756</c:v>
                </c:pt>
                <c:pt idx="19">
                  <c:v>22.155290322617756</c:v>
                </c:pt>
                <c:pt idx="20">
                  <c:v>0.13966055831169102</c:v>
                </c:pt>
                <c:pt idx="21">
                  <c:v>0.13966055831169102</c:v>
                </c:pt>
                <c:pt idx="22">
                  <c:v>0.13966055831169102</c:v>
                </c:pt>
                <c:pt idx="23">
                  <c:v>0.13966055831169102</c:v>
                </c:pt>
                <c:pt idx="24">
                  <c:v>0.13966055831169102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E-4FDE-B448-8801B1303FCE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CPF IMI (FBSA)'!$E$91:$E$135</c:f>
              <c:numCache>
                <c:formatCode>0.00</c:formatCode>
                <c:ptCount val="45"/>
                <c:pt idx="0">
                  <c:v>821.89434198744004</c:v>
                </c:pt>
                <c:pt idx="1">
                  <c:v>821.89434198744004</c:v>
                </c:pt>
                <c:pt idx="2">
                  <c:v>821.89434198744004</c:v>
                </c:pt>
                <c:pt idx="3">
                  <c:v>821.89434198744004</c:v>
                </c:pt>
                <c:pt idx="4">
                  <c:v>821.89434198744004</c:v>
                </c:pt>
                <c:pt idx="5">
                  <c:v>819.79725389378802</c:v>
                </c:pt>
                <c:pt idx="6">
                  <c:v>819.79725389378802</c:v>
                </c:pt>
                <c:pt idx="7">
                  <c:v>819.79725389378802</c:v>
                </c:pt>
                <c:pt idx="8">
                  <c:v>819.79725389378802</c:v>
                </c:pt>
                <c:pt idx="9">
                  <c:v>819.79725389378802</c:v>
                </c:pt>
                <c:pt idx="10">
                  <c:v>779.98039816620428</c:v>
                </c:pt>
                <c:pt idx="11">
                  <c:v>779.98039816620428</c:v>
                </c:pt>
                <c:pt idx="12">
                  <c:v>779.98039816620428</c:v>
                </c:pt>
                <c:pt idx="13">
                  <c:v>779.98039816620428</c:v>
                </c:pt>
                <c:pt idx="14">
                  <c:v>779.98039816620428</c:v>
                </c:pt>
                <c:pt idx="15">
                  <c:v>395.58287798248597</c:v>
                </c:pt>
                <c:pt idx="16">
                  <c:v>395.58287798248597</c:v>
                </c:pt>
                <c:pt idx="17">
                  <c:v>395.58287798248597</c:v>
                </c:pt>
                <c:pt idx="18">
                  <c:v>395.58287798248597</c:v>
                </c:pt>
                <c:pt idx="19">
                  <c:v>395.58287798248597</c:v>
                </c:pt>
                <c:pt idx="20">
                  <c:v>36.425484192988961</c:v>
                </c:pt>
                <c:pt idx="21">
                  <c:v>36.425484192988961</c:v>
                </c:pt>
                <c:pt idx="22">
                  <c:v>36.425484192988961</c:v>
                </c:pt>
                <c:pt idx="23">
                  <c:v>36.425484192988961</c:v>
                </c:pt>
                <c:pt idx="24">
                  <c:v>36.425484192988961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E-4FDE-B448-8801B1303FCE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(FBSA)'!$C$136:$C$225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'CA - CPF IMI (FBSA)'!$E$136:$E$225</c:f>
              <c:numCache>
                <c:formatCode>0.00</c:formatCode>
                <c:ptCount val="90"/>
                <c:pt idx="0">
                  <c:v>821.92958736950914</c:v>
                </c:pt>
                <c:pt idx="1">
                  <c:v>821.92958736950914</c:v>
                </c:pt>
                <c:pt idx="2">
                  <c:v>821.92958736950914</c:v>
                </c:pt>
                <c:pt idx="3">
                  <c:v>821.92958736950914</c:v>
                </c:pt>
                <c:pt idx="4">
                  <c:v>821.92958736950914</c:v>
                </c:pt>
                <c:pt idx="5">
                  <c:v>820.02153066733649</c:v>
                </c:pt>
                <c:pt idx="6">
                  <c:v>820.02153066733649</c:v>
                </c:pt>
                <c:pt idx="7">
                  <c:v>820.02153066733649</c:v>
                </c:pt>
                <c:pt idx="8">
                  <c:v>820.02153066733649</c:v>
                </c:pt>
                <c:pt idx="9">
                  <c:v>820.02153066733649</c:v>
                </c:pt>
                <c:pt idx="10">
                  <c:v>768.63479138370258</c:v>
                </c:pt>
                <c:pt idx="11">
                  <c:v>768.63479138370258</c:v>
                </c:pt>
                <c:pt idx="12">
                  <c:v>768.63479138370258</c:v>
                </c:pt>
                <c:pt idx="13">
                  <c:v>768.63479138370258</c:v>
                </c:pt>
                <c:pt idx="14">
                  <c:v>768.63479138370258</c:v>
                </c:pt>
                <c:pt idx="15">
                  <c:v>255.32520177654879</c:v>
                </c:pt>
                <c:pt idx="16">
                  <c:v>255.32520177654879</c:v>
                </c:pt>
                <c:pt idx="17">
                  <c:v>255.32520177654879</c:v>
                </c:pt>
                <c:pt idx="18">
                  <c:v>255.32520177654879</c:v>
                </c:pt>
                <c:pt idx="19">
                  <c:v>255.32520177654879</c:v>
                </c:pt>
                <c:pt idx="20">
                  <c:v>10.016983604116307</c:v>
                </c:pt>
                <c:pt idx="21">
                  <c:v>10.016983604116307</c:v>
                </c:pt>
                <c:pt idx="22">
                  <c:v>10.016983604116307</c:v>
                </c:pt>
                <c:pt idx="23">
                  <c:v>10.016983604116307</c:v>
                </c:pt>
                <c:pt idx="24">
                  <c:v>10.016983604116307</c:v>
                </c:pt>
                <c:pt idx="25">
                  <c:v>821.98255715436858</c:v>
                </c:pt>
                <c:pt idx="26">
                  <c:v>821.98255715436858</c:v>
                </c:pt>
                <c:pt idx="27">
                  <c:v>821.98255715436858</c:v>
                </c:pt>
                <c:pt idx="28">
                  <c:v>821.98255715436858</c:v>
                </c:pt>
                <c:pt idx="29">
                  <c:v>821.98255715436858</c:v>
                </c:pt>
                <c:pt idx="30">
                  <c:v>820.56163644540948</c:v>
                </c:pt>
                <c:pt idx="31">
                  <c:v>820.56163644540948</c:v>
                </c:pt>
                <c:pt idx="32">
                  <c:v>820.56163644540948</c:v>
                </c:pt>
                <c:pt idx="33">
                  <c:v>820.56163644540948</c:v>
                </c:pt>
                <c:pt idx="34">
                  <c:v>820.56163644540948</c:v>
                </c:pt>
                <c:pt idx="35">
                  <c:v>721.76805882656777</c:v>
                </c:pt>
                <c:pt idx="36">
                  <c:v>721.76805882656777</c:v>
                </c:pt>
                <c:pt idx="37">
                  <c:v>721.76805882656777</c:v>
                </c:pt>
                <c:pt idx="38">
                  <c:v>721.76805882656777</c:v>
                </c:pt>
                <c:pt idx="39">
                  <c:v>721.76805882656777</c:v>
                </c:pt>
                <c:pt idx="40">
                  <c:v>57.858812424793477</c:v>
                </c:pt>
                <c:pt idx="41">
                  <c:v>57.858812424793477</c:v>
                </c:pt>
                <c:pt idx="42">
                  <c:v>57.858812424793477</c:v>
                </c:pt>
                <c:pt idx="43">
                  <c:v>57.858812424793477</c:v>
                </c:pt>
                <c:pt idx="44">
                  <c:v>57.858812424793477</c:v>
                </c:pt>
                <c:pt idx="45">
                  <c:v>0.55903138602504021</c:v>
                </c:pt>
                <c:pt idx="46">
                  <c:v>0.55903138602504021</c:v>
                </c:pt>
                <c:pt idx="47">
                  <c:v>0.55903138602504021</c:v>
                </c:pt>
                <c:pt idx="48">
                  <c:v>0.55903138602504021</c:v>
                </c:pt>
                <c:pt idx="49">
                  <c:v>0.55903138602504021</c:v>
                </c:pt>
                <c:pt idx="50">
                  <c:v>821.95934181018856</c:v>
                </c:pt>
                <c:pt idx="51">
                  <c:v>821.95934181018856</c:v>
                </c:pt>
                <c:pt idx="52">
                  <c:v>821.95934181018856</c:v>
                </c:pt>
                <c:pt idx="53">
                  <c:v>821.95934181018856</c:v>
                </c:pt>
                <c:pt idx="54">
                  <c:v>821.95934181018856</c:v>
                </c:pt>
                <c:pt idx="55">
                  <c:v>820.27450255152166</c:v>
                </c:pt>
                <c:pt idx="56">
                  <c:v>820.27450255152166</c:v>
                </c:pt>
                <c:pt idx="57">
                  <c:v>820.27450255152166</c:v>
                </c:pt>
                <c:pt idx="58">
                  <c:v>820.27450255152166</c:v>
                </c:pt>
                <c:pt idx="59">
                  <c:v>820.27450255152166</c:v>
                </c:pt>
                <c:pt idx="60">
                  <c:v>750.85131138485031</c:v>
                </c:pt>
                <c:pt idx="61">
                  <c:v>750.85131138485031</c:v>
                </c:pt>
                <c:pt idx="62">
                  <c:v>750.85131138485031</c:v>
                </c:pt>
                <c:pt idx="63">
                  <c:v>750.85131138485031</c:v>
                </c:pt>
                <c:pt idx="64">
                  <c:v>750.85131138485031</c:v>
                </c:pt>
                <c:pt idx="65">
                  <c:v>133.71591424099825</c:v>
                </c:pt>
                <c:pt idx="66">
                  <c:v>133.71591424099825</c:v>
                </c:pt>
                <c:pt idx="67">
                  <c:v>133.71591424099825</c:v>
                </c:pt>
                <c:pt idx="68">
                  <c:v>133.71591424099825</c:v>
                </c:pt>
                <c:pt idx="69">
                  <c:v>133.71591424099825</c:v>
                </c:pt>
                <c:pt idx="70">
                  <c:v>2.3932091025682087</c:v>
                </c:pt>
                <c:pt idx="71">
                  <c:v>2.3932091025682087</c:v>
                </c:pt>
                <c:pt idx="72">
                  <c:v>2.3932091025682087</c:v>
                </c:pt>
                <c:pt idx="73">
                  <c:v>2.3932091025682087</c:v>
                </c:pt>
                <c:pt idx="74">
                  <c:v>2.3932091025682087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6E-4FDE-B448-8801B1303FC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6E-4FDE-B448-8801B1303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(FBSA)'!$E$228:$E$317</c:f>
              <c:numCache>
                <c:formatCode>General</c:formatCode>
                <c:ptCount val="90"/>
                <c:pt idx="0">
                  <c:v>0.14630144805435449</c:v>
                </c:pt>
                <c:pt idx="1">
                  <c:v>0.14630144805435449</c:v>
                </c:pt>
                <c:pt idx="2">
                  <c:v>0.14630144805435449</c:v>
                </c:pt>
                <c:pt idx="3">
                  <c:v>0.14630144805435449</c:v>
                </c:pt>
                <c:pt idx="4">
                  <c:v>0.14630144805435449</c:v>
                </c:pt>
                <c:pt idx="5">
                  <c:v>0.29260289610870899</c:v>
                </c:pt>
                <c:pt idx="6">
                  <c:v>0.29260289610870899</c:v>
                </c:pt>
                <c:pt idx="7">
                  <c:v>0.29260289610870899</c:v>
                </c:pt>
                <c:pt idx="8">
                  <c:v>0.29260289610870899</c:v>
                </c:pt>
                <c:pt idx="9">
                  <c:v>0.29260289610870899</c:v>
                </c:pt>
                <c:pt idx="10">
                  <c:v>0.58520579221741797</c:v>
                </c:pt>
                <c:pt idx="11">
                  <c:v>0.58520579221741797</c:v>
                </c:pt>
                <c:pt idx="12">
                  <c:v>0.58520579221741797</c:v>
                </c:pt>
                <c:pt idx="13">
                  <c:v>0.58520579221741797</c:v>
                </c:pt>
                <c:pt idx="14">
                  <c:v>0.58520579221741797</c:v>
                </c:pt>
                <c:pt idx="15">
                  <c:v>1.1704115844348359</c:v>
                </c:pt>
                <c:pt idx="16">
                  <c:v>1.1704115844348359</c:v>
                </c:pt>
                <c:pt idx="17">
                  <c:v>1.1704115844348359</c:v>
                </c:pt>
                <c:pt idx="18">
                  <c:v>1.1704115844348359</c:v>
                </c:pt>
                <c:pt idx="19">
                  <c:v>1.1704115844348359</c:v>
                </c:pt>
                <c:pt idx="20">
                  <c:v>2.3408231688696719</c:v>
                </c:pt>
                <c:pt idx="21">
                  <c:v>2.3408231688696719</c:v>
                </c:pt>
                <c:pt idx="22">
                  <c:v>2.3408231688696719</c:v>
                </c:pt>
                <c:pt idx="23">
                  <c:v>2.3408231688696719</c:v>
                </c:pt>
                <c:pt idx="24">
                  <c:v>2.3408231688696719</c:v>
                </c:pt>
                <c:pt idx="25">
                  <c:v>0.18452457691931856</c:v>
                </c:pt>
                <c:pt idx="26">
                  <c:v>0.18452457691931856</c:v>
                </c:pt>
                <c:pt idx="27">
                  <c:v>0.18452457691931856</c:v>
                </c:pt>
                <c:pt idx="28">
                  <c:v>0.18452457691931856</c:v>
                </c:pt>
                <c:pt idx="29">
                  <c:v>0.18452457691931856</c:v>
                </c:pt>
                <c:pt idx="30">
                  <c:v>0.36904915383863712</c:v>
                </c:pt>
                <c:pt idx="31">
                  <c:v>0.36904915383863712</c:v>
                </c:pt>
                <c:pt idx="32">
                  <c:v>0.36904915383863712</c:v>
                </c:pt>
                <c:pt idx="33">
                  <c:v>0.36904915383863712</c:v>
                </c:pt>
                <c:pt idx="34">
                  <c:v>0.36904915383863712</c:v>
                </c:pt>
                <c:pt idx="35">
                  <c:v>0.73809830767727425</c:v>
                </c:pt>
                <c:pt idx="36">
                  <c:v>0.73809830767727425</c:v>
                </c:pt>
                <c:pt idx="37">
                  <c:v>0.73809830767727425</c:v>
                </c:pt>
                <c:pt idx="38">
                  <c:v>0.73809830767727425</c:v>
                </c:pt>
                <c:pt idx="39">
                  <c:v>0.73809830767727425</c:v>
                </c:pt>
                <c:pt idx="40">
                  <c:v>1.4761966153545485</c:v>
                </c:pt>
                <c:pt idx="41">
                  <c:v>1.4761966153545485</c:v>
                </c:pt>
                <c:pt idx="42">
                  <c:v>1.4761966153545485</c:v>
                </c:pt>
                <c:pt idx="43">
                  <c:v>1.4761966153545485</c:v>
                </c:pt>
                <c:pt idx="44">
                  <c:v>1.4761966153545485</c:v>
                </c:pt>
                <c:pt idx="45">
                  <c:v>2.952393230709097</c:v>
                </c:pt>
                <c:pt idx="46">
                  <c:v>2.952393230709097</c:v>
                </c:pt>
                <c:pt idx="47">
                  <c:v>2.952393230709097</c:v>
                </c:pt>
                <c:pt idx="48">
                  <c:v>2.952393230709097</c:v>
                </c:pt>
                <c:pt idx="49">
                  <c:v>2.952393230709097</c:v>
                </c:pt>
                <c:pt idx="50">
                  <c:v>0.16541301248683651</c:v>
                </c:pt>
                <c:pt idx="51">
                  <c:v>0.16541301248683651</c:v>
                </c:pt>
                <c:pt idx="52">
                  <c:v>0.16541301248683651</c:v>
                </c:pt>
                <c:pt idx="53">
                  <c:v>0.16541301248683651</c:v>
                </c:pt>
                <c:pt idx="54">
                  <c:v>0.16541301248683651</c:v>
                </c:pt>
                <c:pt idx="55">
                  <c:v>0.33082602497367303</c:v>
                </c:pt>
                <c:pt idx="56">
                  <c:v>0.33082602497367303</c:v>
                </c:pt>
                <c:pt idx="57">
                  <c:v>0.33082602497367303</c:v>
                </c:pt>
                <c:pt idx="58">
                  <c:v>0.33082602497367303</c:v>
                </c:pt>
                <c:pt idx="59">
                  <c:v>0.33082602497367303</c:v>
                </c:pt>
                <c:pt idx="60">
                  <c:v>0.66165204994734605</c:v>
                </c:pt>
                <c:pt idx="61">
                  <c:v>0.66165204994734605</c:v>
                </c:pt>
                <c:pt idx="62">
                  <c:v>0.66165204994734605</c:v>
                </c:pt>
                <c:pt idx="63">
                  <c:v>0.66165204994734605</c:v>
                </c:pt>
                <c:pt idx="64">
                  <c:v>0.66165204994734605</c:v>
                </c:pt>
                <c:pt idx="65">
                  <c:v>1.3233040998946921</c:v>
                </c:pt>
                <c:pt idx="66">
                  <c:v>1.3233040998946921</c:v>
                </c:pt>
                <c:pt idx="67">
                  <c:v>1.3233040998946921</c:v>
                </c:pt>
                <c:pt idx="68">
                  <c:v>1.3233040998946921</c:v>
                </c:pt>
                <c:pt idx="69">
                  <c:v>1.3233040998946921</c:v>
                </c:pt>
                <c:pt idx="70">
                  <c:v>2.6466081997893842</c:v>
                </c:pt>
                <c:pt idx="71">
                  <c:v>2.6466081997893842</c:v>
                </c:pt>
                <c:pt idx="72">
                  <c:v>2.6466081997893842</c:v>
                </c:pt>
                <c:pt idx="73">
                  <c:v>2.6466081997893842</c:v>
                </c:pt>
                <c:pt idx="74">
                  <c:v>2.6466081997893842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IMI (FBSA)'!$F$228:$F$317</c:f>
              <c:numCache>
                <c:formatCode>0.00</c:formatCode>
                <c:ptCount val="90"/>
                <c:pt idx="0">
                  <c:v>-80.929587369509136</c:v>
                </c:pt>
                <c:pt idx="1">
                  <c:v>-114.92958736950914</c:v>
                </c:pt>
                <c:pt idx="2">
                  <c:v>-46.929587369509136</c:v>
                </c:pt>
                <c:pt idx="3">
                  <c:v>7.0704126304908641</c:v>
                </c:pt>
                <c:pt idx="4">
                  <c:v>18.070412630490864</c:v>
                </c:pt>
                <c:pt idx="5">
                  <c:v>-191.02153066733649</c:v>
                </c:pt>
                <c:pt idx="6">
                  <c:v>-65.021530667336492</c:v>
                </c:pt>
                <c:pt idx="7">
                  <c:v>-93.021530667336492</c:v>
                </c:pt>
                <c:pt idx="8">
                  <c:v>-72.021530667336492</c:v>
                </c:pt>
                <c:pt idx="9">
                  <c:v>-58.021530667336492</c:v>
                </c:pt>
                <c:pt idx="10">
                  <c:v>-243.63479138370258</c:v>
                </c:pt>
                <c:pt idx="11">
                  <c:v>-228.63479138370258</c:v>
                </c:pt>
                <c:pt idx="12">
                  <c:v>-82.634791383702577</c:v>
                </c:pt>
                <c:pt idx="13">
                  <c:v>-152.63479138370258</c:v>
                </c:pt>
                <c:pt idx="14">
                  <c:v>-62.634791383702577</c:v>
                </c:pt>
                <c:pt idx="15">
                  <c:v>107.67479822345121</c:v>
                </c:pt>
                <c:pt idx="16">
                  <c:v>68.674798223451205</c:v>
                </c:pt>
                <c:pt idx="17">
                  <c:v>218.67479822345121</c:v>
                </c:pt>
                <c:pt idx="18">
                  <c:v>212.67479822345121</c:v>
                </c:pt>
                <c:pt idx="19">
                  <c:v>166.67479822345121</c:v>
                </c:pt>
                <c:pt idx="20">
                  <c:v>44.983016395883695</c:v>
                </c:pt>
                <c:pt idx="21">
                  <c:v>21.983016395883695</c:v>
                </c:pt>
                <c:pt idx="22">
                  <c:v>40.983016395883695</c:v>
                </c:pt>
                <c:pt idx="23">
                  <c:v>22.983016395883695</c:v>
                </c:pt>
                <c:pt idx="24">
                  <c:v>97.983016395883695</c:v>
                </c:pt>
                <c:pt idx="25">
                  <c:v>-76.982557154368578</c:v>
                </c:pt>
                <c:pt idx="26">
                  <c:v>-219.98255715436858</c:v>
                </c:pt>
                <c:pt idx="27">
                  <c:v>-236.98255715436858</c:v>
                </c:pt>
                <c:pt idx="28">
                  <c:v>-300.98255715436858</c:v>
                </c:pt>
                <c:pt idx="29">
                  <c:v>-134.98255715436858</c:v>
                </c:pt>
                <c:pt idx="30">
                  <c:v>-324.56163644540948</c:v>
                </c:pt>
                <c:pt idx="31">
                  <c:v>-378.56163644540948</c:v>
                </c:pt>
                <c:pt idx="32">
                  <c:v>-128.56163644540948</c:v>
                </c:pt>
                <c:pt idx="33">
                  <c:v>-131.56163644540948</c:v>
                </c:pt>
                <c:pt idx="34">
                  <c:v>-111.56163644540948</c:v>
                </c:pt>
                <c:pt idx="35">
                  <c:v>-0.76805882656776703</c:v>
                </c:pt>
                <c:pt idx="36">
                  <c:v>-158.76805882656777</c:v>
                </c:pt>
                <c:pt idx="37">
                  <c:v>-201.76805882656777</c:v>
                </c:pt>
                <c:pt idx="38">
                  <c:v>-177.76805882656777</c:v>
                </c:pt>
                <c:pt idx="39">
                  <c:v>-129.76805882656777</c:v>
                </c:pt>
                <c:pt idx="40">
                  <c:v>96.141187575206516</c:v>
                </c:pt>
                <c:pt idx="41">
                  <c:v>108.14118757520652</c:v>
                </c:pt>
                <c:pt idx="42">
                  <c:v>252.14118757520652</c:v>
                </c:pt>
                <c:pt idx="43">
                  <c:v>111.14118757520652</c:v>
                </c:pt>
                <c:pt idx="44">
                  <c:v>132.14118757520652</c:v>
                </c:pt>
                <c:pt idx="45">
                  <c:v>-0.55903138602504021</c:v>
                </c:pt>
                <c:pt idx="46">
                  <c:v>10.44096861397496</c:v>
                </c:pt>
                <c:pt idx="47">
                  <c:v>10.44096861397496</c:v>
                </c:pt>
                <c:pt idx="48">
                  <c:v>1.4409686139749598</c:v>
                </c:pt>
                <c:pt idx="49">
                  <c:v>5.4409686139749596</c:v>
                </c:pt>
                <c:pt idx="50">
                  <c:v>-189.95934181018856</c:v>
                </c:pt>
                <c:pt idx="51">
                  <c:v>-189.95934181018856</c:v>
                </c:pt>
                <c:pt idx="52">
                  <c:v>-226.95934181018856</c:v>
                </c:pt>
                <c:pt idx="53">
                  <c:v>-254.95934181018856</c:v>
                </c:pt>
                <c:pt idx="54">
                  <c:v>-423.95934181018856</c:v>
                </c:pt>
                <c:pt idx="55">
                  <c:v>-226.27450255152166</c:v>
                </c:pt>
                <c:pt idx="56">
                  <c:v>-245.27450255152166</c:v>
                </c:pt>
                <c:pt idx="57">
                  <c:v>-110.27450255152166</c:v>
                </c:pt>
                <c:pt idx="58">
                  <c:v>-166.27450255152166</c:v>
                </c:pt>
                <c:pt idx="59">
                  <c:v>-280.27450255152166</c:v>
                </c:pt>
                <c:pt idx="60">
                  <c:v>-140.85131138485031</c:v>
                </c:pt>
                <c:pt idx="61">
                  <c:v>-144.85131138485031</c:v>
                </c:pt>
                <c:pt idx="62">
                  <c:v>-100.85131138485031</c:v>
                </c:pt>
                <c:pt idx="63">
                  <c:v>-102.85131138485031</c:v>
                </c:pt>
                <c:pt idx="64">
                  <c:v>-204.85131138485031</c:v>
                </c:pt>
                <c:pt idx="65">
                  <c:v>103.28408575900175</c:v>
                </c:pt>
                <c:pt idx="66">
                  <c:v>171.28408575900175</c:v>
                </c:pt>
                <c:pt idx="67">
                  <c:v>75.284085759001755</c:v>
                </c:pt>
                <c:pt idx="68">
                  <c:v>154.28408575900175</c:v>
                </c:pt>
                <c:pt idx="69">
                  <c:v>28.284085759001755</c:v>
                </c:pt>
                <c:pt idx="70">
                  <c:v>68.606790897431793</c:v>
                </c:pt>
                <c:pt idx="71">
                  <c:v>54.606790897431793</c:v>
                </c:pt>
                <c:pt idx="72">
                  <c:v>55.606790897431793</c:v>
                </c:pt>
                <c:pt idx="73">
                  <c:v>59.606790897431793</c:v>
                </c:pt>
                <c:pt idx="74">
                  <c:v>19.606790897431793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5-4BFB-8533-B479EFA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(FBSA)'!$L$228:$L$317</c:f>
              <c:numCache>
                <c:formatCode>General</c:formatCode>
                <c:ptCount val="90"/>
                <c:pt idx="0">
                  <c:v>0.14630144805435449</c:v>
                </c:pt>
                <c:pt idx="1">
                  <c:v>0.14630144805435449</c:v>
                </c:pt>
                <c:pt idx="2">
                  <c:v>0.14630144805435449</c:v>
                </c:pt>
                <c:pt idx="3">
                  <c:v>0.14630144805435449</c:v>
                </c:pt>
                <c:pt idx="4">
                  <c:v>0.14630144805435449</c:v>
                </c:pt>
                <c:pt idx="5">
                  <c:v>0.29260289610870899</c:v>
                </c:pt>
                <c:pt idx="6">
                  <c:v>0.29260289610870899</c:v>
                </c:pt>
                <c:pt idx="7">
                  <c:v>0.29260289610870899</c:v>
                </c:pt>
                <c:pt idx="8">
                  <c:v>0.29260289610870899</c:v>
                </c:pt>
                <c:pt idx="9">
                  <c:v>0.29260289610870899</c:v>
                </c:pt>
                <c:pt idx="10">
                  <c:v>0.58520579221741797</c:v>
                </c:pt>
                <c:pt idx="11">
                  <c:v>0.58520579221741797</c:v>
                </c:pt>
                <c:pt idx="12">
                  <c:v>0.58520579221741797</c:v>
                </c:pt>
                <c:pt idx="13">
                  <c:v>0.58520579221741797</c:v>
                </c:pt>
                <c:pt idx="14">
                  <c:v>0.58520579221741797</c:v>
                </c:pt>
                <c:pt idx="15">
                  <c:v>1.1704115844348359</c:v>
                </c:pt>
                <c:pt idx="16">
                  <c:v>1.1704115844348359</c:v>
                </c:pt>
                <c:pt idx="17">
                  <c:v>1.1704115844348359</c:v>
                </c:pt>
                <c:pt idx="18">
                  <c:v>1.1704115844348359</c:v>
                </c:pt>
                <c:pt idx="19">
                  <c:v>1.1704115844348359</c:v>
                </c:pt>
                <c:pt idx="20">
                  <c:v>2.3408231688696719</c:v>
                </c:pt>
                <c:pt idx="21">
                  <c:v>2.3408231688696719</c:v>
                </c:pt>
                <c:pt idx="22">
                  <c:v>2.3408231688696719</c:v>
                </c:pt>
                <c:pt idx="23">
                  <c:v>2.3408231688696719</c:v>
                </c:pt>
                <c:pt idx="24">
                  <c:v>2.3408231688696719</c:v>
                </c:pt>
                <c:pt idx="25">
                  <c:v>0.18452457691931856</c:v>
                </c:pt>
                <c:pt idx="26">
                  <c:v>0.18452457691931856</c:v>
                </c:pt>
                <c:pt idx="27">
                  <c:v>0.18452457691931856</c:v>
                </c:pt>
                <c:pt idx="28">
                  <c:v>0.18452457691931856</c:v>
                </c:pt>
                <c:pt idx="29">
                  <c:v>0.18452457691931856</c:v>
                </c:pt>
                <c:pt idx="30">
                  <c:v>0.36904915383863712</c:v>
                </c:pt>
                <c:pt idx="31">
                  <c:v>0.36904915383863712</c:v>
                </c:pt>
                <c:pt idx="32">
                  <c:v>0.36904915383863712</c:v>
                </c:pt>
                <c:pt idx="33">
                  <c:v>0.36904915383863712</c:v>
                </c:pt>
                <c:pt idx="34">
                  <c:v>0.36904915383863712</c:v>
                </c:pt>
                <c:pt idx="35">
                  <c:v>0.73809830767727425</c:v>
                </c:pt>
                <c:pt idx="36">
                  <c:v>0.73809830767727425</c:v>
                </c:pt>
                <c:pt idx="37">
                  <c:v>0.73809830767727425</c:v>
                </c:pt>
                <c:pt idx="38">
                  <c:v>0.73809830767727425</c:v>
                </c:pt>
                <c:pt idx="39">
                  <c:v>0.73809830767727425</c:v>
                </c:pt>
                <c:pt idx="40">
                  <c:v>1.4761966153545485</c:v>
                </c:pt>
                <c:pt idx="41">
                  <c:v>1.4761966153545485</c:v>
                </c:pt>
                <c:pt idx="42">
                  <c:v>1.4761966153545485</c:v>
                </c:pt>
                <c:pt idx="43">
                  <c:v>1.4761966153545485</c:v>
                </c:pt>
                <c:pt idx="44">
                  <c:v>1.4761966153545485</c:v>
                </c:pt>
                <c:pt idx="45">
                  <c:v>2.952393230709097</c:v>
                </c:pt>
                <c:pt idx="46">
                  <c:v>2.952393230709097</c:v>
                </c:pt>
                <c:pt idx="47">
                  <c:v>2.952393230709097</c:v>
                </c:pt>
                <c:pt idx="48">
                  <c:v>2.952393230709097</c:v>
                </c:pt>
                <c:pt idx="49">
                  <c:v>2.952393230709097</c:v>
                </c:pt>
                <c:pt idx="50">
                  <c:v>0.16541301248683651</c:v>
                </c:pt>
                <c:pt idx="51">
                  <c:v>0.16541301248683651</c:v>
                </c:pt>
                <c:pt idx="52">
                  <c:v>0.16541301248683651</c:v>
                </c:pt>
                <c:pt idx="53">
                  <c:v>0.16541301248683651</c:v>
                </c:pt>
                <c:pt idx="54">
                  <c:v>0.16541301248683651</c:v>
                </c:pt>
                <c:pt idx="55">
                  <c:v>0.33082602497367303</c:v>
                </c:pt>
                <c:pt idx="56">
                  <c:v>0.33082602497367303</c:v>
                </c:pt>
                <c:pt idx="57">
                  <c:v>0.33082602497367303</c:v>
                </c:pt>
                <c:pt idx="58">
                  <c:v>0.33082602497367303</c:v>
                </c:pt>
                <c:pt idx="59">
                  <c:v>0.33082602497367303</c:v>
                </c:pt>
                <c:pt idx="60">
                  <c:v>0.66165204994734605</c:v>
                </c:pt>
                <c:pt idx="61">
                  <c:v>0.66165204994734605</c:v>
                </c:pt>
                <c:pt idx="62">
                  <c:v>0.66165204994734605</c:v>
                </c:pt>
                <c:pt idx="63">
                  <c:v>0.66165204994734605</c:v>
                </c:pt>
                <c:pt idx="64">
                  <c:v>0.66165204994734605</c:v>
                </c:pt>
                <c:pt idx="65">
                  <c:v>1.3233040998946921</c:v>
                </c:pt>
                <c:pt idx="66">
                  <c:v>1.3233040998946921</c:v>
                </c:pt>
                <c:pt idx="67">
                  <c:v>1.3233040998946921</c:v>
                </c:pt>
                <c:pt idx="68">
                  <c:v>1.3233040998946921</c:v>
                </c:pt>
                <c:pt idx="69">
                  <c:v>1.3233040998946921</c:v>
                </c:pt>
                <c:pt idx="70">
                  <c:v>2.6466081997893842</c:v>
                </c:pt>
                <c:pt idx="71">
                  <c:v>2.6466081997893842</c:v>
                </c:pt>
                <c:pt idx="72">
                  <c:v>2.6466081997893842</c:v>
                </c:pt>
                <c:pt idx="73">
                  <c:v>2.6466081997893842</c:v>
                </c:pt>
                <c:pt idx="74">
                  <c:v>2.6466081997893842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IMI (FBSA)'!$M$228:$M$317</c:f>
              <c:numCache>
                <c:formatCode>0.00</c:formatCode>
                <c:ptCount val="90"/>
                <c:pt idx="0">
                  <c:v>-80.957234105601174</c:v>
                </c:pt>
                <c:pt idx="1">
                  <c:v>-114.95723410560117</c:v>
                </c:pt>
                <c:pt idx="2">
                  <c:v>-46.957234105601174</c:v>
                </c:pt>
                <c:pt idx="3">
                  <c:v>7.0427658943988263</c:v>
                </c:pt>
                <c:pt idx="4">
                  <c:v>18.042765894398826</c:v>
                </c:pt>
                <c:pt idx="5">
                  <c:v>-191.76084013324089</c:v>
                </c:pt>
                <c:pt idx="6">
                  <c:v>-65.76084013324089</c:v>
                </c:pt>
                <c:pt idx="7">
                  <c:v>-93.76084013324089</c:v>
                </c:pt>
                <c:pt idx="8">
                  <c:v>-72.76084013324089</c:v>
                </c:pt>
                <c:pt idx="9">
                  <c:v>-58.76084013324089</c:v>
                </c:pt>
                <c:pt idx="10">
                  <c:v>-263.16100689670156</c:v>
                </c:pt>
                <c:pt idx="11">
                  <c:v>-248.16100689670156</c:v>
                </c:pt>
                <c:pt idx="12">
                  <c:v>-102.16100689670156</c:v>
                </c:pt>
                <c:pt idx="13">
                  <c:v>-172.16100689670156</c:v>
                </c:pt>
                <c:pt idx="14">
                  <c:v>-82.161006896701565</c:v>
                </c:pt>
                <c:pt idx="15">
                  <c:v>13.184329341129001</c:v>
                </c:pt>
                <c:pt idx="16">
                  <c:v>-25.815670658870999</c:v>
                </c:pt>
                <c:pt idx="17">
                  <c:v>124.184329341129</c:v>
                </c:pt>
                <c:pt idx="18">
                  <c:v>118.184329341129</c:v>
                </c:pt>
                <c:pt idx="19">
                  <c:v>72.184329341129001</c:v>
                </c:pt>
                <c:pt idx="20">
                  <c:v>38.326389523216186</c:v>
                </c:pt>
                <c:pt idx="21">
                  <c:v>15.326389523216186</c:v>
                </c:pt>
                <c:pt idx="22">
                  <c:v>34.326389523216186</c:v>
                </c:pt>
                <c:pt idx="23">
                  <c:v>16.326389523216186</c:v>
                </c:pt>
                <c:pt idx="24">
                  <c:v>91.326389523216193</c:v>
                </c:pt>
                <c:pt idx="25">
                  <c:v>-76.988545485847681</c:v>
                </c:pt>
                <c:pt idx="26">
                  <c:v>-219.98854548584768</c:v>
                </c:pt>
                <c:pt idx="27">
                  <c:v>-236.98854548584768</c:v>
                </c:pt>
                <c:pt idx="28">
                  <c:v>-300.98854548584768</c:v>
                </c:pt>
                <c:pt idx="29">
                  <c:v>-134.98854548584768</c:v>
                </c:pt>
                <c:pt idx="30">
                  <c:v>-324.96320190933898</c:v>
                </c:pt>
                <c:pt idx="31">
                  <c:v>-378.96320190933898</c:v>
                </c:pt>
                <c:pt idx="32">
                  <c:v>-128.96320190933898</c:v>
                </c:pt>
                <c:pt idx="33">
                  <c:v>-131.96320190933898</c:v>
                </c:pt>
                <c:pt idx="34">
                  <c:v>-111.96320190933898</c:v>
                </c:pt>
                <c:pt idx="35">
                  <c:v>-27.17103794673767</c:v>
                </c:pt>
                <c:pt idx="36">
                  <c:v>-185.17103794673767</c:v>
                </c:pt>
                <c:pt idx="37">
                  <c:v>-228.17103794673767</c:v>
                </c:pt>
                <c:pt idx="38">
                  <c:v>-204.17103794673767</c:v>
                </c:pt>
                <c:pt idx="39">
                  <c:v>-156.17103794673767</c:v>
                </c:pt>
                <c:pt idx="40">
                  <c:v>73.886170901472468</c:v>
                </c:pt>
                <c:pt idx="41">
                  <c:v>85.886170901472468</c:v>
                </c:pt>
                <c:pt idx="42">
                  <c:v>229.88617090147247</c:v>
                </c:pt>
                <c:pt idx="43">
                  <c:v>88.886170901472468</c:v>
                </c:pt>
                <c:pt idx="44">
                  <c:v>109.88617090147247</c:v>
                </c:pt>
                <c:pt idx="45">
                  <c:v>-0.8057066237518431</c:v>
                </c:pt>
                <c:pt idx="46">
                  <c:v>10.194293376248156</c:v>
                </c:pt>
                <c:pt idx="47">
                  <c:v>10.194293376248156</c:v>
                </c:pt>
                <c:pt idx="48">
                  <c:v>1.1942933762481569</c:v>
                </c:pt>
                <c:pt idx="49">
                  <c:v>5.1942933762481571</c:v>
                </c:pt>
                <c:pt idx="50">
                  <c:v>-189.97684041413663</c:v>
                </c:pt>
                <c:pt idx="51">
                  <c:v>-189.97684041413663</c:v>
                </c:pt>
                <c:pt idx="52">
                  <c:v>-226.97684041413663</c:v>
                </c:pt>
                <c:pt idx="53">
                  <c:v>-254.97684041413663</c:v>
                </c:pt>
                <c:pt idx="54">
                  <c:v>-423.97684041413663</c:v>
                </c:pt>
                <c:pt idx="55">
                  <c:v>-226.95915626093665</c:v>
                </c:pt>
                <c:pt idx="56">
                  <c:v>-245.95915626093665</c:v>
                </c:pt>
                <c:pt idx="57">
                  <c:v>-110.95915626093665</c:v>
                </c:pt>
                <c:pt idx="58">
                  <c:v>-166.95915626093665</c:v>
                </c:pt>
                <c:pt idx="59">
                  <c:v>-280.95915626093665</c:v>
                </c:pt>
                <c:pt idx="60">
                  <c:v>-168.52270458612838</c:v>
                </c:pt>
                <c:pt idx="61">
                  <c:v>-172.52270458612838</c:v>
                </c:pt>
                <c:pt idx="62">
                  <c:v>-128.52270458612838</c:v>
                </c:pt>
                <c:pt idx="63">
                  <c:v>-130.52270458612838</c:v>
                </c:pt>
                <c:pt idx="64">
                  <c:v>-232.52270458612838</c:v>
                </c:pt>
                <c:pt idx="65">
                  <c:v>29.069497016277069</c:v>
                </c:pt>
                <c:pt idx="66">
                  <c:v>97.069497016277069</c:v>
                </c:pt>
                <c:pt idx="67">
                  <c:v>1.0694970162770687</c:v>
                </c:pt>
                <c:pt idx="68">
                  <c:v>80.069497016277069</c:v>
                </c:pt>
                <c:pt idx="69">
                  <c:v>-45.930502983722931</c:v>
                </c:pt>
                <c:pt idx="70">
                  <c:v>66.720789139851462</c:v>
                </c:pt>
                <c:pt idx="71">
                  <c:v>52.720789139851455</c:v>
                </c:pt>
                <c:pt idx="72">
                  <c:v>53.720789139851455</c:v>
                </c:pt>
                <c:pt idx="73">
                  <c:v>57.720789139851455</c:v>
                </c:pt>
                <c:pt idx="74">
                  <c:v>17.720789139851455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89-4995-9494-028C28462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(FBSA)'!$O$228:$O$317</c:f>
              <c:numCache>
                <c:formatCode>General</c:formatCode>
                <c:ptCount val="90"/>
                <c:pt idx="0">
                  <c:v>0.14630144805435449</c:v>
                </c:pt>
                <c:pt idx="1">
                  <c:v>0.14630144805435449</c:v>
                </c:pt>
                <c:pt idx="2">
                  <c:v>0.14630144805435449</c:v>
                </c:pt>
                <c:pt idx="3">
                  <c:v>0.14630144805435449</c:v>
                </c:pt>
                <c:pt idx="4">
                  <c:v>0.14630144805435449</c:v>
                </c:pt>
                <c:pt idx="5">
                  <c:v>0.29260289610870899</c:v>
                </c:pt>
                <c:pt idx="6">
                  <c:v>0.29260289610870899</c:v>
                </c:pt>
                <c:pt idx="7">
                  <c:v>0.29260289610870899</c:v>
                </c:pt>
                <c:pt idx="8">
                  <c:v>0.29260289610870899</c:v>
                </c:pt>
                <c:pt idx="9">
                  <c:v>0.29260289610870899</c:v>
                </c:pt>
                <c:pt idx="10">
                  <c:v>0.58520579221741797</c:v>
                </c:pt>
                <c:pt idx="11">
                  <c:v>0.58520579221741797</c:v>
                </c:pt>
                <c:pt idx="12">
                  <c:v>0.58520579221741797</c:v>
                </c:pt>
                <c:pt idx="13">
                  <c:v>0.58520579221741797</c:v>
                </c:pt>
                <c:pt idx="14">
                  <c:v>0.58520579221741797</c:v>
                </c:pt>
                <c:pt idx="15">
                  <c:v>1.1704115844348359</c:v>
                </c:pt>
                <c:pt idx="16">
                  <c:v>1.1704115844348359</c:v>
                </c:pt>
                <c:pt idx="17">
                  <c:v>1.1704115844348359</c:v>
                </c:pt>
                <c:pt idx="18">
                  <c:v>1.1704115844348359</c:v>
                </c:pt>
                <c:pt idx="19">
                  <c:v>1.1704115844348359</c:v>
                </c:pt>
                <c:pt idx="20">
                  <c:v>2.3408231688696719</c:v>
                </c:pt>
                <c:pt idx="21">
                  <c:v>2.3408231688696719</c:v>
                </c:pt>
                <c:pt idx="22">
                  <c:v>2.3408231688696719</c:v>
                </c:pt>
                <c:pt idx="23">
                  <c:v>2.3408231688696719</c:v>
                </c:pt>
                <c:pt idx="24">
                  <c:v>2.3408231688696719</c:v>
                </c:pt>
                <c:pt idx="25">
                  <c:v>0.18452457691931856</c:v>
                </c:pt>
                <c:pt idx="26">
                  <c:v>0.18452457691931856</c:v>
                </c:pt>
                <c:pt idx="27">
                  <c:v>0.18452457691931856</c:v>
                </c:pt>
                <c:pt idx="28">
                  <c:v>0.18452457691931856</c:v>
                </c:pt>
                <c:pt idx="29">
                  <c:v>0.18452457691931856</c:v>
                </c:pt>
                <c:pt idx="30">
                  <c:v>0.36904915383863712</c:v>
                </c:pt>
                <c:pt idx="31">
                  <c:v>0.36904915383863712</c:v>
                </c:pt>
                <c:pt idx="32">
                  <c:v>0.36904915383863712</c:v>
                </c:pt>
                <c:pt idx="33">
                  <c:v>0.36904915383863712</c:v>
                </c:pt>
                <c:pt idx="34">
                  <c:v>0.36904915383863712</c:v>
                </c:pt>
                <c:pt idx="35">
                  <c:v>0.73809830767727425</c:v>
                </c:pt>
                <c:pt idx="36">
                  <c:v>0.73809830767727425</c:v>
                </c:pt>
                <c:pt idx="37">
                  <c:v>0.73809830767727425</c:v>
                </c:pt>
                <c:pt idx="38">
                  <c:v>0.73809830767727425</c:v>
                </c:pt>
                <c:pt idx="39">
                  <c:v>0.73809830767727425</c:v>
                </c:pt>
                <c:pt idx="40">
                  <c:v>1.4761966153545485</c:v>
                </c:pt>
                <c:pt idx="41">
                  <c:v>1.4761966153545485</c:v>
                </c:pt>
                <c:pt idx="42">
                  <c:v>1.4761966153545485</c:v>
                </c:pt>
                <c:pt idx="43">
                  <c:v>1.4761966153545485</c:v>
                </c:pt>
                <c:pt idx="44">
                  <c:v>1.4761966153545485</c:v>
                </c:pt>
                <c:pt idx="45">
                  <c:v>2.952393230709097</c:v>
                </c:pt>
                <c:pt idx="46">
                  <c:v>2.952393230709097</c:v>
                </c:pt>
                <c:pt idx="47">
                  <c:v>2.952393230709097</c:v>
                </c:pt>
                <c:pt idx="48">
                  <c:v>2.952393230709097</c:v>
                </c:pt>
                <c:pt idx="49">
                  <c:v>2.952393230709097</c:v>
                </c:pt>
                <c:pt idx="50">
                  <c:v>0.16541301248683651</c:v>
                </c:pt>
                <c:pt idx="51">
                  <c:v>0.16541301248683651</c:v>
                </c:pt>
                <c:pt idx="52">
                  <c:v>0.16541301248683651</c:v>
                </c:pt>
                <c:pt idx="53">
                  <c:v>0.16541301248683651</c:v>
                </c:pt>
                <c:pt idx="54">
                  <c:v>0.16541301248683651</c:v>
                </c:pt>
                <c:pt idx="55">
                  <c:v>0.33082602497367303</c:v>
                </c:pt>
                <c:pt idx="56">
                  <c:v>0.33082602497367303</c:v>
                </c:pt>
                <c:pt idx="57">
                  <c:v>0.33082602497367303</c:v>
                </c:pt>
                <c:pt idx="58">
                  <c:v>0.33082602497367303</c:v>
                </c:pt>
                <c:pt idx="59">
                  <c:v>0.33082602497367303</c:v>
                </c:pt>
                <c:pt idx="60">
                  <c:v>0.66165204994734605</c:v>
                </c:pt>
                <c:pt idx="61">
                  <c:v>0.66165204994734605</c:v>
                </c:pt>
                <c:pt idx="62">
                  <c:v>0.66165204994734605</c:v>
                </c:pt>
                <c:pt idx="63">
                  <c:v>0.66165204994734605</c:v>
                </c:pt>
                <c:pt idx="64">
                  <c:v>0.66165204994734605</c:v>
                </c:pt>
                <c:pt idx="65">
                  <c:v>1.3233040998946921</c:v>
                </c:pt>
                <c:pt idx="66">
                  <c:v>1.3233040998946921</c:v>
                </c:pt>
                <c:pt idx="67">
                  <c:v>1.3233040998946921</c:v>
                </c:pt>
                <c:pt idx="68">
                  <c:v>1.3233040998946921</c:v>
                </c:pt>
                <c:pt idx="69">
                  <c:v>1.3233040998946921</c:v>
                </c:pt>
                <c:pt idx="70">
                  <c:v>2.6466081997893842</c:v>
                </c:pt>
                <c:pt idx="71">
                  <c:v>2.6466081997893842</c:v>
                </c:pt>
                <c:pt idx="72">
                  <c:v>2.6466081997893842</c:v>
                </c:pt>
                <c:pt idx="73">
                  <c:v>2.6466081997893842</c:v>
                </c:pt>
                <c:pt idx="74">
                  <c:v>2.6466081997893842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IMI (FBSA)'!$P$228:$P$317</c:f>
              <c:numCache>
                <c:formatCode>0.00</c:formatCode>
                <c:ptCount val="90"/>
                <c:pt idx="0">
                  <c:v>-80.960104030252069</c:v>
                </c:pt>
                <c:pt idx="1">
                  <c:v>-114.96010403025207</c:v>
                </c:pt>
                <c:pt idx="2">
                  <c:v>-46.960104030252069</c:v>
                </c:pt>
                <c:pt idx="3">
                  <c:v>7.0398959697479313</c:v>
                </c:pt>
                <c:pt idx="4">
                  <c:v>18.039895969747931</c:v>
                </c:pt>
                <c:pt idx="5">
                  <c:v>-191.85653684047452</c:v>
                </c:pt>
                <c:pt idx="6">
                  <c:v>-65.856536840474519</c:v>
                </c:pt>
                <c:pt idx="7">
                  <c:v>-93.856536840474519</c:v>
                </c:pt>
                <c:pt idx="8">
                  <c:v>-72.856536840474519</c:v>
                </c:pt>
                <c:pt idx="9">
                  <c:v>-58.856536840474519</c:v>
                </c:pt>
                <c:pt idx="10">
                  <c:v>-266.75604515255327</c:v>
                </c:pt>
                <c:pt idx="11">
                  <c:v>-251.75604515255327</c:v>
                </c:pt>
                <c:pt idx="12">
                  <c:v>-105.75604515255327</c:v>
                </c:pt>
                <c:pt idx="13">
                  <c:v>-175.75604515255327</c:v>
                </c:pt>
                <c:pt idx="14">
                  <c:v>-85.75604515255327</c:v>
                </c:pt>
                <c:pt idx="15">
                  <c:v>-25.850477873161651</c:v>
                </c:pt>
                <c:pt idx="16">
                  <c:v>-64.850477873161651</c:v>
                </c:pt>
                <c:pt idx="17">
                  <c:v>85.149522126838349</c:v>
                </c:pt>
                <c:pt idx="18">
                  <c:v>79.149522126838349</c:v>
                </c:pt>
                <c:pt idx="19">
                  <c:v>33.149522126838349</c:v>
                </c:pt>
                <c:pt idx="20">
                  <c:v>31.586182648665073</c:v>
                </c:pt>
                <c:pt idx="21">
                  <c:v>8.5861826486650727</c:v>
                </c:pt>
                <c:pt idx="22">
                  <c:v>27.586182648665073</c:v>
                </c:pt>
                <c:pt idx="23">
                  <c:v>9.5861826486650727</c:v>
                </c:pt>
                <c:pt idx="24">
                  <c:v>84.586182648665073</c:v>
                </c:pt>
                <c:pt idx="25">
                  <c:v>-76.990135479007904</c:v>
                </c:pt>
                <c:pt idx="26">
                  <c:v>-219.9901354790079</c:v>
                </c:pt>
                <c:pt idx="27">
                  <c:v>-236.9901354790079</c:v>
                </c:pt>
                <c:pt idx="28">
                  <c:v>-300.9901354790079</c:v>
                </c:pt>
                <c:pt idx="29">
                  <c:v>-134.9901354790079</c:v>
                </c:pt>
                <c:pt idx="30">
                  <c:v>-325.08463217765257</c:v>
                </c:pt>
                <c:pt idx="31">
                  <c:v>-379.08463217765257</c:v>
                </c:pt>
                <c:pt idx="32">
                  <c:v>-129.08463217765257</c:v>
                </c:pt>
                <c:pt idx="33">
                  <c:v>-132.08463217765257</c:v>
                </c:pt>
                <c:pt idx="34">
                  <c:v>-112.08463217765257</c:v>
                </c:pt>
                <c:pt idx="35">
                  <c:v>-37.575627247196962</c:v>
                </c:pt>
                <c:pt idx="36">
                  <c:v>-195.57562724719696</c:v>
                </c:pt>
                <c:pt idx="37">
                  <c:v>-238.57562724719696</c:v>
                </c:pt>
                <c:pt idx="38">
                  <c:v>-214.57562724719696</c:v>
                </c:pt>
                <c:pt idx="39">
                  <c:v>-166.57562724719696</c:v>
                </c:pt>
                <c:pt idx="40">
                  <c:v>54.188688641587873</c:v>
                </c:pt>
                <c:pt idx="41">
                  <c:v>66.188688641587873</c:v>
                </c:pt>
                <c:pt idx="42">
                  <c:v>210.18868864158787</c:v>
                </c:pt>
                <c:pt idx="43">
                  <c:v>69.188688641587873</c:v>
                </c:pt>
                <c:pt idx="44">
                  <c:v>90.188688641587873</c:v>
                </c:pt>
                <c:pt idx="45">
                  <c:v>-1.2109304962641474</c:v>
                </c:pt>
                <c:pt idx="46">
                  <c:v>9.7890695037358526</c:v>
                </c:pt>
                <c:pt idx="47">
                  <c:v>9.7890695037358526</c:v>
                </c:pt>
                <c:pt idx="48">
                  <c:v>0.78906950373585261</c:v>
                </c:pt>
                <c:pt idx="49">
                  <c:v>4.7890695037358526</c:v>
                </c:pt>
                <c:pt idx="50">
                  <c:v>-189.97986074920527</c:v>
                </c:pt>
                <c:pt idx="51">
                  <c:v>-189.97986074920527</c:v>
                </c:pt>
                <c:pt idx="52">
                  <c:v>-226.97986074920527</c:v>
                </c:pt>
                <c:pt idx="53">
                  <c:v>-254.97986074920527</c:v>
                </c:pt>
                <c:pt idx="54">
                  <c:v>-423.97986074920527</c:v>
                </c:pt>
                <c:pt idx="55">
                  <c:v>-227.09609353327119</c:v>
                </c:pt>
                <c:pt idx="56">
                  <c:v>-246.09609353327119</c:v>
                </c:pt>
                <c:pt idx="57">
                  <c:v>-111.09609353327119</c:v>
                </c:pt>
                <c:pt idx="58">
                  <c:v>-167.09609353327119</c:v>
                </c:pt>
                <c:pt idx="59">
                  <c:v>-281.09609353327119</c:v>
                </c:pt>
                <c:pt idx="60">
                  <c:v>-175.83689579220527</c:v>
                </c:pt>
                <c:pt idx="61">
                  <c:v>-179.83689579220527</c:v>
                </c:pt>
                <c:pt idx="62">
                  <c:v>-135.83689579220527</c:v>
                </c:pt>
                <c:pt idx="63">
                  <c:v>-137.83689579220527</c:v>
                </c:pt>
                <c:pt idx="64">
                  <c:v>-239.83689579220527</c:v>
                </c:pt>
                <c:pt idx="65">
                  <c:v>-20.9627963784489</c:v>
                </c:pt>
                <c:pt idx="66">
                  <c:v>47.0372036215511</c:v>
                </c:pt>
                <c:pt idx="67">
                  <c:v>-48.9627963784489</c:v>
                </c:pt>
                <c:pt idx="68">
                  <c:v>30.0372036215511</c:v>
                </c:pt>
                <c:pt idx="69">
                  <c:v>-95.9627963784489</c:v>
                </c:pt>
                <c:pt idx="70">
                  <c:v>63.829775025080082</c:v>
                </c:pt>
                <c:pt idx="71">
                  <c:v>49.829775025080082</c:v>
                </c:pt>
                <c:pt idx="72">
                  <c:v>50.829775025080082</c:v>
                </c:pt>
                <c:pt idx="73">
                  <c:v>54.829775025080082</c:v>
                </c:pt>
                <c:pt idx="74">
                  <c:v>14.829775025080082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8-4A0F-8E7B-CB017397C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</c:numCache>
            </c:numRef>
          </c:xVal>
          <c:yVal>
            <c:numRef>
              <c:f>'CA - CPF IMI (FBSA)'!$B$25:$B$225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F22-AACD-8A7A61D51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IMI (FBSA)'!$I$46:$I$90</c:f>
              <c:numCache>
                <c:formatCode>0.00</c:formatCode>
                <c:ptCount val="45"/>
                <c:pt idx="0">
                  <c:v>821.99811941062387</c:v>
                </c:pt>
                <c:pt idx="1">
                  <c:v>821.99811941062387</c:v>
                </c:pt>
                <c:pt idx="2">
                  <c:v>821.99811941062387</c:v>
                </c:pt>
                <c:pt idx="3">
                  <c:v>821.99811941062387</c:v>
                </c:pt>
                <c:pt idx="4">
                  <c:v>821.99811941062387</c:v>
                </c:pt>
                <c:pt idx="5">
                  <c:v>820.88958895791779</c:v>
                </c:pt>
                <c:pt idx="6">
                  <c:v>820.88958895791779</c:v>
                </c:pt>
                <c:pt idx="7">
                  <c:v>820.88958895791779</c:v>
                </c:pt>
                <c:pt idx="8">
                  <c:v>820.88958895791779</c:v>
                </c:pt>
                <c:pt idx="9">
                  <c:v>820.88958895791779</c:v>
                </c:pt>
                <c:pt idx="10">
                  <c:v>672.95805913381355</c:v>
                </c:pt>
                <c:pt idx="11">
                  <c:v>672.95805913381355</c:v>
                </c:pt>
                <c:pt idx="12">
                  <c:v>672.95805913381355</c:v>
                </c:pt>
                <c:pt idx="13">
                  <c:v>672.95805913381355</c:v>
                </c:pt>
                <c:pt idx="14">
                  <c:v>672.95805913381355</c:v>
                </c:pt>
                <c:pt idx="15">
                  <c:v>22.155290322617756</c:v>
                </c:pt>
                <c:pt idx="16">
                  <c:v>22.155290322617756</c:v>
                </c:pt>
                <c:pt idx="17">
                  <c:v>22.155290322617756</c:v>
                </c:pt>
                <c:pt idx="18">
                  <c:v>22.155290322617756</c:v>
                </c:pt>
                <c:pt idx="19">
                  <c:v>22.155290322617756</c:v>
                </c:pt>
                <c:pt idx="20">
                  <c:v>0.13966055831169102</c:v>
                </c:pt>
                <c:pt idx="21">
                  <c:v>0.13966055831169102</c:v>
                </c:pt>
                <c:pt idx="22">
                  <c:v>0.13966055831169102</c:v>
                </c:pt>
                <c:pt idx="23">
                  <c:v>0.13966055831169102</c:v>
                </c:pt>
                <c:pt idx="24">
                  <c:v>0.13966055831169102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0-4A44-B904-24B60F1D3F9F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CPF IMI (FBSA)'!$I$91:$I$135</c:f>
              <c:numCache>
                <c:formatCode>0.00</c:formatCode>
                <c:ptCount val="45"/>
                <c:pt idx="0">
                  <c:v>821.89434198744004</c:v>
                </c:pt>
                <c:pt idx="1">
                  <c:v>821.89434198744004</c:v>
                </c:pt>
                <c:pt idx="2">
                  <c:v>821.89434198744004</c:v>
                </c:pt>
                <c:pt idx="3">
                  <c:v>821.89434198744004</c:v>
                </c:pt>
                <c:pt idx="4">
                  <c:v>821.89434198744004</c:v>
                </c:pt>
                <c:pt idx="5">
                  <c:v>819.79725389378802</c:v>
                </c:pt>
                <c:pt idx="6">
                  <c:v>819.79725389378802</c:v>
                </c:pt>
                <c:pt idx="7">
                  <c:v>819.79725389378802</c:v>
                </c:pt>
                <c:pt idx="8">
                  <c:v>819.79725389378802</c:v>
                </c:pt>
                <c:pt idx="9">
                  <c:v>819.79725389378802</c:v>
                </c:pt>
                <c:pt idx="10">
                  <c:v>779.98039816620428</c:v>
                </c:pt>
                <c:pt idx="11">
                  <c:v>779.98039816620428</c:v>
                </c:pt>
                <c:pt idx="12">
                  <c:v>779.98039816620428</c:v>
                </c:pt>
                <c:pt idx="13">
                  <c:v>779.98039816620428</c:v>
                </c:pt>
                <c:pt idx="14">
                  <c:v>779.98039816620428</c:v>
                </c:pt>
                <c:pt idx="15">
                  <c:v>395.58287798248597</c:v>
                </c:pt>
                <c:pt idx="16">
                  <c:v>395.58287798248597</c:v>
                </c:pt>
                <c:pt idx="17">
                  <c:v>395.58287798248597</c:v>
                </c:pt>
                <c:pt idx="18">
                  <c:v>395.58287798248597</c:v>
                </c:pt>
                <c:pt idx="19">
                  <c:v>395.58287798248597</c:v>
                </c:pt>
                <c:pt idx="20">
                  <c:v>36.425484192988961</c:v>
                </c:pt>
                <c:pt idx="21">
                  <c:v>36.425484192988961</c:v>
                </c:pt>
                <c:pt idx="22">
                  <c:v>36.425484192988961</c:v>
                </c:pt>
                <c:pt idx="23">
                  <c:v>36.425484192988961</c:v>
                </c:pt>
                <c:pt idx="24">
                  <c:v>36.425484192988961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70-4A44-B904-24B60F1D3F9F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(FBSA)'!$C$136:$C$225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'CA - CPF IMI (FBSA)'!$I$136:$I$225</c:f>
              <c:numCache>
                <c:formatCode>0.00</c:formatCode>
                <c:ptCount val="90"/>
                <c:pt idx="0">
                  <c:v>821.95936203307201</c:v>
                </c:pt>
                <c:pt idx="1">
                  <c:v>821.95936203307201</c:v>
                </c:pt>
                <c:pt idx="2">
                  <c:v>821.95936203307201</c:v>
                </c:pt>
                <c:pt idx="3">
                  <c:v>821.95936203307201</c:v>
                </c:pt>
                <c:pt idx="4">
                  <c:v>821.95936203307201</c:v>
                </c:pt>
                <c:pt idx="5">
                  <c:v>820.81742814483709</c:v>
                </c:pt>
                <c:pt idx="6">
                  <c:v>820.81742814483709</c:v>
                </c:pt>
                <c:pt idx="7">
                  <c:v>820.81742814483709</c:v>
                </c:pt>
                <c:pt idx="8">
                  <c:v>820.81742814483709</c:v>
                </c:pt>
                <c:pt idx="9">
                  <c:v>820.81742814483709</c:v>
                </c:pt>
                <c:pt idx="10">
                  <c:v>789.68238301734891</c:v>
                </c:pt>
                <c:pt idx="11">
                  <c:v>789.68238301734891</c:v>
                </c:pt>
                <c:pt idx="12">
                  <c:v>789.68238301734891</c:v>
                </c:pt>
                <c:pt idx="13">
                  <c:v>789.68238301734891</c:v>
                </c:pt>
                <c:pt idx="14">
                  <c:v>789.68238301734891</c:v>
                </c:pt>
                <c:pt idx="15">
                  <c:v>359.81028410468002</c:v>
                </c:pt>
                <c:pt idx="16">
                  <c:v>359.81028410468002</c:v>
                </c:pt>
                <c:pt idx="17">
                  <c:v>359.81028410468002</c:v>
                </c:pt>
                <c:pt idx="18">
                  <c:v>359.81028410468002</c:v>
                </c:pt>
                <c:pt idx="19">
                  <c:v>359.81028410468002</c:v>
                </c:pt>
                <c:pt idx="20">
                  <c:v>17.537420307455264</c:v>
                </c:pt>
                <c:pt idx="21">
                  <c:v>17.537420307455264</c:v>
                </c:pt>
                <c:pt idx="22">
                  <c:v>17.537420307455264</c:v>
                </c:pt>
                <c:pt idx="23">
                  <c:v>17.537420307455264</c:v>
                </c:pt>
                <c:pt idx="24">
                  <c:v>17.537420307455264</c:v>
                </c:pt>
                <c:pt idx="25">
                  <c:v>821.98989164164482</c:v>
                </c:pt>
                <c:pt idx="26">
                  <c:v>821.98989164164482</c:v>
                </c:pt>
                <c:pt idx="27">
                  <c:v>821.98989164164482</c:v>
                </c:pt>
                <c:pt idx="28">
                  <c:v>821.98989164164482</c:v>
                </c:pt>
                <c:pt idx="29">
                  <c:v>821.98989164164482</c:v>
                </c:pt>
                <c:pt idx="30">
                  <c:v>821.05260134570062</c:v>
                </c:pt>
                <c:pt idx="31">
                  <c:v>821.05260134570062</c:v>
                </c:pt>
                <c:pt idx="32">
                  <c:v>821.05260134570062</c:v>
                </c:pt>
                <c:pt idx="33">
                  <c:v>821.05260134570062</c:v>
                </c:pt>
                <c:pt idx="34">
                  <c:v>821.05260134570062</c:v>
                </c:pt>
                <c:pt idx="35">
                  <c:v>754.25024732975476</c:v>
                </c:pt>
                <c:pt idx="36">
                  <c:v>754.25024732975476</c:v>
                </c:pt>
                <c:pt idx="37">
                  <c:v>754.25024732975476</c:v>
                </c:pt>
                <c:pt idx="38">
                  <c:v>754.25024732975476</c:v>
                </c:pt>
                <c:pt idx="39">
                  <c:v>754.25024732975476</c:v>
                </c:pt>
                <c:pt idx="40">
                  <c:v>87.463510674737535</c:v>
                </c:pt>
                <c:pt idx="41">
                  <c:v>87.463510674737535</c:v>
                </c:pt>
                <c:pt idx="42">
                  <c:v>87.463510674737535</c:v>
                </c:pt>
                <c:pt idx="43">
                  <c:v>87.463510674737535</c:v>
                </c:pt>
                <c:pt idx="44">
                  <c:v>87.463510674737535</c:v>
                </c:pt>
                <c:pt idx="45">
                  <c:v>0.89101746834463902</c:v>
                </c:pt>
                <c:pt idx="46">
                  <c:v>0.89101746834463902</c:v>
                </c:pt>
                <c:pt idx="47">
                  <c:v>0.89101746834463902</c:v>
                </c:pt>
                <c:pt idx="48">
                  <c:v>0.89101746834463902</c:v>
                </c:pt>
                <c:pt idx="49">
                  <c:v>0.89101746834463902</c:v>
                </c:pt>
                <c:pt idx="50">
                  <c:v>821.97932210117119</c:v>
                </c:pt>
                <c:pt idx="51">
                  <c:v>821.97932210117119</c:v>
                </c:pt>
                <c:pt idx="52">
                  <c:v>821.97932210117119</c:v>
                </c:pt>
                <c:pt idx="53">
                  <c:v>821.97932210117119</c:v>
                </c:pt>
                <c:pt idx="54">
                  <c:v>821.97932210117119</c:v>
                </c:pt>
                <c:pt idx="55">
                  <c:v>821.05503189476826</c:v>
                </c:pt>
                <c:pt idx="56">
                  <c:v>821.05503189476826</c:v>
                </c:pt>
                <c:pt idx="57">
                  <c:v>821.05503189476826</c:v>
                </c:pt>
                <c:pt idx="58">
                  <c:v>821.05503189476826</c:v>
                </c:pt>
                <c:pt idx="59">
                  <c:v>821.05503189476826</c:v>
                </c:pt>
                <c:pt idx="60">
                  <c:v>782.49406164518541</c:v>
                </c:pt>
                <c:pt idx="61">
                  <c:v>782.49406164518541</c:v>
                </c:pt>
                <c:pt idx="62">
                  <c:v>782.49406164518541</c:v>
                </c:pt>
                <c:pt idx="63">
                  <c:v>782.49406164518541</c:v>
                </c:pt>
                <c:pt idx="64">
                  <c:v>782.49406164518541</c:v>
                </c:pt>
                <c:pt idx="65">
                  <c:v>224.82010621656059</c:v>
                </c:pt>
                <c:pt idx="66">
                  <c:v>224.82010621656059</c:v>
                </c:pt>
                <c:pt idx="67">
                  <c:v>224.82010621656059</c:v>
                </c:pt>
                <c:pt idx="68">
                  <c:v>224.82010621656059</c:v>
                </c:pt>
                <c:pt idx="69">
                  <c:v>224.82010621656059</c:v>
                </c:pt>
                <c:pt idx="70">
                  <c:v>4.7801817362428931</c:v>
                </c:pt>
                <c:pt idx="71">
                  <c:v>4.7801817362428931</c:v>
                </c:pt>
                <c:pt idx="72">
                  <c:v>4.7801817362428931</c:v>
                </c:pt>
                <c:pt idx="73">
                  <c:v>4.7801817362428931</c:v>
                </c:pt>
                <c:pt idx="74">
                  <c:v>4.7801817362428931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70-4A44-B904-24B60F1D3F9F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70-4A44-B904-24B60F1D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(FBSA)'!$I$228:$I$317</c:f>
              <c:numCache>
                <c:formatCode>General</c:formatCode>
                <c:ptCount val="90"/>
                <c:pt idx="0">
                  <c:v>0.14630144805435449</c:v>
                </c:pt>
                <c:pt idx="1">
                  <c:v>0.14630144805435449</c:v>
                </c:pt>
                <c:pt idx="2">
                  <c:v>0.14630144805435449</c:v>
                </c:pt>
                <c:pt idx="3">
                  <c:v>0.14630144805435449</c:v>
                </c:pt>
                <c:pt idx="4">
                  <c:v>0.14630144805435449</c:v>
                </c:pt>
                <c:pt idx="5">
                  <c:v>0.29260289610870899</c:v>
                </c:pt>
                <c:pt idx="6">
                  <c:v>0.29260289610870899</c:v>
                </c:pt>
                <c:pt idx="7">
                  <c:v>0.29260289610870899</c:v>
                </c:pt>
                <c:pt idx="8">
                  <c:v>0.29260289610870899</c:v>
                </c:pt>
                <c:pt idx="9">
                  <c:v>0.29260289610870899</c:v>
                </c:pt>
                <c:pt idx="10">
                  <c:v>0.58520579221741797</c:v>
                </c:pt>
                <c:pt idx="11">
                  <c:v>0.58520579221741797</c:v>
                </c:pt>
                <c:pt idx="12">
                  <c:v>0.58520579221741797</c:v>
                </c:pt>
                <c:pt idx="13">
                  <c:v>0.58520579221741797</c:v>
                </c:pt>
                <c:pt idx="14">
                  <c:v>0.58520579221741797</c:v>
                </c:pt>
                <c:pt idx="15">
                  <c:v>1.1704115844348359</c:v>
                </c:pt>
                <c:pt idx="16">
                  <c:v>1.1704115844348359</c:v>
                </c:pt>
                <c:pt idx="17">
                  <c:v>1.1704115844348359</c:v>
                </c:pt>
                <c:pt idx="18">
                  <c:v>1.1704115844348359</c:v>
                </c:pt>
                <c:pt idx="19">
                  <c:v>1.1704115844348359</c:v>
                </c:pt>
                <c:pt idx="20">
                  <c:v>2.3408231688696719</c:v>
                </c:pt>
                <c:pt idx="21">
                  <c:v>2.3408231688696719</c:v>
                </c:pt>
                <c:pt idx="22">
                  <c:v>2.3408231688696719</c:v>
                </c:pt>
                <c:pt idx="23">
                  <c:v>2.3408231688696719</c:v>
                </c:pt>
                <c:pt idx="24">
                  <c:v>2.3408231688696719</c:v>
                </c:pt>
                <c:pt idx="25">
                  <c:v>0.18452457691931856</c:v>
                </c:pt>
                <c:pt idx="26">
                  <c:v>0.18452457691931856</c:v>
                </c:pt>
                <c:pt idx="27">
                  <c:v>0.18452457691931856</c:v>
                </c:pt>
                <c:pt idx="28">
                  <c:v>0.18452457691931856</c:v>
                </c:pt>
                <c:pt idx="29">
                  <c:v>0.18452457691931856</c:v>
                </c:pt>
                <c:pt idx="30">
                  <c:v>0.36904915383863712</c:v>
                </c:pt>
                <c:pt idx="31">
                  <c:v>0.36904915383863712</c:v>
                </c:pt>
                <c:pt idx="32">
                  <c:v>0.36904915383863712</c:v>
                </c:pt>
                <c:pt idx="33">
                  <c:v>0.36904915383863712</c:v>
                </c:pt>
                <c:pt idx="34">
                  <c:v>0.36904915383863712</c:v>
                </c:pt>
                <c:pt idx="35">
                  <c:v>0.73809830767727425</c:v>
                </c:pt>
                <c:pt idx="36">
                  <c:v>0.73809830767727425</c:v>
                </c:pt>
                <c:pt idx="37">
                  <c:v>0.73809830767727425</c:v>
                </c:pt>
                <c:pt idx="38">
                  <c:v>0.73809830767727425</c:v>
                </c:pt>
                <c:pt idx="39">
                  <c:v>0.73809830767727425</c:v>
                </c:pt>
                <c:pt idx="40">
                  <c:v>1.4761966153545485</c:v>
                </c:pt>
                <c:pt idx="41">
                  <c:v>1.4761966153545485</c:v>
                </c:pt>
                <c:pt idx="42">
                  <c:v>1.4761966153545485</c:v>
                </c:pt>
                <c:pt idx="43">
                  <c:v>1.4761966153545485</c:v>
                </c:pt>
                <c:pt idx="44">
                  <c:v>1.4761966153545485</c:v>
                </c:pt>
                <c:pt idx="45">
                  <c:v>2.952393230709097</c:v>
                </c:pt>
                <c:pt idx="46">
                  <c:v>2.952393230709097</c:v>
                </c:pt>
                <c:pt idx="47">
                  <c:v>2.952393230709097</c:v>
                </c:pt>
                <c:pt idx="48">
                  <c:v>2.952393230709097</c:v>
                </c:pt>
                <c:pt idx="49">
                  <c:v>2.952393230709097</c:v>
                </c:pt>
                <c:pt idx="50">
                  <c:v>0.16541301248683651</c:v>
                </c:pt>
                <c:pt idx="51">
                  <c:v>0.16541301248683651</c:v>
                </c:pt>
                <c:pt idx="52">
                  <c:v>0.16541301248683651</c:v>
                </c:pt>
                <c:pt idx="53">
                  <c:v>0.16541301248683651</c:v>
                </c:pt>
                <c:pt idx="54">
                  <c:v>0.16541301248683651</c:v>
                </c:pt>
                <c:pt idx="55">
                  <c:v>0.33082602497367303</c:v>
                </c:pt>
                <c:pt idx="56">
                  <c:v>0.33082602497367303</c:v>
                </c:pt>
                <c:pt idx="57">
                  <c:v>0.33082602497367303</c:v>
                </c:pt>
                <c:pt idx="58">
                  <c:v>0.33082602497367303</c:v>
                </c:pt>
                <c:pt idx="59">
                  <c:v>0.33082602497367303</c:v>
                </c:pt>
                <c:pt idx="60">
                  <c:v>0.66165204994734605</c:v>
                </c:pt>
                <c:pt idx="61">
                  <c:v>0.66165204994734605</c:v>
                </c:pt>
                <c:pt idx="62">
                  <c:v>0.66165204994734605</c:v>
                </c:pt>
                <c:pt idx="63">
                  <c:v>0.66165204994734605</c:v>
                </c:pt>
                <c:pt idx="64">
                  <c:v>0.66165204994734605</c:v>
                </c:pt>
                <c:pt idx="65">
                  <c:v>1.3233040998946921</c:v>
                </c:pt>
                <c:pt idx="66">
                  <c:v>1.3233040998946921</c:v>
                </c:pt>
                <c:pt idx="67">
                  <c:v>1.3233040998946921</c:v>
                </c:pt>
                <c:pt idx="68">
                  <c:v>1.3233040998946921</c:v>
                </c:pt>
                <c:pt idx="69">
                  <c:v>1.3233040998946921</c:v>
                </c:pt>
                <c:pt idx="70">
                  <c:v>2.6466081997893842</c:v>
                </c:pt>
                <c:pt idx="71">
                  <c:v>2.6466081997893842</c:v>
                </c:pt>
                <c:pt idx="72">
                  <c:v>2.6466081997893842</c:v>
                </c:pt>
                <c:pt idx="73">
                  <c:v>2.6466081997893842</c:v>
                </c:pt>
                <c:pt idx="74">
                  <c:v>2.6466081997893842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IMI (FBSA)'!$J$228:$J$317</c:f>
              <c:numCache>
                <c:formatCode>0.00</c:formatCode>
                <c:ptCount val="90"/>
                <c:pt idx="0">
                  <c:v>-80.959362033072011</c:v>
                </c:pt>
                <c:pt idx="1">
                  <c:v>-114.95936203307201</c:v>
                </c:pt>
                <c:pt idx="2">
                  <c:v>-46.959362033072011</c:v>
                </c:pt>
                <c:pt idx="3">
                  <c:v>7.0406379669279886</c:v>
                </c:pt>
                <c:pt idx="4">
                  <c:v>18.040637966927989</c:v>
                </c:pt>
                <c:pt idx="5">
                  <c:v>-191.81742814483709</c:v>
                </c:pt>
                <c:pt idx="6">
                  <c:v>-65.817428144837095</c:v>
                </c:pt>
                <c:pt idx="7">
                  <c:v>-93.817428144837095</c:v>
                </c:pt>
                <c:pt idx="8">
                  <c:v>-72.817428144837095</c:v>
                </c:pt>
                <c:pt idx="9">
                  <c:v>-58.817428144837095</c:v>
                </c:pt>
                <c:pt idx="10">
                  <c:v>-264.68238301734891</c:v>
                </c:pt>
                <c:pt idx="11">
                  <c:v>-249.68238301734891</c:v>
                </c:pt>
                <c:pt idx="12">
                  <c:v>-103.68238301734891</c:v>
                </c:pt>
                <c:pt idx="13">
                  <c:v>-173.68238301734891</c:v>
                </c:pt>
                <c:pt idx="14">
                  <c:v>-83.682383017348911</c:v>
                </c:pt>
                <c:pt idx="15">
                  <c:v>3.1897158953199778</c:v>
                </c:pt>
                <c:pt idx="16">
                  <c:v>-35.810284104680022</c:v>
                </c:pt>
                <c:pt idx="17">
                  <c:v>114.18971589531998</c:v>
                </c:pt>
                <c:pt idx="18">
                  <c:v>108.18971589531998</c:v>
                </c:pt>
                <c:pt idx="19">
                  <c:v>62.189715895319978</c:v>
                </c:pt>
                <c:pt idx="20">
                  <c:v>37.462579692544736</c:v>
                </c:pt>
                <c:pt idx="21">
                  <c:v>14.462579692544736</c:v>
                </c:pt>
                <c:pt idx="22">
                  <c:v>33.462579692544736</c:v>
                </c:pt>
                <c:pt idx="23">
                  <c:v>15.462579692544736</c:v>
                </c:pt>
                <c:pt idx="24">
                  <c:v>90.462579692544736</c:v>
                </c:pt>
                <c:pt idx="25">
                  <c:v>-76.989891641644817</c:v>
                </c:pt>
                <c:pt idx="26">
                  <c:v>-219.98989164164482</c:v>
                </c:pt>
                <c:pt idx="27">
                  <c:v>-236.98989164164482</c:v>
                </c:pt>
                <c:pt idx="28">
                  <c:v>-300.98989164164482</c:v>
                </c:pt>
                <c:pt idx="29">
                  <c:v>-134.98989164164482</c:v>
                </c:pt>
                <c:pt idx="30">
                  <c:v>-325.05260134570062</c:v>
                </c:pt>
                <c:pt idx="31">
                  <c:v>-379.05260134570062</c:v>
                </c:pt>
                <c:pt idx="32">
                  <c:v>-129.05260134570062</c:v>
                </c:pt>
                <c:pt idx="33">
                  <c:v>-132.05260134570062</c:v>
                </c:pt>
                <c:pt idx="34">
                  <c:v>-112.05260134570062</c:v>
                </c:pt>
                <c:pt idx="35">
                  <c:v>-33.250247329754757</c:v>
                </c:pt>
                <c:pt idx="36">
                  <c:v>-191.25024732975476</c:v>
                </c:pt>
                <c:pt idx="37">
                  <c:v>-234.25024732975476</c:v>
                </c:pt>
                <c:pt idx="38">
                  <c:v>-210.25024732975476</c:v>
                </c:pt>
                <c:pt idx="39">
                  <c:v>-162.25024732975476</c:v>
                </c:pt>
                <c:pt idx="40">
                  <c:v>66.536489325262465</c:v>
                </c:pt>
                <c:pt idx="41">
                  <c:v>78.536489325262465</c:v>
                </c:pt>
                <c:pt idx="42">
                  <c:v>222.53648932526247</c:v>
                </c:pt>
                <c:pt idx="43">
                  <c:v>81.536489325262465</c:v>
                </c:pt>
                <c:pt idx="44">
                  <c:v>102.53648932526247</c:v>
                </c:pt>
                <c:pt idx="45">
                  <c:v>-0.89101746834463902</c:v>
                </c:pt>
                <c:pt idx="46">
                  <c:v>10.108982531655361</c:v>
                </c:pt>
                <c:pt idx="47">
                  <c:v>10.108982531655361</c:v>
                </c:pt>
                <c:pt idx="48">
                  <c:v>1.108982531655361</c:v>
                </c:pt>
                <c:pt idx="49">
                  <c:v>5.1089825316553608</c:v>
                </c:pt>
                <c:pt idx="50">
                  <c:v>-189.97932210117119</c:v>
                </c:pt>
                <c:pt idx="51">
                  <c:v>-189.97932210117119</c:v>
                </c:pt>
                <c:pt idx="52">
                  <c:v>-226.97932210117119</c:v>
                </c:pt>
                <c:pt idx="53">
                  <c:v>-254.97932210117119</c:v>
                </c:pt>
                <c:pt idx="54">
                  <c:v>-423.97932210117119</c:v>
                </c:pt>
                <c:pt idx="55">
                  <c:v>-227.05503189476826</c:v>
                </c:pt>
                <c:pt idx="56">
                  <c:v>-246.05503189476826</c:v>
                </c:pt>
                <c:pt idx="57">
                  <c:v>-111.05503189476826</c:v>
                </c:pt>
                <c:pt idx="58">
                  <c:v>-167.05503189476826</c:v>
                </c:pt>
                <c:pt idx="59">
                  <c:v>-281.05503189476826</c:v>
                </c:pt>
                <c:pt idx="60">
                  <c:v>-172.49406164518541</c:v>
                </c:pt>
                <c:pt idx="61">
                  <c:v>-176.49406164518541</c:v>
                </c:pt>
                <c:pt idx="62">
                  <c:v>-132.49406164518541</c:v>
                </c:pt>
                <c:pt idx="63">
                  <c:v>-134.49406164518541</c:v>
                </c:pt>
                <c:pt idx="64">
                  <c:v>-236.49406164518541</c:v>
                </c:pt>
                <c:pt idx="65">
                  <c:v>12.179893783439411</c:v>
                </c:pt>
                <c:pt idx="66">
                  <c:v>80.179893783439411</c:v>
                </c:pt>
                <c:pt idx="67">
                  <c:v>-15.820106216560589</c:v>
                </c:pt>
                <c:pt idx="68">
                  <c:v>63.179893783439411</c:v>
                </c:pt>
                <c:pt idx="69">
                  <c:v>-62.820106216560589</c:v>
                </c:pt>
                <c:pt idx="70">
                  <c:v>66.219818263757105</c:v>
                </c:pt>
                <c:pt idx="71">
                  <c:v>52.219818263757105</c:v>
                </c:pt>
                <c:pt idx="72">
                  <c:v>53.219818263757105</c:v>
                </c:pt>
                <c:pt idx="73">
                  <c:v>57.219818263757105</c:v>
                </c:pt>
                <c:pt idx="74">
                  <c:v>17.219818263757105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5-4B66-AD9D-05A62247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IMI (FBSA)'!$L$46:$L$90</c:f>
              <c:numCache>
                <c:formatCode>0.00</c:formatCode>
                <c:ptCount val="45"/>
                <c:pt idx="0">
                  <c:v>821.99811941062387</c:v>
                </c:pt>
                <c:pt idx="1">
                  <c:v>821.99811941062387</c:v>
                </c:pt>
                <c:pt idx="2">
                  <c:v>821.99811941062387</c:v>
                </c:pt>
                <c:pt idx="3">
                  <c:v>821.99811941062387</c:v>
                </c:pt>
                <c:pt idx="4">
                  <c:v>821.99811941062387</c:v>
                </c:pt>
                <c:pt idx="5">
                  <c:v>820.88958895791779</c:v>
                </c:pt>
                <c:pt idx="6">
                  <c:v>820.88958895791779</c:v>
                </c:pt>
                <c:pt idx="7">
                  <c:v>820.88958895791779</c:v>
                </c:pt>
                <c:pt idx="8">
                  <c:v>820.88958895791779</c:v>
                </c:pt>
                <c:pt idx="9">
                  <c:v>820.88958895791779</c:v>
                </c:pt>
                <c:pt idx="10">
                  <c:v>672.95805913381355</c:v>
                </c:pt>
                <c:pt idx="11">
                  <c:v>672.95805913381355</c:v>
                </c:pt>
                <c:pt idx="12">
                  <c:v>672.95805913381355</c:v>
                </c:pt>
                <c:pt idx="13">
                  <c:v>672.95805913381355</c:v>
                </c:pt>
                <c:pt idx="14">
                  <c:v>672.95805913381355</c:v>
                </c:pt>
                <c:pt idx="15">
                  <c:v>22.155290322617756</c:v>
                </c:pt>
                <c:pt idx="16">
                  <c:v>22.155290322617756</c:v>
                </c:pt>
                <c:pt idx="17">
                  <c:v>22.155290322617756</c:v>
                </c:pt>
                <c:pt idx="18">
                  <c:v>22.155290322617756</c:v>
                </c:pt>
                <c:pt idx="19">
                  <c:v>22.155290322617756</c:v>
                </c:pt>
                <c:pt idx="20">
                  <c:v>0.13966055831169102</c:v>
                </c:pt>
                <c:pt idx="21">
                  <c:v>0.13966055831169102</c:v>
                </c:pt>
                <c:pt idx="22">
                  <c:v>0.13966055831169102</c:v>
                </c:pt>
                <c:pt idx="23">
                  <c:v>0.13966055831169102</c:v>
                </c:pt>
                <c:pt idx="24">
                  <c:v>0.13966055831169102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D9-48EF-9A0E-0BA2EFCDC7A1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CPF IMI (FBSA)'!$L$91:$L$135</c:f>
              <c:numCache>
                <c:formatCode>0.00</c:formatCode>
                <c:ptCount val="45"/>
                <c:pt idx="0">
                  <c:v>821.89434198744004</c:v>
                </c:pt>
                <c:pt idx="1">
                  <c:v>821.89434198744004</c:v>
                </c:pt>
                <c:pt idx="2">
                  <c:v>821.89434198744004</c:v>
                </c:pt>
                <c:pt idx="3">
                  <c:v>821.89434198744004</c:v>
                </c:pt>
                <c:pt idx="4">
                  <c:v>821.89434198744004</c:v>
                </c:pt>
                <c:pt idx="5">
                  <c:v>819.79725389378802</c:v>
                </c:pt>
                <c:pt idx="6">
                  <c:v>819.79725389378802</c:v>
                </c:pt>
                <c:pt idx="7">
                  <c:v>819.79725389378802</c:v>
                </c:pt>
                <c:pt idx="8">
                  <c:v>819.79725389378802</c:v>
                </c:pt>
                <c:pt idx="9">
                  <c:v>819.79725389378802</c:v>
                </c:pt>
                <c:pt idx="10">
                  <c:v>779.98039816620428</c:v>
                </c:pt>
                <c:pt idx="11">
                  <c:v>779.98039816620428</c:v>
                </c:pt>
                <c:pt idx="12">
                  <c:v>779.98039816620428</c:v>
                </c:pt>
                <c:pt idx="13">
                  <c:v>779.98039816620428</c:v>
                </c:pt>
                <c:pt idx="14">
                  <c:v>779.98039816620428</c:v>
                </c:pt>
                <c:pt idx="15">
                  <c:v>395.58287798248597</c:v>
                </c:pt>
                <c:pt idx="16">
                  <c:v>395.58287798248597</c:v>
                </c:pt>
                <c:pt idx="17">
                  <c:v>395.58287798248597</c:v>
                </c:pt>
                <c:pt idx="18">
                  <c:v>395.58287798248597</c:v>
                </c:pt>
                <c:pt idx="19">
                  <c:v>395.58287798248597</c:v>
                </c:pt>
                <c:pt idx="20">
                  <c:v>36.425484192988961</c:v>
                </c:pt>
                <c:pt idx="21">
                  <c:v>36.425484192988961</c:v>
                </c:pt>
                <c:pt idx="22">
                  <c:v>36.425484192988961</c:v>
                </c:pt>
                <c:pt idx="23">
                  <c:v>36.425484192988961</c:v>
                </c:pt>
                <c:pt idx="24">
                  <c:v>36.425484192988961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D9-48EF-9A0E-0BA2EFCDC7A1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(FBSA)'!$C$136:$C$225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'CA - CPF IMI (FBSA)'!$L$136:$L$225</c:f>
              <c:numCache>
                <c:formatCode>0.00</c:formatCode>
                <c:ptCount val="90"/>
                <c:pt idx="0">
                  <c:v>821.95723410560117</c:v>
                </c:pt>
                <c:pt idx="1">
                  <c:v>821.95723410560117</c:v>
                </c:pt>
                <c:pt idx="2">
                  <c:v>821.95723410560117</c:v>
                </c:pt>
                <c:pt idx="3">
                  <c:v>821.95723410560117</c:v>
                </c:pt>
                <c:pt idx="4">
                  <c:v>821.95723410560117</c:v>
                </c:pt>
                <c:pt idx="5">
                  <c:v>820.76084013324089</c:v>
                </c:pt>
                <c:pt idx="6">
                  <c:v>820.76084013324089</c:v>
                </c:pt>
                <c:pt idx="7">
                  <c:v>820.76084013324089</c:v>
                </c:pt>
                <c:pt idx="8">
                  <c:v>820.76084013324089</c:v>
                </c:pt>
                <c:pt idx="9">
                  <c:v>820.76084013324089</c:v>
                </c:pt>
                <c:pt idx="10">
                  <c:v>788.16100689670156</c:v>
                </c:pt>
                <c:pt idx="11">
                  <c:v>788.16100689670156</c:v>
                </c:pt>
                <c:pt idx="12">
                  <c:v>788.16100689670156</c:v>
                </c:pt>
                <c:pt idx="13">
                  <c:v>788.16100689670156</c:v>
                </c:pt>
                <c:pt idx="14">
                  <c:v>788.16100689670156</c:v>
                </c:pt>
                <c:pt idx="15">
                  <c:v>349.815670658871</c:v>
                </c:pt>
                <c:pt idx="16">
                  <c:v>349.815670658871</c:v>
                </c:pt>
                <c:pt idx="17">
                  <c:v>349.815670658871</c:v>
                </c:pt>
                <c:pt idx="18">
                  <c:v>349.815670658871</c:v>
                </c:pt>
                <c:pt idx="19">
                  <c:v>349.815670658871</c:v>
                </c:pt>
                <c:pt idx="20">
                  <c:v>16.673610476783814</c:v>
                </c:pt>
                <c:pt idx="21">
                  <c:v>16.673610476783814</c:v>
                </c:pt>
                <c:pt idx="22">
                  <c:v>16.673610476783814</c:v>
                </c:pt>
                <c:pt idx="23">
                  <c:v>16.673610476783814</c:v>
                </c:pt>
                <c:pt idx="24">
                  <c:v>16.673610476783814</c:v>
                </c:pt>
                <c:pt idx="25">
                  <c:v>821.98854548584768</c:v>
                </c:pt>
                <c:pt idx="26">
                  <c:v>821.98854548584768</c:v>
                </c:pt>
                <c:pt idx="27">
                  <c:v>821.98854548584768</c:v>
                </c:pt>
                <c:pt idx="28">
                  <c:v>821.98854548584768</c:v>
                </c:pt>
                <c:pt idx="29">
                  <c:v>821.98854548584768</c:v>
                </c:pt>
                <c:pt idx="30">
                  <c:v>820.96320190933898</c:v>
                </c:pt>
                <c:pt idx="31">
                  <c:v>820.96320190933898</c:v>
                </c:pt>
                <c:pt idx="32">
                  <c:v>820.96320190933898</c:v>
                </c:pt>
                <c:pt idx="33">
                  <c:v>820.96320190933898</c:v>
                </c:pt>
                <c:pt idx="34">
                  <c:v>820.96320190933898</c:v>
                </c:pt>
                <c:pt idx="35">
                  <c:v>748.17103794673767</c:v>
                </c:pt>
                <c:pt idx="36">
                  <c:v>748.17103794673767</c:v>
                </c:pt>
                <c:pt idx="37">
                  <c:v>748.17103794673767</c:v>
                </c:pt>
                <c:pt idx="38">
                  <c:v>748.17103794673767</c:v>
                </c:pt>
                <c:pt idx="39">
                  <c:v>748.17103794673767</c:v>
                </c:pt>
                <c:pt idx="40">
                  <c:v>80.113829098527532</c:v>
                </c:pt>
                <c:pt idx="41">
                  <c:v>80.113829098527532</c:v>
                </c:pt>
                <c:pt idx="42">
                  <c:v>80.113829098527532</c:v>
                </c:pt>
                <c:pt idx="43">
                  <c:v>80.113829098527532</c:v>
                </c:pt>
                <c:pt idx="44">
                  <c:v>80.113829098527532</c:v>
                </c:pt>
                <c:pt idx="45">
                  <c:v>0.8057066237518431</c:v>
                </c:pt>
                <c:pt idx="46">
                  <c:v>0.8057066237518431</c:v>
                </c:pt>
                <c:pt idx="47">
                  <c:v>0.8057066237518431</c:v>
                </c:pt>
                <c:pt idx="48">
                  <c:v>0.8057066237518431</c:v>
                </c:pt>
                <c:pt idx="49">
                  <c:v>0.8057066237518431</c:v>
                </c:pt>
                <c:pt idx="50">
                  <c:v>821.97684041413663</c:v>
                </c:pt>
                <c:pt idx="51">
                  <c:v>821.97684041413663</c:v>
                </c:pt>
                <c:pt idx="52">
                  <c:v>821.97684041413663</c:v>
                </c:pt>
                <c:pt idx="53">
                  <c:v>821.97684041413663</c:v>
                </c:pt>
                <c:pt idx="54">
                  <c:v>821.97684041413663</c:v>
                </c:pt>
                <c:pt idx="55">
                  <c:v>820.95915626093665</c:v>
                </c:pt>
                <c:pt idx="56">
                  <c:v>820.95915626093665</c:v>
                </c:pt>
                <c:pt idx="57">
                  <c:v>820.95915626093665</c:v>
                </c:pt>
                <c:pt idx="58">
                  <c:v>820.95915626093665</c:v>
                </c:pt>
                <c:pt idx="59">
                  <c:v>820.95915626093665</c:v>
                </c:pt>
                <c:pt idx="60">
                  <c:v>778.52270458612838</c:v>
                </c:pt>
                <c:pt idx="61">
                  <c:v>778.52270458612838</c:v>
                </c:pt>
                <c:pt idx="62">
                  <c:v>778.52270458612838</c:v>
                </c:pt>
                <c:pt idx="63">
                  <c:v>778.52270458612838</c:v>
                </c:pt>
                <c:pt idx="64">
                  <c:v>778.52270458612838</c:v>
                </c:pt>
                <c:pt idx="65">
                  <c:v>207.93050298372293</c:v>
                </c:pt>
                <c:pt idx="66">
                  <c:v>207.93050298372293</c:v>
                </c:pt>
                <c:pt idx="67">
                  <c:v>207.93050298372293</c:v>
                </c:pt>
                <c:pt idx="68">
                  <c:v>207.93050298372293</c:v>
                </c:pt>
                <c:pt idx="69">
                  <c:v>207.93050298372293</c:v>
                </c:pt>
                <c:pt idx="70">
                  <c:v>4.2792108601485452</c:v>
                </c:pt>
                <c:pt idx="71">
                  <c:v>4.2792108601485452</c:v>
                </c:pt>
                <c:pt idx="72">
                  <c:v>4.2792108601485452</c:v>
                </c:pt>
                <c:pt idx="73">
                  <c:v>4.2792108601485452</c:v>
                </c:pt>
                <c:pt idx="74">
                  <c:v>4.2792108601485452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D9-48EF-9A0E-0BA2EFCDC7A1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D9-48EF-9A0E-0BA2EFCD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(FBSA)'!$C$46:$C$90</c:f>
              <c:numCache>
                <c:formatCode>General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 formatCode="0.00">
                  <c:v>645</c:v>
                </c:pt>
                <c:pt idx="6" formatCode="0.00">
                  <c:v>771</c:v>
                </c:pt>
                <c:pt idx="7" formatCode="0.00">
                  <c:v>729</c:v>
                </c:pt>
                <c:pt idx="8" formatCode="0.00">
                  <c:v>787</c:v>
                </c:pt>
                <c:pt idx="9" formatCode="0.00">
                  <c:v>892</c:v>
                </c:pt>
                <c:pt idx="10" formatCode="0.00">
                  <c:v>736</c:v>
                </c:pt>
                <c:pt idx="11" formatCode="0.00">
                  <c:v>697</c:v>
                </c:pt>
                <c:pt idx="12" formatCode="0.00">
                  <c:v>718</c:v>
                </c:pt>
                <c:pt idx="13" formatCode="0.00">
                  <c:v>731</c:v>
                </c:pt>
                <c:pt idx="14" formatCode="0.00">
                  <c:v>488</c:v>
                </c:pt>
                <c:pt idx="15" formatCode="0.00">
                  <c:v>28</c:v>
                </c:pt>
                <c:pt idx="16" formatCode="0.00">
                  <c:v>26</c:v>
                </c:pt>
                <c:pt idx="17" formatCode="0.00">
                  <c:v>16</c:v>
                </c:pt>
                <c:pt idx="18" formatCode="0.00">
                  <c:v>10</c:v>
                </c:pt>
                <c:pt idx="19" formatCode="0.00">
                  <c:v>16</c:v>
                </c:pt>
                <c:pt idx="20" formatCode="0.00">
                  <c:v>2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3</c:v>
                </c:pt>
                <c:pt idx="24" formatCode="0.00">
                  <c:v>0</c:v>
                </c:pt>
              </c:numCache>
            </c:numRef>
          </c:xVal>
          <c:yVal>
            <c:numRef>
              <c:f>'CA - CPF IMI (FBSA)'!$O$46:$O$90</c:f>
              <c:numCache>
                <c:formatCode>0.00</c:formatCode>
                <c:ptCount val="45"/>
                <c:pt idx="0">
                  <c:v>821.99811941062387</c:v>
                </c:pt>
                <c:pt idx="1">
                  <c:v>821.99811941062387</c:v>
                </c:pt>
                <c:pt idx="2">
                  <c:v>821.99811941062387</c:v>
                </c:pt>
                <c:pt idx="3">
                  <c:v>821.99811941062387</c:v>
                </c:pt>
                <c:pt idx="4">
                  <c:v>821.99811941062387</c:v>
                </c:pt>
                <c:pt idx="5">
                  <c:v>820.88958895791779</c:v>
                </c:pt>
                <c:pt idx="6">
                  <c:v>820.88958895791779</c:v>
                </c:pt>
                <c:pt idx="7">
                  <c:v>820.88958895791779</c:v>
                </c:pt>
                <c:pt idx="8">
                  <c:v>820.88958895791779</c:v>
                </c:pt>
                <c:pt idx="9">
                  <c:v>820.88958895791779</c:v>
                </c:pt>
                <c:pt idx="10">
                  <c:v>672.95805913381355</c:v>
                </c:pt>
                <c:pt idx="11">
                  <c:v>672.95805913381355</c:v>
                </c:pt>
                <c:pt idx="12">
                  <c:v>672.95805913381355</c:v>
                </c:pt>
                <c:pt idx="13">
                  <c:v>672.95805913381355</c:v>
                </c:pt>
                <c:pt idx="14">
                  <c:v>672.95805913381355</c:v>
                </c:pt>
                <c:pt idx="15">
                  <c:v>22.155290322617756</c:v>
                </c:pt>
                <c:pt idx="16">
                  <c:v>22.155290322617756</c:v>
                </c:pt>
                <c:pt idx="17">
                  <c:v>22.155290322617756</c:v>
                </c:pt>
                <c:pt idx="18">
                  <c:v>22.155290322617756</c:v>
                </c:pt>
                <c:pt idx="19">
                  <c:v>22.155290322617756</c:v>
                </c:pt>
                <c:pt idx="20">
                  <c:v>0.13966055831169102</c:v>
                </c:pt>
                <c:pt idx="21">
                  <c:v>0.13966055831169102</c:v>
                </c:pt>
                <c:pt idx="22">
                  <c:v>0.13966055831169102</c:v>
                </c:pt>
                <c:pt idx="23">
                  <c:v>0.13966055831169102</c:v>
                </c:pt>
                <c:pt idx="24">
                  <c:v>0.13966055831169102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7-4B39-BEE6-5F528C79608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(FBSA)'!$C$91:$C$135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300.82848580997711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315.1536518009284</c:v>
                </c:pt>
                <c:pt idx="20">
                  <c:v>101.70867853575416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'CA - CPF IMI (FBSA)'!$O$91:$O$135</c:f>
              <c:numCache>
                <c:formatCode>0.00</c:formatCode>
                <c:ptCount val="45"/>
                <c:pt idx="0">
                  <c:v>821.89434198744004</c:v>
                </c:pt>
                <c:pt idx="1">
                  <c:v>821.89434198744004</c:v>
                </c:pt>
                <c:pt idx="2">
                  <c:v>821.89434198744004</c:v>
                </c:pt>
                <c:pt idx="3">
                  <c:v>821.89434198744004</c:v>
                </c:pt>
                <c:pt idx="4">
                  <c:v>821.89434198744004</c:v>
                </c:pt>
                <c:pt idx="5">
                  <c:v>819.79725389378802</c:v>
                </c:pt>
                <c:pt idx="6">
                  <c:v>819.79725389378802</c:v>
                </c:pt>
                <c:pt idx="7">
                  <c:v>819.79725389378802</c:v>
                </c:pt>
                <c:pt idx="8">
                  <c:v>819.79725389378802</c:v>
                </c:pt>
                <c:pt idx="9">
                  <c:v>819.79725389378802</c:v>
                </c:pt>
                <c:pt idx="10">
                  <c:v>779.98039816620428</c:v>
                </c:pt>
                <c:pt idx="11">
                  <c:v>779.98039816620428</c:v>
                </c:pt>
                <c:pt idx="12">
                  <c:v>779.98039816620428</c:v>
                </c:pt>
                <c:pt idx="13">
                  <c:v>779.98039816620428</c:v>
                </c:pt>
                <c:pt idx="14">
                  <c:v>779.98039816620428</c:v>
                </c:pt>
                <c:pt idx="15">
                  <c:v>395.58287798248597</c:v>
                </c:pt>
                <c:pt idx="16">
                  <c:v>395.58287798248597</c:v>
                </c:pt>
                <c:pt idx="17">
                  <c:v>395.58287798248597</c:v>
                </c:pt>
                <c:pt idx="18">
                  <c:v>395.58287798248597</c:v>
                </c:pt>
                <c:pt idx="19">
                  <c:v>395.58287798248597</c:v>
                </c:pt>
                <c:pt idx="20">
                  <c:v>36.425484192988961</c:v>
                </c:pt>
                <c:pt idx="21">
                  <c:v>36.425484192988961</c:v>
                </c:pt>
                <c:pt idx="22">
                  <c:v>36.425484192988961</c:v>
                </c:pt>
                <c:pt idx="23">
                  <c:v>36.425484192988961</c:v>
                </c:pt>
                <c:pt idx="24">
                  <c:v>36.425484192988961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7-4B39-BEE6-5F528C79608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IMI (FBSA)'!$C$136:$C$225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'CA - CPF IMI (FBSA)'!$O$136:$O$225</c:f>
              <c:numCache>
                <c:formatCode>0.00</c:formatCode>
                <c:ptCount val="90"/>
                <c:pt idx="0">
                  <c:v>821.96010403025207</c:v>
                </c:pt>
                <c:pt idx="1">
                  <c:v>821.96010403025207</c:v>
                </c:pt>
                <c:pt idx="2">
                  <c:v>821.96010403025207</c:v>
                </c:pt>
                <c:pt idx="3">
                  <c:v>821.96010403025207</c:v>
                </c:pt>
                <c:pt idx="4">
                  <c:v>821.96010403025207</c:v>
                </c:pt>
                <c:pt idx="5">
                  <c:v>820.85653684047452</c:v>
                </c:pt>
                <c:pt idx="6">
                  <c:v>820.85653684047452</c:v>
                </c:pt>
                <c:pt idx="7">
                  <c:v>820.85653684047452</c:v>
                </c:pt>
                <c:pt idx="8">
                  <c:v>820.85653684047452</c:v>
                </c:pt>
                <c:pt idx="9">
                  <c:v>820.85653684047452</c:v>
                </c:pt>
                <c:pt idx="10">
                  <c:v>791.75604515255327</c:v>
                </c:pt>
                <c:pt idx="11">
                  <c:v>791.75604515255327</c:v>
                </c:pt>
                <c:pt idx="12">
                  <c:v>791.75604515255327</c:v>
                </c:pt>
                <c:pt idx="13">
                  <c:v>791.75604515255327</c:v>
                </c:pt>
                <c:pt idx="14">
                  <c:v>791.75604515255327</c:v>
                </c:pt>
                <c:pt idx="15">
                  <c:v>388.85047787316165</c:v>
                </c:pt>
                <c:pt idx="16">
                  <c:v>388.85047787316165</c:v>
                </c:pt>
                <c:pt idx="17">
                  <c:v>388.85047787316165</c:v>
                </c:pt>
                <c:pt idx="18">
                  <c:v>388.85047787316165</c:v>
                </c:pt>
                <c:pt idx="19">
                  <c:v>388.85047787316165</c:v>
                </c:pt>
                <c:pt idx="20">
                  <c:v>23.413817351334927</c:v>
                </c:pt>
                <c:pt idx="21">
                  <c:v>23.413817351334927</c:v>
                </c:pt>
                <c:pt idx="22">
                  <c:v>23.413817351334927</c:v>
                </c:pt>
                <c:pt idx="23">
                  <c:v>23.413817351334927</c:v>
                </c:pt>
                <c:pt idx="24">
                  <c:v>23.413817351334927</c:v>
                </c:pt>
                <c:pt idx="25">
                  <c:v>821.9901354790079</c:v>
                </c:pt>
                <c:pt idx="26">
                  <c:v>821.9901354790079</c:v>
                </c:pt>
                <c:pt idx="27">
                  <c:v>821.9901354790079</c:v>
                </c:pt>
                <c:pt idx="28">
                  <c:v>821.9901354790079</c:v>
                </c:pt>
                <c:pt idx="29">
                  <c:v>821.9901354790079</c:v>
                </c:pt>
                <c:pt idx="30">
                  <c:v>821.08463217765257</c:v>
                </c:pt>
                <c:pt idx="31">
                  <c:v>821.08463217765257</c:v>
                </c:pt>
                <c:pt idx="32">
                  <c:v>821.08463217765257</c:v>
                </c:pt>
                <c:pt idx="33">
                  <c:v>821.08463217765257</c:v>
                </c:pt>
                <c:pt idx="34">
                  <c:v>821.08463217765257</c:v>
                </c:pt>
                <c:pt idx="35">
                  <c:v>758.57562724719696</c:v>
                </c:pt>
                <c:pt idx="36">
                  <c:v>758.57562724719696</c:v>
                </c:pt>
                <c:pt idx="37">
                  <c:v>758.57562724719696</c:v>
                </c:pt>
                <c:pt idx="38">
                  <c:v>758.57562724719696</c:v>
                </c:pt>
                <c:pt idx="39">
                  <c:v>758.57562724719696</c:v>
                </c:pt>
                <c:pt idx="40">
                  <c:v>99.811311358412127</c:v>
                </c:pt>
                <c:pt idx="41">
                  <c:v>99.811311358412127</c:v>
                </c:pt>
                <c:pt idx="42">
                  <c:v>99.811311358412127</c:v>
                </c:pt>
                <c:pt idx="43">
                  <c:v>99.811311358412127</c:v>
                </c:pt>
                <c:pt idx="44">
                  <c:v>99.811311358412127</c:v>
                </c:pt>
                <c:pt idx="45">
                  <c:v>1.2109304962641474</c:v>
                </c:pt>
                <c:pt idx="46">
                  <c:v>1.2109304962641474</c:v>
                </c:pt>
                <c:pt idx="47">
                  <c:v>1.2109304962641474</c:v>
                </c:pt>
                <c:pt idx="48">
                  <c:v>1.2109304962641474</c:v>
                </c:pt>
                <c:pt idx="49">
                  <c:v>1.2109304962641474</c:v>
                </c:pt>
                <c:pt idx="50">
                  <c:v>821.97986074920527</c:v>
                </c:pt>
                <c:pt idx="51">
                  <c:v>821.97986074920527</c:v>
                </c:pt>
                <c:pt idx="52">
                  <c:v>821.97986074920527</c:v>
                </c:pt>
                <c:pt idx="53">
                  <c:v>821.97986074920527</c:v>
                </c:pt>
                <c:pt idx="54">
                  <c:v>821.97986074920527</c:v>
                </c:pt>
                <c:pt idx="55">
                  <c:v>821.09609353327119</c:v>
                </c:pt>
                <c:pt idx="56">
                  <c:v>821.09609353327119</c:v>
                </c:pt>
                <c:pt idx="57">
                  <c:v>821.09609353327119</c:v>
                </c:pt>
                <c:pt idx="58">
                  <c:v>821.09609353327119</c:v>
                </c:pt>
                <c:pt idx="59">
                  <c:v>821.09609353327119</c:v>
                </c:pt>
                <c:pt idx="60">
                  <c:v>785.83689579220527</c:v>
                </c:pt>
                <c:pt idx="61">
                  <c:v>785.83689579220527</c:v>
                </c:pt>
                <c:pt idx="62">
                  <c:v>785.83689579220527</c:v>
                </c:pt>
                <c:pt idx="63">
                  <c:v>785.83689579220527</c:v>
                </c:pt>
                <c:pt idx="64">
                  <c:v>785.83689579220527</c:v>
                </c:pt>
                <c:pt idx="65">
                  <c:v>257.9627963784489</c:v>
                </c:pt>
                <c:pt idx="66">
                  <c:v>257.9627963784489</c:v>
                </c:pt>
                <c:pt idx="67">
                  <c:v>257.9627963784489</c:v>
                </c:pt>
                <c:pt idx="68">
                  <c:v>257.9627963784489</c:v>
                </c:pt>
                <c:pt idx="69">
                  <c:v>257.9627963784489</c:v>
                </c:pt>
                <c:pt idx="70">
                  <c:v>7.1702249749199183</c:v>
                </c:pt>
                <c:pt idx="71">
                  <c:v>7.1702249749199183</c:v>
                </c:pt>
                <c:pt idx="72">
                  <c:v>7.1702249749199183</c:v>
                </c:pt>
                <c:pt idx="73">
                  <c:v>7.1702249749199183</c:v>
                </c:pt>
                <c:pt idx="74">
                  <c:v>7.1702249749199183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7-4B39-BEE6-5F528C79608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'CA - CPF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B7-4B39-BEE6-5F528C796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IMI (FBSA)'!$C$25:$C$90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9C-41DC-A69E-64EE5DC0A03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IMI (FBSA)'!$AD$4:$AD$16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821.98449881678653</c:v>
                </c:pt>
                <c:pt idx="2">
                  <c:v>821.86422082439242</c:v>
                </c:pt>
                <c:pt idx="3">
                  <c:v>821.03813009559315</c:v>
                </c:pt>
                <c:pt idx="4">
                  <c:v>815.40251145380887</c:v>
                </c:pt>
                <c:pt idx="5">
                  <c:v>778.65198670191864</c:v>
                </c:pt>
                <c:pt idx="6">
                  <c:v>594.43238458136807</c:v>
                </c:pt>
                <c:pt idx="7">
                  <c:v>226.29520714791437</c:v>
                </c:pt>
                <c:pt idx="8">
                  <c:v>43.034781001493243</c:v>
                </c:pt>
                <c:pt idx="9">
                  <c:v>6.5517292841436667</c:v>
                </c:pt>
                <c:pt idx="10">
                  <c:v>0.95936149879069477</c:v>
                </c:pt>
                <c:pt idx="11">
                  <c:v>0.13966055831169114</c:v>
                </c:pt>
                <c:pt idx="12">
                  <c:v>2.0313977012089871E-2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9C-41DC-A69E-64EE5DC0A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IMI (FBSA)'!$B$25:$B$45,'CA - CPF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CPF IMI (FBSA)'!$C$25:$C$45,'CA - CPF IMI (FBSA)'!$C$91:$C$135)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B-4D21-9AA3-2723B7BF40EE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CPF IMI (FBSA)'!$AK$4:$AK$16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821.79438965349004</c:v>
                </c:pt>
                <c:pt idx="2">
                  <c:v>821.35078892899401</c:v>
                </c:pt>
                <c:pt idx="3">
                  <c:v>819.97502969651293</c:v>
                </c:pt>
                <c:pt idx="4">
                  <c:v>815.72813071579503</c:v>
                </c:pt>
                <c:pt idx="5">
                  <c:v>802.80422775612351</c:v>
                </c:pt>
                <c:pt idx="6">
                  <c:v>765.12571257197169</c:v>
                </c:pt>
                <c:pt idx="7">
                  <c:v>667.71866509805466</c:v>
                </c:pt>
                <c:pt idx="8">
                  <c:v>478.4099773765094</c:v>
                </c:pt>
                <c:pt idx="9">
                  <c:v>254.30687638726775</c:v>
                </c:pt>
                <c:pt idx="10">
                  <c:v>103.54528692446917</c:v>
                </c:pt>
                <c:pt idx="11">
                  <c:v>36.425484192988961</c:v>
                </c:pt>
                <c:pt idx="12">
                  <c:v>12.08220147360335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2B-4D21-9AA3-2723B7BF4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IMI (FBSA)'!$C$25:$C$90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35-49F8-BC71-458886E800A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IMI (FBSA)'!$AD$20:$AD$32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821.98449881678653</c:v>
                </c:pt>
                <c:pt idx="2">
                  <c:v>821.86422082439242</c:v>
                </c:pt>
                <c:pt idx="3">
                  <c:v>821.03813009559315</c:v>
                </c:pt>
                <c:pt idx="4">
                  <c:v>815.40251145380887</c:v>
                </c:pt>
                <c:pt idx="5">
                  <c:v>778.65198670191864</c:v>
                </c:pt>
                <c:pt idx="6">
                  <c:v>594.43238458136807</c:v>
                </c:pt>
                <c:pt idx="7">
                  <c:v>226.29520714791437</c:v>
                </c:pt>
                <c:pt idx="8">
                  <c:v>43.034781001493243</c:v>
                </c:pt>
                <c:pt idx="9">
                  <c:v>6.5517292841436667</c:v>
                </c:pt>
                <c:pt idx="10">
                  <c:v>0.95936149879069477</c:v>
                </c:pt>
                <c:pt idx="11">
                  <c:v>0.13966055831169114</c:v>
                </c:pt>
                <c:pt idx="12">
                  <c:v>2.0313977012089871E-2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35-49F8-BC71-458886E80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IMI (FBSA)'!$B$25:$B$45,'CA - CPF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CPF IMI (FBSA)'!$C$25:$C$45,'CA - CPF IMI (FBSA)'!$C$91:$C$135)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7-435A-A519-827ED786DAF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CPF IMI (FBSA)'!$AK$20:$AK$32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821.79438965349004</c:v>
                </c:pt>
                <c:pt idx="2">
                  <c:v>821.35078892899401</c:v>
                </c:pt>
                <c:pt idx="3">
                  <c:v>819.97502969651293</c:v>
                </c:pt>
                <c:pt idx="4">
                  <c:v>815.72813071579503</c:v>
                </c:pt>
                <c:pt idx="5">
                  <c:v>802.80422775612351</c:v>
                </c:pt>
                <c:pt idx="6">
                  <c:v>765.12571257197169</c:v>
                </c:pt>
                <c:pt idx="7">
                  <c:v>667.71866509805466</c:v>
                </c:pt>
                <c:pt idx="8">
                  <c:v>478.4099773765094</c:v>
                </c:pt>
                <c:pt idx="9">
                  <c:v>254.30687638726775</c:v>
                </c:pt>
                <c:pt idx="10">
                  <c:v>103.54528692446917</c:v>
                </c:pt>
                <c:pt idx="11">
                  <c:v>36.425484192988961</c:v>
                </c:pt>
                <c:pt idx="12">
                  <c:v>12.08220147360335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27-435A-A519-827ED786D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IMI (FBSA)'!$C$25:$C$90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A-4F24-BD4B-7EAA4AFBDF3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IMI (FBSA)'!$AD$37:$AD$49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821.98449881678653</c:v>
                </c:pt>
                <c:pt idx="2">
                  <c:v>821.86422082439242</c:v>
                </c:pt>
                <c:pt idx="3">
                  <c:v>821.03813009559315</c:v>
                </c:pt>
                <c:pt idx="4">
                  <c:v>815.40251145380887</c:v>
                </c:pt>
                <c:pt idx="5">
                  <c:v>778.65198670191864</c:v>
                </c:pt>
                <c:pt idx="6">
                  <c:v>594.43238458136807</c:v>
                </c:pt>
                <c:pt idx="7">
                  <c:v>226.29520714791437</c:v>
                </c:pt>
                <c:pt idx="8">
                  <c:v>43.034781001493243</c:v>
                </c:pt>
                <c:pt idx="9">
                  <c:v>6.5517292841436667</c:v>
                </c:pt>
                <c:pt idx="10">
                  <c:v>0.95936149879069477</c:v>
                </c:pt>
                <c:pt idx="11">
                  <c:v>0.13966055831169114</c:v>
                </c:pt>
                <c:pt idx="12" formatCode="0.00">
                  <c:v>2.0313977012089871E-2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1A-4F24-BD4B-7EAA4AFBD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'CA - CPF IMI (FBSA)'!$C$25:$C$90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 formatCode="General">
                  <c:v>719</c:v>
                </c:pt>
                <c:pt idx="22" formatCode="General">
                  <c:v>806</c:v>
                </c:pt>
                <c:pt idx="23" formatCode="General">
                  <c:v>776</c:v>
                </c:pt>
                <c:pt idx="24" formatCode="General">
                  <c:v>771</c:v>
                </c:pt>
                <c:pt idx="25" formatCode="General">
                  <c:v>655</c:v>
                </c:pt>
                <c:pt idx="26">
                  <c:v>645</c:v>
                </c:pt>
                <c:pt idx="27">
                  <c:v>771</c:v>
                </c:pt>
                <c:pt idx="28">
                  <c:v>729</c:v>
                </c:pt>
                <c:pt idx="29">
                  <c:v>787</c:v>
                </c:pt>
                <c:pt idx="30">
                  <c:v>892</c:v>
                </c:pt>
                <c:pt idx="31">
                  <c:v>736</c:v>
                </c:pt>
                <c:pt idx="32">
                  <c:v>697</c:v>
                </c:pt>
                <c:pt idx="33">
                  <c:v>718</c:v>
                </c:pt>
                <c:pt idx="34">
                  <c:v>731</c:v>
                </c:pt>
                <c:pt idx="35">
                  <c:v>488</c:v>
                </c:pt>
                <c:pt idx="36">
                  <c:v>28</c:v>
                </c:pt>
                <c:pt idx="37">
                  <c:v>26</c:v>
                </c:pt>
                <c:pt idx="38">
                  <c:v>16</c:v>
                </c:pt>
                <c:pt idx="39">
                  <c:v>10</c:v>
                </c:pt>
                <c:pt idx="40">
                  <c:v>16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5C-4020-A4D3-7D1F598FD30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IMI (FBSA)'!$AD$54:$AD$66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821.98449881678653</c:v>
                </c:pt>
                <c:pt idx="2">
                  <c:v>821.86422082439242</c:v>
                </c:pt>
                <c:pt idx="3">
                  <c:v>821.03813009559315</c:v>
                </c:pt>
                <c:pt idx="4">
                  <c:v>815.40251145380887</c:v>
                </c:pt>
                <c:pt idx="5">
                  <c:v>778.65198670191864</c:v>
                </c:pt>
                <c:pt idx="6">
                  <c:v>594.43238458136807</c:v>
                </c:pt>
                <c:pt idx="7">
                  <c:v>226.29520714791437</c:v>
                </c:pt>
                <c:pt idx="8">
                  <c:v>43.034781001493243</c:v>
                </c:pt>
                <c:pt idx="9">
                  <c:v>6.5517292841436667</c:v>
                </c:pt>
                <c:pt idx="10">
                  <c:v>0.95936149879069477</c:v>
                </c:pt>
                <c:pt idx="11">
                  <c:v>0.13966055831169114</c:v>
                </c:pt>
                <c:pt idx="12" formatCode="0.00">
                  <c:v>2.0313977012089871E-2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5C-4020-A4D3-7D1F598FD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IMI (FBSA)'!$B$25:$B$45,'CA - CPF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CPF IMI (FBSA)'!$C$25:$C$45,'CA - CPF IMI (FBSA)'!$C$91:$C$135)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6-4253-A222-F83A32FC8A3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CPF IMI (FBSA)'!$AK$38:$AK$50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821.79438965349004</c:v>
                </c:pt>
                <c:pt idx="2">
                  <c:v>821.35078892899401</c:v>
                </c:pt>
                <c:pt idx="3">
                  <c:v>819.97502969651293</c:v>
                </c:pt>
                <c:pt idx="4">
                  <c:v>815.72813071579503</c:v>
                </c:pt>
                <c:pt idx="5">
                  <c:v>802.80422775612351</c:v>
                </c:pt>
                <c:pt idx="6">
                  <c:v>765.12571257197169</c:v>
                </c:pt>
                <c:pt idx="7">
                  <c:v>667.71866509805466</c:v>
                </c:pt>
                <c:pt idx="8">
                  <c:v>478.4099773765094</c:v>
                </c:pt>
                <c:pt idx="9">
                  <c:v>254.30687638726775</c:v>
                </c:pt>
                <c:pt idx="10">
                  <c:v>103.54528692446917</c:v>
                </c:pt>
                <c:pt idx="11">
                  <c:v>36.425484192988961</c:v>
                </c:pt>
                <c:pt idx="12" formatCode="0.00">
                  <c:v>12.08220147360335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36-4253-A222-F83A32FC8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IMI (FBSA)'!$B$25:$B$45,'CA - CPF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CPF IMI (FBSA)'!$C$25:$C$45,'CA - CPF IMI (FBSA)'!$C$91:$C$135)</c:f>
              <c:numCache>
                <c:formatCode>0.00</c:formatCode>
                <c:ptCount val="66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4">
                  <c:v>733</c:v>
                </c:pt>
                <c:pt idx="5">
                  <c:v>860.9424760561725</c:v>
                </c:pt>
                <c:pt idx="6">
                  <c:v>966.94870438921214</c:v>
                </c:pt>
                <c:pt idx="7">
                  <c:v>842.31976026793586</c:v>
                </c:pt>
                <c:pt idx="8">
                  <c:v>840.88724366884071</c:v>
                </c:pt>
                <c:pt idx="9">
                  <c:v>773.55896351136971</c:v>
                </c:pt>
                <c:pt idx="10">
                  <c:v>848</c:v>
                </c:pt>
                <c:pt idx="11">
                  <c:v>872</c:v>
                </c:pt>
                <c:pt idx="12">
                  <c:v>888</c:v>
                </c:pt>
                <c:pt idx="13">
                  <c:v>749</c:v>
                </c:pt>
                <c:pt idx="14">
                  <c:v>909</c:v>
                </c:pt>
                <c:pt idx="15">
                  <c:v>767.8288971149891</c:v>
                </c:pt>
                <c:pt idx="16">
                  <c:v>806.50684529055764</c:v>
                </c:pt>
                <c:pt idx="17">
                  <c:v>774.99148011046475</c:v>
                </c:pt>
                <c:pt idx="18">
                  <c:v>795.04671249779665</c:v>
                </c:pt>
                <c:pt idx="19">
                  <c:v>697.6355837593278</c:v>
                </c:pt>
                <c:pt idx="21">
                  <c:v>762.09883071860861</c:v>
                </c:pt>
                <c:pt idx="22">
                  <c:v>946.89347200188024</c:v>
                </c:pt>
                <c:pt idx="23">
                  <c:v>1028.5469181503026</c:v>
                </c:pt>
                <c:pt idx="24">
                  <c:v>677.58035137199602</c:v>
                </c:pt>
                <c:pt idx="25">
                  <c:v>836.58969387155537</c:v>
                </c:pt>
                <c:pt idx="26">
                  <c:v>1011.3567189611611</c:v>
                </c:pt>
                <c:pt idx="27">
                  <c:v>908.21552382631182</c:v>
                </c:pt>
                <c:pt idx="28">
                  <c:v>858.07744285798231</c:v>
                </c:pt>
                <c:pt idx="29">
                  <c:v>1055.7647335331101</c:v>
                </c:pt>
                <c:pt idx="30">
                  <c:v>934.0008226100241</c:v>
                </c:pt>
                <c:pt idx="31">
                  <c:v>756.36876432222812</c:v>
                </c:pt>
                <c:pt idx="32">
                  <c:v>782.15406310594051</c:v>
                </c:pt>
                <c:pt idx="33">
                  <c:v>753.50373112403781</c:v>
                </c:pt>
                <c:pt idx="34">
                  <c:v>760.66631411951357</c:v>
                </c:pt>
                <c:pt idx="35">
                  <c:v>889.59280803807519</c:v>
                </c:pt>
                <c:pt idx="36">
                  <c:v>300.82848580997711</c:v>
                </c:pt>
                <c:pt idx="37">
                  <c:v>471.29796110229745</c:v>
                </c:pt>
                <c:pt idx="38">
                  <c:v>461.27034490863156</c:v>
                </c:pt>
                <c:pt idx="39">
                  <c:v>391.07703155297025</c:v>
                </c:pt>
                <c:pt idx="40">
                  <c:v>315.1536518009284</c:v>
                </c:pt>
                <c:pt idx="41">
                  <c:v>101.70867853575416</c:v>
                </c:pt>
                <c:pt idx="42">
                  <c:v>22.920265585522063</c:v>
                </c:pt>
                <c:pt idx="43">
                  <c:v>78.7884129502321</c:v>
                </c:pt>
                <c:pt idx="44">
                  <c:v>21.487748986426936</c:v>
                </c:pt>
                <c:pt idx="45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3D-4830-8EA0-75CC0A1856A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IMI (FBSA)'!$AJ$54:$AJ$66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CPF IMI (FBSA)'!$AK$54:$AK$66</c:f>
              <c:numCache>
                <c:formatCode>General</c:formatCode>
                <c:ptCount val="13"/>
                <c:pt idx="0">
                  <c:v>822.00497135639637</c:v>
                </c:pt>
                <c:pt idx="1">
                  <c:v>821.79438965349004</c:v>
                </c:pt>
                <c:pt idx="2">
                  <c:v>821.35078892899401</c:v>
                </c:pt>
                <c:pt idx="3">
                  <c:v>819.97502969651293</c:v>
                </c:pt>
                <c:pt idx="4">
                  <c:v>815.72813071579503</c:v>
                </c:pt>
                <c:pt idx="5">
                  <c:v>802.80422775612351</c:v>
                </c:pt>
                <c:pt idx="6">
                  <c:v>765.12571257197169</c:v>
                </c:pt>
                <c:pt idx="7">
                  <c:v>667.71866509805466</c:v>
                </c:pt>
                <c:pt idx="8">
                  <c:v>478.4099773765094</c:v>
                </c:pt>
                <c:pt idx="9">
                  <c:v>254.30687638726775</c:v>
                </c:pt>
                <c:pt idx="10">
                  <c:v>103.54528692446917</c:v>
                </c:pt>
                <c:pt idx="11">
                  <c:v>36.425484192988961</c:v>
                </c:pt>
                <c:pt idx="12" formatCode="0.00">
                  <c:v>12.08220147360335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3D-4830-8EA0-75CC0A185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FBSA (IMI)'!$E$46:$E$90</c:f>
              <c:numCache>
                <c:formatCode>0.00</c:formatCode>
                <c:ptCount val="45"/>
                <c:pt idx="0">
                  <c:v>581.01631871008351</c:v>
                </c:pt>
                <c:pt idx="1">
                  <c:v>581.01631871008351</c:v>
                </c:pt>
                <c:pt idx="2">
                  <c:v>581.01631871008351</c:v>
                </c:pt>
                <c:pt idx="3">
                  <c:v>581.01631871008351</c:v>
                </c:pt>
                <c:pt idx="4">
                  <c:v>581.01631871008351</c:v>
                </c:pt>
                <c:pt idx="5">
                  <c:v>580.97905416591311</c:v>
                </c:pt>
                <c:pt idx="6">
                  <c:v>580.97905416591311</c:v>
                </c:pt>
                <c:pt idx="7">
                  <c:v>580.97905416591311</c:v>
                </c:pt>
                <c:pt idx="8">
                  <c:v>580.97905416591311</c:v>
                </c:pt>
                <c:pt idx="9">
                  <c:v>580.97905416591311</c:v>
                </c:pt>
                <c:pt idx="10">
                  <c:v>580.68199842328909</c:v>
                </c:pt>
                <c:pt idx="11">
                  <c:v>580.68199842328909</c:v>
                </c:pt>
                <c:pt idx="12">
                  <c:v>580.68199842328909</c:v>
                </c:pt>
                <c:pt idx="13">
                  <c:v>580.68199842328909</c:v>
                </c:pt>
                <c:pt idx="14">
                  <c:v>580.68199842328909</c:v>
                </c:pt>
                <c:pt idx="15">
                  <c:v>578.32347385472997</c:v>
                </c:pt>
                <c:pt idx="16">
                  <c:v>578.32347385472997</c:v>
                </c:pt>
                <c:pt idx="17">
                  <c:v>578.32347385472997</c:v>
                </c:pt>
                <c:pt idx="18">
                  <c:v>578.32347385472997</c:v>
                </c:pt>
                <c:pt idx="19">
                  <c:v>578.32347385472997</c:v>
                </c:pt>
                <c:pt idx="20">
                  <c:v>560.17590013054985</c:v>
                </c:pt>
                <c:pt idx="21">
                  <c:v>560.17590013054985</c:v>
                </c:pt>
                <c:pt idx="22">
                  <c:v>560.17590013054985</c:v>
                </c:pt>
                <c:pt idx="23">
                  <c:v>560.17590013054985</c:v>
                </c:pt>
                <c:pt idx="24">
                  <c:v>560.17590013054985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2A-49F3-BA1D-B3737A18C640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(IMI)'!$C$91:$C$135</c:f>
              <c:numCache>
                <c:formatCode>0.00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>
                  <c:v>509</c:v>
                </c:pt>
                <c:pt idx="6">
                  <c:v>516</c:v>
                </c:pt>
                <c:pt idx="7">
                  <c:v>370</c:v>
                </c:pt>
                <c:pt idx="8">
                  <c:v>455</c:v>
                </c:pt>
                <c:pt idx="9">
                  <c:v>503</c:v>
                </c:pt>
                <c:pt idx="10">
                  <c:v>326</c:v>
                </c:pt>
                <c:pt idx="11">
                  <c:v>217</c:v>
                </c:pt>
                <c:pt idx="12">
                  <c:v>327</c:v>
                </c:pt>
                <c:pt idx="13">
                  <c:v>377</c:v>
                </c:pt>
                <c:pt idx="14">
                  <c:v>333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FBSA (IMI)'!$E$91:$E$135</c:f>
              <c:numCache>
                <c:formatCode>0.00</c:formatCode>
                <c:ptCount val="45"/>
                <c:pt idx="0">
                  <c:v>566.54590943586425</c:v>
                </c:pt>
                <c:pt idx="1">
                  <c:v>566.54590943586425</c:v>
                </c:pt>
                <c:pt idx="2">
                  <c:v>566.54590943586425</c:v>
                </c:pt>
                <c:pt idx="3">
                  <c:v>566.54590943586425</c:v>
                </c:pt>
                <c:pt idx="4">
                  <c:v>566.54590943586425</c:v>
                </c:pt>
                <c:pt idx="5">
                  <c:v>495.57387002126586</c:v>
                </c:pt>
                <c:pt idx="6">
                  <c:v>495.57387002126586</c:v>
                </c:pt>
                <c:pt idx="7">
                  <c:v>495.57387002126586</c:v>
                </c:pt>
                <c:pt idx="8">
                  <c:v>495.57387002126586</c:v>
                </c:pt>
                <c:pt idx="9">
                  <c:v>495.57387002126586</c:v>
                </c:pt>
                <c:pt idx="10">
                  <c:v>268.55219743288956</c:v>
                </c:pt>
                <c:pt idx="11">
                  <c:v>268.55219743288956</c:v>
                </c:pt>
                <c:pt idx="12">
                  <c:v>268.55219743288956</c:v>
                </c:pt>
                <c:pt idx="13">
                  <c:v>268.55219743288956</c:v>
                </c:pt>
                <c:pt idx="14">
                  <c:v>268.55219743288956</c:v>
                </c:pt>
                <c:pt idx="15">
                  <c:v>65.639341098079655</c:v>
                </c:pt>
                <c:pt idx="16">
                  <c:v>65.639341098079655</c:v>
                </c:pt>
                <c:pt idx="17">
                  <c:v>65.639341098079655</c:v>
                </c:pt>
                <c:pt idx="18">
                  <c:v>65.639341098079655</c:v>
                </c:pt>
                <c:pt idx="19">
                  <c:v>65.639341098079655</c:v>
                </c:pt>
                <c:pt idx="20">
                  <c:v>10.762679290009658</c:v>
                </c:pt>
                <c:pt idx="21">
                  <c:v>10.762679290009658</c:v>
                </c:pt>
                <c:pt idx="22">
                  <c:v>10.762679290009658</c:v>
                </c:pt>
                <c:pt idx="23">
                  <c:v>10.762679290009658</c:v>
                </c:pt>
                <c:pt idx="24">
                  <c:v>10.762679290009658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2A-49F3-BA1D-B3737A18C640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(IMI)'!$C$136:$C$225</c:f>
              <c:numCache>
                <c:formatCode>0.00</c:formatCode>
                <c:ptCount val="90"/>
                <c:pt idx="0">
                  <c:v>680</c:v>
                </c:pt>
                <c:pt idx="1">
                  <c:v>652</c:v>
                </c:pt>
                <c:pt idx="2">
                  <c:v>612</c:v>
                </c:pt>
                <c:pt idx="3">
                  <c:v>556</c:v>
                </c:pt>
                <c:pt idx="4">
                  <c:v>622</c:v>
                </c:pt>
                <c:pt idx="5">
                  <c:v>498</c:v>
                </c:pt>
                <c:pt idx="6">
                  <c:v>540</c:v>
                </c:pt>
                <c:pt idx="7">
                  <c:v>479</c:v>
                </c:pt>
                <c:pt idx="8">
                  <c:v>481</c:v>
                </c:pt>
                <c:pt idx="9">
                  <c:v>480</c:v>
                </c:pt>
                <c:pt idx="10">
                  <c:v>527</c:v>
                </c:pt>
                <c:pt idx="11">
                  <c:v>509</c:v>
                </c:pt>
                <c:pt idx="12">
                  <c:v>417</c:v>
                </c:pt>
                <c:pt idx="13">
                  <c:v>626</c:v>
                </c:pt>
                <c:pt idx="14">
                  <c:v>309</c:v>
                </c:pt>
                <c:pt idx="15">
                  <c:v>50</c:v>
                </c:pt>
                <c:pt idx="16">
                  <c:v>132</c:v>
                </c:pt>
                <c:pt idx="17">
                  <c:v>156</c:v>
                </c:pt>
                <c:pt idx="18">
                  <c:v>265</c:v>
                </c:pt>
                <c:pt idx="19">
                  <c:v>226</c:v>
                </c:pt>
                <c:pt idx="20">
                  <c:v>5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  <c:pt idx="25">
                  <c:v>680</c:v>
                </c:pt>
                <c:pt idx="26">
                  <c:v>509</c:v>
                </c:pt>
                <c:pt idx="27">
                  <c:v>442</c:v>
                </c:pt>
                <c:pt idx="28">
                  <c:v>544</c:v>
                </c:pt>
                <c:pt idx="29">
                  <c:v>541</c:v>
                </c:pt>
                <c:pt idx="30">
                  <c:v>379</c:v>
                </c:pt>
                <c:pt idx="31">
                  <c:v>510</c:v>
                </c:pt>
                <c:pt idx="32">
                  <c:v>473</c:v>
                </c:pt>
                <c:pt idx="33">
                  <c:v>626</c:v>
                </c:pt>
                <c:pt idx="34">
                  <c:v>483</c:v>
                </c:pt>
                <c:pt idx="35">
                  <c:v>559</c:v>
                </c:pt>
                <c:pt idx="36">
                  <c:v>377</c:v>
                </c:pt>
                <c:pt idx="37">
                  <c:v>439</c:v>
                </c:pt>
                <c:pt idx="38">
                  <c:v>471</c:v>
                </c:pt>
                <c:pt idx="39">
                  <c:v>409</c:v>
                </c:pt>
                <c:pt idx="40">
                  <c:v>484</c:v>
                </c:pt>
                <c:pt idx="41">
                  <c:v>556</c:v>
                </c:pt>
                <c:pt idx="42">
                  <c:v>547</c:v>
                </c:pt>
                <c:pt idx="43">
                  <c:v>502</c:v>
                </c:pt>
                <c:pt idx="44">
                  <c:v>610</c:v>
                </c:pt>
                <c:pt idx="45">
                  <c:v>383</c:v>
                </c:pt>
                <c:pt idx="46">
                  <c:v>422</c:v>
                </c:pt>
                <c:pt idx="47">
                  <c:v>470</c:v>
                </c:pt>
                <c:pt idx="48">
                  <c:v>541</c:v>
                </c:pt>
                <c:pt idx="49">
                  <c:v>341</c:v>
                </c:pt>
                <c:pt idx="50">
                  <c:v>564</c:v>
                </c:pt>
                <c:pt idx="51">
                  <c:v>690</c:v>
                </c:pt>
                <c:pt idx="52">
                  <c:v>516</c:v>
                </c:pt>
                <c:pt idx="53">
                  <c:v>592</c:v>
                </c:pt>
                <c:pt idx="54">
                  <c:v>670</c:v>
                </c:pt>
                <c:pt idx="55">
                  <c:v>425</c:v>
                </c:pt>
                <c:pt idx="56">
                  <c:v>563</c:v>
                </c:pt>
                <c:pt idx="57">
                  <c:v>606</c:v>
                </c:pt>
                <c:pt idx="58">
                  <c:v>540</c:v>
                </c:pt>
                <c:pt idx="59">
                  <c:v>520</c:v>
                </c:pt>
                <c:pt idx="60">
                  <c:v>523</c:v>
                </c:pt>
                <c:pt idx="61">
                  <c:v>472</c:v>
                </c:pt>
                <c:pt idx="62">
                  <c:v>496</c:v>
                </c:pt>
                <c:pt idx="63">
                  <c:v>590</c:v>
                </c:pt>
                <c:pt idx="64">
                  <c:v>465</c:v>
                </c:pt>
                <c:pt idx="65">
                  <c:v>348</c:v>
                </c:pt>
                <c:pt idx="66">
                  <c:v>346</c:v>
                </c:pt>
                <c:pt idx="67">
                  <c:v>399</c:v>
                </c:pt>
                <c:pt idx="68">
                  <c:v>364</c:v>
                </c:pt>
                <c:pt idx="69">
                  <c:v>396</c:v>
                </c:pt>
                <c:pt idx="70">
                  <c:v>13</c:v>
                </c:pt>
                <c:pt idx="71">
                  <c:v>28</c:v>
                </c:pt>
                <c:pt idx="72">
                  <c:v>16</c:v>
                </c:pt>
                <c:pt idx="73">
                  <c:v>36</c:v>
                </c:pt>
                <c:pt idx="74">
                  <c:v>23</c:v>
                </c:pt>
              </c:numCache>
            </c:numRef>
          </c:xVal>
          <c:yVal>
            <c:numRef>
              <c:f>'CA - MPs FBSA (IMI)'!$E$136:$E$225</c:f>
              <c:numCache>
                <c:formatCode>0.00</c:formatCode>
                <c:ptCount val="90"/>
                <c:pt idx="0">
                  <c:v>573.95065851339677</c:v>
                </c:pt>
                <c:pt idx="1">
                  <c:v>573.95065851339677</c:v>
                </c:pt>
                <c:pt idx="2">
                  <c:v>573.95065851339677</c:v>
                </c:pt>
                <c:pt idx="3">
                  <c:v>573.95065851339677</c:v>
                </c:pt>
                <c:pt idx="4">
                  <c:v>573.95065851339677</c:v>
                </c:pt>
                <c:pt idx="5">
                  <c:v>536.27753732161045</c:v>
                </c:pt>
                <c:pt idx="6">
                  <c:v>536.27753732161045</c:v>
                </c:pt>
                <c:pt idx="7">
                  <c:v>536.27753732161045</c:v>
                </c:pt>
                <c:pt idx="8">
                  <c:v>536.27753732161045</c:v>
                </c:pt>
                <c:pt idx="9">
                  <c:v>536.27753732161045</c:v>
                </c:pt>
                <c:pt idx="10">
                  <c:v>371.22119073439467</c:v>
                </c:pt>
                <c:pt idx="11">
                  <c:v>371.22119073439467</c:v>
                </c:pt>
                <c:pt idx="12">
                  <c:v>371.22119073439467</c:v>
                </c:pt>
                <c:pt idx="13">
                  <c:v>371.22119073439467</c:v>
                </c:pt>
                <c:pt idx="14">
                  <c:v>371.22119073439467</c:v>
                </c:pt>
                <c:pt idx="15">
                  <c:v>120.31754821683953</c:v>
                </c:pt>
                <c:pt idx="16">
                  <c:v>120.31754821683953</c:v>
                </c:pt>
                <c:pt idx="17">
                  <c:v>120.31754821683953</c:v>
                </c:pt>
                <c:pt idx="18">
                  <c:v>120.31754821683953</c:v>
                </c:pt>
                <c:pt idx="19">
                  <c:v>120.31754821683953</c:v>
                </c:pt>
                <c:pt idx="20">
                  <c:v>21.560567457533008</c:v>
                </c:pt>
                <c:pt idx="21">
                  <c:v>21.560567457533008</c:v>
                </c:pt>
                <c:pt idx="22">
                  <c:v>21.560567457533008</c:v>
                </c:pt>
                <c:pt idx="23">
                  <c:v>21.560567457533008</c:v>
                </c:pt>
                <c:pt idx="24">
                  <c:v>21.560567457533008</c:v>
                </c:pt>
                <c:pt idx="25">
                  <c:v>580.49226945443729</c:v>
                </c:pt>
                <c:pt idx="26">
                  <c:v>580.49226945443729</c:v>
                </c:pt>
                <c:pt idx="27">
                  <c:v>580.49226945443729</c:v>
                </c:pt>
                <c:pt idx="28">
                  <c:v>580.49226945443729</c:v>
                </c:pt>
                <c:pt idx="29">
                  <c:v>580.49226945443729</c:v>
                </c:pt>
                <c:pt idx="30">
                  <c:v>577.37557801382741</c:v>
                </c:pt>
                <c:pt idx="31">
                  <c:v>577.37557801382741</c:v>
                </c:pt>
                <c:pt idx="32">
                  <c:v>577.37557801382741</c:v>
                </c:pt>
                <c:pt idx="33">
                  <c:v>577.37557801382741</c:v>
                </c:pt>
                <c:pt idx="34">
                  <c:v>577.37557801382741</c:v>
                </c:pt>
                <c:pt idx="35">
                  <c:v>556.65003120864344</c:v>
                </c:pt>
                <c:pt idx="36">
                  <c:v>556.65003120864344</c:v>
                </c:pt>
                <c:pt idx="37">
                  <c:v>556.65003120864344</c:v>
                </c:pt>
                <c:pt idx="38">
                  <c:v>556.65003120864344</c:v>
                </c:pt>
                <c:pt idx="39">
                  <c:v>556.65003120864344</c:v>
                </c:pt>
                <c:pt idx="40">
                  <c:v>445.58521969945389</c:v>
                </c:pt>
                <c:pt idx="41">
                  <c:v>445.58521969945389</c:v>
                </c:pt>
                <c:pt idx="42">
                  <c:v>445.58521969945389</c:v>
                </c:pt>
                <c:pt idx="43">
                  <c:v>445.58521969945389</c:v>
                </c:pt>
                <c:pt idx="44">
                  <c:v>445.58521969945389</c:v>
                </c:pt>
                <c:pt idx="45">
                  <c:v>186.6442370184842</c:v>
                </c:pt>
                <c:pt idx="46">
                  <c:v>186.6442370184842</c:v>
                </c:pt>
                <c:pt idx="47">
                  <c:v>186.6442370184842</c:v>
                </c:pt>
                <c:pt idx="48">
                  <c:v>186.6442370184842</c:v>
                </c:pt>
                <c:pt idx="49">
                  <c:v>186.6442370184842</c:v>
                </c:pt>
                <c:pt idx="50">
                  <c:v>578.40084941236705</c:v>
                </c:pt>
                <c:pt idx="51">
                  <c:v>578.40084941236705</c:v>
                </c:pt>
                <c:pt idx="52">
                  <c:v>578.40084941236705</c:v>
                </c:pt>
                <c:pt idx="53">
                  <c:v>578.40084941236705</c:v>
                </c:pt>
                <c:pt idx="54">
                  <c:v>578.40084941236705</c:v>
                </c:pt>
                <c:pt idx="55">
                  <c:v>563.61464966307926</c:v>
                </c:pt>
                <c:pt idx="56">
                  <c:v>563.61464966307926</c:v>
                </c:pt>
                <c:pt idx="57">
                  <c:v>563.61464966307926</c:v>
                </c:pt>
                <c:pt idx="58">
                  <c:v>563.61464966307926</c:v>
                </c:pt>
                <c:pt idx="59">
                  <c:v>563.61464966307926</c:v>
                </c:pt>
                <c:pt idx="60">
                  <c:v>479.93486304012328</c:v>
                </c:pt>
                <c:pt idx="61">
                  <c:v>479.93486304012328</c:v>
                </c:pt>
                <c:pt idx="62">
                  <c:v>479.93486304012328</c:v>
                </c:pt>
                <c:pt idx="63">
                  <c:v>479.93486304012328</c:v>
                </c:pt>
                <c:pt idx="64">
                  <c:v>479.93486304012328</c:v>
                </c:pt>
                <c:pt idx="65">
                  <c:v>238.39327134720207</c:v>
                </c:pt>
                <c:pt idx="66">
                  <c:v>238.39327134720207</c:v>
                </c:pt>
                <c:pt idx="67">
                  <c:v>238.39327134720207</c:v>
                </c:pt>
                <c:pt idx="68">
                  <c:v>238.39327134720207</c:v>
                </c:pt>
                <c:pt idx="69">
                  <c:v>238.39327134720207</c:v>
                </c:pt>
                <c:pt idx="70">
                  <c:v>53.733155004451703</c:v>
                </c:pt>
                <c:pt idx="71">
                  <c:v>53.733155004451703</c:v>
                </c:pt>
                <c:pt idx="72">
                  <c:v>53.733155004451703</c:v>
                </c:pt>
                <c:pt idx="73">
                  <c:v>53.733155004451703</c:v>
                </c:pt>
                <c:pt idx="74">
                  <c:v>53.733155004451703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2A-49F3-BA1D-B3737A18C640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2A-49F3-BA1D-B3737A18C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(IMI)'!$E$228:$E$317</c:f>
              <c:numCache>
                <c:formatCode>General</c:formatCode>
                <c:ptCount val="90"/>
                <c:pt idx="0">
                  <c:v>0.20330711487795347</c:v>
                </c:pt>
                <c:pt idx="1">
                  <c:v>0.20330711487795347</c:v>
                </c:pt>
                <c:pt idx="2">
                  <c:v>0.20330711487795347</c:v>
                </c:pt>
                <c:pt idx="3">
                  <c:v>0.20330711487795347</c:v>
                </c:pt>
                <c:pt idx="4">
                  <c:v>0.20330711487795347</c:v>
                </c:pt>
                <c:pt idx="5">
                  <c:v>0.40661422975590694</c:v>
                </c:pt>
                <c:pt idx="6">
                  <c:v>0.40661422975590694</c:v>
                </c:pt>
                <c:pt idx="7">
                  <c:v>0.40661422975590694</c:v>
                </c:pt>
                <c:pt idx="8">
                  <c:v>0.40661422975590694</c:v>
                </c:pt>
                <c:pt idx="9">
                  <c:v>0.40661422975590694</c:v>
                </c:pt>
                <c:pt idx="10">
                  <c:v>0.81322845951181388</c:v>
                </c:pt>
                <c:pt idx="11">
                  <c:v>0.81322845951181388</c:v>
                </c:pt>
                <c:pt idx="12">
                  <c:v>0.81322845951181388</c:v>
                </c:pt>
                <c:pt idx="13">
                  <c:v>0.81322845951181388</c:v>
                </c:pt>
                <c:pt idx="14">
                  <c:v>0.81322845951181388</c:v>
                </c:pt>
                <c:pt idx="15">
                  <c:v>1.6264569190236278</c:v>
                </c:pt>
                <c:pt idx="16">
                  <c:v>1.6264569190236278</c:v>
                </c:pt>
                <c:pt idx="17">
                  <c:v>1.6264569190236278</c:v>
                </c:pt>
                <c:pt idx="18">
                  <c:v>1.6264569190236278</c:v>
                </c:pt>
                <c:pt idx="19">
                  <c:v>1.6264569190236278</c:v>
                </c:pt>
                <c:pt idx="20">
                  <c:v>3.2529138380472555</c:v>
                </c:pt>
                <c:pt idx="21">
                  <c:v>3.2529138380472555</c:v>
                </c:pt>
                <c:pt idx="22">
                  <c:v>3.2529138380472555</c:v>
                </c:pt>
                <c:pt idx="23">
                  <c:v>3.2529138380472555</c:v>
                </c:pt>
                <c:pt idx="24">
                  <c:v>3.2529138380472555</c:v>
                </c:pt>
                <c:pt idx="25">
                  <c:v>8.1657927181540038E-2</c:v>
                </c:pt>
                <c:pt idx="26">
                  <c:v>8.1657927181540038E-2</c:v>
                </c:pt>
                <c:pt idx="27">
                  <c:v>8.1657927181540038E-2</c:v>
                </c:pt>
                <c:pt idx="28">
                  <c:v>8.1657927181540038E-2</c:v>
                </c:pt>
                <c:pt idx="29">
                  <c:v>8.1657927181540038E-2</c:v>
                </c:pt>
                <c:pt idx="30">
                  <c:v>0.16331585436308008</c:v>
                </c:pt>
                <c:pt idx="31">
                  <c:v>0.16331585436308008</c:v>
                </c:pt>
                <c:pt idx="32">
                  <c:v>0.16331585436308008</c:v>
                </c:pt>
                <c:pt idx="33">
                  <c:v>0.16331585436308008</c:v>
                </c:pt>
                <c:pt idx="34">
                  <c:v>0.16331585436308008</c:v>
                </c:pt>
                <c:pt idx="35">
                  <c:v>0.32663170872616015</c:v>
                </c:pt>
                <c:pt idx="36">
                  <c:v>0.32663170872616015</c:v>
                </c:pt>
                <c:pt idx="37">
                  <c:v>0.32663170872616015</c:v>
                </c:pt>
                <c:pt idx="38">
                  <c:v>0.32663170872616015</c:v>
                </c:pt>
                <c:pt idx="39">
                  <c:v>0.32663170872616015</c:v>
                </c:pt>
                <c:pt idx="40">
                  <c:v>0.65326341745232031</c:v>
                </c:pt>
                <c:pt idx="41">
                  <c:v>0.65326341745232031</c:v>
                </c:pt>
                <c:pt idx="42">
                  <c:v>0.65326341745232031</c:v>
                </c:pt>
                <c:pt idx="43">
                  <c:v>0.65326341745232031</c:v>
                </c:pt>
                <c:pt idx="44">
                  <c:v>0.65326341745232031</c:v>
                </c:pt>
                <c:pt idx="45">
                  <c:v>1.3065268349046406</c:v>
                </c:pt>
                <c:pt idx="46">
                  <c:v>1.3065268349046406</c:v>
                </c:pt>
                <c:pt idx="47">
                  <c:v>1.3065268349046406</c:v>
                </c:pt>
                <c:pt idx="48">
                  <c:v>1.3065268349046406</c:v>
                </c:pt>
                <c:pt idx="49">
                  <c:v>1.3065268349046406</c:v>
                </c:pt>
                <c:pt idx="50">
                  <c:v>0.14248252102974673</c:v>
                </c:pt>
                <c:pt idx="51">
                  <c:v>0.14248252102974673</c:v>
                </c:pt>
                <c:pt idx="52">
                  <c:v>0.14248252102974673</c:v>
                </c:pt>
                <c:pt idx="53">
                  <c:v>0.14248252102974673</c:v>
                </c:pt>
                <c:pt idx="54">
                  <c:v>0.14248252102974673</c:v>
                </c:pt>
                <c:pt idx="55">
                  <c:v>0.28496504205949347</c:v>
                </c:pt>
                <c:pt idx="56">
                  <c:v>0.28496504205949347</c:v>
                </c:pt>
                <c:pt idx="57">
                  <c:v>0.28496504205949347</c:v>
                </c:pt>
                <c:pt idx="58">
                  <c:v>0.28496504205949347</c:v>
                </c:pt>
                <c:pt idx="59">
                  <c:v>0.28496504205949347</c:v>
                </c:pt>
                <c:pt idx="60">
                  <c:v>0.56993008411898693</c:v>
                </c:pt>
                <c:pt idx="61">
                  <c:v>0.56993008411898693</c:v>
                </c:pt>
                <c:pt idx="62">
                  <c:v>0.56993008411898693</c:v>
                </c:pt>
                <c:pt idx="63">
                  <c:v>0.56993008411898693</c:v>
                </c:pt>
                <c:pt idx="64">
                  <c:v>0.56993008411898693</c:v>
                </c:pt>
                <c:pt idx="65">
                  <c:v>1.1398601682379739</c:v>
                </c:pt>
                <c:pt idx="66">
                  <c:v>1.1398601682379739</c:v>
                </c:pt>
                <c:pt idx="67">
                  <c:v>1.1398601682379739</c:v>
                </c:pt>
                <c:pt idx="68">
                  <c:v>1.1398601682379739</c:v>
                </c:pt>
                <c:pt idx="69">
                  <c:v>1.1398601682379739</c:v>
                </c:pt>
                <c:pt idx="70">
                  <c:v>2.2797203364759477</c:v>
                </c:pt>
                <c:pt idx="71">
                  <c:v>2.2797203364759477</c:v>
                </c:pt>
                <c:pt idx="72">
                  <c:v>2.2797203364759477</c:v>
                </c:pt>
                <c:pt idx="73">
                  <c:v>2.2797203364759477</c:v>
                </c:pt>
                <c:pt idx="74">
                  <c:v>2.2797203364759477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FBSA (IMI)'!$F$228:$F$317</c:f>
              <c:numCache>
                <c:formatCode>0.00</c:formatCode>
                <c:ptCount val="90"/>
                <c:pt idx="0">
                  <c:v>106.04934148660323</c:v>
                </c:pt>
                <c:pt idx="1">
                  <c:v>78.049341486603225</c:v>
                </c:pt>
                <c:pt idx="2">
                  <c:v>38.049341486603225</c:v>
                </c:pt>
                <c:pt idx="3">
                  <c:v>-17.950658513396775</c:v>
                </c:pt>
                <c:pt idx="4">
                  <c:v>48.049341486603225</c:v>
                </c:pt>
                <c:pt idx="5">
                  <c:v>-38.277537321610453</c:v>
                </c:pt>
                <c:pt idx="6">
                  <c:v>3.7224626783895474</c:v>
                </c:pt>
                <c:pt idx="7">
                  <c:v>-57.277537321610453</c:v>
                </c:pt>
                <c:pt idx="8">
                  <c:v>-55.277537321610453</c:v>
                </c:pt>
                <c:pt idx="9">
                  <c:v>-56.277537321610453</c:v>
                </c:pt>
                <c:pt idx="10">
                  <c:v>155.77880926560533</c:v>
                </c:pt>
                <c:pt idx="11">
                  <c:v>137.77880926560533</c:v>
                </c:pt>
                <c:pt idx="12">
                  <c:v>45.778809265605332</c:v>
                </c:pt>
                <c:pt idx="13">
                  <c:v>254.77880926560533</c:v>
                </c:pt>
                <c:pt idx="14">
                  <c:v>-62.221190734394668</c:v>
                </c:pt>
                <c:pt idx="15">
                  <c:v>-70.317548216839526</c:v>
                </c:pt>
                <c:pt idx="16">
                  <c:v>11.682451783160474</c:v>
                </c:pt>
                <c:pt idx="17">
                  <c:v>35.682451783160474</c:v>
                </c:pt>
                <c:pt idx="18">
                  <c:v>144.68245178316047</c:v>
                </c:pt>
                <c:pt idx="19">
                  <c:v>105.68245178316047</c:v>
                </c:pt>
                <c:pt idx="20">
                  <c:v>-16.560567457533008</c:v>
                </c:pt>
                <c:pt idx="21">
                  <c:v>-21.560567457533008</c:v>
                </c:pt>
                <c:pt idx="22">
                  <c:v>-19.560567457533008</c:v>
                </c:pt>
                <c:pt idx="23">
                  <c:v>-19.560567457533008</c:v>
                </c:pt>
                <c:pt idx="24">
                  <c:v>-21.560567457533008</c:v>
                </c:pt>
                <c:pt idx="25">
                  <c:v>99.507730545562708</c:v>
                </c:pt>
                <c:pt idx="26">
                  <c:v>-71.492269454437292</c:v>
                </c:pt>
                <c:pt idx="27">
                  <c:v>-138.49226945443729</c:v>
                </c:pt>
                <c:pt idx="28">
                  <c:v>-36.492269454437292</c:v>
                </c:pt>
                <c:pt idx="29">
                  <c:v>-39.492269454437292</c:v>
                </c:pt>
                <c:pt idx="30">
                  <c:v>-198.37557801382741</c:v>
                </c:pt>
                <c:pt idx="31">
                  <c:v>-67.375578013827408</c:v>
                </c:pt>
                <c:pt idx="32">
                  <c:v>-104.37557801382741</c:v>
                </c:pt>
                <c:pt idx="33">
                  <c:v>48.624421986172592</c:v>
                </c:pt>
                <c:pt idx="34">
                  <c:v>-94.375578013827408</c:v>
                </c:pt>
                <c:pt idx="35">
                  <c:v>2.3499687913565594</c:v>
                </c:pt>
                <c:pt idx="36">
                  <c:v>-179.65003120864344</c:v>
                </c:pt>
                <c:pt idx="37">
                  <c:v>-117.65003120864344</c:v>
                </c:pt>
                <c:pt idx="38">
                  <c:v>-85.650031208643441</c:v>
                </c:pt>
                <c:pt idx="39">
                  <c:v>-147.65003120864344</c:v>
                </c:pt>
                <c:pt idx="40">
                  <c:v>38.414780300546113</c:v>
                </c:pt>
                <c:pt idx="41">
                  <c:v>110.41478030054611</c:v>
                </c:pt>
                <c:pt idx="42">
                  <c:v>101.41478030054611</c:v>
                </c:pt>
                <c:pt idx="43">
                  <c:v>56.414780300546113</c:v>
                </c:pt>
                <c:pt idx="44">
                  <c:v>164.41478030054611</c:v>
                </c:pt>
                <c:pt idx="45">
                  <c:v>196.3557629815158</c:v>
                </c:pt>
                <c:pt idx="46">
                  <c:v>235.3557629815158</c:v>
                </c:pt>
                <c:pt idx="47">
                  <c:v>283.3557629815158</c:v>
                </c:pt>
                <c:pt idx="48">
                  <c:v>354.3557629815158</c:v>
                </c:pt>
                <c:pt idx="49">
                  <c:v>154.3557629815158</c:v>
                </c:pt>
                <c:pt idx="50">
                  <c:v>-14.400849412367052</c:v>
                </c:pt>
                <c:pt idx="51">
                  <c:v>111.59915058763295</c:v>
                </c:pt>
                <c:pt idx="52">
                  <c:v>-62.400849412367052</c:v>
                </c:pt>
                <c:pt idx="53">
                  <c:v>13.599150587632948</c:v>
                </c:pt>
                <c:pt idx="54">
                  <c:v>91.599150587632948</c:v>
                </c:pt>
                <c:pt idx="55">
                  <c:v>-138.61464966307926</c:v>
                </c:pt>
                <c:pt idx="56">
                  <c:v>-0.61464966307926261</c:v>
                </c:pt>
                <c:pt idx="57">
                  <c:v>42.385350336920737</c:v>
                </c:pt>
                <c:pt idx="58">
                  <c:v>-23.614649663079263</c:v>
                </c:pt>
                <c:pt idx="59">
                  <c:v>-43.614649663079263</c:v>
                </c:pt>
                <c:pt idx="60">
                  <c:v>43.065136959876725</c:v>
                </c:pt>
                <c:pt idx="61">
                  <c:v>-7.9348630401232754</c:v>
                </c:pt>
                <c:pt idx="62">
                  <c:v>16.065136959876725</c:v>
                </c:pt>
                <c:pt idx="63">
                  <c:v>110.06513695987672</c:v>
                </c:pt>
                <c:pt idx="64">
                  <c:v>-14.934863040123275</c:v>
                </c:pt>
                <c:pt idx="65">
                  <c:v>109.60672865279793</c:v>
                </c:pt>
                <c:pt idx="66">
                  <c:v>107.60672865279793</c:v>
                </c:pt>
                <c:pt idx="67">
                  <c:v>160.60672865279793</c:v>
                </c:pt>
                <c:pt idx="68">
                  <c:v>125.60672865279793</c:v>
                </c:pt>
                <c:pt idx="69">
                  <c:v>157.60672865279793</c:v>
                </c:pt>
                <c:pt idx="70">
                  <c:v>-40.733155004451703</c:v>
                </c:pt>
                <c:pt idx="71">
                  <c:v>-25.733155004451703</c:v>
                </c:pt>
                <c:pt idx="72">
                  <c:v>-37.733155004451703</c:v>
                </c:pt>
                <c:pt idx="73">
                  <c:v>-17.733155004451703</c:v>
                </c:pt>
                <c:pt idx="74">
                  <c:v>-30.733155004451703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8-448D-9F11-74172C2F5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(IMI)'!$L$228:$L$317</c:f>
              <c:numCache>
                <c:formatCode>General</c:formatCode>
                <c:ptCount val="90"/>
                <c:pt idx="0">
                  <c:v>0.20330711487795347</c:v>
                </c:pt>
                <c:pt idx="1">
                  <c:v>0.20330711487795347</c:v>
                </c:pt>
                <c:pt idx="2">
                  <c:v>0.20330711487795347</c:v>
                </c:pt>
                <c:pt idx="3">
                  <c:v>0.20330711487795347</c:v>
                </c:pt>
                <c:pt idx="4">
                  <c:v>0.20330711487795347</c:v>
                </c:pt>
                <c:pt idx="5">
                  <c:v>0.40661422975590694</c:v>
                </c:pt>
                <c:pt idx="6">
                  <c:v>0.40661422975590694</c:v>
                </c:pt>
                <c:pt idx="7">
                  <c:v>0.40661422975590694</c:v>
                </c:pt>
                <c:pt idx="8">
                  <c:v>0.40661422975590694</c:v>
                </c:pt>
                <c:pt idx="9">
                  <c:v>0.40661422975590694</c:v>
                </c:pt>
                <c:pt idx="10">
                  <c:v>0.81322845951181388</c:v>
                </c:pt>
                <c:pt idx="11">
                  <c:v>0.81322845951181388</c:v>
                </c:pt>
                <c:pt idx="12">
                  <c:v>0.81322845951181388</c:v>
                </c:pt>
                <c:pt idx="13">
                  <c:v>0.81322845951181388</c:v>
                </c:pt>
                <c:pt idx="14">
                  <c:v>0.81322845951181388</c:v>
                </c:pt>
                <c:pt idx="15">
                  <c:v>1.6264569190236278</c:v>
                </c:pt>
                <c:pt idx="16">
                  <c:v>1.6264569190236278</c:v>
                </c:pt>
                <c:pt idx="17">
                  <c:v>1.6264569190236278</c:v>
                </c:pt>
                <c:pt idx="18">
                  <c:v>1.6264569190236278</c:v>
                </c:pt>
                <c:pt idx="19">
                  <c:v>1.6264569190236278</c:v>
                </c:pt>
                <c:pt idx="20">
                  <c:v>3.2529138380472555</c:v>
                </c:pt>
                <c:pt idx="21">
                  <c:v>3.2529138380472555</c:v>
                </c:pt>
                <c:pt idx="22">
                  <c:v>3.2529138380472555</c:v>
                </c:pt>
                <c:pt idx="23">
                  <c:v>3.2529138380472555</c:v>
                </c:pt>
                <c:pt idx="24">
                  <c:v>3.2529138380472555</c:v>
                </c:pt>
                <c:pt idx="25">
                  <c:v>8.1657927181540038E-2</c:v>
                </c:pt>
                <c:pt idx="26">
                  <c:v>8.1657927181540038E-2</c:v>
                </c:pt>
                <c:pt idx="27">
                  <c:v>8.1657927181540038E-2</c:v>
                </c:pt>
                <c:pt idx="28">
                  <c:v>8.1657927181540038E-2</c:v>
                </c:pt>
                <c:pt idx="29">
                  <c:v>8.1657927181540038E-2</c:v>
                </c:pt>
                <c:pt idx="30">
                  <c:v>0.16331585436308008</c:v>
                </c:pt>
                <c:pt idx="31">
                  <c:v>0.16331585436308008</c:v>
                </c:pt>
                <c:pt idx="32">
                  <c:v>0.16331585436308008</c:v>
                </c:pt>
                <c:pt idx="33">
                  <c:v>0.16331585436308008</c:v>
                </c:pt>
                <c:pt idx="34">
                  <c:v>0.16331585436308008</c:v>
                </c:pt>
                <c:pt idx="35">
                  <c:v>0.32663170872616015</c:v>
                </c:pt>
                <c:pt idx="36">
                  <c:v>0.32663170872616015</c:v>
                </c:pt>
                <c:pt idx="37">
                  <c:v>0.32663170872616015</c:v>
                </c:pt>
                <c:pt idx="38">
                  <c:v>0.32663170872616015</c:v>
                </c:pt>
                <c:pt idx="39">
                  <c:v>0.32663170872616015</c:v>
                </c:pt>
                <c:pt idx="40">
                  <c:v>0.65326341745232031</c:v>
                </c:pt>
                <c:pt idx="41">
                  <c:v>0.65326341745232031</c:v>
                </c:pt>
                <c:pt idx="42">
                  <c:v>0.65326341745232031</c:v>
                </c:pt>
                <c:pt idx="43">
                  <c:v>0.65326341745232031</c:v>
                </c:pt>
                <c:pt idx="44">
                  <c:v>0.65326341745232031</c:v>
                </c:pt>
                <c:pt idx="45">
                  <c:v>1.3065268349046406</c:v>
                </c:pt>
                <c:pt idx="46">
                  <c:v>1.3065268349046406</c:v>
                </c:pt>
                <c:pt idx="47">
                  <c:v>1.3065268349046406</c:v>
                </c:pt>
                <c:pt idx="48">
                  <c:v>1.3065268349046406</c:v>
                </c:pt>
                <c:pt idx="49">
                  <c:v>1.3065268349046406</c:v>
                </c:pt>
                <c:pt idx="50">
                  <c:v>0.14248252102974673</c:v>
                </c:pt>
                <c:pt idx="51">
                  <c:v>0.14248252102974673</c:v>
                </c:pt>
                <c:pt idx="52">
                  <c:v>0.14248252102974673</c:v>
                </c:pt>
                <c:pt idx="53">
                  <c:v>0.14248252102974673</c:v>
                </c:pt>
                <c:pt idx="54">
                  <c:v>0.14248252102974673</c:v>
                </c:pt>
                <c:pt idx="55">
                  <c:v>0.28496504205949347</c:v>
                </c:pt>
                <c:pt idx="56">
                  <c:v>0.28496504205949347</c:v>
                </c:pt>
                <c:pt idx="57">
                  <c:v>0.28496504205949347</c:v>
                </c:pt>
                <c:pt idx="58">
                  <c:v>0.28496504205949347</c:v>
                </c:pt>
                <c:pt idx="59">
                  <c:v>0.28496504205949347</c:v>
                </c:pt>
                <c:pt idx="60">
                  <c:v>0.56993008411898693</c:v>
                </c:pt>
                <c:pt idx="61">
                  <c:v>0.56993008411898693</c:v>
                </c:pt>
                <c:pt idx="62">
                  <c:v>0.56993008411898693</c:v>
                </c:pt>
                <c:pt idx="63">
                  <c:v>0.56993008411898693</c:v>
                </c:pt>
                <c:pt idx="64">
                  <c:v>0.56993008411898693</c:v>
                </c:pt>
                <c:pt idx="65">
                  <c:v>1.1398601682379739</c:v>
                </c:pt>
                <c:pt idx="66">
                  <c:v>1.1398601682379739</c:v>
                </c:pt>
                <c:pt idx="67">
                  <c:v>1.1398601682379739</c:v>
                </c:pt>
                <c:pt idx="68">
                  <c:v>1.1398601682379739</c:v>
                </c:pt>
                <c:pt idx="69">
                  <c:v>1.1398601682379739</c:v>
                </c:pt>
                <c:pt idx="70">
                  <c:v>2.2797203364759477</c:v>
                </c:pt>
                <c:pt idx="71">
                  <c:v>2.2797203364759477</c:v>
                </c:pt>
                <c:pt idx="72">
                  <c:v>2.2797203364759477</c:v>
                </c:pt>
                <c:pt idx="73">
                  <c:v>2.2797203364759477</c:v>
                </c:pt>
                <c:pt idx="74">
                  <c:v>2.2797203364759477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FBSA (IMI)'!$M$228:$M$317</c:f>
              <c:numCache>
                <c:formatCode>0.00</c:formatCode>
                <c:ptCount val="90"/>
                <c:pt idx="0">
                  <c:v>104.38758622270188</c:v>
                </c:pt>
                <c:pt idx="1">
                  <c:v>76.387586222701884</c:v>
                </c:pt>
                <c:pt idx="2">
                  <c:v>36.387586222701884</c:v>
                </c:pt>
                <c:pt idx="3">
                  <c:v>-19.612413777298116</c:v>
                </c:pt>
                <c:pt idx="4">
                  <c:v>46.387586222701884</c:v>
                </c:pt>
                <c:pt idx="5">
                  <c:v>-48.257476099265205</c:v>
                </c:pt>
                <c:pt idx="6">
                  <c:v>-6.2574760992652045</c:v>
                </c:pt>
                <c:pt idx="7">
                  <c:v>-67.257476099265205</c:v>
                </c:pt>
                <c:pt idx="8">
                  <c:v>-65.257476099265205</c:v>
                </c:pt>
                <c:pt idx="9">
                  <c:v>-66.257476099265205</c:v>
                </c:pt>
                <c:pt idx="10">
                  <c:v>120.99536455640811</c:v>
                </c:pt>
                <c:pt idx="11">
                  <c:v>102.99536455640811</c:v>
                </c:pt>
                <c:pt idx="12">
                  <c:v>10.995364556408106</c:v>
                </c:pt>
                <c:pt idx="13">
                  <c:v>219.99536455640811</c:v>
                </c:pt>
                <c:pt idx="14">
                  <c:v>-97.004635443591894</c:v>
                </c:pt>
                <c:pt idx="15">
                  <c:v>-98.201373025803775</c:v>
                </c:pt>
                <c:pt idx="16">
                  <c:v>-16.201373025803775</c:v>
                </c:pt>
                <c:pt idx="17">
                  <c:v>7.7986269741962246</c:v>
                </c:pt>
                <c:pt idx="18">
                  <c:v>116.79862697419622</c:v>
                </c:pt>
                <c:pt idx="19">
                  <c:v>77.798626974196225</c:v>
                </c:pt>
                <c:pt idx="20">
                  <c:v>-22.946428496908993</c:v>
                </c:pt>
                <c:pt idx="21">
                  <c:v>-27.946428496908993</c:v>
                </c:pt>
                <c:pt idx="22">
                  <c:v>-25.946428496908993</c:v>
                </c:pt>
                <c:pt idx="23">
                  <c:v>-25.946428496908993</c:v>
                </c:pt>
                <c:pt idx="24">
                  <c:v>-27.946428496908993</c:v>
                </c:pt>
                <c:pt idx="25">
                  <c:v>99.07574648509285</c:v>
                </c:pt>
                <c:pt idx="26">
                  <c:v>-71.92425351490715</c:v>
                </c:pt>
                <c:pt idx="27">
                  <c:v>-138.92425351490715</c:v>
                </c:pt>
                <c:pt idx="28">
                  <c:v>-36.92425351490715</c:v>
                </c:pt>
                <c:pt idx="29">
                  <c:v>-39.92425351490715</c:v>
                </c:pt>
                <c:pt idx="30">
                  <c:v>-201.34854847650661</c:v>
                </c:pt>
                <c:pt idx="31">
                  <c:v>-70.348548476506608</c:v>
                </c:pt>
                <c:pt idx="32">
                  <c:v>-107.34854847650661</c:v>
                </c:pt>
                <c:pt idx="33">
                  <c:v>45.651451523493392</c:v>
                </c:pt>
                <c:pt idx="34">
                  <c:v>-97.348548476506608</c:v>
                </c:pt>
                <c:pt idx="35">
                  <c:v>-17.39176859352574</c:v>
                </c:pt>
                <c:pt idx="36">
                  <c:v>-199.39176859352574</c:v>
                </c:pt>
                <c:pt idx="37">
                  <c:v>-137.39176859352574</c:v>
                </c:pt>
                <c:pt idx="38">
                  <c:v>-105.39176859352574</c:v>
                </c:pt>
                <c:pt idx="39">
                  <c:v>-167.39176859352574</c:v>
                </c:pt>
                <c:pt idx="40">
                  <c:v>-66.366155726953366</c:v>
                </c:pt>
                <c:pt idx="41">
                  <c:v>5.633844273046634</c:v>
                </c:pt>
                <c:pt idx="42">
                  <c:v>-3.366155726953366</c:v>
                </c:pt>
                <c:pt idx="43">
                  <c:v>-48.366155726953366</c:v>
                </c:pt>
                <c:pt idx="44">
                  <c:v>59.633844273046634</c:v>
                </c:pt>
                <c:pt idx="45">
                  <c:v>-35.980553440282335</c:v>
                </c:pt>
                <c:pt idx="46">
                  <c:v>3.0194465597176645</c:v>
                </c:pt>
                <c:pt idx="47">
                  <c:v>51.019446559717665</c:v>
                </c:pt>
                <c:pt idx="48">
                  <c:v>122.01944655971766</c:v>
                </c:pt>
                <c:pt idx="49">
                  <c:v>-77.980553440282335</c:v>
                </c:pt>
                <c:pt idx="50">
                  <c:v>-15.764556681085651</c:v>
                </c:pt>
                <c:pt idx="51">
                  <c:v>110.23544331891435</c:v>
                </c:pt>
                <c:pt idx="52">
                  <c:v>-63.764556681085651</c:v>
                </c:pt>
                <c:pt idx="53">
                  <c:v>12.235443318914349</c:v>
                </c:pt>
                <c:pt idx="54">
                  <c:v>90.235443318914349</c:v>
                </c:pt>
                <c:pt idx="55">
                  <c:v>-147.56128973368072</c:v>
                </c:pt>
                <c:pt idx="56">
                  <c:v>-9.5612897336807237</c:v>
                </c:pt>
                <c:pt idx="57">
                  <c:v>33.438710266319276</c:v>
                </c:pt>
                <c:pt idx="58">
                  <c:v>-32.561289733680724</c:v>
                </c:pt>
                <c:pt idx="59">
                  <c:v>-52.561289733680724</c:v>
                </c:pt>
                <c:pt idx="60">
                  <c:v>-4.8415180758204315</c:v>
                </c:pt>
                <c:pt idx="61">
                  <c:v>-55.841518075820431</c:v>
                </c:pt>
                <c:pt idx="62">
                  <c:v>-31.841518075820431</c:v>
                </c:pt>
                <c:pt idx="63">
                  <c:v>62.158481924179569</c:v>
                </c:pt>
                <c:pt idx="64">
                  <c:v>-62.841518075820431</c:v>
                </c:pt>
                <c:pt idx="65">
                  <c:v>3.6566800315178511</c:v>
                </c:pt>
                <c:pt idx="66">
                  <c:v>1.6566800315178511</c:v>
                </c:pt>
                <c:pt idx="67">
                  <c:v>54.656680031517851</c:v>
                </c:pt>
                <c:pt idx="68">
                  <c:v>19.656680031517851</c:v>
                </c:pt>
                <c:pt idx="69">
                  <c:v>51.656680031517851</c:v>
                </c:pt>
                <c:pt idx="70">
                  <c:v>-89.079926332724682</c:v>
                </c:pt>
                <c:pt idx="71">
                  <c:v>-74.079926332724682</c:v>
                </c:pt>
                <c:pt idx="72">
                  <c:v>-86.079926332724682</c:v>
                </c:pt>
                <c:pt idx="73">
                  <c:v>-66.079926332724682</c:v>
                </c:pt>
                <c:pt idx="74">
                  <c:v>-79.079926332724682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B7-49F5-AFDD-7712481C5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(IMI)'!$O$228:$O$317</c:f>
              <c:numCache>
                <c:formatCode>General</c:formatCode>
                <c:ptCount val="90"/>
                <c:pt idx="0">
                  <c:v>0.20330711487795347</c:v>
                </c:pt>
                <c:pt idx="1">
                  <c:v>0.20330711487795347</c:v>
                </c:pt>
                <c:pt idx="2">
                  <c:v>0.20330711487795347</c:v>
                </c:pt>
                <c:pt idx="3">
                  <c:v>0.20330711487795347</c:v>
                </c:pt>
                <c:pt idx="4">
                  <c:v>0.20330711487795347</c:v>
                </c:pt>
                <c:pt idx="5">
                  <c:v>0.40661422975590694</c:v>
                </c:pt>
                <c:pt idx="6">
                  <c:v>0.40661422975590694</c:v>
                </c:pt>
                <c:pt idx="7">
                  <c:v>0.40661422975590694</c:v>
                </c:pt>
                <c:pt idx="8">
                  <c:v>0.40661422975590694</c:v>
                </c:pt>
                <c:pt idx="9">
                  <c:v>0.40661422975590694</c:v>
                </c:pt>
                <c:pt idx="10">
                  <c:v>0.81322845951181388</c:v>
                </c:pt>
                <c:pt idx="11">
                  <c:v>0.81322845951181388</c:v>
                </c:pt>
                <c:pt idx="12">
                  <c:v>0.81322845951181388</c:v>
                </c:pt>
                <c:pt idx="13">
                  <c:v>0.81322845951181388</c:v>
                </c:pt>
                <c:pt idx="14">
                  <c:v>0.81322845951181388</c:v>
                </c:pt>
                <c:pt idx="15">
                  <c:v>1.6264569190236278</c:v>
                </c:pt>
                <c:pt idx="16">
                  <c:v>1.6264569190236278</c:v>
                </c:pt>
                <c:pt idx="17">
                  <c:v>1.6264569190236278</c:v>
                </c:pt>
                <c:pt idx="18">
                  <c:v>1.6264569190236278</c:v>
                </c:pt>
                <c:pt idx="19">
                  <c:v>1.6264569190236278</c:v>
                </c:pt>
                <c:pt idx="20">
                  <c:v>3.2529138380472555</c:v>
                </c:pt>
                <c:pt idx="21">
                  <c:v>3.2529138380472555</c:v>
                </c:pt>
                <c:pt idx="22">
                  <c:v>3.2529138380472555</c:v>
                </c:pt>
                <c:pt idx="23">
                  <c:v>3.2529138380472555</c:v>
                </c:pt>
                <c:pt idx="24">
                  <c:v>3.2529138380472555</c:v>
                </c:pt>
                <c:pt idx="25">
                  <c:v>8.1657927181540038E-2</c:v>
                </c:pt>
                <c:pt idx="26">
                  <c:v>8.1657927181540038E-2</c:v>
                </c:pt>
                <c:pt idx="27">
                  <c:v>8.1657927181540038E-2</c:v>
                </c:pt>
                <c:pt idx="28">
                  <c:v>8.1657927181540038E-2</c:v>
                </c:pt>
                <c:pt idx="29">
                  <c:v>8.1657927181540038E-2</c:v>
                </c:pt>
                <c:pt idx="30">
                  <c:v>0.16331585436308008</c:v>
                </c:pt>
                <c:pt idx="31">
                  <c:v>0.16331585436308008</c:v>
                </c:pt>
                <c:pt idx="32">
                  <c:v>0.16331585436308008</c:v>
                </c:pt>
                <c:pt idx="33">
                  <c:v>0.16331585436308008</c:v>
                </c:pt>
                <c:pt idx="34">
                  <c:v>0.16331585436308008</c:v>
                </c:pt>
                <c:pt idx="35">
                  <c:v>0.32663170872616015</c:v>
                </c:pt>
                <c:pt idx="36">
                  <c:v>0.32663170872616015</c:v>
                </c:pt>
                <c:pt idx="37">
                  <c:v>0.32663170872616015</c:v>
                </c:pt>
                <c:pt idx="38">
                  <c:v>0.32663170872616015</c:v>
                </c:pt>
                <c:pt idx="39">
                  <c:v>0.32663170872616015</c:v>
                </c:pt>
                <c:pt idx="40">
                  <c:v>0.65326341745232031</c:v>
                </c:pt>
                <c:pt idx="41">
                  <c:v>0.65326341745232031</c:v>
                </c:pt>
                <c:pt idx="42">
                  <c:v>0.65326341745232031</c:v>
                </c:pt>
                <c:pt idx="43">
                  <c:v>0.65326341745232031</c:v>
                </c:pt>
                <c:pt idx="44">
                  <c:v>0.65326341745232031</c:v>
                </c:pt>
                <c:pt idx="45">
                  <c:v>1.3065268349046406</c:v>
                </c:pt>
                <c:pt idx="46">
                  <c:v>1.3065268349046406</c:v>
                </c:pt>
                <c:pt idx="47">
                  <c:v>1.3065268349046406</c:v>
                </c:pt>
                <c:pt idx="48">
                  <c:v>1.3065268349046406</c:v>
                </c:pt>
                <c:pt idx="49">
                  <c:v>1.3065268349046406</c:v>
                </c:pt>
                <c:pt idx="50">
                  <c:v>0.14248252102974673</c:v>
                </c:pt>
                <c:pt idx="51">
                  <c:v>0.14248252102974673</c:v>
                </c:pt>
                <c:pt idx="52">
                  <c:v>0.14248252102974673</c:v>
                </c:pt>
                <c:pt idx="53">
                  <c:v>0.14248252102974673</c:v>
                </c:pt>
                <c:pt idx="54">
                  <c:v>0.14248252102974673</c:v>
                </c:pt>
                <c:pt idx="55">
                  <c:v>0.28496504205949347</c:v>
                </c:pt>
                <c:pt idx="56">
                  <c:v>0.28496504205949347</c:v>
                </c:pt>
                <c:pt idx="57">
                  <c:v>0.28496504205949347</c:v>
                </c:pt>
                <c:pt idx="58">
                  <c:v>0.28496504205949347</c:v>
                </c:pt>
                <c:pt idx="59">
                  <c:v>0.28496504205949347</c:v>
                </c:pt>
                <c:pt idx="60">
                  <c:v>0.56993008411898693</c:v>
                </c:pt>
                <c:pt idx="61">
                  <c:v>0.56993008411898693</c:v>
                </c:pt>
                <c:pt idx="62">
                  <c:v>0.56993008411898693</c:v>
                </c:pt>
                <c:pt idx="63">
                  <c:v>0.56993008411898693</c:v>
                </c:pt>
                <c:pt idx="64">
                  <c:v>0.56993008411898693</c:v>
                </c:pt>
                <c:pt idx="65">
                  <c:v>1.1398601682379739</c:v>
                </c:pt>
                <c:pt idx="66">
                  <c:v>1.1398601682379739</c:v>
                </c:pt>
                <c:pt idx="67">
                  <c:v>1.1398601682379739</c:v>
                </c:pt>
                <c:pt idx="68">
                  <c:v>1.1398601682379739</c:v>
                </c:pt>
                <c:pt idx="69">
                  <c:v>1.1398601682379739</c:v>
                </c:pt>
                <c:pt idx="70">
                  <c:v>2.2797203364759477</c:v>
                </c:pt>
                <c:pt idx="71">
                  <c:v>2.2797203364759477</c:v>
                </c:pt>
                <c:pt idx="72">
                  <c:v>2.2797203364759477</c:v>
                </c:pt>
                <c:pt idx="73">
                  <c:v>2.2797203364759477</c:v>
                </c:pt>
                <c:pt idx="74">
                  <c:v>2.2797203364759477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FBSA (IMI)'!$P$228:$P$317</c:f>
              <c:numCache>
                <c:formatCode>0.00</c:formatCode>
                <c:ptCount val="90"/>
                <c:pt idx="0">
                  <c:v>104.39694138976029</c:v>
                </c:pt>
                <c:pt idx="1">
                  <c:v>76.396941389760286</c:v>
                </c:pt>
                <c:pt idx="2">
                  <c:v>36.396941389760286</c:v>
                </c:pt>
                <c:pt idx="3">
                  <c:v>-19.603058610239714</c:v>
                </c:pt>
                <c:pt idx="4">
                  <c:v>46.396941389760286</c:v>
                </c:pt>
                <c:pt idx="5">
                  <c:v>-48.140392956161008</c:v>
                </c:pt>
                <c:pt idx="6">
                  <c:v>-6.1403929561610084</c:v>
                </c:pt>
                <c:pt idx="7">
                  <c:v>-67.140392956161008</c:v>
                </c:pt>
                <c:pt idx="8">
                  <c:v>-65.140392956161008</c:v>
                </c:pt>
                <c:pt idx="9">
                  <c:v>-66.140392956161008</c:v>
                </c:pt>
                <c:pt idx="10">
                  <c:v>121.88229762382065</c:v>
                </c:pt>
                <c:pt idx="11">
                  <c:v>103.88229762382065</c:v>
                </c:pt>
                <c:pt idx="12">
                  <c:v>11.882297623820648</c:v>
                </c:pt>
                <c:pt idx="13">
                  <c:v>220.88229762382065</c:v>
                </c:pt>
                <c:pt idx="14">
                  <c:v>-96.117702376179352</c:v>
                </c:pt>
                <c:pt idx="15">
                  <c:v>-96.598257570460362</c:v>
                </c:pt>
                <c:pt idx="16">
                  <c:v>-14.598257570460362</c:v>
                </c:pt>
                <c:pt idx="17">
                  <c:v>9.4017424295396381</c:v>
                </c:pt>
                <c:pt idx="18">
                  <c:v>118.40174242953964</c:v>
                </c:pt>
                <c:pt idx="19">
                  <c:v>79.401742429539638</c:v>
                </c:pt>
                <c:pt idx="20">
                  <c:v>-22.178840740720521</c:v>
                </c:pt>
                <c:pt idx="21">
                  <c:v>-27.178840740720521</c:v>
                </c:pt>
                <c:pt idx="22">
                  <c:v>-25.178840740720521</c:v>
                </c:pt>
                <c:pt idx="23">
                  <c:v>-25.178840740720521</c:v>
                </c:pt>
                <c:pt idx="24">
                  <c:v>-27.178840740720521</c:v>
                </c:pt>
                <c:pt idx="25">
                  <c:v>99.075795377676741</c:v>
                </c:pt>
                <c:pt idx="26">
                  <c:v>-71.924204622323259</c:v>
                </c:pt>
                <c:pt idx="27">
                  <c:v>-138.92420462232326</c:v>
                </c:pt>
                <c:pt idx="28">
                  <c:v>-36.924204622323259</c:v>
                </c:pt>
                <c:pt idx="29">
                  <c:v>-39.924204622323259</c:v>
                </c:pt>
                <c:pt idx="30">
                  <c:v>-201.34510026536373</c:v>
                </c:pt>
                <c:pt idx="31">
                  <c:v>-70.345100265363726</c:v>
                </c:pt>
                <c:pt idx="32">
                  <c:v>-107.34510026536373</c:v>
                </c:pt>
                <c:pt idx="33">
                  <c:v>45.654899734636274</c:v>
                </c:pt>
                <c:pt idx="34">
                  <c:v>-97.345100265363726</c:v>
                </c:pt>
                <c:pt idx="35">
                  <c:v>-17.325383360244587</c:v>
                </c:pt>
                <c:pt idx="36">
                  <c:v>-199.32538336024459</c:v>
                </c:pt>
                <c:pt idx="37">
                  <c:v>-137.32538336024459</c:v>
                </c:pt>
                <c:pt idx="38">
                  <c:v>-105.32538336024459</c:v>
                </c:pt>
                <c:pt idx="39">
                  <c:v>-167.32538336024459</c:v>
                </c:pt>
                <c:pt idx="40">
                  <c:v>-65.398437983815938</c:v>
                </c:pt>
                <c:pt idx="41">
                  <c:v>6.6015620161840616</c:v>
                </c:pt>
                <c:pt idx="42">
                  <c:v>-2.3984379838159384</c:v>
                </c:pt>
                <c:pt idx="43">
                  <c:v>-47.398437983815938</c:v>
                </c:pt>
                <c:pt idx="44">
                  <c:v>60.601562016184062</c:v>
                </c:pt>
                <c:pt idx="45">
                  <c:v>-27.694714241310351</c:v>
                </c:pt>
                <c:pt idx="46">
                  <c:v>11.305285758689649</c:v>
                </c:pt>
                <c:pt idx="47">
                  <c:v>59.305285758689649</c:v>
                </c:pt>
                <c:pt idx="48">
                  <c:v>130.30528575868965</c:v>
                </c:pt>
                <c:pt idx="49">
                  <c:v>-69.694714241310351</c:v>
                </c:pt>
                <c:pt idx="50">
                  <c:v>-15.761021526154991</c:v>
                </c:pt>
                <c:pt idx="51">
                  <c:v>110.23897847384501</c:v>
                </c:pt>
                <c:pt idx="52">
                  <c:v>-63.761021526154991</c:v>
                </c:pt>
                <c:pt idx="53">
                  <c:v>12.238978473845009</c:v>
                </c:pt>
                <c:pt idx="54">
                  <c:v>90.238978473845009</c:v>
                </c:pt>
                <c:pt idx="55">
                  <c:v>-147.5084989594709</c:v>
                </c:pt>
                <c:pt idx="56">
                  <c:v>-9.5084989594708986</c:v>
                </c:pt>
                <c:pt idx="57">
                  <c:v>33.491501040529101</c:v>
                </c:pt>
                <c:pt idx="58">
                  <c:v>-32.508498959470899</c:v>
                </c:pt>
                <c:pt idx="59">
                  <c:v>-52.508498959470899</c:v>
                </c:pt>
                <c:pt idx="60">
                  <c:v>-4.1949008509336636</c:v>
                </c:pt>
                <c:pt idx="61">
                  <c:v>-55.194900850933664</c:v>
                </c:pt>
                <c:pt idx="62">
                  <c:v>-31.194900850933664</c:v>
                </c:pt>
                <c:pt idx="63">
                  <c:v>62.805099149066336</c:v>
                </c:pt>
                <c:pt idx="64">
                  <c:v>-62.194900850933664</c:v>
                </c:pt>
                <c:pt idx="65">
                  <c:v>7.4973963740271188</c:v>
                </c:pt>
                <c:pt idx="66">
                  <c:v>5.4973963740271188</c:v>
                </c:pt>
                <c:pt idx="67">
                  <c:v>58.497396374027119</c:v>
                </c:pt>
                <c:pt idx="68">
                  <c:v>23.497396374027119</c:v>
                </c:pt>
                <c:pt idx="69">
                  <c:v>55.497396374027119</c:v>
                </c:pt>
                <c:pt idx="70">
                  <c:v>-84.507555098530418</c:v>
                </c:pt>
                <c:pt idx="71">
                  <c:v>-69.507555098530418</c:v>
                </c:pt>
                <c:pt idx="72">
                  <c:v>-81.507555098530418</c:v>
                </c:pt>
                <c:pt idx="73">
                  <c:v>-61.507555098530418</c:v>
                </c:pt>
                <c:pt idx="74">
                  <c:v>-74.507555098530418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6-46A4-85FD-026D16BC5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6.25E-2</c:v>
                </c:pt>
                <c:pt idx="112">
                  <c:v>6.25E-2</c:v>
                </c:pt>
                <c:pt idx="113">
                  <c:v>6.25E-2</c:v>
                </c:pt>
                <c:pt idx="114">
                  <c:v>6.25E-2</c:v>
                </c:pt>
                <c:pt idx="115">
                  <c:v>6.25E-2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0.1875</c:v>
                </c:pt>
                <c:pt idx="137">
                  <c:v>0.1875</c:v>
                </c:pt>
                <c:pt idx="138">
                  <c:v>0.1875</c:v>
                </c:pt>
                <c:pt idx="139">
                  <c:v>0.1875</c:v>
                </c:pt>
                <c:pt idx="140">
                  <c:v>0.1875</c:v>
                </c:pt>
                <c:pt idx="141">
                  <c:v>0.375</c:v>
                </c:pt>
                <c:pt idx="142">
                  <c:v>0.375</c:v>
                </c:pt>
                <c:pt idx="143">
                  <c:v>0.375</c:v>
                </c:pt>
                <c:pt idx="144">
                  <c:v>0.375</c:v>
                </c:pt>
                <c:pt idx="145">
                  <c:v>0.375</c:v>
                </c:pt>
                <c:pt idx="146">
                  <c:v>0.75</c:v>
                </c:pt>
                <c:pt idx="147">
                  <c:v>0.75</c:v>
                </c:pt>
                <c:pt idx="148">
                  <c:v>0.75</c:v>
                </c:pt>
                <c:pt idx="149">
                  <c:v>0.75</c:v>
                </c:pt>
                <c:pt idx="150">
                  <c:v>0.75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xVal>
          <c:yVal>
            <c:numRef>
              <c:f>'CA - MPs FBSA (IMI)'!$B$25:$B$225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2.8</c:v>
                </c:pt>
                <c:pt idx="72">
                  <c:v>2.8</c:v>
                </c:pt>
                <c:pt idx="73">
                  <c:v>2.8</c:v>
                </c:pt>
                <c:pt idx="74">
                  <c:v>2.8</c:v>
                </c:pt>
                <c:pt idx="75">
                  <c:v>2.8</c:v>
                </c:pt>
                <c:pt idx="76">
                  <c:v>5.6</c:v>
                </c:pt>
                <c:pt idx="77">
                  <c:v>5.6</c:v>
                </c:pt>
                <c:pt idx="78">
                  <c:v>5.6</c:v>
                </c:pt>
                <c:pt idx="79">
                  <c:v>5.6</c:v>
                </c:pt>
                <c:pt idx="80">
                  <c:v>5.6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11.2</c:v>
                </c:pt>
                <c:pt idx="85">
                  <c:v>11.2</c:v>
                </c:pt>
                <c:pt idx="86">
                  <c:v>22.4</c:v>
                </c:pt>
                <c:pt idx="87">
                  <c:v>22.4</c:v>
                </c:pt>
                <c:pt idx="88">
                  <c:v>22.4</c:v>
                </c:pt>
                <c:pt idx="89">
                  <c:v>22.4</c:v>
                </c:pt>
                <c:pt idx="90">
                  <c:v>22.4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2.1</c:v>
                </c:pt>
                <c:pt idx="117">
                  <c:v>2.1</c:v>
                </c:pt>
                <c:pt idx="118">
                  <c:v>2.1</c:v>
                </c:pt>
                <c:pt idx="119">
                  <c:v>2.1</c:v>
                </c:pt>
                <c:pt idx="120">
                  <c:v>2.1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4.2</c:v>
                </c:pt>
                <c:pt idx="125">
                  <c:v>4.2</c:v>
                </c:pt>
                <c:pt idx="126">
                  <c:v>8.4</c:v>
                </c:pt>
                <c:pt idx="127">
                  <c:v>8.4</c:v>
                </c:pt>
                <c:pt idx="128">
                  <c:v>8.4</c:v>
                </c:pt>
                <c:pt idx="129">
                  <c:v>8.4</c:v>
                </c:pt>
                <c:pt idx="130">
                  <c:v>8.4</c:v>
                </c:pt>
                <c:pt idx="131">
                  <c:v>16.8</c:v>
                </c:pt>
                <c:pt idx="132">
                  <c:v>16.8</c:v>
                </c:pt>
                <c:pt idx="133">
                  <c:v>16.8</c:v>
                </c:pt>
                <c:pt idx="134">
                  <c:v>16.8</c:v>
                </c:pt>
                <c:pt idx="135">
                  <c:v>16.8</c:v>
                </c:pt>
                <c:pt idx="136">
                  <c:v>0.35</c:v>
                </c:pt>
                <c:pt idx="137">
                  <c:v>0.35</c:v>
                </c:pt>
                <c:pt idx="138">
                  <c:v>0.35</c:v>
                </c:pt>
                <c:pt idx="139">
                  <c:v>0.35</c:v>
                </c:pt>
                <c:pt idx="140">
                  <c:v>0.35</c:v>
                </c:pt>
                <c:pt idx="141">
                  <c:v>0.7</c:v>
                </c:pt>
                <c:pt idx="142">
                  <c:v>0.7</c:v>
                </c:pt>
                <c:pt idx="143">
                  <c:v>0.7</c:v>
                </c:pt>
                <c:pt idx="144">
                  <c:v>0.7</c:v>
                </c:pt>
                <c:pt idx="145">
                  <c:v>0.7</c:v>
                </c:pt>
                <c:pt idx="146">
                  <c:v>1.4</c:v>
                </c:pt>
                <c:pt idx="147">
                  <c:v>1.4</c:v>
                </c:pt>
                <c:pt idx="148">
                  <c:v>1.4</c:v>
                </c:pt>
                <c:pt idx="149">
                  <c:v>1.4</c:v>
                </c:pt>
                <c:pt idx="150">
                  <c:v>1.4</c:v>
                </c:pt>
                <c:pt idx="151">
                  <c:v>2.8</c:v>
                </c:pt>
                <c:pt idx="152">
                  <c:v>2.8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5.6</c:v>
                </c:pt>
                <c:pt idx="157">
                  <c:v>5.6</c:v>
                </c:pt>
                <c:pt idx="158">
                  <c:v>5.6</c:v>
                </c:pt>
                <c:pt idx="159">
                  <c:v>5.6</c:v>
                </c:pt>
                <c:pt idx="160">
                  <c:v>5.6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1.4</c:v>
                </c:pt>
                <c:pt idx="171">
                  <c:v>2.8</c:v>
                </c:pt>
                <c:pt idx="172">
                  <c:v>2.8</c:v>
                </c:pt>
                <c:pt idx="173">
                  <c:v>2.8</c:v>
                </c:pt>
                <c:pt idx="174">
                  <c:v>2.8</c:v>
                </c:pt>
                <c:pt idx="175">
                  <c:v>2.8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11.2</c:v>
                </c:pt>
                <c:pt idx="182">
                  <c:v>11.2</c:v>
                </c:pt>
                <c:pt idx="183">
                  <c:v>11.2</c:v>
                </c:pt>
                <c:pt idx="184">
                  <c:v>11.2</c:v>
                </c:pt>
                <c:pt idx="185">
                  <c:v>11.2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A-4BA4-A607-98F251B77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FBSA (IMI)'!$I$46:$I$90</c:f>
              <c:numCache>
                <c:formatCode>0.00</c:formatCode>
                <c:ptCount val="45"/>
                <c:pt idx="0">
                  <c:v>581.01631871008351</c:v>
                </c:pt>
                <c:pt idx="1">
                  <c:v>581.01631871008351</c:v>
                </c:pt>
                <c:pt idx="2">
                  <c:v>581.01631871008351</c:v>
                </c:pt>
                <c:pt idx="3">
                  <c:v>581.01631871008351</c:v>
                </c:pt>
                <c:pt idx="4">
                  <c:v>581.01631871008351</c:v>
                </c:pt>
                <c:pt idx="5">
                  <c:v>580.97905416591311</c:v>
                </c:pt>
                <c:pt idx="6">
                  <c:v>580.97905416591311</c:v>
                </c:pt>
                <c:pt idx="7">
                  <c:v>580.97905416591311</c:v>
                </c:pt>
                <c:pt idx="8">
                  <c:v>580.97905416591311</c:v>
                </c:pt>
                <c:pt idx="9">
                  <c:v>580.97905416591311</c:v>
                </c:pt>
                <c:pt idx="10">
                  <c:v>580.68199842328909</c:v>
                </c:pt>
                <c:pt idx="11">
                  <c:v>580.68199842328909</c:v>
                </c:pt>
                <c:pt idx="12">
                  <c:v>580.68199842328909</c:v>
                </c:pt>
                <c:pt idx="13">
                  <c:v>580.68199842328909</c:v>
                </c:pt>
                <c:pt idx="14">
                  <c:v>580.68199842328909</c:v>
                </c:pt>
                <c:pt idx="15">
                  <c:v>578.32347385472997</c:v>
                </c:pt>
                <c:pt idx="16">
                  <c:v>578.32347385472997</c:v>
                </c:pt>
                <c:pt idx="17">
                  <c:v>578.32347385472997</c:v>
                </c:pt>
                <c:pt idx="18">
                  <c:v>578.32347385472997</c:v>
                </c:pt>
                <c:pt idx="19">
                  <c:v>578.32347385472997</c:v>
                </c:pt>
                <c:pt idx="20">
                  <c:v>560.17590013054985</c:v>
                </c:pt>
                <c:pt idx="21">
                  <c:v>560.17590013054985</c:v>
                </c:pt>
                <c:pt idx="22">
                  <c:v>560.17590013054985</c:v>
                </c:pt>
                <c:pt idx="23">
                  <c:v>560.17590013054985</c:v>
                </c:pt>
                <c:pt idx="24">
                  <c:v>560.17590013054985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2F-4ECD-808C-216CC429E320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(IMI)'!$C$91:$C$135</c:f>
              <c:numCache>
                <c:formatCode>0.00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>
                  <c:v>509</c:v>
                </c:pt>
                <c:pt idx="6">
                  <c:v>516</c:v>
                </c:pt>
                <c:pt idx="7">
                  <c:v>370</c:v>
                </c:pt>
                <c:pt idx="8">
                  <c:v>455</c:v>
                </c:pt>
                <c:pt idx="9">
                  <c:v>503</c:v>
                </c:pt>
                <c:pt idx="10">
                  <c:v>326</c:v>
                </c:pt>
                <c:pt idx="11">
                  <c:v>217</c:v>
                </c:pt>
                <c:pt idx="12">
                  <c:v>327</c:v>
                </c:pt>
                <c:pt idx="13">
                  <c:v>377</c:v>
                </c:pt>
                <c:pt idx="14">
                  <c:v>333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FBSA (IMI)'!$I$91:$I$135</c:f>
              <c:numCache>
                <c:formatCode>0.00</c:formatCode>
                <c:ptCount val="45"/>
                <c:pt idx="0">
                  <c:v>566.54590943586425</c:v>
                </c:pt>
                <c:pt idx="1">
                  <c:v>566.54590943586425</c:v>
                </c:pt>
                <c:pt idx="2">
                  <c:v>566.54590943586425</c:v>
                </c:pt>
                <c:pt idx="3">
                  <c:v>566.54590943586425</c:v>
                </c:pt>
                <c:pt idx="4">
                  <c:v>566.54590943586425</c:v>
                </c:pt>
                <c:pt idx="5">
                  <c:v>495.57387002126586</c:v>
                </c:pt>
                <c:pt idx="6">
                  <c:v>495.57387002126586</c:v>
                </c:pt>
                <c:pt idx="7">
                  <c:v>495.57387002126586</c:v>
                </c:pt>
                <c:pt idx="8">
                  <c:v>495.57387002126586</c:v>
                </c:pt>
                <c:pt idx="9">
                  <c:v>495.57387002126586</c:v>
                </c:pt>
                <c:pt idx="10">
                  <c:v>268.55219743288956</c:v>
                </c:pt>
                <c:pt idx="11">
                  <c:v>268.55219743288956</c:v>
                </c:pt>
                <c:pt idx="12">
                  <c:v>268.55219743288956</c:v>
                </c:pt>
                <c:pt idx="13">
                  <c:v>268.55219743288956</c:v>
                </c:pt>
                <c:pt idx="14">
                  <c:v>268.55219743288956</c:v>
                </c:pt>
                <c:pt idx="15">
                  <c:v>65.639341098079655</c:v>
                </c:pt>
                <c:pt idx="16">
                  <c:v>65.639341098079655</c:v>
                </c:pt>
                <c:pt idx="17">
                  <c:v>65.639341098079655</c:v>
                </c:pt>
                <c:pt idx="18">
                  <c:v>65.639341098079655</c:v>
                </c:pt>
                <c:pt idx="19">
                  <c:v>65.639341098079655</c:v>
                </c:pt>
                <c:pt idx="20">
                  <c:v>10.762679290009658</c:v>
                </c:pt>
                <c:pt idx="21">
                  <c:v>10.762679290009658</c:v>
                </c:pt>
                <c:pt idx="22">
                  <c:v>10.762679290009658</c:v>
                </c:pt>
                <c:pt idx="23">
                  <c:v>10.762679290009658</c:v>
                </c:pt>
                <c:pt idx="24">
                  <c:v>10.762679290009658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2F-4ECD-808C-216CC429E320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(IMI)'!$C$136:$C$225</c:f>
              <c:numCache>
                <c:formatCode>0.00</c:formatCode>
                <c:ptCount val="90"/>
                <c:pt idx="0">
                  <c:v>680</c:v>
                </c:pt>
                <c:pt idx="1">
                  <c:v>652</c:v>
                </c:pt>
                <c:pt idx="2">
                  <c:v>612</c:v>
                </c:pt>
                <c:pt idx="3">
                  <c:v>556</c:v>
                </c:pt>
                <c:pt idx="4">
                  <c:v>622</c:v>
                </c:pt>
                <c:pt idx="5">
                  <c:v>498</c:v>
                </c:pt>
                <c:pt idx="6">
                  <c:v>540</c:v>
                </c:pt>
                <c:pt idx="7">
                  <c:v>479</c:v>
                </c:pt>
                <c:pt idx="8">
                  <c:v>481</c:v>
                </c:pt>
                <c:pt idx="9">
                  <c:v>480</c:v>
                </c:pt>
                <c:pt idx="10">
                  <c:v>527</c:v>
                </c:pt>
                <c:pt idx="11">
                  <c:v>509</c:v>
                </c:pt>
                <c:pt idx="12">
                  <c:v>417</c:v>
                </c:pt>
                <c:pt idx="13">
                  <c:v>626</c:v>
                </c:pt>
                <c:pt idx="14">
                  <c:v>309</c:v>
                </c:pt>
                <c:pt idx="15">
                  <c:v>50</c:v>
                </c:pt>
                <c:pt idx="16">
                  <c:v>132</c:v>
                </c:pt>
                <c:pt idx="17">
                  <c:v>156</c:v>
                </c:pt>
                <c:pt idx="18">
                  <c:v>265</c:v>
                </c:pt>
                <c:pt idx="19">
                  <c:v>226</c:v>
                </c:pt>
                <c:pt idx="20">
                  <c:v>5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  <c:pt idx="25">
                  <c:v>680</c:v>
                </c:pt>
                <c:pt idx="26">
                  <c:v>509</c:v>
                </c:pt>
                <c:pt idx="27">
                  <c:v>442</c:v>
                </c:pt>
                <c:pt idx="28">
                  <c:v>544</c:v>
                </c:pt>
                <c:pt idx="29">
                  <c:v>541</c:v>
                </c:pt>
                <c:pt idx="30">
                  <c:v>379</c:v>
                </c:pt>
                <c:pt idx="31">
                  <c:v>510</c:v>
                </c:pt>
                <c:pt idx="32">
                  <c:v>473</c:v>
                </c:pt>
                <c:pt idx="33">
                  <c:v>626</c:v>
                </c:pt>
                <c:pt idx="34">
                  <c:v>483</c:v>
                </c:pt>
                <c:pt idx="35">
                  <c:v>559</c:v>
                </c:pt>
                <c:pt idx="36">
                  <c:v>377</c:v>
                </c:pt>
                <c:pt idx="37">
                  <c:v>439</c:v>
                </c:pt>
                <c:pt idx="38">
                  <c:v>471</c:v>
                </c:pt>
                <c:pt idx="39">
                  <c:v>409</c:v>
                </c:pt>
                <c:pt idx="40">
                  <c:v>484</c:v>
                </c:pt>
                <c:pt idx="41">
                  <c:v>556</c:v>
                </c:pt>
                <c:pt idx="42">
                  <c:v>547</c:v>
                </c:pt>
                <c:pt idx="43">
                  <c:v>502</c:v>
                </c:pt>
                <c:pt idx="44">
                  <c:v>610</c:v>
                </c:pt>
                <c:pt idx="45">
                  <c:v>383</c:v>
                </c:pt>
                <c:pt idx="46">
                  <c:v>422</c:v>
                </c:pt>
                <c:pt idx="47">
                  <c:v>470</c:v>
                </c:pt>
                <c:pt idx="48">
                  <c:v>541</c:v>
                </c:pt>
                <c:pt idx="49">
                  <c:v>341</c:v>
                </c:pt>
                <c:pt idx="50">
                  <c:v>564</c:v>
                </c:pt>
                <c:pt idx="51">
                  <c:v>690</c:v>
                </c:pt>
                <c:pt idx="52">
                  <c:v>516</c:v>
                </c:pt>
                <c:pt idx="53">
                  <c:v>592</c:v>
                </c:pt>
                <c:pt idx="54">
                  <c:v>670</c:v>
                </c:pt>
                <c:pt idx="55">
                  <c:v>425</c:v>
                </c:pt>
                <c:pt idx="56">
                  <c:v>563</c:v>
                </c:pt>
                <c:pt idx="57">
                  <c:v>606</c:v>
                </c:pt>
                <c:pt idx="58">
                  <c:v>540</c:v>
                </c:pt>
                <c:pt idx="59">
                  <c:v>520</c:v>
                </c:pt>
                <c:pt idx="60">
                  <c:v>523</c:v>
                </c:pt>
                <c:pt idx="61">
                  <c:v>472</c:v>
                </c:pt>
                <c:pt idx="62">
                  <c:v>496</c:v>
                </c:pt>
                <c:pt idx="63">
                  <c:v>590</c:v>
                </c:pt>
                <c:pt idx="64">
                  <c:v>465</c:v>
                </c:pt>
                <c:pt idx="65">
                  <c:v>348</c:v>
                </c:pt>
                <c:pt idx="66">
                  <c:v>346</c:v>
                </c:pt>
                <c:pt idx="67">
                  <c:v>399</c:v>
                </c:pt>
                <c:pt idx="68">
                  <c:v>364</c:v>
                </c:pt>
                <c:pt idx="69">
                  <c:v>396</c:v>
                </c:pt>
                <c:pt idx="70">
                  <c:v>13</c:v>
                </c:pt>
                <c:pt idx="71">
                  <c:v>28</c:v>
                </c:pt>
                <c:pt idx="72">
                  <c:v>16</c:v>
                </c:pt>
                <c:pt idx="73">
                  <c:v>36</c:v>
                </c:pt>
                <c:pt idx="74">
                  <c:v>23</c:v>
                </c:pt>
              </c:numCache>
            </c:numRef>
          </c:xVal>
          <c:yVal>
            <c:numRef>
              <c:f>'CA - MPs FBSA (IMI)'!$I$136:$I$225</c:f>
              <c:numCache>
                <c:formatCode>0.00</c:formatCode>
                <c:ptCount val="90"/>
                <c:pt idx="0">
                  <c:v>575.61288421830932</c:v>
                </c:pt>
                <c:pt idx="1">
                  <c:v>575.61288421830932</c:v>
                </c:pt>
                <c:pt idx="2">
                  <c:v>575.61288421830932</c:v>
                </c:pt>
                <c:pt idx="3">
                  <c:v>575.61288421830932</c:v>
                </c:pt>
                <c:pt idx="4">
                  <c:v>575.61288421830932</c:v>
                </c:pt>
                <c:pt idx="5">
                  <c:v>546.26034564846805</c:v>
                </c:pt>
                <c:pt idx="6">
                  <c:v>546.26034564846805</c:v>
                </c:pt>
                <c:pt idx="7">
                  <c:v>546.26034564846805</c:v>
                </c:pt>
                <c:pt idx="8">
                  <c:v>546.26034564846805</c:v>
                </c:pt>
                <c:pt idx="9">
                  <c:v>546.26034564846805</c:v>
                </c:pt>
                <c:pt idx="10">
                  <c:v>406.01537413224668</c:v>
                </c:pt>
                <c:pt idx="11">
                  <c:v>406.01537413224668</c:v>
                </c:pt>
                <c:pt idx="12">
                  <c:v>406.01537413224668</c:v>
                </c:pt>
                <c:pt idx="13">
                  <c:v>406.01537413224668</c:v>
                </c:pt>
                <c:pt idx="14">
                  <c:v>406.01537413224668</c:v>
                </c:pt>
                <c:pt idx="15">
                  <c:v>148.2110684271787</c:v>
                </c:pt>
                <c:pt idx="16">
                  <c:v>148.2110684271787</c:v>
                </c:pt>
                <c:pt idx="17">
                  <c:v>148.2110684271787</c:v>
                </c:pt>
                <c:pt idx="18">
                  <c:v>148.2110684271787</c:v>
                </c:pt>
                <c:pt idx="19">
                  <c:v>148.2110684271787</c:v>
                </c:pt>
                <c:pt idx="20">
                  <c:v>27.948765052571606</c:v>
                </c:pt>
                <c:pt idx="21">
                  <c:v>27.948765052571606</c:v>
                </c:pt>
                <c:pt idx="22">
                  <c:v>27.948765052571606</c:v>
                </c:pt>
                <c:pt idx="23">
                  <c:v>27.948765052571606</c:v>
                </c:pt>
                <c:pt idx="24">
                  <c:v>27.948765052571606</c:v>
                </c:pt>
                <c:pt idx="25">
                  <c:v>580.92465284453351</c:v>
                </c:pt>
                <c:pt idx="26">
                  <c:v>580.92465284453351</c:v>
                </c:pt>
                <c:pt idx="27">
                  <c:v>580.92465284453351</c:v>
                </c:pt>
                <c:pt idx="28">
                  <c:v>580.92465284453351</c:v>
                </c:pt>
                <c:pt idx="29">
                  <c:v>580.92465284453351</c:v>
                </c:pt>
                <c:pt idx="30">
                  <c:v>580.35130692971688</c:v>
                </c:pt>
                <c:pt idx="31">
                  <c:v>580.35130692971688</c:v>
                </c:pt>
                <c:pt idx="32">
                  <c:v>580.35130692971688</c:v>
                </c:pt>
                <c:pt idx="33">
                  <c:v>580.35130692971688</c:v>
                </c:pt>
                <c:pt idx="34">
                  <c:v>580.35130692971688</c:v>
                </c:pt>
                <c:pt idx="35">
                  <c:v>576.4106253767377</c:v>
                </c:pt>
                <c:pt idx="36">
                  <c:v>576.4106253767377</c:v>
                </c:pt>
                <c:pt idx="37">
                  <c:v>576.4106253767377</c:v>
                </c:pt>
                <c:pt idx="38">
                  <c:v>576.4106253767377</c:v>
                </c:pt>
                <c:pt idx="39">
                  <c:v>576.4106253767377</c:v>
                </c:pt>
                <c:pt idx="40">
                  <c:v>550.48547419365548</c:v>
                </c:pt>
                <c:pt idx="41">
                  <c:v>550.48547419365548</c:v>
                </c:pt>
                <c:pt idx="42">
                  <c:v>550.48547419365548</c:v>
                </c:pt>
                <c:pt idx="43">
                  <c:v>550.48547419365548</c:v>
                </c:pt>
                <c:pt idx="44">
                  <c:v>550.48547419365548</c:v>
                </c:pt>
                <c:pt idx="45">
                  <c:v>419.46147060478637</c:v>
                </c:pt>
                <c:pt idx="46">
                  <c:v>419.46147060478637</c:v>
                </c:pt>
                <c:pt idx="47">
                  <c:v>419.46147060478637</c:v>
                </c:pt>
                <c:pt idx="48">
                  <c:v>419.46147060478637</c:v>
                </c:pt>
                <c:pt idx="49">
                  <c:v>419.46147060478637</c:v>
                </c:pt>
                <c:pt idx="50">
                  <c:v>579.76541225451683</c:v>
                </c:pt>
                <c:pt idx="51">
                  <c:v>579.76541225451683</c:v>
                </c:pt>
                <c:pt idx="52">
                  <c:v>579.76541225451683</c:v>
                </c:pt>
                <c:pt idx="53">
                  <c:v>579.76541225451683</c:v>
                </c:pt>
                <c:pt idx="54">
                  <c:v>579.76541225451683</c:v>
                </c:pt>
                <c:pt idx="55">
                  <c:v>572.5669778260999</c:v>
                </c:pt>
                <c:pt idx="56">
                  <c:v>572.5669778260999</c:v>
                </c:pt>
                <c:pt idx="57">
                  <c:v>572.5669778260999</c:v>
                </c:pt>
                <c:pt idx="58">
                  <c:v>572.5669778260999</c:v>
                </c:pt>
                <c:pt idx="59">
                  <c:v>572.5669778260999</c:v>
                </c:pt>
                <c:pt idx="60">
                  <c:v>527.87449075537188</c:v>
                </c:pt>
                <c:pt idx="61">
                  <c:v>527.87449075537188</c:v>
                </c:pt>
                <c:pt idx="62">
                  <c:v>527.87449075537188</c:v>
                </c:pt>
                <c:pt idx="63">
                  <c:v>527.87449075537188</c:v>
                </c:pt>
                <c:pt idx="64">
                  <c:v>527.87449075537188</c:v>
                </c:pt>
                <c:pt idx="65">
                  <c:v>344.43909986080649</c:v>
                </c:pt>
                <c:pt idx="66">
                  <c:v>344.43909986080649</c:v>
                </c:pt>
                <c:pt idx="67">
                  <c:v>344.43909986080649</c:v>
                </c:pt>
                <c:pt idx="68">
                  <c:v>344.43909986080649</c:v>
                </c:pt>
                <c:pt idx="69">
                  <c:v>344.43909986080649</c:v>
                </c:pt>
                <c:pt idx="70">
                  <c:v>102.13741823762211</c:v>
                </c:pt>
                <c:pt idx="71">
                  <c:v>102.13741823762211</c:v>
                </c:pt>
                <c:pt idx="72">
                  <c:v>102.13741823762211</c:v>
                </c:pt>
                <c:pt idx="73">
                  <c:v>102.13741823762211</c:v>
                </c:pt>
                <c:pt idx="74">
                  <c:v>102.13741823762211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2F-4ECD-808C-216CC429E320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2F-4ECD-808C-216CC429E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(IMI)'!$I$228:$I$317</c:f>
              <c:numCache>
                <c:formatCode>General</c:formatCode>
                <c:ptCount val="90"/>
                <c:pt idx="0">
                  <c:v>0.20330711487795347</c:v>
                </c:pt>
                <c:pt idx="1">
                  <c:v>0.20330711487795347</c:v>
                </c:pt>
                <c:pt idx="2">
                  <c:v>0.20330711487795347</c:v>
                </c:pt>
                <c:pt idx="3">
                  <c:v>0.20330711487795347</c:v>
                </c:pt>
                <c:pt idx="4">
                  <c:v>0.20330711487795347</c:v>
                </c:pt>
                <c:pt idx="5">
                  <c:v>0.40661422975590694</c:v>
                </c:pt>
                <c:pt idx="6">
                  <c:v>0.40661422975590694</c:v>
                </c:pt>
                <c:pt idx="7">
                  <c:v>0.40661422975590694</c:v>
                </c:pt>
                <c:pt idx="8">
                  <c:v>0.40661422975590694</c:v>
                </c:pt>
                <c:pt idx="9">
                  <c:v>0.40661422975590694</c:v>
                </c:pt>
                <c:pt idx="10">
                  <c:v>0.81322845951181388</c:v>
                </c:pt>
                <c:pt idx="11">
                  <c:v>0.81322845951181388</c:v>
                </c:pt>
                <c:pt idx="12">
                  <c:v>0.81322845951181388</c:v>
                </c:pt>
                <c:pt idx="13">
                  <c:v>0.81322845951181388</c:v>
                </c:pt>
                <c:pt idx="14">
                  <c:v>0.81322845951181388</c:v>
                </c:pt>
                <c:pt idx="15">
                  <c:v>1.6264569190236278</c:v>
                </c:pt>
                <c:pt idx="16">
                  <c:v>1.6264569190236278</c:v>
                </c:pt>
                <c:pt idx="17">
                  <c:v>1.6264569190236278</c:v>
                </c:pt>
                <c:pt idx="18">
                  <c:v>1.6264569190236278</c:v>
                </c:pt>
                <c:pt idx="19">
                  <c:v>1.6264569190236278</c:v>
                </c:pt>
                <c:pt idx="20">
                  <c:v>3.2529138380472555</c:v>
                </c:pt>
                <c:pt idx="21">
                  <c:v>3.2529138380472555</c:v>
                </c:pt>
                <c:pt idx="22">
                  <c:v>3.2529138380472555</c:v>
                </c:pt>
                <c:pt idx="23">
                  <c:v>3.2529138380472555</c:v>
                </c:pt>
                <c:pt idx="24">
                  <c:v>3.2529138380472555</c:v>
                </c:pt>
                <c:pt idx="25">
                  <c:v>8.1657927181540038E-2</c:v>
                </c:pt>
                <c:pt idx="26">
                  <c:v>8.1657927181540038E-2</c:v>
                </c:pt>
                <c:pt idx="27">
                  <c:v>8.1657927181540038E-2</c:v>
                </c:pt>
                <c:pt idx="28">
                  <c:v>8.1657927181540038E-2</c:v>
                </c:pt>
                <c:pt idx="29">
                  <c:v>8.1657927181540038E-2</c:v>
                </c:pt>
                <c:pt idx="30">
                  <c:v>0.16331585436308008</c:v>
                </c:pt>
                <c:pt idx="31">
                  <c:v>0.16331585436308008</c:v>
                </c:pt>
                <c:pt idx="32">
                  <c:v>0.16331585436308008</c:v>
                </c:pt>
                <c:pt idx="33">
                  <c:v>0.16331585436308008</c:v>
                </c:pt>
                <c:pt idx="34">
                  <c:v>0.16331585436308008</c:v>
                </c:pt>
                <c:pt idx="35">
                  <c:v>0.32663170872616015</c:v>
                </c:pt>
                <c:pt idx="36">
                  <c:v>0.32663170872616015</c:v>
                </c:pt>
                <c:pt idx="37">
                  <c:v>0.32663170872616015</c:v>
                </c:pt>
                <c:pt idx="38">
                  <c:v>0.32663170872616015</c:v>
                </c:pt>
                <c:pt idx="39">
                  <c:v>0.32663170872616015</c:v>
                </c:pt>
                <c:pt idx="40">
                  <c:v>0.65326341745232031</c:v>
                </c:pt>
                <c:pt idx="41">
                  <c:v>0.65326341745232031</c:v>
                </c:pt>
                <c:pt idx="42">
                  <c:v>0.65326341745232031</c:v>
                </c:pt>
                <c:pt idx="43">
                  <c:v>0.65326341745232031</c:v>
                </c:pt>
                <c:pt idx="44">
                  <c:v>0.65326341745232031</c:v>
                </c:pt>
                <c:pt idx="45">
                  <c:v>1.3065268349046406</c:v>
                </c:pt>
                <c:pt idx="46">
                  <c:v>1.3065268349046406</c:v>
                </c:pt>
                <c:pt idx="47">
                  <c:v>1.3065268349046406</c:v>
                </c:pt>
                <c:pt idx="48">
                  <c:v>1.3065268349046406</c:v>
                </c:pt>
                <c:pt idx="49">
                  <c:v>1.3065268349046406</c:v>
                </c:pt>
                <c:pt idx="50">
                  <c:v>0.14248252102974673</c:v>
                </c:pt>
                <c:pt idx="51">
                  <c:v>0.14248252102974673</c:v>
                </c:pt>
                <c:pt idx="52">
                  <c:v>0.14248252102974673</c:v>
                </c:pt>
                <c:pt idx="53">
                  <c:v>0.14248252102974673</c:v>
                </c:pt>
                <c:pt idx="54">
                  <c:v>0.14248252102974673</c:v>
                </c:pt>
                <c:pt idx="55">
                  <c:v>0.28496504205949347</c:v>
                </c:pt>
                <c:pt idx="56">
                  <c:v>0.28496504205949347</c:v>
                </c:pt>
                <c:pt idx="57">
                  <c:v>0.28496504205949347</c:v>
                </c:pt>
                <c:pt idx="58">
                  <c:v>0.28496504205949347</c:v>
                </c:pt>
                <c:pt idx="59">
                  <c:v>0.28496504205949347</c:v>
                </c:pt>
                <c:pt idx="60">
                  <c:v>0.56993008411898693</c:v>
                </c:pt>
                <c:pt idx="61">
                  <c:v>0.56993008411898693</c:v>
                </c:pt>
                <c:pt idx="62">
                  <c:v>0.56993008411898693</c:v>
                </c:pt>
                <c:pt idx="63">
                  <c:v>0.56993008411898693</c:v>
                </c:pt>
                <c:pt idx="64">
                  <c:v>0.56993008411898693</c:v>
                </c:pt>
                <c:pt idx="65">
                  <c:v>1.1398601682379739</c:v>
                </c:pt>
                <c:pt idx="66">
                  <c:v>1.1398601682379739</c:v>
                </c:pt>
                <c:pt idx="67">
                  <c:v>1.1398601682379739</c:v>
                </c:pt>
                <c:pt idx="68">
                  <c:v>1.1398601682379739</c:v>
                </c:pt>
                <c:pt idx="69">
                  <c:v>1.1398601682379739</c:v>
                </c:pt>
                <c:pt idx="70">
                  <c:v>2.2797203364759477</c:v>
                </c:pt>
                <c:pt idx="71">
                  <c:v>2.2797203364759477</c:v>
                </c:pt>
                <c:pt idx="72">
                  <c:v>2.2797203364759477</c:v>
                </c:pt>
                <c:pt idx="73">
                  <c:v>2.2797203364759477</c:v>
                </c:pt>
                <c:pt idx="74">
                  <c:v>2.2797203364759477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FBSA (IMI)'!$J$228:$J$317</c:f>
              <c:numCache>
                <c:formatCode>0.00</c:formatCode>
                <c:ptCount val="90"/>
                <c:pt idx="0">
                  <c:v>104.38711578169068</c:v>
                </c:pt>
                <c:pt idx="1">
                  <c:v>76.387115781690682</c:v>
                </c:pt>
                <c:pt idx="2">
                  <c:v>36.387115781690682</c:v>
                </c:pt>
                <c:pt idx="3">
                  <c:v>-19.612884218309318</c:v>
                </c:pt>
                <c:pt idx="4">
                  <c:v>46.387115781690682</c:v>
                </c:pt>
                <c:pt idx="5">
                  <c:v>-48.260345648468046</c:v>
                </c:pt>
                <c:pt idx="6">
                  <c:v>-6.2603456484680464</c:v>
                </c:pt>
                <c:pt idx="7">
                  <c:v>-67.260345648468046</c:v>
                </c:pt>
                <c:pt idx="8">
                  <c:v>-65.260345648468046</c:v>
                </c:pt>
                <c:pt idx="9">
                  <c:v>-66.260345648468046</c:v>
                </c:pt>
                <c:pt idx="10">
                  <c:v>120.98462586775332</c:v>
                </c:pt>
                <c:pt idx="11">
                  <c:v>102.98462586775332</c:v>
                </c:pt>
                <c:pt idx="12">
                  <c:v>10.984625867753323</c:v>
                </c:pt>
                <c:pt idx="13">
                  <c:v>219.98462586775332</c:v>
                </c:pt>
                <c:pt idx="14">
                  <c:v>-97.015374132246677</c:v>
                </c:pt>
                <c:pt idx="15">
                  <c:v>-98.211068427178702</c:v>
                </c:pt>
                <c:pt idx="16">
                  <c:v>-16.211068427178702</c:v>
                </c:pt>
                <c:pt idx="17">
                  <c:v>7.7889315728212978</c:v>
                </c:pt>
                <c:pt idx="18">
                  <c:v>116.7889315728213</c:v>
                </c:pt>
                <c:pt idx="19">
                  <c:v>77.788931572821298</c:v>
                </c:pt>
                <c:pt idx="20">
                  <c:v>-22.948765052571606</c:v>
                </c:pt>
                <c:pt idx="21">
                  <c:v>-27.948765052571606</c:v>
                </c:pt>
                <c:pt idx="22">
                  <c:v>-25.948765052571606</c:v>
                </c:pt>
                <c:pt idx="23">
                  <c:v>-25.948765052571606</c:v>
                </c:pt>
                <c:pt idx="24">
                  <c:v>-27.948765052571606</c:v>
                </c:pt>
                <c:pt idx="25">
                  <c:v>99.075347155466488</c:v>
                </c:pt>
                <c:pt idx="26">
                  <c:v>-71.924652844533512</c:v>
                </c:pt>
                <c:pt idx="27">
                  <c:v>-138.92465284453351</c:v>
                </c:pt>
                <c:pt idx="28">
                  <c:v>-36.924652844533512</c:v>
                </c:pt>
                <c:pt idx="29">
                  <c:v>-39.924652844533512</c:v>
                </c:pt>
                <c:pt idx="30">
                  <c:v>-201.35130692971688</c:v>
                </c:pt>
                <c:pt idx="31">
                  <c:v>-70.351306929716884</c:v>
                </c:pt>
                <c:pt idx="32">
                  <c:v>-107.35130692971688</c:v>
                </c:pt>
                <c:pt idx="33">
                  <c:v>45.648693070283116</c:v>
                </c:pt>
                <c:pt idx="34">
                  <c:v>-97.351306929716884</c:v>
                </c:pt>
                <c:pt idx="35">
                  <c:v>-17.410625376737698</c:v>
                </c:pt>
                <c:pt idx="36">
                  <c:v>-199.4106253767377</c:v>
                </c:pt>
                <c:pt idx="37">
                  <c:v>-137.4106253767377</c:v>
                </c:pt>
                <c:pt idx="38">
                  <c:v>-105.4106253767377</c:v>
                </c:pt>
                <c:pt idx="39">
                  <c:v>-167.4106253767377</c:v>
                </c:pt>
                <c:pt idx="40">
                  <c:v>-66.485474193655477</c:v>
                </c:pt>
                <c:pt idx="41">
                  <c:v>5.5145258063445226</c:v>
                </c:pt>
                <c:pt idx="42">
                  <c:v>-3.4854741936554774</c:v>
                </c:pt>
                <c:pt idx="43">
                  <c:v>-48.485474193655477</c:v>
                </c:pt>
                <c:pt idx="44">
                  <c:v>59.514525806344523</c:v>
                </c:pt>
                <c:pt idx="45">
                  <c:v>-36.461470604786371</c:v>
                </c:pt>
                <c:pt idx="46">
                  <c:v>2.5385293952136294</c:v>
                </c:pt>
                <c:pt idx="47">
                  <c:v>50.538529395213629</c:v>
                </c:pt>
                <c:pt idx="48">
                  <c:v>121.53852939521363</c:v>
                </c:pt>
                <c:pt idx="49">
                  <c:v>-78.461470604786371</c:v>
                </c:pt>
                <c:pt idx="50">
                  <c:v>-15.765412254516832</c:v>
                </c:pt>
                <c:pt idx="51">
                  <c:v>110.23458774548317</c:v>
                </c:pt>
                <c:pt idx="52">
                  <c:v>-63.765412254516832</c:v>
                </c:pt>
                <c:pt idx="53">
                  <c:v>12.234587745483168</c:v>
                </c:pt>
                <c:pt idx="54">
                  <c:v>90.234587745483168</c:v>
                </c:pt>
                <c:pt idx="55">
                  <c:v>-147.5669778260999</c:v>
                </c:pt>
                <c:pt idx="56">
                  <c:v>-9.566977826099901</c:v>
                </c:pt>
                <c:pt idx="57">
                  <c:v>33.433022173900099</c:v>
                </c:pt>
                <c:pt idx="58">
                  <c:v>-32.566977826099901</c:v>
                </c:pt>
                <c:pt idx="59">
                  <c:v>-52.566977826099901</c:v>
                </c:pt>
                <c:pt idx="60">
                  <c:v>-4.8744907553718804</c:v>
                </c:pt>
                <c:pt idx="61">
                  <c:v>-55.87449075537188</c:v>
                </c:pt>
                <c:pt idx="62">
                  <c:v>-31.87449075537188</c:v>
                </c:pt>
                <c:pt idx="63">
                  <c:v>62.12550924462812</c:v>
                </c:pt>
                <c:pt idx="64">
                  <c:v>-62.87449075537188</c:v>
                </c:pt>
                <c:pt idx="65">
                  <c:v>3.5609001391935067</c:v>
                </c:pt>
                <c:pt idx="66">
                  <c:v>1.5609001391935067</c:v>
                </c:pt>
                <c:pt idx="67">
                  <c:v>54.560900139193507</c:v>
                </c:pt>
                <c:pt idx="68">
                  <c:v>19.560900139193507</c:v>
                </c:pt>
                <c:pt idx="69">
                  <c:v>51.560900139193507</c:v>
                </c:pt>
                <c:pt idx="70">
                  <c:v>-89.137418237622114</c:v>
                </c:pt>
                <c:pt idx="71">
                  <c:v>-74.137418237622114</c:v>
                </c:pt>
                <c:pt idx="72">
                  <c:v>-86.137418237622114</c:v>
                </c:pt>
                <c:pt idx="73">
                  <c:v>-66.137418237622114</c:v>
                </c:pt>
                <c:pt idx="74">
                  <c:v>-79.137418237622114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9-410C-80DE-05DD8E651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FBSA (IMI)'!$L$46:$L$90</c:f>
              <c:numCache>
                <c:formatCode>0.00</c:formatCode>
                <c:ptCount val="45"/>
                <c:pt idx="0">
                  <c:v>581.01631871008351</c:v>
                </c:pt>
                <c:pt idx="1">
                  <c:v>581.01631871008351</c:v>
                </c:pt>
                <c:pt idx="2">
                  <c:v>581.01631871008351</c:v>
                </c:pt>
                <c:pt idx="3">
                  <c:v>581.01631871008351</c:v>
                </c:pt>
                <c:pt idx="4">
                  <c:v>581.01631871008351</c:v>
                </c:pt>
                <c:pt idx="5">
                  <c:v>580.97905416591311</c:v>
                </c:pt>
                <c:pt idx="6">
                  <c:v>580.97905416591311</c:v>
                </c:pt>
                <c:pt idx="7">
                  <c:v>580.97905416591311</c:v>
                </c:pt>
                <c:pt idx="8">
                  <c:v>580.97905416591311</c:v>
                </c:pt>
                <c:pt idx="9">
                  <c:v>580.97905416591311</c:v>
                </c:pt>
                <c:pt idx="10">
                  <c:v>580.68199842328909</c:v>
                </c:pt>
                <c:pt idx="11">
                  <c:v>580.68199842328909</c:v>
                </c:pt>
                <c:pt idx="12">
                  <c:v>580.68199842328909</c:v>
                </c:pt>
                <c:pt idx="13">
                  <c:v>580.68199842328909</c:v>
                </c:pt>
                <c:pt idx="14">
                  <c:v>580.68199842328909</c:v>
                </c:pt>
                <c:pt idx="15">
                  <c:v>578.32347385472997</c:v>
                </c:pt>
                <c:pt idx="16">
                  <c:v>578.32347385472997</c:v>
                </c:pt>
                <c:pt idx="17">
                  <c:v>578.32347385472997</c:v>
                </c:pt>
                <c:pt idx="18">
                  <c:v>578.32347385472997</c:v>
                </c:pt>
                <c:pt idx="19">
                  <c:v>578.32347385472997</c:v>
                </c:pt>
                <c:pt idx="20">
                  <c:v>560.17590013054985</c:v>
                </c:pt>
                <c:pt idx="21">
                  <c:v>560.17590013054985</c:v>
                </c:pt>
                <c:pt idx="22">
                  <c:v>560.17590013054985</c:v>
                </c:pt>
                <c:pt idx="23">
                  <c:v>560.17590013054985</c:v>
                </c:pt>
                <c:pt idx="24">
                  <c:v>560.17590013054985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F-49BD-AA55-73C3BA310CE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(IMI)'!$C$91:$C$135</c:f>
              <c:numCache>
                <c:formatCode>0.00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>
                  <c:v>509</c:v>
                </c:pt>
                <c:pt idx="6">
                  <c:v>516</c:v>
                </c:pt>
                <c:pt idx="7">
                  <c:v>370</c:v>
                </c:pt>
                <c:pt idx="8">
                  <c:v>455</c:v>
                </c:pt>
                <c:pt idx="9">
                  <c:v>503</c:v>
                </c:pt>
                <c:pt idx="10">
                  <c:v>326</c:v>
                </c:pt>
                <c:pt idx="11">
                  <c:v>217</c:v>
                </c:pt>
                <c:pt idx="12">
                  <c:v>327</c:v>
                </c:pt>
                <c:pt idx="13">
                  <c:v>377</c:v>
                </c:pt>
                <c:pt idx="14">
                  <c:v>333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FBSA (IMI)'!$L$91:$L$135</c:f>
              <c:numCache>
                <c:formatCode>0.00</c:formatCode>
                <c:ptCount val="45"/>
                <c:pt idx="0">
                  <c:v>566.54590943586425</c:v>
                </c:pt>
                <c:pt idx="1">
                  <c:v>566.54590943586425</c:v>
                </c:pt>
                <c:pt idx="2">
                  <c:v>566.54590943586425</c:v>
                </c:pt>
                <c:pt idx="3">
                  <c:v>566.54590943586425</c:v>
                </c:pt>
                <c:pt idx="4">
                  <c:v>566.54590943586425</c:v>
                </c:pt>
                <c:pt idx="5">
                  <c:v>495.57387002126586</c:v>
                </c:pt>
                <c:pt idx="6">
                  <c:v>495.57387002126586</c:v>
                </c:pt>
                <c:pt idx="7">
                  <c:v>495.57387002126586</c:v>
                </c:pt>
                <c:pt idx="8">
                  <c:v>495.57387002126586</c:v>
                </c:pt>
                <c:pt idx="9">
                  <c:v>495.57387002126586</c:v>
                </c:pt>
                <c:pt idx="10">
                  <c:v>268.55219743288956</c:v>
                </c:pt>
                <c:pt idx="11">
                  <c:v>268.55219743288956</c:v>
                </c:pt>
                <c:pt idx="12">
                  <c:v>268.55219743288956</c:v>
                </c:pt>
                <c:pt idx="13">
                  <c:v>268.55219743288956</c:v>
                </c:pt>
                <c:pt idx="14">
                  <c:v>268.55219743288956</c:v>
                </c:pt>
                <c:pt idx="15">
                  <c:v>65.639341098079655</c:v>
                </c:pt>
                <c:pt idx="16">
                  <c:v>65.639341098079655</c:v>
                </c:pt>
                <c:pt idx="17">
                  <c:v>65.639341098079655</c:v>
                </c:pt>
                <c:pt idx="18">
                  <c:v>65.639341098079655</c:v>
                </c:pt>
                <c:pt idx="19">
                  <c:v>65.639341098079655</c:v>
                </c:pt>
                <c:pt idx="20">
                  <c:v>10.762679290009658</c:v>
                </c:pt>
                <c:pt idx="21">
                  <c:v>10.762679290009658</c:v>
                </c:pt>
                <c:pt idx="22">
                  <c:v>10.762679290009658</c:v>
                </c:pt>
                <c:pt idx="23">
                  <c:v>10.762679290009658</c:v>
                </c:pt>
                <c:pt idx="24">
                  <c:v>10.762679290009658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F-49BD-AA55-73C3BA310CE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(IMI)'!$C$136:$C$225</c:f>
              <c:numCache>
                <c:formatCode>0.00</c:formatCode>
                <c:ptCount val="90"/>
                <c:pt idx="0">
                  <c:v>680</c:v>
                </c:pt>
                <c:pt idx="1">
                  <c:v>652</c:v>
                </c:pt>
                <c:pt idx="2">
                  <c:v>612</c:v>
                </c:pt>
                <c:pt idx="3">
                  <c:v>556</c:v>
                </c:pt>
                <c:pt idx="4">
                  <c:v>622</c:v>
                </c:pt>
                <c:pt idx="5">
                  <c:v>498</c:v>
                </c:pt>
                <c:pt idx="6">
                  <c:v>540</c:v>
                </c:pt>
                <c:pt idx="7">
                  <c:v>479</c:v>
                </c:pt>
                <c:pt idx="8">
                  <c:v>481</c:v>
                </c:pt>
                <c:pt idx="9">
                  <c:v>480</c:v>
                </c:pt>
                <c:pt idx="10">
                  <c:v>527</c:v>
                </c:pt>
                <c:pt idx="11">
                  <c:v>509</c:v>
                </c:pt>
                <c:pt idx="12">
                  <c:v>417</c:v>
                </c:pt>
                <c:pt idx="13">
                  <c:v>626</c:v>
                </c:pt>
                <c:pt idx="14">
                  <c:v>309</c:v>
                </c:pt>
                <c:pt idx="15">
                  <c:v>50</c:v>
                </c:pt>
                <c:pt idx="16">
                  <c:v>132</c:v>
                </c:pt>
                <c:pt idx="17">
                  <c:v>156</c:v>
                </c:pt>
                <c:pt idx="18">
                  <c:v>265</c:v>
                </c:pt>
                <c:pt idx="19">
                  <c:v>226</c:v>
                </c:pt>
                <c:pt idx="20">
                  <c:v>5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  <c:pt idx="25">
                  <c:v>680</c:v>
                </c:pt>
                <c:pt idx="26">
                  <c:v>509</c:v>
                </c:pt>
                <c:pt idx="27">
                  <c:v>442</c:v>
                </c:pt>
                <c:pt idx="28">
                  <c:v>544</c:v>
                </c:pt>
                <c:pt idx="29">
                  <c:v>541</c:v>
                </c:pt>
                <c:pt idx="30">
                  <c:v>379</c:v>
                </c:pt>
                <c:pt idx="31">
                  <c:v>510</c:v>
                </c:pt>
                <c:pt idx="32">
                  <c:v>473</c:v>
                </c:pt>
                <c:pt idx="33">
                  <c:v>626</c:v>
                </c:pt>
                <c:pt idx="34">
                  <c:v>483</c:v>
                </c:pt>
                <c:pt idx="35">
                  <c:v>559</c:v>
                </c:pt>
                <c:pt idx="36">
                  <c:v>377</c:v>
                </c:pt>
                <c:pt idx="37">
                  <c:v>439</c:v>
                </c:pt>
                <c:pt idx="38">
                  <c:v>471</c:v>
                </c:pt>
                <c:pt idx="39">
                  <c:v>409</c:v>
                </c:pt>
                <c:pt idx="40">
                  <c:v>484</c:v>
                </c:pt>
                <c:pt idx="41">
                  <c:v>556</c:v>
                </c:pt>
                <c:pt idx="42">
                  <c:v>547</c:v>
                </c:pt>
                <c:pt idx="43">
                  <c:v>502</c:v>
                </c:pt>
                <c:pt idx="44">
                  <c:v>610</c:v>
                </c:pt>
                <c:pt idx="45">
                  <c:v>383</c:v>
                </c:pt>
                <c:pt idx="46">
                  <c:v>422</c:v>
                </c:pt>
                <c:pt idx="47">
                  <c:v>470</c:v>
                </c:pt>
                <c:pt idx="48">
                  <c:v>541</c:v>
                </c:pt>
                <c:pt idx="49">
                  <c:v>341</c:v>
                </c:pt>
                <c:pt idx="50">
                  <c:v>564</c:v>
                </c:pt>
                <c:pt idx="51">
                  <c:v>690</c:v>
                </c:pt>
                <c:pt idx="52">
                  <c:v>516</c:v>
                </c:pt>
                <c:pt idx="53">
                  <c:v>592</c:v>
                </c:pt>
                <c:pt idx="54">
                  <c:v>670</c:v>
                </c:pt>
                <c:pt idx="55">
                  <c:v>425</c:v>
                </c:pt>
                <c:pt idx="56">
                  <c:v>563</c:v>
                </c:pt>
                <c:pt idx="57">
                  <c:v>606</c:v>
                </c:pt>
                <c:pt idx="58">
                  <c:v>540</c:v>
                </c:pt>
                <c:pt idx="59">
                  <c:v>520</c:v>
                </c:pt>
                <c:pt idx="60">
                  <c:v>523</c:v>
                </c:pt>
                <c:pt idx="61">
                  <c:v>472</c:v>
                </c:pt>
                <c:pt idx="62">
                  <c:v>496</c:v>
                </c:pt>
                <c:pt idx="63">
                  <c:v>590</c:v>
                </c:pt>
                <c:pt idx="64">
                  <c:v>465</c:v>
                </c:pt>
                <c:pt idx="65">
                  <c:v>348</c:v>
                </c:pt>
                <c:pt idx="66">
                  <c:v>346</c:v>
                </c:pt>
                <c:pt idx="67">
                  <c:v>399</c:v>
                </c:pt>
                <c:pt idx="68">
                  <c:v>364</c:v>
                </c:pt>
                <c:pt idx="69">
                  <c:v>396</c:v>
                </c:pt>
                <c:pt idx="70">
                  <c:v>13</c:v>
                </c:pt>
                <c:pt idx="71">
                  <c:v>28</c:v>
                </c:pt>
                <c:pt idx="72">
                  <c:v>16</c:v>
                </c:pt>
                <c:pt idx="73">
                  <c:v>36</c:v>
                </c:pt>
                <c:pt idx="74">
                  <c:v>23</c:v>
                </c:pt>
              </c:numCache>
            </c:numRef>
          </c:xVal>
          <c:yVal>
            <c:numRef>
              <c:f>'CA - MPs FBSA (IMI)'!$L$136:$L$225</c:f>
              <c:numCache>
                <c:formatCode>0.00</c:formatCode>
                <c:ptCount val="90"/>
                <c:pt idx="0">
                  <c:v>575.61241377729812</c:v>
                </c:pt>
                <c:pt idx="1">
                  <c:v>575.61241377729812</c:v>
                </c:pt>
                <c:pt idx="2">
                  <c:v>575.61241377729812</c:v>
                </c:pt>
                <c:pt idx="3">
                  <c:v>575.61241377729812</c:v>
                </c:pt>
                <c:pt idx="4">
                  <c:v>575.61241377729812</c:v>
                </c:pt>
                <c:pt idx="5">
                  <c:v>546.2574760992652</c:v>
                </c:pt>
                <c:pt idx="6">
                  <c:v>546.2574760992652</c:v>
                </c:pt>
                <c:pt idx="7">
                  <c:v>546.2574760992652</c:v>
                </c:pt>
                <c:pt idx="8">
                  <c:v>546.2574760992652</c:v>
                </c:pt>
                <c:pt idx="9">
                  <c:v>546.2574760992652</c:v>
                </c:pt>
                <c:pt idx="10">
                  <c:v>406.00463544359189</c:v>
                </c:pt>
                <c:pt idx="11">
                  <c:v>406.00463544359189</c:v>
                </c:pt>
                <c:pt idx="12">
                  <c:v>406.00463544359189</c:v>
                </c:pt>
                <c:pt idx="13">
                  <c:v>406.00463544359189</c:v>
                </c:pt>
                <c:pt idx="14">
                  <c:v>406.00463544359189</c:v>
                </c:pt>
                <c:pt idx="15">
                  <c:v>148.20137302580378</c:v>
                </c:pt>
                <c:pt idx="16">
                  <c:v>148.20137302580378</c:v>
                </c:pt>
                <c:pt idx="17">
                  <c:v>148.20137302580378</c:v>
                </c:pt>
                <c:pt idx="18">
                  <c:v>148.20137302580378</c:v>
                </c:pt>
                <c:pt idx="19">
                  <c:v>148.20137302580378</c:v>
                </c:pt>
                <c:pt idx="20">
                  <c:v>27.946428496908993</c:v>
                </c:pt>
                <c:pt idx="21">
                  <c:v>27.946428496908993</c:v>
                </c:pt>
                <c:pt idx="22">
                  <c:v>27.946428496908993</c:v>
                </c:pt>
                <c:pt idx="23">
                  <c:v>27.946428496908993</c:v>
                </c:pt>
                <c:pt idx="24">
                  <c:v>27.946428496908993</c:v>
                </c:pt>
                <c:pt idx="25">
                  <c:v>580.92425351490715</c:v>
                </c:pt>
                <c:pt idx="26">
                  <c:v>580.92425351490715</c:v>
                </c:pt>
                <c:pt idx="27">
                  <c:v>580.92425351490715</c:v>
                </c:pt>
                <c:pt idx="28">
                  <c:v>580.92425351490715</c:v>
                </c:pt>
                <c:pt idx="29">
                  <c:v>580.92425351490715</c:v>
                </c:pt>
                <c:pt idx="30">
                  <c:v>580.34854847650661</c:v>
                </c:pt>
                <c:pt idx="31">
                  <c:v>580.34854847650661</c:v>
                </c:pt>
                <c:pt idx="32">
                  <c:v>580.34854847650661</c:v>
                </c:pt>
                <c:pt idx="33">
                  <c:v>580.34854847650661</c:v>
                </c:pt>
                <c:pt idx="34">
                  <c:v>580.34854847650661</c:v>
                </c:pt>
                <c:pt idx="35">
                  <c:v>576.39176859352574</c:v>
                </c:pt>
                <c:pt idx="36">
                  <c:v>576.39176859352574</c:v>
                </c:pt>
                <c:pt idx="37">
                  <c:v>576.39176859352574</c:v>
                </c:pt>
                <c:pt idx="38">
                  <c:v>576.39176859352574</c:v>
                </c:pt>
                <c:pt idx="39">
                  <c:v>576.39176859352574</c:v>
                </c:pt>
                <c:pt idx="40">
                  <c:v>550.36615572695337</c:v>
                </c:pt>
                <c:pt idx="41">
                  <c:v>550.36615572695337</c:v>
                </c:pt>
                <c:pt idx="42">
                  <c:v>550.36615572695337</c:v>
                </c:pt>
                <c:pt idx="43">
                  <c:v>550.36615572695337</c:v>
                </c:pt>
                <c:pt idx="44">
                  <c:v>550.36615572695337</c:v>
                </c:pt>
                <c:pt idx="45">
                  <c:v>418.98055344028234</c:v>
                </c:pt>
                <c:pt idx="46">
                  <c:v>418.98055344028234</c:v>
                </c:pt>
                <c:pt idx="47">
                  <c:v>418.98055344028234</c:v>
                </c:pt>
                <c:pt idx="48">
                  <c:v>418.98055344028234</c:v>
                </c:pt>
                <c:pt idx="49">
                  <c:v>418.98055344028234</c:v>
                </c:pt>
                <c:pt idx="50">
                  <c:v>579.76455668108565</c:v>
                </c:pt>
                <c:pt idx="51">
                  <c:v>579.76455668108565</c:v>
                </c:pt>
                <c:pt idx="52">
                  <c:v>579.76455668108565</c:v>
                </c:pt>
                <c:pt idx="53">
                  <c:v>579.76455668108565</c:v>
                </c:pt>
                <c:pt idx="54">
                  <c:v>579.76455668108565</c:v>
                </c:pt>
                <c:pt idx="55">
                  <c:v>572.56128973368072</c:v>
                </c:pt>
                <c:pt idx="56">
                  <c:v>572.56128973368072</c:v>
                </c:pt>
                <c:pt idx="57">
                  <c:v>572.56128973368072</c:v>
                </c:pt>
                <c:pt idx="58">
                  <c:v>572.56128973368072</c:v>
                </c:pt>
                <c:pt idx="59">
                  <c:v>572.56128973368072</c:v>
                </c:pt>
                <c:pt idx="60">
                  <c:v>527.84151807582043</c:v>
                </c:pt>
                <c:pt idx="61">
                  <c:v>527.84151807582043</c:v>
                </c:pt>
                <c:pt idx="62">
                  <c:v>527.84151807582043</c:v>
                </c:pt>
                <c:pt idx="63">
                  <c:v>527.84151807582043</c:v>
                </c:pt>
                <c:pt idx="64">
                  <c:v>527.84151807582043</c:v>
                </c:pt>
                <c:pt idx="65">
                  <c:v>344.34331996848215</c:v>
                </c:pt>
                <c:pt idx="66">
                  <c:v>344.34331996848215</c:v>
                </c:pt>
                <c:pt idx="67">
                  <c:v>344.34331996848215</c:v>
                </c:pt>
                <c:pt idx="68">
                  <c:v>344.34331996848215</c:v>
                </c:pt>
                <c:pt idx="69">
                  <c:v>344.34331996848215</c:v>
                </c:pt>
                <c:pt idx="70">
                  <c:v>102.07992633272468</c:v>
                </c:pt>
                <c:pt idx="71">
                  <c:v>102.07992633272468</c:v>
                </c:pt>
                <c:pt idx="72">
                  <c:v>102.07992633272468</c:v>
                </c:pt>
                <c:pt idx="73">
                  <c:v>102.07992633272468</c:v>
                </c:pt>
                <c:pt idx="74">
                  <c:v>102.07992633272468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F-49BD-AA55-73C3BA310CE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3F-49BD-AA55-73C3BA310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FBSA (IMI)'!$O$46:$O$90</c:f>
              <c:numCache>
                <c:formatCode>0.00</c:formatCode>
                <c:ptCount val="45"/>
                <c:pt idx="0">
                  <c:v>581.01631871008351</c:v>
                </c:pt>
                <c:pt idx="1">
                  <c:v>581.01631871008351</c:v>
                </c:pt>
                <c:pt idx="2">
                  <c:v>581.01631871008351</c:v>
                </c:pt>
                <c:pt idx="3">
                  <c:v>581.01631871008351</c:v>
                </c:pt>
                <c:pt idx="4">
                  <c:v>581.01631871008351</c:v>
                </c:pt>
                <c:pt idx="5">
                  <c:v>580.97905416591311</c:v>
                </c:pt>
                <c:pt idx="6">
                  <c:v>580.97905416591311</c:v>
                </c:pt>
                <c:pt idx="7">
                  <c:v>580.97905416591311</c:v>
                </c:pt>
                <c:pt idx="8">
                  <c:v>580.97905416591311</c:v>
                </c:pt>
                <c:pt idx="9">
                  <c:v>580.97905416591311</c:v>
                </c:pt>
                <c:pt idx="10">
                  <c:v>580.68199842328909</c:v>
                </c:pt>
                <c:pt idx="11">
                  <c:v>580.68199842328909</c:v>
                </c:pt>
                <c:pt idx="12">
                  <c:v>580.68199842328909</c:v>
                </c:pt>
                <c:pt idx="13">
                  <c:v>580.68199842328909</c:v>
                </c:pt>
                <c:pt idx="14">
                  <c:v>580.68199842328909</c:v>
                </c:pt>
                <c:pt idx="15">
                  <c:v>578.32347385472997</c:v>
                </c:pt>
                <c:pt idx="16">
                  <c:v>578.32347385472997</c:v>
                </c:pt>
                <c:pt idx="17">
                  <c:v>578.32347385472997</c:v>
                </c:pt>
                <c:pt idx="18">
                  <c:v>578.32347385472997</c:v>
                </c:pt>
                <c:pt idx="19">
                  <c:v>578.32347385472997</c:v>
                </c:pt>
                <c:pt idx="20">
                  <c:v>560.17590013054985</c:v>
                </c:pt>
                <c:pt idx="21">
                  <c:v>560.17590013054985</c:v>
                </c:pt>
                <c:pt idx="22">
                  <c:v>560.17590013054985</c:v>
                </c:pt>
                <c:pt idx="23">
                  <c:v>560.17590013054985</c:v>
                </c:pt>
                <c:pt idx="24">
                  <c:v>560.17590013054985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1-495D-B6D9-87EFD530E87E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(IMI)'!$C$91:$C$135</c:f>
              <c:numCache>
                <c:formatCode>0.00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>
                  <c:v>509</c:v>
                </c:pt>
                <c:pt idx="6">
                  <c:v>516</c:v>
                </c:pt>
                <c:pt idx="7">
                  <c:v>370</c:v>
                </c:pt>
                <c:pt idx="8">
                  <c:v>455</c:v>
                </c:pt>
                <c:pt idx="9">
                  <c:v>503</c:v>
                </c:pt>
                <c:pt idx="10">
                  <c:v>326</c:v>
                </c:pt>
                <c:pt idx="11">
                  <c:v>217</c:v>
                </c:pt>
                <c:pt idx="12">
                  <c:v>327</c:v>
                </c:pt>
                <c:pt idx="13">
                  <c:v>377</c:v>
                </c:pt>
                <c:pt idx="14">
                  <c:v>333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FBSA (IMI)'!$O$91:$O$135</c:f>
              <c:numCache>
                <c:formatCode>0.00</c:formatCode>
                <c:ptCount val="45"/>
                <c:pt idx="0">
                  <c:v>566.54590943586425</c:v>
                </c:pt>
                <c:pt idx="1">
                  <c:v>566.54590943586425</c:v>
                </c:pt>
                <c:pt idx="2">
                  <c:v>566.54590943586425</c:v>
                </c:pt>
                <c:pt idx="3">
                  <c:v>566.54590943586425</c:v>
                </c:pt>
                <c:pt idx="4">
                  <c:v>566.54590943586425</c:v>
                </c:pt>
                <c:pt idx="5">
                  <c:v>495.57387002126586</c:v>
                </c:pt>
                <c:pt idx="6">
                  <c:v>495.57387002126586</c:v>
                </c:pt>
                <c:pt idx="7">
                  <c:v>495.57387002126586</c:v>
                </c:pt>
                <c:pt idx="8">
                  <c:v>495.57387002126586</c:v>
                </c:pt>
                <c:pt idx="9">
                  <c:v>495.57387002126586</c:v>
                </c:pt>
                <c:pt idx="10">
                  <c:v>268.55219743288956</c:v>
                </c:pt>
                <c:pt idx="11">
                  <c:v>268.55219743288956</c:v>
                </c:pt>
                <c:pt idx="12">
                  <c:v>268.55219743288956</c:v>
                </c:pt>
                <c:pt idx="13">
                  <c:v>268.55219743288956</c:v>
                </c:pt>
                <c:pt idx="14">
                  <c:v>268.55219743288956</c:v>
                </c:pt>
                <c:pt idx="15">
                  <c:v>65.639341098079655</c:v>
                </c:pt>
                <c:pt idx="16">
                  <c:v>65.639341098079655</c:v>
                </c:pt>
                <c:pt idx="17">
                  <c:v>65.639341098079655</c:v>
                </c:pt>
                <c:pt idx="18">
                  <c:v>65.639341098079655</c:v>
                </c:pt>
                <c:pt idx="19">
                  <c:v>65.639341098079655</c:v>
                </c:pt>
                <c:pt idx="20">
                  <c:v>10.762679290009658</c:v>
                </c:pt>
                <c:pt idx="21">
                  <c:v>10.762679290009658</c:v>
                </c:pt>
                <c:pt idx="22">
                  <c:v>10.762679290009658</c:v>
                </c:pt>
                <c:pt idx="23">
                  <c:v>10.762679290009658</c:v>
                </c:pt>
                <c:pt idx="24">
                  <c:v>10.762679290009658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1-495D-B6D9-87EFD530E87E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FBSA (IMI)'!$C$136:$C$225</c:f>
              <c:numCache>
                <c:formatCode>0.00</c:formatCode>
                <c:ptCount val="90"/>
                <c:pt idx="0">
                  <c:v>680</c:v>
                </c:pt>
                <c:pt idx="1">
                  <c:v>652</c:v>
                </c:pt>
                <c:pt idx="2">
                  <c:v>612</c:v>
                </c:pt>
                <c:pt idx="3">
                  <c:v>556</c:v>
                </c:pt>
                <c:pt idx="4">
                  <c:v>622</c:v>
                </c:pt>
                <c:pt idx="5">
                  <c:v>498</c:v>
                </c:pt>
                <c:pt idx="6">
                  <c:v>540</c:v>
                </c:pt>
                <c:pt idx="7">
                  <c:v>479</c:v>
                </c:pt>
                <c:pt idx="8">
                  <c:v>481</c:v>
                </c:pt>
                <c:pt idx="9">
                  <c:v>480</c:v>
                </c:pt>
                <c:pt idx="10">
                  <c:v>527</c:v>
                </c:pt>
                <c:pt idx="11">
                  <c:v>509</c:v>
                </c:pt>
                <c:pt idx="12">
                  <c:v>417</c:v>
                </c:pt>
                <c:pt idx="13">
                  <c:v>626</c:v>
                </c:pt>
                <c:pt idx="14">
                  <c:v>309</c:v>
                </c:pt>
                <c:pt idx="15">
                  <c:v>50</c:v>
                </c:pt>
                <c:pt idx="16">
                  <c:v>132</c:v>
                </c:pt>
                <c:pt idx="17">
                  <c:v>156</c:v>
                </c:pt>
                <c:pt idx="18">
                  <c:v>265</c:v>
                </c:pt>
                <c:pt idx="19">
                  <c:v>226</c:v>
                </c:pt>
                <c:pt idx="20">
                  <c:v>5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  <c:pt idx="25">
                  <c:v>680</c:v>
                </c:pt>
                <c:pt idx="26">
                  <c:v>509</c:v>
                </c:pt>
                <c:pt idx="27">
                  <c:v>442</c:v>
                </c:pt>
                <c:pt idx="28">
                  <c:v>544</c:v>
                </c:pt>
                <c:pt idx="29">
                  <c:v>541</c:v>
                </c:pt>
                <c:pt idx="30">
                  <c:v>379</c:v>
                </c:pt>
                <c:pt idx="31">
                  <c:v>510</c:v>
                </c:pt>
                <c:pt idx="32">
                  <c:v>473</c:v>
                </c:pt>
                <c:pt idx="33">
                  <c:v>626</c:v>
                </c:pt>
                <c:pt idx="34">
                  <c:v>483</c:v>
                </c:pt>
                <c:pt idx="35">
                  <c:v>559</c:v>
                </c:pt>
                <c:pt idx="36">
                  <c:v>377</c:v>
                </c:pt>
                <c:pt idx="37">
                  <c:v>439</c:v>
                </c:pt>
                <c:pt idx="38">
                  <c:v>471</c:v>
                </c:pt>
                <c:pt idx="39">
                  <c:v>409</c:v>
                </c:pt>
                <c:pt idx="40">
                  <c:v>484</c:v>
                </c:pt>
                <c:pt idx="41">
                  <c:v>556</c:v>
                </c:pt>
                <c:pt idx="42">
                  <c:v>547</c:v>
                </c:pt>
                <c:pt idx="43">
                  <c:v>502</c:v>
                </c:pt>
                <c:pt idx="44">
                  <c:v>610</c:v>
                </c:pt>
                <c:pt idx="45">
                  <c:v>383</c:v>
                </c:pt>
                <c:pt idx="46">
                  <c:v>422</c:v>
                </c:pt>
                <c:pt idx="47">
                  <c:v>470</c:v>
                </c:pt>
                <c:pt idx="48">
                  <c:v>541</c:v>
                </c:pt>
                <c:pt idx="49">
                  <c:v>341</c:v>
                </c:pt>
                <c:pt idx="50">
                  <c:v>564</c:v>
                </c:pt>
                <c:pt idx="51">
                  <c:v>690</c:v>
                </c:pt>
                <c:pt idx="52">
                  <c:v>516</c:v>
                </c:pt>
                <c:pt idx="53">
                  <c:v>592</c:v>
                </c:pt>
                <c:pt idx="54">
                  <c:v>670</c:v>
                </c:pt>
                <c:pt idx="55">
                  <c:v>425</c:v>
                </c:pt>
                <c:pt idx="56">
                  <c:v>563</c:v>
                </c:pt>
                <c:pt idx="57">
                  <c:v>606</c:v>
                </c:pt>
                <c:pt idx="58">
                  <c:v>540</c:v>
                </c:pt>
                <c:pt idx="59">
                  <c:v>520</c:v>
                </c:pt>
                <c:pt idx="60">
                  <c:v>523</c:v>
                </c:pt>
                <c:pt idx="61">
                  <c:v>472</c:v>
                </c:pt>
                <c:pt idx="62">
                  <c:v>496</c:v>
                </c:pt>
                <c:pt idx="63">
                  <c:v>590</c:v>
                </c:pt>
                <c:pt idx="64">
                  <c:v>465</c:v>
                </c:pt>
                <c:pt idx="65">
                  <c:v>348</c:v>
                </c:pt>
                <c:pt idx="66">
                  <c:v>346</c:v>
                </c:pt>
                <c:pt idx="67">
                  <c:v>399</c:v>
                </c:pt>
                <c:pt idx="68">
                  <c:v>364</c:v>
                </c:pt>
                <c:pt idx="69">
                  <c:v>396</c:v>
                </c:pt>
                <c:pt idx="70">
                  <c:v>13</c:v>
                </c:pt>
                <c:pt idx="71">
                  <c:v>28</c:v>
                </c:pt>
                <c:pt idx="72">
                  <c:v>16</c:v>
                </c:pt>
                <c:pt idx="73">
                  <c:v>36</c:v>
                </c:pt>
                <c:pt idx="74">
                  <c:v>23</c:v>
                </c:pt>
              </c:numCache>
            </c:numRef>
          </c:xVal>
          <c:yVal>
            <c:numRef>
              <c:f>'CA - MPs FBSA (IMI)'!$O$136:$O$225</c:f>
              <c:numCache>
                <c:formatCode>0.00</c:formatCode>
                <c:ptCount val="90"/>
                <c:pt idx="0">
                  <c:v>575.60305861023971</c:v>
                </c:pt>
                <c:pt idx="1">
                  <c:v>575.60305861023971</c:v>
                </c:pt>
                <c:pt idx="2">
                  <c:v>575.60305861023971</c:v>
                </c:pt>
                <c:pt idx="3">
                  <c:v>575.60305861023971</c:v>
                </c:pt>
                <c:pt idx="4">
                  <c:v>575.60305861023971</c:v>
                </c:pt>
                <c:pt idx="5">
                  <c:v>546.14039295616101</c:v>
                </c:pt>
                <c:pt idx="6">
                  <c:v>546.14039295616101</c:v>
                </c:pt>
                <c:pt idx="7">
                  <c:v>546.14039295616101</c:v>
                </c:pt>
                <c:pt idx="8">
                  <c:v>546.14039295616101</c:v>
                </c:pt>
                <c:pt idx="9">
                  <c:v>546.14039295616101</c:v>
                </c:pt>
                <c:pt idx="10">
                  <c:v>405.11770237617935</c:v>
                </c:pt>
                <c:pt idx="11">
                  <c:v>405.11770237617935</c:v>
                </c:pt>
                <c:pt idx="12">
                  <c:v>405.11770237617935</c:v>
                </c:pt>
                <c:pt idx="13">
                  <c:v>405.11770237617935</c:v>
                </c:pt>
                <c:pt idx="14">
                  <c:v>405.11770237617935</c:v>
                </c:pt>
                <c:pt idx="15">
                  <c:v>146.59825757046036</c:v>
                </c:pt>
                <c:pt idx="16">
                  <c:v>146.59825757046036</c:v>
                </c:pt>
                <c:pt idx="17">
                  <c:v>146.59825757046036</c:v>
                </c:pt>
                <c:pt idx="18">
                  <c:v>146.59825757046036</c:v>
                </c:pt>
                <c:pt idx="19">
                  <c:v>146.59825757046036</c:v>
                </c:pt>
                <c:pt idx="20">
                  <c:v>27.178840740720521</c:v>
                </c:pt>
                <c:pt idx="21">
                  <c:v>27.178840740720521</c:v>
                </c:pt>
                <c:pt idx="22">
                  <c:v>27.178840740720521</c:v>
                </c:pt>
                <c:pt idx="23">
                  <c:v>27.178840740720521</c:v>
                </c:pt>
                <c:pt idx="24">
                  <c:v>27.178840740720521</c:v>
                </c:pt>
                <c:pt idx="25">
                  <c:v>580.92420462232326</c:v>
                </c:pt>
                <c:pt idx="26">
                  <c:v>580.92420462232326</c:v>
                </c:pt>
                <c:pt idx="27">
                  <c:v>580.92420462232326</c:v>
                </c:pt>
                <c:pt idx="28">
                  <c:v>580.92420462232326</c:v>
                </c:pt>
                <c:pt idx="29">
                  <c:v>580.92420462232326</c:v>
                </c:pt>
                <c:pt idx="30">
                  <c:v>580.34510026536373</c:v>
                </c:pt>
                <c:pt idx="31">
                  <c:v>580.34510026536373</c:v>
                </c:pt>
                <c:pt idx="32">
                  <c:v>580.34510026536373</c:v>
                </c:pt>
                <c:pt idx="33">
                  <c:v>580.34510026536373</c:v>
                </c:pt>
                <c:pt idx="34">
                  <c:v>580.34510026536373</c:v>
                </c:pt>
                <c:pt idx="35">
                  <c:v>576.32538336024459</c:v>
                </c:pt>
                <c:pt idx="36">
                  <c:v>576.32538336024459</c:v>
                </c:pt>
                <c:pt idx="37">
                  <c:v>576.32538336024459</c:v>
                </c:pt>
                <c:pt idx="38">
                  <c:v>576.32538336024459</c:v>
                </c:pt>
                <c:pt idx="39">
                  <c:v>576.32538336024459</c:v>
                </c:pt>
                <c:pt idx="40">
                  <c:v>549.39843798381594</c:v>
                </c:pt>
                <c:pt idx="41">
                  <c:v>549.39843798381594</c:v>
                </c:pt>
                <c:pt idx="42">
                  <c:v>549.39843798381594</c:v>
                </c:pt>
                <c:pt idx="43">
                  <c:v>549.39843798381594</c:v>
                </c:pt>
                <c:pt idx="44">
                  <c:v>549.39843798381594</c:v>
                </c:pt>
                <c:pt idx="45">
                  <c:v>410.69471424131035</c:v>
                </c:pt>
                <c:pt idx="46">
                  <c:v>410.69471424131035</c:v>
                </c:pt>
                <c:pt idx="47">
                  <c:v>410.69471424131035</c:v>
                </c:pt>
                <c:pt idx="48">
                  <c:v>410.69471424131035</c:v>
                </c:pt>
                <c:pt idx="49">
                  <c:v>410.69471424131035</c:v>
                </c:pt>
                <c:pt idx="50">
                  <c:v>579.76102152615499</c:v>
                </c:pt>
                <c:pt idx="51">
                  <c:v>579.76102152615499</c:v>
                </c:pt>
                <c:pt idx="52">
                  <c:v>579.76102152615499</c:v>
                </c:pt>
                <c:pt idx="53">
                  <c:v>579.76102152615499</c:v>
                </c:pt>
                <c:pt idx="54">
                  <c:v>579.76102152615499</c:v>
                </c:pt>
                <c:pt idx="55">
                  <c:v>572.5084989594709</c:v>
                </c:pt>
                <c:pt idx="56">
                  <c:v>572.5084989594709</c:v>
                </c:pt>
                <c:pt idx="57">
                  <c:v>572.5084989594709</c:v>
                </c:pt>
                <c:pt idx="58">
                  <c:v>572.5084989594709</c:v>
                </c:pt>
                <c:pt idx="59">
                  <c:v>572.5084989594709</c:v>
                </c:pt>
                <c:pt idx="60">
                  <c:v>527.19490085093366</c:v>
                </c:pt>
                <c:pt idx="61">
                  <c:v>527.19490085093366</c:v>
                </c:pt>
                <c:pt idx="62">
                  <c:v>527.19490085093366</c:v>
                </c:pt>
                <c:pt idx="63">
                  <c:v>527.19490085093366</c:v>
                </c:pt>
                <c:pt idx="64">
                  <c:v>527.19490085093366</c:v>
                </c:pt>
                <c:pt idx="65">
                  <c:v>340.50260362597288</c:v>
                </c:pt>
                <c:pt idx="66">
                  <c:v>340.50260362597288</c:v>
                </c:pt>
                <c:pt idx="67">
                  <c:v>340.50260362597288</c:v>
                </c:pt>
                <c:pt idx="68">
                  <c:v>340.50260362597288</c:v>
                </c:pt>
                <c:pt idx="69">
                  <c:v>340.50260362597288</c:v>
                </c:pt>
                <c:pt idx="70">
                  <c:v>97.507555098530418</c:v>
                </c:pt>
                <c:pt idx="71">
                  <c:v>97.507555098530418</c:v>
                </c:pt>
                <c:pt idx="72">
                  <c:v>97.507555098530418</c:v>
                </c:pt>
                <c:pt idx="73">
                  <c:v>97.507555098530418</c:v>
                </c:pt>
                <c:pt idx="74">
                  <c:v>97.507555098530418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51-495D-B6D9-87EFD530E87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FBSA (IMI)'!$S$2:$S$3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51-495D-B6D9-87EFD530E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FBSA (IMI)'!$C$25:$C$90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7B-4CE1-A2C7-E9F2A8346F0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FBSA (IMI)'!$AD$4:$AD$16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581.01331457349852</c:v>
                </c:pt>
                <c:pt idx="2">
                  <c:v>581.00334515496286</c:v>
                </c:pt>
                <c:pt idx="3">
                  <c:v>580.98146830349935</c:v>
                </c:pt>
                <c:pt idx="4">
                  <c:v>580.93346497251719</c:v>
                </c:pt>
                <c:pt idx="5">
                  <c:v>580.82814868433809</c:v>
                </c:pt>
                <c:pt idx="6">
                  <c:v>580.59716417594063</c:v>
                </c:pt>
                <c:pt idx="7">
                  <c:v>580.09090832977938</c:v>
                </c:pt>
                <c:pt idx="8">
                  <c:v>578.98301038842078</c:v>
                </c:pt>
                <c:pt idx="9">
                  <c:v>576.56648210595972</c:v>
                </c:pt>
                <c:pt idx="10">
                  <c:v>571.33343675998287</c:v>
                </c:pt>
                <c:pt idx="11">
                  <c:v>560.17590013054985</c:v>
                </c:pt>
                <c:pt idx="12">
                  <c:v>537.15526452191864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7B-4CE1-A2C7-E9F2A8346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FBSA (IMI)'!$B$25:$B$45,'CA - MPs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('CA - MPs FBSA (IMI)'!$C$25:$C$45,'CA - MPs FBSA (IMI)'!$C$91:$C$135)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551</c:v>
                </c:pt>
                <c:pt idx="22">
                  <c:v>367</c:v>
                </c:pt>
                <c:pt idx="23">
                  <c:v>589</c:v>
                </c:pt>
                <c:pt idx="24">
                  <c:v>419</c:v>
                </c:pt>
                <c:pt idx="25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AC-46BD-AB6E-DC0DE5E5D1F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MPs FBSA (IMI)'!$AK$4:$AK$16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559.47569644341274</c:v>
                </c:pt>
                <c:pt idx="2">
                  <c:v>538.31661441148265</c:v>
                </c:pt>
                <c:pt idx="3">
                  <c:v>499.40949365218228</c:v>
                </c:pt>
                <c:pt idx="4">
                  <c:v>434.69096634943639</c:v>
                </c:pt>
                <c:pt idx="5">
                  <c:v>343.10056405848366</c:v>
                </c:pt>
                <c:pt idx="6">
                  <c:v>239.25514558692623</c:v>
                </c:pt>
                <c:pt idx="7">
                  <c:v>147.37177406182542</c:v>
                </c:pt>
                <c:pt idx="8">
                  <c:v>82.279957085921694</c:v>
                </c:pt>
                <c:pt idx="9">
                  <c:v>43.081942882688267</c:v>
                </c:pt>
                <c:pt idx="10">
                  <c:v>21.743662680305935</c:v>
                </c:pt>
                <c:pt idx="11">
                  <c:v>10.762679290009658</c:v>
                </c:pt>
                <c:pt idx="12">
                  <c:v>5.2750063392790558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AC-46BD-AB6E-DC0DE5E5D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FBSA (IMI)'!$C$25:$C$90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D-4ADD-AAA9-DFDCD0FB5C3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FBSA (IMI)'!$AD$20:$AD$32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581.01331457349852</c:v>
                </c:pt>
                <c:pt idx="2">
                  <c:v>581.00334515496286</c:v>
                </c:pt>
                <c:pt idx="3">
                  <c:v>580.98146830349935</c:v>
                </c:pt>
                <c:pt idx="4">
                  <c:v>580.93346497251719</c:v>
                </c:pt>
                <c:pt idx="5">
                  <c:v>580.82814868433809</c:v>
                </c:pt>
                <c:pt idx="6">
                  <c:v>580.59716417594063</c:v>
                </c:pt>
                <c:pt idx="7">
                  <c:v>580.09090832977938</c:v>
                </c:pt>
                <c:pt idx="8">
                  <c:v>578.98301038842078</c:v>
                </c:pt>
                <c:pt idx="9">
                  <c:v>576.56648210595972</c:v>
                </c:pt>
                <c:pt idx="10">
                  <c:v>571.33343675998287</c:v>
                </c:pt>
                <c:pt idx="11">
                  <c:v>560.17590013054985</c:v>
                </c:pt>
                <c:pt idx="12">
                  <c:v>537.15526452191864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D-4ADD-AAA9-DFDCD0FB5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FBSA (IMI)'!$B$25:$B$45,'CA - MPs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('CA - MPs FBSA (IMI)'!$C$25:$C$45,'CA - MPs FBSA (IMI)'!$C$91:$C$135)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551</c:v>
                </c:pt>
                <c:pt idx="22">
                  <c:v>367</c:v>
                </c:pt>
                <c:pt idx="23">
                  <c:v>589</c:v>
                </c:pt>
                <c:pt idx="24">
                  <c:v>419</c:v>
                </c:pt>
                <c:pt idx="25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A-4110-919C-DE7404FAE23F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MPs FBSA (IMI)'!$AK$20:$AK$32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559.47569644341274</c:v>
                </c:pt>
                <c:pt idx="2">
                  <c:v>538.31661441148265</c:v>
                </c:pt>
                <c:pt idx="3">
                  <c:v>499.40949365218228</c:v>
                </c:pt>
                <c:pt idx="4">
                  <c:v>434.69096634943639</c:v>
                </c:pt>
                <c:pt idx="5">
                  <c:v>343.10056405848366</c:v>
                </c:pt>
                <c:pt idx="6">
                  <c:v>239.25514558692623</c:v>
                </c:pt>
                <c:pt idx="7">
                  <c:v>147.37177406182542</c:v>
                </c:pt>
                <c:pt idx="8">
                  <c:v>82.279957085921694</c:v>
                </c:pt>
                <c:pt idx="9">
                  <c:v>43.081942882688267</c:v>
                </c:pt>
                <c:pt idx="10">
                  <c:v>21.743662680305935</c:v>
                </c:pt>
                <c:pt idx="11">
                  <c:v>10.762679290009658</c:v>
                </c:pt>
                <c:pt idx="12">
                  <c:v>5.2750063392790558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CA-4110-919C-DE7404FAE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FBSA (IMI)'!$C$25:$C$90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9-44EF-B013-C2DA1095931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FBSA (IMI)'!$AD$37:$AD$49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581.01331457349852</c:v>
                </c:pt>
                <c:pt idx="2">
                  <c:v>581.00334515496286</c:v>
                </c:pt>
                <c:pt idx="3">
                  <c:v>580.98146830349935</c:v>
                </c:pt>
                <c:pt idx="4">
                  <c:v>580.93346497251719</c:v>
                </c:pt>
                <c:pt idx="5">
                  <c:v>580.82814868433809</c:v>
                </c:pt>
                <c:pt idx="6">
                  <c:v>580.59716417594063</c:v>
                </c:pt>
                <c:pt idx="7">
                  <c:v>580.09090832977938</c:v>
                </c:pt>
                <c:pt idx="8">
                  <c:v>578.98301038842078</c:v>
                </c:pt>
                <c:pt idx="9">
                  <c:v>576.56648210595972</c:v>
                </c:pt>
                <c:pt idx="10">
                  <c:v>571.33343675998287</c:v>
                </c:pt>
                <c:pt idx="11">
                  <c:v>560.17590013054985</c:v>
                </c:pt>
                <c:pt idx="12" formatCode="0.00">
                  <c:v>537.15526452191864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9-44EF-B013-C2DA10959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FBSA (IMI)'!$A$25:$A$90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FBSA (IMI)'!$C$25:$C$90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D-436B-8B99-1DDA5037286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FBSA (IMI)'!$AD$54:$AD$66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581.01331457349852</c:v>
                </c:pt>
                <c:pt idx="2">
                  <c:v>581.00334515496286</c:v>
                </c:pt>
                <c:pt idx="3">
                  <c:v>580.98146830349935</c:v>
                </c:pt>
                <c:pt idx="4">
                  <c:v>580.93346497251719</c:v>
                </c:pt>
                <c:pt idx="5">
                  <c:v>580.82814868433809</c:v>
                </c:pt>
                <c:pt idx="6">
                  <c:v>580.59716417594063</c:v>
                </c:pt>
                <c:pt idx="7">
                  <c:v>580.09090832977938</c:v>
                </c:pt>
                <c:pt idx="8">
                  <c:v>578.98301038842078</c:v>
                </c:pt>
                <c:pt idx="9">
                  <c:v>576.56648210595972</c:v>
                </c:pt>
                <c:pt idx="10">
                  <c:v>571.33343675998287</c:v>
                </c:pt>
                <c:pt idx="11">
                  <c:v>560.17590013054985</c:v>
                </c:pt>
                <c:pt idx="12" formatCode="0.00">
                  <c:v>537.15526452191864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8D-436B-8B99-1DDA5037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FBSA (IMI)'!$B$25:$B$45,'CA - MPs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('CA - MPs FBSA (IMI)'!$C$25:$C$45,'CA - MPs FBSA (IMI)'!$C$91:$C$135)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551</c:v>
                </c:pt>
                <c:pt idx="22">
                  <c:v>367</c:v>
                </c:pt>
                <c:pt idx="23">
                  <c:v>589</c:v>
                </c:pt>
                <c:pt idx="24">
                  <c:v>419</c:v>
                </c:pt>
                <c:pt idx="25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8-4AAF-9A66-11BF746F090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MPs FBSA (IMI)'!$AK$38:$AK$50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559.47569644341274</c:v>
                </c:pt>
                <c:pt idx="2">
                  <c:v>538.31661441148265</c:v>
                </c:pt>
                <c:pt idx="3">
                  <c:v>499.40949365218228</c:v>
                </c:pt>
                <c:pt idx="4">
                  <c:v>434.69096634943639</c:v>
                </c:pt>
                <c:pt idx="5">
                  <c:v>343.10056405848366</c:v>
                </c:pt>
                <c:pt idx="6">
                  <c:v>239.25514558692623</c:v>
                </c:pt>
                <c:pt idx="7">
                  <c:v>147.37177406182542</c:v>
                </c:pt>
                <c:pt idx="8">
                  <c:v>82.279957085921694</c:v>
                </c:pt>
                <c:pt idx="9">
                  <c:v>43.081942882688267</c:v>
                </c:pt>
                <c:pt idx="10">
                  <c:v>21.743662680305935</c:v>
                </c:pt>
                <c:pt idx="11">
                  <c:v>10.762679290009658</c:v>
                </c:pt>
                <c:pt idx="12" formatCode="0.00">
                  <c:v>5.2750063392790558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58-4AAF-9A66-11BF746F0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FBSA (IMI)'!$B$25:$B$45,'CA - MPs FBSA (IMI)'!$B$91:$B$135)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('CA - MPs FBSA (IMI)'!$C$25:$C$45,'CA - MPs FBSA (IMI)'!$C$91:$C$135)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551</c:v>
                </c:pt>
                <c:pt idx="22">
                  <c:v>367</c:v>
                </c:pt>
                <c:pt idx="23">
                  <c:v>589</c:v>
                </c:pt>
                <c:pt idx="24">
                  <c:v>419</c:v>
                </c:pt>
                <c:pt idx="25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D2-40FD-B290-06EB5E67B41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FBSA (IMI)'!$AJ$54:$AJ$66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MPs FBSA (IMI)'!$AK$54:$AK$66</c:f>
              <c:numCache>
                <c:formatCode>General</c:formatCode>
                <c:ptCount val="13"/>
                <c:pt idx="0">
                  <c:v>581.02166082504834</c:v>
                </c:pt>
                <c:pt idx="1">
                  <c:v>559.47569644341274</c:v>
                </c:pt>
                <c:pt idx="2">
                  <c:v>538.31661441148265</c:v>
                </c:pt>
                <c:pt idx="3">
                  <c:v>499.40949365218228</c:v>
                </c:pt>
                <c:pt idx="4">
                  <c:v>434.69096634943639</c:v>
                </c:pt>
                <c:pt idx="5">
                  <c:v>343.10056405848366</c:v>
                </c:pt>
                <c:pt idx="6">
                  <c:v>239.25514558692623</c:v>
                </c:pt>
                <c:pt idx="7">
                  <c:v>147.37177406182542</c:v>
                </c:pt>
                <c:pt idx="8">
                  <c:v>82.279957085921694</c:v>
                </c:pt>
                <c:pt idx="9">
                  <c:v>43.081942882688267</c:v>
                </c:pt>
                <c:pt idx="10">
                  <c:v>21.743662680305935</c:v>
                </c:pt>
                <c:pt idx="11">
                  <c:v>10.762679290009658</c:v>
                </c:pt>
                <c:pt idx="12" formatCode="0.00">
                  <c:v>5.2750063392790558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2-40FD-B290-06EB5E67B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IMI (FBSA)'!$E$46:$E$90</c:f>
              <c:numCache>
                <c:formatCode>0.00</c:formatCode>
                <c:ptCount val="45"/>
                <c:pt idx="0">
                  <c:v>594.07853345027775</c:v>
                </c:pt>
                <c:pt idx="1">
                  <c:v>594.07853345027775</c:v>
                </c:pt>
                <c:pt idx="2">
                  <c:v>594.07853345027775</c:v>
                </c:pt>
                <c:pt idx="3">
                  <c:v>594.07853345027775</c:v>
                </c:pt>
                <c:pt idx="4">
                  <c:v>594.07853345027775</c:v>
                </c:pt>
                <c:pt idx="5">
                  <c:v>593.86609020890376</c:v>
                </c:pt>
                <c:pt idx="6">
                  <c:v>593.86609020890376</c:v>
                </c:pt>
                <c:pt idx="7">
                  <c:v>593.86609020890376</c:v>
                </c:pt>
                <c:pt idx="8">
                  <c:v>593.86609020890376</c:v>
                </c:pt>
                <c:pt idx="9">
                  <c:v>593.86609020890376</c:v>
                </c:pt>
                <c:pt idx="10">
                  <c:v>592.72183627412812</c:v>
                </c:pt>
                <c:pt idx="11">
                  <c:v>592.72183627412812</c:v>
                </c:pt>
                <c:pt idx="12">
                  <c:v>592.72183627412812</c:v>
                </c:pt>
                <c:pt idx="13">
                  <c:v>592.72183627412812</c:v>
                </c:pt>
                <c:pt idx="14">
                  <c:v>592.72183627412812</c:v>
                </c:pt>
                <c:pt idx="15">
                  <c:v>586.61996342952295</c:v>
                </c:pt>
                <c:pt idx="16">
                  <c:v>586.61996342952295</c:v>
                </c:pt>
                <c:pt idx="17">
                  <c:v>586.61996342952295</c:v>
                </c:pt>
                <c:pt idx="18">
                  <c:v>586.61996342952295</c:v>
                </c:pt>
                <c:pt idx="19">
                  <c:v>586.61996342952295</c:v>
                </c:pt>
                <c:pt idx="20">
                  <c:v>555.73464212828321</c:v>
                </c:pt>
                <c:pt idx="21">
                  <c:v>555.73464212828321</c:v>
                </c:pt>
                <c:pt idx="22">
                  <c:v>555.73464212828321</c:v>
                </c:pt>
                <c:pt idx="23">
                  <c:v>555.73464212828321</c:v>
                </c:pt>
                <c:pt idx="24">
                  <c:v>555.73464212828321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2-421F-BF4B-4889248436D5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MPs IMI (FBSA)'!$E$91:$E$135</c:f>
              <c:numCache>
                <c:formatCode>0.00</c:formatCode>
                <c:ptCount val="45"/>
                <c:pt idx="0">
                  <c:v>592.9128458333538</c:v>
                </c:pt>
                <c:pt idx="1">
                  <c:v>592.9128458333538</c:v>
                </c:pt>
                <c:pt idx="2">
                  <c:v>592.9128458333538</c:v>
                </c:pt>
                <c:pt idx="3">
                  <c:v>592.9128458333538</c:v>
                </c:pt>
                <c:pt idx="4">
                  <c:v>592.9128458333538</c:v>
                </c:pt>
                <c:pt idx="5">
                  <c:v>584.04746743044166</c:v>
                </c:pt>
                <c:pt idx="6">
                  <c:v>584.04746743044166</c:v>
                </c:pt>
                <c:pt idx="7">
                  <c:v>584.04746743044166</c:v>
                </c:pt>
                <c:pt idx="8">
                  <c:v>584.04746743044166</c:v>
                </c:pt>
                <c:pt idx="9">
                  <c:v>584.04746743044166</c:v>
                </c:pt>
                <c:pt idx="10">
                  <c:v>518.68006136462816</c:v>
                </c:pt>
                <c:pt idx="11">
                  <c:v>518.68006136462816</c:v>
                </c:pt>
                <c:pt idx="12">
                  <c:v>518.68006136462816</c:v>
                </c:pt>
                <c:pt idx="13">
                  <c:v>518.68006136462816</c:v>
                </c:pt>
                <c:pt idx="14">
                  <c:v>518.68006136462816</c:v>
                </c:pt>
                <c:pt idx="15">
                  <c:v>266.90130505885196</c:v>
                </c:pt>
                <c:pt idx="16">
                  <c:v>266.90130505885196</c:v>
                </c:pt>
                <c:pt idx="17">
                  <c:v>266.90130505885196</c:v>
                </c:pt>
                <c:pt idx="18">
                  <c:v>266.90130505885196</c:v>
                </c:pt>
                <c:pt idx="19">
                  <c:v>266.90130505885196</c:v>
                </c:pt>
                <c:pt idx="20">
                  <c:v>52.421708724260178</c:v>
                </c:pt>
                <c:pt idx="21">
                  <c:v>52.421708724260178</c:v>
                </c:pt>
                <c:pt idx="22">
                  <c:v>52.421708724260178</c:v>
                </c:pt>
                <c:pt idx="23">
                  <c:v>52.421708724260178</c:v>
                </c:pt>
                <c:pt idx="24">
                  <c:v>52.421708724260178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2-421F-BF4B-4889248436D5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(FBSA)'!$C$136:$C$225</c:f>
              <c:numCache>
                <c:formatCode>0.00</c:formatCode>
                <c:ptCount val="90"/>
                <c:pt idx="0">
                  <c:v>562</c:v>
                </c:pt>
                <c:pt idx="1">
                  <c:v>373</c:v>
                </c:pt>
                <c:pt idx="2">
                  <c:v>728</c:v>
                </c:pt>
                <c:pt idx="3">
                  <c:v>558</c:v>
                </c:pt>
                <c:pt idx="4">
                  <c:v>428</c:v>
                </c:pt>
                <c:pt idx="5">
                  <c:v>685</c:v>
                </c:pt>
                <c:pt idx="6">
                  <c:v>613</c:v>
                </c:pt>
                <c:pt idx="7">
                  <c:v>649</c:v>
                </c:pt>
                <c:pt idx="8">
                  <c:v>530</c:v>
                </c:pt>
                <c:pt idx="9">
                  <c:v>483</c:v>
                </c:pt>
                <c:pt idx="10">
                  <c:v>495</c:v>
                </c:pt>
                <c:pt idx="11">
                  <c:v>576</c:v>
                </c:pt>
                <c:pt idx="12">
                  <c:v>564</c:v>
                </c:pt>
                <c:pt idx="13">
                  <c:v>635</c:v>
                </c:pt>
                <c:pt idx="14">
                  <c:v>605</c:v>
                </c:pt>
                <c:pt idx="15">
                  <c:v>405</c:v>
                </c:pt>
                <c:pt idx="16">
                  <c:v>299</c:v>
                </c:pt>
                <c:pt idx="17">
                  <c:v>333</c:v>
                </c:pt>
                <c:pt idx="18">
                  <c:v>241</c:v>
                </c:pt>
                <c:pt idx="19">
                  <c:v>436</c:v>
                </c:pt>
                <c:pt idx="20">
                  <c:v>124</c:v>
                </c:pt>
                <c:pt idx="21">
                  <c:v>177</c:v>
                </c:pt>
                <c:pt idx="22">
                  <c:v>53</c:v>
                </c:pt>
                <c:pt idx="23">
                  <c:v>142</c:v>
                </c:pt>
                <c:pt idx="24">
                  <c:v>72</c:v>
                </c:pt>
                <c:pt idx="25">
                  <c:v>550</c:v>
                </c:pt>
                <c:pt idx="26">
                  <c:v>398</c:v>
                </c:pt>
                <c:pt idx="27">
                  <c:v>499</c:v>
                </c:pt>
                <c:pt idx="28">
                  <c:v>489</c:v>
                </c:pt>
                <c:pt idx="29">
                  <c:v>538</c:v>
                </c:pt>
                <c:pt idx="30">
                  <c:v>473</c:v>
                </c:pt>
                <c:pt idx="31">
                  <c:v>612</c:v>
                </c:pt>
                <c:pt idx="32">
                  <c:v>563</c:v>
                </c:pt>
                <c:pt idx="33">
                  <c:v>473</c:v>
                </c:pt>
                <c:pt idx="34">
                  <c:v>442</c:v>
                </c:pt>
                <c:pt idx="35">
                  <c:v>420</c:v>
                </c:pt>
                <c:pt idx="36">
                  <c:v>492</c:v>
                </c:pt>
                <c:pt idx="37">
                  <c:v>530</c:v>
                </c:pt>
                <c:pt idx="38">
                  <c:v>460</c:v>
                </c:pt>
                <c:pt idx="39">
                  <c:v>572</c:v>
                </c:pt>
                <c:pt idx="40">
                  <c:v>584</c:v>
                </c:pt>
                <c:pt idx="41">
                  <c:v>565</c:v>
                </c:pt>
                <c:pt idx="42">
                  <c:v>404</c:v>
                </c:pt>
                <c:pt idx="43">
                  <c:v>601</c:v>
                </c:pt>
                <c:pt idx="44">
                  <c:v>597</c:v>
                </c:pt>
                <c:pt idx="45">
                  <c:v>438</c:v>
                </c:pt>
                <c:pt idx="46">
                  <c:v>491</c:v>
                </c:pt>
                <c:pt idx="47">
                  <c:v>561</c:v>
                </c:pt>
                <c:pt idx="48">
                  <c:v>541</c:v>
                </c:pt>
                <c:pt idx="49">
                  <c:v>468</c:v>
                </c:pt>
                <c:pt idx="50">
                  <c:v>481</c:v>
                </c:pt>
                <c:pt idx="51">
                  <c:v>565</c:v>
                </c:pt>
                <c:pt idx="52">
                  <c:v>504</c:v>
                </c:pt>
                <c:pt idx="53">
                  <c:v>494</c:v>
                </c:pt>
                <c:pt idx="54">
                  <c:v>574</c:v>
                </c:pt>
                <c:pt idx="55">
                  <c:v>519</c:v>
                </c:pt>
                <c:pt idx="56">
                  <c:v>505</c:v>
                </c:pt>
                <c:pt idx="57">
                  <c:v>492</c:v>
                </c:pt>
                <c:pt idx="58">
                  <c:v>617</c:v>
                </c:pt>
                <c:pt idx="59">
                  <c:v>522</c:v>
                </c:pt>
                <c:pt idx="60">
                  <c:v>448</c:v>
                </c:pt>
                <c:pt idx="61">
                  <c:v>600</c:v>
                </c:pt>
                <c:pt idx="62">
                  <c:v>575</c:v>
                </c:pt>
                <c:pt idx="63">
                  <c:v>445</c:v>
                </c:pt>
                <c:pt idx="64">
                  <c:v>391</c:v>
                </c:pt>
                <c:pt idx="65">
                  <c:v>378</c:v>
                </c:pt>
                <c:pt idx="66">
                  <c:v>424</c:v>
                </c:pt>
                <c:pt idx="68">
                  <c:v>353</c:v>
                </c:pt>
                <c:pt idx="69">
                  <c:v>294</c:v>
                </c:pt>
                <c:pt idx="70">
                  <c:v>301</c:v>
                </c:pt>
                <c:pt idx="71">
                  <c:v>513</c:v>
                </c:pt>
                <c:pt idx="72">
                  <c:v>371</c:v>
                </c:pt>
                <c:pt idx="73">
                  <c:v>207</c:v>
                </c:pt>
                <c:pt idx="74">
                  <c:v>317</c:v>
                </c:pt>
              </c:numCache>
            </c:numRef>
          </c:xVal>
          <c:yVal>
            <c:numRef>
              <c:f>'CA - MPs IMI (FBSA)'!$E$136:$E$225</c:f>
              <c:numCache>
                <c:formatCode>0.00</c:formatCode>
                <c:ptCount val="90"/>
                <c:pt idx="0">
                  <c:v>593.4669167493546</c:v>
                </c:pt>
                <c:pt idx="1">
                  <c:v>593.4669167493546</c:v>
                </c:pt>
                <c:pt idx="2">
                  <c:v>593.4669167493546</c:v>
                </c:pt>
                <c:pt idx="3">
                  <c:v>593.4669167493546</c:v>
                </c:pt>
                <c:pt idx="4">
                  <c:v>593.4669167493546</c:v>
                </c:pt>
                <c:pt idx="5">
                  <c:v>588.84223512148606</c:v>
                </c:pt>
                <c:pt idx="6">
                  <c:v>588.84223512148606</c:v>
                </c:pt>
                <c:pt idx="7">
                  <c:v>588.84223512148606</c:v>
                </c:pt>
                <c:pt idx="8">
                  <c:v>588.84223512148606</c:v>
                </c:pt>
                <c:pt idx="9">
                  <c:v>588.84223512148606</c:v>
                </c:pt>
                <c:pt idx="10">
                  <c:v>553.75454498415013</c:v>
                </c:pt>
                <c:pt idx="11">
                  <c:v>553.75454498415013</c:v>
                </c:pt>
                <c:pt idx="12">
                  <c:v>553.75454498415013</c:v>
                </c:pt>
                <c:pt idx="13">
                  <c:v>553.75454498415013</c:v>
                </c:pt>
                <c:pt idx="14">
                  <c:v>553.75454498415013</c:v>
                </c:pt>
                <c:pt idx="15">
                  <c:v>372.34776016095691</c:v>
                </c:pt>
                <c:pt idx="16">
                  <c:v>372.34776016095691</c:v>
                </c:pt>
                <c:pt idx="17">
                  <c:v>372.34776016095691</c:v>
                </c:pt>
                <c:pt idx="18">
                  <c:v>372.34776016095691</c:v>
                </c:pt>
                <c:pt idx="19">
                  <c:v>372.34776016095691</c:v>
                </c:pt>
                <c:pt idx="20">
                  <c:v>100.87516635677687</c:v>
                </c:pt>
                <c:pt idx="21">
                  <c:v>100.87516635677687</c:v>
                </c:pt>
                <c:pt idx="22">
                  <c:v>100.87516635677687</c:v>
                </c:pt>
                <c:pt idx="23">
                  <c:v>100.87516635677687</c:v>
                </c:pt>
                <c:pt idx="24">
                  <c:v>100.87516635677687</c:v>
                </c:pt>
                <c:pt idx="25">
                  <c:v>593.99091909865092</c:v>
                </c:pt>
                <c:pt idx="26">
                  <c:v>593.99091909865092</c:v>
                </c:pt>
                <c:pt idx="27">
                  <c:v>593.99091909865092</c:v>
                </c:pt>
                <c:pt idx="28">
                  <c:v>593.99091909865092</c:v>
                </c:pt>
                <c:pt idx="29">
                  <c:v>593.99091909865092</c:v>
                </c:pt>
                <c:pt idx="30">
                  <c:v>593.22262043868704</c:v>
                </c:pt>
                <c:pt idx="31">
                  <c:v>593.22262043868704</c:v>
                </c:pt>
                <c:pt idx="32">
                  <c:v>593.22262043868704</c:v>
                </c:pt>
                <c:pt idx="33">
                  <c:v>593.22262043868704</c:v>
                </c:pt>
                <c:pt idx="34">
                  <c:v>593.22262043868704</c:v>
                </c:pt>
                <c:pt idx="35">
                  <c:v>588.0469796695038</c:v>
                </c:pt>
                <c:pt idx="36">
                  <c:v>588.0469796695038</c:v>
                </c:pt>
                <c:pt idx="37">
                  <c:v>588.0469796695038</c:v>
                </c:pt>
                <c:pt idx="38">
                  <c:v>588.0469796695038</c:v>
                </c:pt>
                <c:pt idx="39">
                  <c:v>588.0469796695038</c:v>
                </c:pt>
                <c:pt idx="40">
                  <c:v>554.52004818070054</c:v>
                </c:pt>
                <c:pt idx="41">
                  <c:v>554.52004818070054</c:v>
                </c:pt>
                <c:pt idx="42">
                  <c:v>554.52004818070054</c:v>
                </c:pt>
                <c:pt idx="43">
                  <c:v>554.52004818070054</c:v>
                </c:pt>
                <c:pt idx="44">
                  <c:v>554.52004818070054</c:v>
                </c:pt>
                <c:pt idx="45">
                  <c:v>395.43443220708406</c:v>
                </c:pt>
                <c:pt idx="46">
                  <c:v>395.43443220708406</c:v>
                </c:pt>
                <c:pt idx="47">
                  <c:v>395.43443220708406</c:v>
                </c:pt>
                <c:pt idx="48">
                  <c:v>395.43443220708406</c:v>
                </c:pt>
                <c:pt idx="49">
                  <c:v>395.43443220708406</c:v>
                </c:pt>
                <c:pt idx="50">
                  <c:v>593.80539505059687</c:v>
                </c:pt>
                <c:pt idx="51">
                  <c:v>593.80539505059687</c:v>
                </c:pt>
                <c:pt idx="52">
                  <c:v>593.80539505059687</c:v>
                </c:pt>
                <c:pt idx="53">
                  <c:v>593.80539505059687</c:v>
                </c:pt>
                <c:pt idx="54">
                  <c:v>593.80539505059687</c:v>
                </c:pt>
                <c:pt idx="55">
                  <c:v>591.71867934426973</c:v>
                </c:pt>
                <c:pt idx="56">
                  <c:v>591.71867934426973</c:v>
                </c:pt>
                <c:pt idx="57">
                  <c:v>591.71867934426973</c:v>
                </c:pt>
                <c:pt idx="58">
                  <c:v>591.71867934426973</c:v>
                </c:pt>
                <c:pt idx="59">
                  <c:v>591.71867934426973</c:v>
                </c:pt>
                <c:pt idx="60">
                  <c:v>576.2449479675538</c:v>
                </c:pt>
                <c:pt idx="61">
                  <c:v>576.2449479675538</c:v>
                </c:pt>
                <c:pt idx="62">
                  <c:v>576.2449479675538</c:v>
                </c:pt>
                <c:pt idx="63">
                  <c:v>576.2449479675538</c:v>
                </c:pt>
                <c:pt idx="64">
                  <c:v>576.2449479675538</c:v>
                </c:pt>
                <c:pt idx="65">
                  <c:v>479.25233640790191</c:v>
                </c:pt>
                <c:pt idx="66">
                  <c:v>479.25233640790191</c:v>
                </c:pt>
                <c:pt idx="68">
                  <c:v>479.25233640790191</c:v>
                </c:pt>
                <c:pt idx="69">
                  <c:v>479.25233640790191</c:v>
                </c:pt>
                <c:pt idx="70">
                  <c:v>206.77936222830988</c:v>
                </c:pt>
                <c:pt idx="71">
                  <c:v>206.77936222830988</c:v>
                </c:pt>
                <c:pt idx="72">
                  <c:v>206.77936222830988</c:v>
                </c:pt>
                <c:pt idx="73">
                  <c:v>206.77936222830988</c:v>
                </c:pt>
                <c:pt idx="74">
                  <c:v>206.77936222830988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2-421F-BF4B-4889248436D5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2-421F-BF4B-488924843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(FBSA)'!$E$228:$E$317</c:f>
              <c:numCache>
                <c:formatCode>General</c:formatCode>
                <c:ptCount val="90"/>
                <c:pt idx="0">
                  <c:v>0.10538069003617358</c:v>
                </c:pt>
                <c:pt idx="1">
                  <c:v>0.10538069003617358</c:v>
                </c:pt>
                <c:pt idx="2">
                  <c:v>0.10538069003617358</c:v>
                </c:pt>
                <c:pt idx="3">
                  <c:v>0.10538069003617358</c:v>
                </c:pt>
                <c:pt idx="4">
                  <c:v>0.10538069003617358</c:v>
                </c:pt>
                <c:pt idx="5">
                  <c:v>0.21076138007234715</c:v>
                </c:pt>
                <c:pt idx="6">
                  <c:v>0.21076138007234715</c:v>
                </c:pt>
                <c:pt idx="7">
                  <c:v>0.21076138007234715</c:v>
                </c:pt>
                <c:pt idx="8">
                  <c:v>0.21076138007234715</c:v>
                </c:pt>
                <c:pt idx="9">
                  <c:v>0.21076138007234715</c:v>
                </c:pt>
                <c:pt idx="10">
                  <c:v>0.42152276014469431</c:v>
                </c:pt>
                <c:pt idx="11">
                  <c:v>0.42152276014469431</c:v>
                </c:pt>
                <c:pt idx="12">
                  <c:v>0.42152276014469431</c:v>
                </c:pt>
                <c:pt idx="13">
                  <c:v>0.42152276014469431</c:v>
                </c:pt>
                <c:pt idx="14">
                  <c:v>0.42152276014469431</c:v>
                </c:pt>
                <c:pt idx="15">
                  <c:v>0.84304552028938862</c:v>
                </c:pt>
                <c:pt idx="16">
                  <c:v>0.84304552028938862</c:v>
                </c:pt>
                <c:pt idx="17">
                  <c:v>0.84304552028938862</c:v>
                </c:pt>
                <c:pt idx="18">
                  <c:v>0.84304552028938862</c:v>
                </c:pt>
                <c:pt idx="19">
                  <c:v>0.84304552028938862</c:v>
                </c:pt>
                <c:pt idx="20">
                  <c:v>1.6860910405787772</c:v>
                </c:pt>
                <c:pt idx="21">
                  <c:v>1.6860910405787772</c:v>
                </c:pt>
                <c:pt idx="22">
                  <c:v>1.6860910405787772</c:v>
                </c:pt>
                <c:pt idx="23">
                  <c:v>1.6860910405787772</c:v>
                </c:pt>
                <c:pt idx="24">
                  <c:v>1.6860910405787772</c:v>
                </c:pt>
                <c:pt idx="25">
                  <c:v>4.9015785567613414E-2</c:v>
                </c:pt>
                <c:pt idx="26">
                  <c:v>4.9015785567613414E-2</c:v>
                </c:pt>
                <c:pt idx="27">
                  <c:v>4.9015785567613414E-2</c:v>
                </c:pt>
                <c:pt idx="28">
                  <c:v>4.9015785567613414E-2</c:v>
                </c:pt>
                <c:pt idx="29">
                  <c:v>4.9015785567613414E-2</c:v>
                </c:pt>
                <c:pt idx="30">
                  <c:v>9.8031571135226828E-2</c:v>
                </c:pt>
                <c:pt idx="31">
                  <c:v>9.8031571135226828E-2</c:v>
                </c:pt>
                <c:pt idx="32">
                  <c:v>9.8031571135226828E-2</c:v>
                </c:pt>
                <c:pt idx="33">
                  <c:v>9.8031571135226828E-2</c:v>
                </c:pt>
                <c:pt idx="34">
                  <c:v>9.8031571135226828E-2</c:v>
                </c:pt>
                <c:pt idx="35">
                  <c:v>0.19606314227045366</c:v>
                </c:pt>
                <c:pt idx="36">
                  <c:v>0.19606314227045366</c:v>
                </c:pt>
                <c:pt idx="37">
                  <c:v>0.19606314227045366</c:v>
                </c:pt>
                <c:pt idx="38">
                  <c:v>0.19606314227045366</c:v>
                </c:pt>
                <c:pt idx="39">
                  <c:v>0.19606314227045366</c:v>
                </c:pt>
                <c:pt idx="40">
                  <c:v>0.39212628454090731</c:v>
                </c:pt>
                <c:pt idx="41">
                  <c:v>0.39212628454090731</c:v>
                </c:pt>
                <c:pt idx="42">
                  <c:v>0.39212628454090731</c:v>
                </c:pt>
                <c:pt idx="43">
                  <c:v>0.39212628454090731</c:v>
                </c:pt>
                <c:pt idx="44">
                  <c:v>0.39212628454090731</c:v>
                </c:pt>
                <c:pt idx="45">
                  <c:v>0.78425256908181462</c:v>
                </c:pt>
                <c:pt idx="46">
                  <c:v>0.78425256908181462</c:v>
                </c:pt>
                <c:pt idx="47">
                  <c:v>0.78425256908181462</c:v>
                </c:pt>
                <c:pt idx="48">
                  <c:v>0.78425256908181462</c:v>
                </c:pt>
                <c:pt idx="49">
                  <c:v>0.78425256908181462</c:v>
                </c:pt>
                <c:pt idx="50">
                  <c:v>7.7198237801893499E-2</c:v>
                </c:pt>
                <c:pt idx="51">
                  <c:v>7.7198237801893499E-2</c:v>
                </c:pt>
                <c:pt idx="52">
                  <c:v>7.7198237801893499E-2</c:v>
                </c:pt>
                <c:pt idx="53">
                  <c:v>7.7198237801893499E-2</c:v>
                </c:pt>
                <c:pt idx="54">
                  <c:v>7.7198237801893499E-2</c:v>
                </c:pt>
                <c:pt idx="55">
                  <c:v>0.154396475603787</c:v>
                </c:pt>
                <c:pt idx="56">
                  <c:v>0.154396475603787</c:v>
                </c:pt>
                <c:pt idx="57">
                  <c:v>0.154396475603787</c:v>
                </c:pt>
                <c:pt idx="58">
                  <c:v>0.154396475603787</c:v>
                </c:pt>
                <c:pt idx="59">
                  <c:v>0.154396475603787</c:v>
                </c:pt>
                <c:pt idx="60">
                  <c:v>0.308792951207574</c:v>
                </c:pt>
                <c:pt idx="61">
                  <c:v>0.308792951207574</c:v>
                </c:pt>
                <c:pt idx="62">
                  <c:v>0.308792951207574</c:v>
                </c:pt>
                <c:pt idx="63">
                  <c:v>0.308792951207574</c:v>
                </c:pt>
                <c:pt idx="64">
                  <c:v>0.308792951207574</c:v>
                </c:pt>
                <c:pt idx="65">
                  <c:v>0.61758590241514799</c:v>
                </c:pt>
                <c:pt idx="66">
                  <c:v>0.61758590241514799</c:v>
                </c:pt>
                <c:pt idx="67">
                  <c:v>0</c:v>
                </c:pt>
                <c:pt idx="68">
                  <c:v>0.61758590241514799</c:v>
                </c:pt>
                <c:pt idx="69">
                  <c:v>0.61758590241514799</c:v>
                </c:pt>
                <c:pt idx="70">
                  <c:v>1.235171804830296</c:v>
                </c:pt>
                <c:pt idx="71">
                  <c:v>1.235171804830296</c:v>
                </c:pt>
                <c:pt idx="72">
                  <c:v>1.235171804830296</c:v>
                </c:pt>
                <c:pt idx="73">
                  <c:v>1.235171804830296</c:v>
                </c:pt>
                <c:pt idx="74">
                  <c:v>1.235171804830296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(FBSA)'!$F$228:$F$317</c:f>
              <c:numCache>
                <c:formatCode>0.00</c:formatCode>
                <c:ptCount val="90"/>
                <c:pt idx="0">
                  <c:v>-31.466916749354596</c:v>
                </c:pt>
                <c:pt idx="1">
                  <c:v>-220.4669167493546</c:v>
                </c:pt>
                <c:pt idx="2">
                  <c:v>134.5330832506454</c:v>
                </c:pt>
                <c:pt idx="3">
                  <c:v>-35.466916749354596</c:v>
                </c:pt>
                <c:pt idx="4">
                  <c:v>-165.4669167493546</c:v>
                </c:pt>
                <c:pt idx="5">
                  <c:v>96.157764878513944</c:v>
                </c:pt>
                <c:pt idx="6">
                  <c:v>24.157764878513944</c:v>
                </c:pt>
                <c:pt idx="7">
                  <c:v>60.157764878513944</c:v>
                </c:pt>
                <c:pt idx="8">
                  <c:v>-58.842235121486056</c:v>
                </c:pt>
                <c:pt idx="9">
                  <c:v>-105.84223512148606</c:v>
                </c:pt>
                <c:pt idx="10">
                  <c:v>-58.754544984150129</c:v>
                </c:pt>
                <c:pt idx="11">
                  <c:v>22.245455015849871</c:v>
                </c:pt>
                <c:pt idx="12">
                  <c:v>10.245455015849871</c:v>
                </c:pt>
                <c:pt idx="13">
                  <c:v>81.245455015849871</c:v>
                </c:pt>
                <c:pt idx="14">
                  <c:v>51.245455015849871</c:v>
                </c:pt>
                <c:pt idx="15">
                  <c:v>32.652239839043091</c:v>
                </c:pt>
                <c:pt idx="16">
                  <c:v>-73.347760160956909</c:v>
                </c:pt>
                <c:pt idx="17">
                  <c:v>-39.347760160956909</c:v>
                </c:pt>
                <c:pt idx="18">
                  <c:v>-131.34776016095691</c:v>
                </c:pt>
                <c:pt idx="19">
                  <c:v>63.652239839043091</c:v>
                </c:pt>
                <c:pt idx="20">
                  <c:v>23.124833643223127</c:v>
                </c:pt>
                <c:pt idx="21">
                  <c:v>76.124833643223127</c:v>
                </c:pt>
                <c:pt idx="22">
                  <c:v>-47.875166356776873</c:v>
                </c:pt>
                <c:pt idx="23">
                  <c:v>41.124833643223127</c:v>
                </c:pt>
                <c:pt idx="24">
                  <c:v>-28.875166356776873</c:v>
                </c:pt>
                <c:pt idx="25">
                  <c:v>-43.99091909865092</c:v>
                </c:pt>
                <c:pt idx="26">
                  <c:v>-195.99091909865092</c:v>
                </c:pt>
                <c:pt idx="27">
                  <c:v>-94.99091909865092</c:v>
                </c:pt>
                <c:pt idx="28">
                  <c:v>-104.99091909865092</c:v>
                </c:pt>
                <c:pt idx="29">
                  <c:v>-55.99091909865092</c:v>
                </c:pt>
                <c:pt idx="30">
                  <c:v>-120.22262043868704</c:v>
                </c:pt>
                <c:pt idx="31">
                  <c:v>18.777379561312955</c:v>
                </c:pt>
                <c:pt idx="32">
                  <c:v>-30.222620438687045</c:v>
                </c:pt>
                <c:pt idx="33">
                  <c:v>-120.22262043868704</c:v>
                </c:pt>
                <c:pt idx="34">
                  <c:v>-151.22262043868704</c:v>
                </c:pt>
                <c:pt idx="35">
                  <c:v>-168.0469796695038</c:v>
                </c:pt>
                <c:pt idx="36">
                  <c:v>-96.046979669503799</c:v>
                </c:pt>
                <c:pt idx="37">
                  <c:v>-58.046979669503799</c:v>
                </c:pt>
                <c:pt idx="38">
                  <c:v>-128.0469796695038</c:v>
                </c:pt>
                <c:pt idx="39">
                  <c:v>-16.046979669503799</c:v>
                </c:pt>
                <c:pt idx="40">
                  <c:v>29.479951819299458</c:v>
                </c:pt>
                <c:pt idx="41">
                  <c:v>10.479951819299458</c:v>
                </c:pt>
                <c:pt idx="42">
                  <c:v>-150.52004818070054</c:v>
                </c:pt>
                <c:pt idx="43">
                  <c:v>46.479951819299458</c:v>
                </c:pt>
                <c:pt idx="44">
                  <c:v>42.479951819299458</c:v>
                </c:pt>
                <c:pt idx="45">
                  <c:v>42.565567792915942</c:v>
                </c:pt>
                <c:pt idx="46">
                  <c:v>95.565567792915942</c:v>
                </c:pt>
                <c:pt idx="47">
                  <c:v>165.56556779291594</c:v>
                </c:pt>
                <c:pt idx="48">
                  <c:v>145.56556779291594</c:v>
                </c:pt>
                <c:pt idx="49">
                  <c:v>72.565567792915942</c:v>
                </c:pt>
                <c:pt idx="50">
                  <c:v>-112.80539505059687</c:v>
                </c:pt>
                <c:pt idx="51">
                  <c:v>-28.805395050596871</c:v>
                </c:pt>
                <c:pt idx="52">
                  <c:v>-89.805395050596871</c:v>
                </c:pt>
                <c:pt idx="53">
                  <c:v>-99.805395050596871</c:v>
                </c:pt>
                <c:pt idx="54">
                  <c:v>-19.805395050596871</c:v>
                </c:pt>
                <c:pt idx="55">
                  <c:v>-72.718679344269731</c:v>
                </c:pt>
                <c:pt idx="56">
                  <c:v>-86.718679344269731</c:v>
                </c:pt>
                <c:pt idx="57">
                  <c:v>-99.718679344269731</c:v>
                </c:pt>
                <c:pt idx="58">
                  <c:v>25.281320655730269</c:v>
                </c:pt>
                <c:pt idx="59">
                  <c:v>-69.718679344269731</c:v>
                </c:pt>
                <c:pt idx="60">
                  <c:v>-128.2449479675538</c:v>
                </c:pt>
                <c:pt idx="61">
                  <c:v>23.755052032446201</c:v>
                </c:pt>
                <c:pt idx="62">
                  <c:v>-1.2449479675537987</c:v>
                </c:pt>
                <c:pt idx="63">
                  <c:v>-131.2449479675538</c:v>
                </c:pt>
                <c:pt idx="64">
                  <c:v>-185.2449479675538</c:v>
                </c:pt>
                <c:pt idx="65">
                  <c:v>-101.25233640790191</c:v>
                </c:pt>
                <c:pt idx="66">
                  <c:v>-55.252336407901907</c:v>
                </c:pt>
                <c:pt idx="67">
                  <c:v>0</c:v>
                </c:pt>
                <c:pt idx="68">
                  <c:v>-126.25233640790191</c:v>
                </c:pt>
                <c:pt idx="69">
                  <c:v>-185.25233640790191</c:v>
                </c:pt>
                <c:pt idx="70">
                  <c:v>94.220637771690122</c:v>
                </c:pt>
                <c:pt idx="71">
                  <c:v>306.22063777169012</c:v>
                </c:pt>
                <c:pt idx="72">
                  <c:v>164.22063777169012</c:v>
                </c:pt>
                <c:pt idx="73">
                  <c:v>0.22063777169012155</c:v>
                </c:pt>
                <c:pt idx="74">
                  <c:v>110.22063777169012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3-4C43-AFFE-A650BD5A4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(FBSA)'!$L$228:$L$317</c:f>
              <c:numCache>
                <c:formatCode>General</c:formatCode>
                <c:ptCount val="90"/>
                <c:pt idx="0">
                  <c:v>0.10538069003617358</c:v>
                </c:pt>
                <c:pt idx="1">
                  <c:v>0.10538069003617358</c:v>
                </c:pt>
                <c:pt idx="2">
                  <c:v>0.10538069003617358</c:v>
                </c:pt>
                <c:pt idx="3">
                  <c:v>0.10538069003617358</c:v>
                </c:pt>
                <c:pt idx="4">
                  <c:v>0.10538069003617358</c:v>
                </c:pt>
                <c:pt idx="5">
                  <c:v>0.21076138007234715</c:v>
                </c:pt>
                <c:pt idx="6">
                  <c:v>0.21076138007234715</c:v>
                </c:pt>
                <c:pt idx="7">
                  <c:v>0.21076138007234715</c:v>
                </c:pt>
                <c:pt idx="8">
                  <c:v>0.21076138007234715</c:v>
                </c:pt>
                <c:pt idx="9">
                  <c:v>0.21076138007234715</c:v>
                </c:pt>
                <c:pt idx="10">
                  <c:v>0.42152276014469431</c:v>
                </c:pt>
                <c:pt idx="11">
                  <c:v>0.42152276014469431</c:v>
                </c:pt>
                <c:pt idx="12">
                  <c:v>0.42152276014469431</c:v>
                </c:pt>
                <c:pt idx="13">
                  <c:v>0.42152276014469431</c:v>
                </c:pt>
                <c:pt idx="14">
                  <c:v>0.42152276014469431</c:v>
                </c:pt>
                <c:pt idx="15">
                  <c:v>0.84304552028938862</c:v>
                </c:pt>
                <c:pt idx="16">
                  <c:v>0.84304552028938862</c:v>
                </c:pt>
                <c:pt idx="17">
                  <c:v>0.84304552028938862</c:v>
                </c:pt>
                <c:pt idx="18">
                  <c:v>0.84304552028938862</c:v>
                </c:pt>
                <c:pt idx="19">
                  <c:v>0.84304552028938862</c:v>
                </c:pt>
                <c:pt idx="20">
                  <c:v>1.6860910405787772</c:v>
                </c:pt>
                <c:pt idx="21">
                  <c:v>1.6860910405787772</c:v>
                </c:pt>
                <c:pt idx="22">
                  <c:v>1.6860910405787772</c:v>
                </c:pt>
                <c:pt idx="23">
                  <c:v>1.6860910405787772</c:v>
                </c:pt>
                <c:pt idx="24">
                  <c:v>1.6860910405787772</c:v>
                </c:pt>
                <c:pt idx="25">
                  <c:v>4.9015785567613414E-2</c:v>
                </c:pt>
                <c:pt idx="26">
                  <c:v>4.9015785567613414E-2</c:v>
                </c:pt>
                <c:pt idx="27">
                  <c:v>4.9015785567613414E-2</c:v>
                </c:pt>
                <c:pt idx="28">
                  <c:v>4.9015785567613414E-2</c:v>
                </c:pt>
                <c:pt idx="29">
                  <c:v>4.9015785567613414E-2</c:v>
                </c:pt>
                <c:pt idx="30">
                  <c:v>9.8031571135226828E-2</c:v>
                </c:pt>
                <c:pt idx="31">
                  <c:v>9.8031571135226828E-2</c:v>
                </c:pt>
                <c:pt idx="32">
                  <c:v>9.8031571135226828E-2</c:v>
                </c:pt>
                <c:pt idx="33">
                  <c:v>9.8031571135226828E-2</c:v>
                </c:pt>
                <c:pt idx="34">
                  <c:v>9.8031571135226828E-2</c:v>
                </c:pt>
                <c:pt idx="35">
                  <c:v>0.19606314227045366</c:v>
                </c:pt>
                <c:pt idx="36">
                  <c:v>0.19606314227045366</c:v>
                </c:pt>
                <c:pt idx="37">
                  <c:v>0.19606314227045366</c:v>
                </c:pt>
                <c:pt idx="38">
                  <c:v>0.19606314227045366</c:v>
                </c:pt>
                <c:pt idx="39">
                  <c:v>0.19606314227045366</c:v>
                </c:pt>
                <c:pt idx="40">
                  <c:v>0.39212628454090731</c:v>
                </c:pt>
                <c:pt idx="41">
                  <c:v>0.39212628454090731</c:v>
                </c:pt>
                <c:pt idx="42">
                  <c:v>0.39212628454090731</c:v>
                </c:pt>
                <c:pt idx="43">
                  <c:v>0.39212628454090731</c:v>
                </c:pt>
                <c:pt idx="44">
                  <c:v>0.39212628454090731</c:v>
                </c:pt>
                <c:pt idx="45">
                  <c:v>0.78425256908181462</c:v>
                </c:pt>
                <c:pt idx="46">
                  <c:v>0.78425256908181462</c:v>
                </c:pt>
                <c:pt idx="47">
                  <c:v>0.78425256908181462</c:v>
                </c:pt>
                <c:pt idx="48">
                  <c:v>0.78425256908181462</c:v>
                </c:pt>
                <c:pt idx="49">
                  <c:v>0.78425256908181462</c:v>
                </c:pt>
                <c:pt idx="50">
                  <c:v>7.7198237801893499E-2</c:v>
                </c:pt>
                <c:pt idx="51">
                  <c:v>7.7198237801893499E-2</c:v>
                </c:pt>
                <c:pt idx="52">
                  <c:v>7.7198237801893499E-2</c:v>
                </c:pt>
                <c:pt idx="53">
                  <c:v>7.7198237801893499E-2</c:v>
                </c:pt>
                <c:pt idx="54">
                  <c:v>7.7198237801893499E-2</c:v>
                </c:pt>
                <c:pt idx="55">
                  <c:v>0.154396475603787</c:v>
                </c:pt>
                <c:pt idx="56">
                  <c:v>0.154396475603787</c:v>
                </c:pt>
                <c:pt idx="57">
                  <c:v>0.154396475603787</c:v>
                </c:pt>
                <c:pt idx="58">
                  <c:v>0.154396475603787</c:v>
                </c:pt>
                <c:pt idx="59">
                  <c:v>0.154396475603787</c:v>
                </c:pt>
                <c:pt idx="60">
                  <c:v>0.308792951207574</c:v>
                </c:pt>
                <c:pt idx="61">
                  <c:v>0.308792951207574</c:v>
                </c:pt>
                <c:pt idx="62">
                  <c:v>0.308792951207574</c:v>
                </c:pt>
                <c:pt idx="63">
                  <c:v>0.308792951207574</c:v>
                </c:pt>
                <c:pt idx="64">
                  <c:v>0.308792951207574</c:v>
                </c:pt>
                <c:pt idx="65">
                  <c:v>0.61758590241514799</c:v>
                </c:pt>
                <c:pt idx="66">
                  <c:v>0.61758590241514799</c:v>
                </c:pt>
                <c:pt idx="67">
                  <c:v>0</c:v>
                </c:pt>
                <c:pt idx="68">
                  <c:v>0.61758590241514799</c:v>
                </c:pt>
                <c:pt idx="69">
                  <c:v>0.61758590241514799</c:v>
                </c:pt>
                <c:pt idx="70">
                  <c:v>1.235171804830296</c:v>
                </c:pt>
                <c:pt idx="71">
                  <c:v>1.235171804830296</c:v>
                </c:pt>
                <c:pt idx="72">
                  <c:v>1.235171804830296</c:v>
                </c:pt>
                <c:pt idx="73">
                  <c:v>1.235171804830296</c:v>
                </c:pt>
                <c:pt idx="74">
                  <c:v>1.235171804830296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(FBSA)'!$M$228:$M$317</c:f>
              <c:numCache>
                <c:formatCode>0.00</c:formatCode>
                <c:ptCount val="90"/>
                <c:pt idx="0">
                  <c:v>-31.575785057881831</c:v>
                </c:pt>
                <c:pt idx="1">
                  <c:v>-220.57578505788183</c:v>
                </c:pt>
                <c:pt idx="2">
                  <c:v>134.42421494211817</c:v>
                </c:pt>
                <c:pt idx="3">
                  <c:v>-35.575785057881831</c:v>
                </c:pt>
                <c:pt idx="4">
                  <c:v>-165.57578505788183</c:v>
                </c:pt>
                <c:pt idx="5">
                  <c:v>95.288970188687131</c:v>
                </c:pt>
                <c:pt idx="6">
                  <c:v>23.288970188687131</c:v>
                </c:pt>
                <c:pt idx="7">
                  <c:v>59.288970188687131</c:v>
                </c:pt>
                <c:pt idx="8">
                  <c:v>-59.711029811312869</c:v>
                </c:pt>
                <c:pt idx="9">
                  <c:v>-106.71102981131287</c:v>
                </c:pt>
                <c:pt idx="10">
                  <c:v>-65.075048737386169</c:v>
                </c:pt>
                <c:pt idx="11">
                  <c:v>15.924951262613831</c:v>
                </c:pt>
                <c:pt idx="12">
                  <c:v>3.9249512626138312</c:v>
                </c:pt>
                <c:pt idx="13">
                  <c:v>74.924951262613831</c:v>
                </c:pt>
                <c:pt idx="14">
                  <c:v>44.924951262613831</c:v>
                </c:pt>
                <c:pt idx="15">
                  <c:v>7.9836369074321283</c:v>
                </c:pt>
                <c:pt idx="16">
                  <c:v>-98.016363092567872</c:v>
                </c:pt>
                <c:pt idx="17">
                  <c:v>-64.016363092567872</c:v>
                </c:pt>
                <c:pt idx="18">
                  <c:v>-156.01636309256787</c:v>
                </c:pt>
                <c:pt idx="19">
                  <c:v>38.983636907432128</c:v>
                </c:pt>
                <c:pt idx="20">
                  <c:v>6.9125823470453014</c:v>
                </c:pt>
                <c:pt idx="21">
                  <c:v>59.912582347045301</c:v>
                </c:pt>
                <c:pt idx="22">
                  <c:v>-64.087417652954699</c:v>
                </c:pt>
                <c:pt idx="23">
                  <c:v>24.912582347045301</c:v>
                </c:pt>
                <c:pt idx="24">
                  <c:v>-45.087417652954699</c:v>
                </c:pt>
                <c:pt idx="25">
                  <c:v>-44.067986861414056</c:v>
                </c:pt>
                <c:pt idx="26">
                  <c:v>-196.06798686141406</c:v>
                </c:pt>
                <c:pt idx="27">
                  <c:v>-95.067986861414056</c:v>
                </c:pt>
                <c:pt idx="28">
                  <c:v>-105.06798686141406</c:v>
                </c:pt>
                <c:pt idx="29">
                  <c:v>-56.067986861414056</c:v>
                </c:pt>
                <c:pt idx="30">
                  <c:v>-120.73810499036699</c:v>
                </c:pt>
                <c:pt idx="31">
                  <c:v>18.261895009633008</c:v>
                </c:pt>
                <c:pt idx="32">
                  <c:v>-30.738104990366992</c:v>
                </c:pt>
                <c:pt idx="33">
                  <c:v>-120.73810499036699</c:v>
                </c:pt>
                <c:pt idx="34">
                  <c:v>-151.73810499036699</c:v>
                </c:pt>
                <c:pt idx="35">
                  <c:v>-171.52107263136622</c:v>
                </c:pt>
                <c:pt idx="36">
                  <c:v>-99.521072631366224</c:v>
                </c:pt>
                <c:pt idx="37">
                  <c:v>-61.521072631366224</c:v>
                </c:pt>
                <c:pt idx="38">
                  <c:v>-131.52107263136622</c:v>
                </c:pt>
                <c:pt idx="39">
                  <c:v>-19.521072631366224</c:v>
                </c:pt>
                <c:pt idx="40">
                  <c:v>7.2819648173421001</c:v>
                </c:pt>
                <c:pt idx="41">
                  <c:v>-11.7180351826579</c:v>
                </c:pt>
                <c:pt idx="42">
                  <c:v>-172.7180351826579</c:v>
                </c:pt>
                <c:pt idx="43">
                  <c:v>24.2819648173421</c:v>
                </c:pt>
                <c:pt idx="44">
                  <c:v>20.2819648173421</c:v>
                </c:pt>
                <c:pt idx="45">
                  <c:v>-52.748438510289475</c:v>
                </c:pt>
                <c:pt idx="46">
                  <c:v>0.25156148971052517</c:v>
                </c:pt>
                <c:pt idx="47">
                  <c:v>70.251561489710525</c:v>
                </c:pt>
                <c:pt idx="48">
                  <c:v>50.251561489710525</c:v>
                </c:pt>
                <c:pt idx="49">
                  <c:v>-22.748438510289475</c:v>
                </c:pt>
                <c:pt idx="50">
                  <c:v>-112.92125776941543</c:v>
                </c:pt>
                <c:pt idx="51">
                  <c:v>-28.921257769415433</c:v>
                </c:pt>
                <c:pt idx="52">
                  <c:v>-89.921257769415433</c:v>
                </c:pt>
                <c:pt idx="53">
                  <c:v>-99.921257769415433</c:v>
                </c:pt>
                <c:pt idx="54">
                  <c:v>-19.921257769415433</c:v>
                </c:pt>
                <c:pt idx="55">
                  <c:v>-73.589777382267357</c:v>
                </c:pt>
                <c:pt idx="56">
                  <c:v>-87.589777382267357</c:v>
                </c:pt>
                <c:pt idx="57">
                  <c:v>-100.58977738226736</c:v>
                </c:pt>
                <c:pt idx="58">
                  <c:v>24.410222617732643</c:v>
                </c:pt>
                <c:pt idx="59">
                  <c:v>-70.589777382267357</c:v>
                </c:pt>
                <c:pt idx="60">
                  <c:v>-134.63867126742821</c:v>
                </c:pt>
                <c:pt idx="61">
                  <c:v>17.361328732571792</c:v>
                </c:pt>
                <c:pt idx="62">
                  <c:v>-7.638671267428208</c:v>
                </c:pt>
                <c:pt idx="63">
                  <c:v>-137.63867126742821</c:v>
                </c:pt>
                <c:pt idx="64">
                  <c:v>-191.63867126742821</c:v>
                </c:pt>
                <c:pt idx="65">
                  <c:v>-137.78894028516788</c:v>
                </c:pt>
                <c:pt idx="66">
                  <c:v>-91.788940285167882</c:v>
                </c:pt>
                <c:pt idx="67">
                  <c:v>0</c:v>
                </c:pt>
                <c:pt idx="68">
                  <c:v>-162.78894028516788</c:v>
                </c:pt>
                <c:pt idx="69">
                  <c:v>-221.78894028516788</c:v>
                </c:pt>
                <c:pt idx="70">
                  <c:v>28.963041771931387</c:v>
                </c:pt>
                <c:pt idx="71">
                  <c:v>240.96304177193139</c:v>
                </c:pt>
                <c:pt idx="72">
                  <c:v>98.963041771931387</c:v>
                </c:pt>
                <c:pt idx="73">
                  <c:v>-65.036958228068613</c:v>
                </c:pt>
                <c:pt idx="74">
                  <c:v>44.963041771931387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E-4EF8-8855-4CFFE583B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(FBSA)'!$O$228:$O$317</c:f>
              <c:numCache>
                <c:formatCode>General</c:formatCode>
                <c:ptCount val="90"/>
                <c:pt idx="0">
                  <c:v>0.10538069003617358</c:v>
                </c:pt>
                <c:pt idx="1">
                  <c:v>0.10538069003617358</c:v>
                </c:pt>
                <c:pt idx="2">
                  <c:v>0.10538069003617358</c:v>
                </c:pt>
                <c:pt idx="3">
                  <c:v>0.10538069003617358</c:v>
                </c:pt>
                <c:pt idx="4">
                  <c:v>0.10538069003617358</c:v>
                </c:pt>
                <c:pt idx="5">
                  <c:v>0.21076138007234715</c:v>
                </c:pt>
                <c:pt idx="6">
                  <c:v>0.21076138007234715</c:v>
                </c:pt>
                <c:pt idx="7">
                  <c:v>0.21076138007234715</c:v>
                </c:pt>
                <c:pt idx="8">
                  <c:v>0.21076138007234715</c:v>
                </c:pt>
                <c:pt idx="9">
                  <c:v>0.21076138007234715</c:v>
                </c:pt>
                <c:pt idx="10">
                  <c:v>0.42152276014469431</c:v>
                </c:pt>
                <c:pt idx="11">
                  <c:v>0.42152276014469431</c:v>
                </c:pt>
                <c:pt idx="12">
                  <c:v>0.42152276014469431</c:v>
                </c:pt>
                <c:pt idx="13">
                  <c:v>0.42152276014469431</c:v>
                </c:pt>
                <c:pt idx="14">
                  <c:v>0.42152276014469431</c:v>
                </c:pt>
                <c:pt idx="15">
                  <c:v>0.84304552028938862</c:v>
                </c:pt>
                <c:pt idx="16">
                  <c:v>0.84304552028938862</c:v>
                </c:pt>
                <c:pt idx="17">
                  <c:v>0.84304552028938862</c:v>
                </c:pt>
                <c:pt idx="18">
                  <c:v>0.84304552028938862</c:v>
                </c:pt>
                <c:pt idx="19">
                  <c:v>0.84304552028938862</c:v>
                </c:pt>
                <c:pt idx="20">
                  <c:v>1.6860910405787772</c:v>
                </c:pt>
                <c:pt idx="21">
                  <c:v>1.6860910405787772</c:v>
                </c:pt>
                <c:pt idx="22">
                  <c:v>1.6860910405787772</c:v>
                </c:pt>
                <c:pt idx="23">
                  <c:v>1.6860910405787772</c:v>
                </c:pt>
                <c:pt idx="24">
                  <c:v>1.6860910405787772</c:v>
                </c:pt>
                <c:pt idx="25">
                  <c:v>4.9015785567613414E-2</c:v>
                </c:pt>
                <c:pt idx="26">
                  <c:v>4.9015785567613414E-2</c:v>
                </c:pt>
                <c:pt idx="27">
                  <c:v>4.9015785567613414E-2</c:v>
                </c:pt>
                <c:pt idx="28">
                  <c:v>4.9015785567613414E-2</c:v>
                </c:pt>
                <c:pt idx="29">
                  <c:v>4.9015785567613414E-2</c:v>
                </c:pt>
                <c:pt idx="30">
                  <c:v>9.8031571135226828E-2</c:v>
                </c:pt>
                <c:pt idx="31">
                  <c:v>9.8031571135226828E-2</c:v>
                </c:pt>
                <c:pt idx="32">
                  <c:v>9.8031571135226828E-2</c:v>
                </c:pt>
                <c:pt idx="33">
                  <c:v>9.8031571135226828E-2</c:v>
                </c:pt>
                <c:pt idx="34">
                  <c:v>9.8031571135226828E-2</c:v>
                </c:pt>
                <c:pt idx="35">
                  <c:v>0.19606314227045366</c:v>
                </c:pt>
                <c:pt idx="36">
                  <c:v>0.19606314227045366</c:v>
                </c:pt>
                <c:pt idx="37">
                  <c:v>0.19606314227045366</c:v>
                </c:pt>
                <c:pt idx="38">
                  <c:v>0.19606314227045366</c:v>
                </c:pt>
                <c:pt idx="39">
                  <c:v>0.19606314227045366</c:v>
                </c:pt>
                <c:pt idx="40">
                  <c:v>0.39212628454090731</c:v>
                </c:pt>
                <c:pt idx="41">
                  <c:v>0.39212628454090731</c:v>
                </c:pt>
                <c:pt idx="42">
                  <c:v>0.39212628454090731</c:v>
                </c:pt>
                <c:pt idx="43">
                  <c:v>0.39212628454090731</c:v>
                </c:pt>
                <c:pt idx="44">
                  <c:v>0.39212628454090731</c:v>
                </c:pt>
                <c:pt idx="45">
                  <c:v>0.78425256908181462</c:v>
                </c:pt>
                <c:pt idx="46">
                  <c:v>0.78425256908181462</c:v>
                </c:pt>
                <c:pt idx="47">
                  <c:v>0.78425256908181462</c:v>
                </c:pt>
                <c:pt idx="48">
                  <c:v>0.78425256908181462</c:v>
                </c:pt>
                <c:pt idx="49">
                  <c:v>0.78425256908181462</c:v>
                </c:pt>
                <c:pt idx="50">
                  <c:v>7.7198237801893499E-2</c:v>
                </c:pt>
                <c:pt idx="51">
                  <c:v>7.7198237801893499E-2</c:v>
                </c:pt>
                <c:pt idx="52">
                  <c:v>7.7198237801893499E-2</c:v>
                </c:pt>
                <c:pt idx="53">
                  <c:v>7.7198237801893499E-2</c:v>
                </c:pt>
                <c:pt idx="54">
                  <c:v>7.7198237801893499E-2</c:v>
                </c:pt>
                <c:pt idx="55">
                  <c:v>0.154396475603787</c:v>
                </c:pt>
                <c:pt idx="56">
                  <c:v>0.154396475603787</c:v>
                </c:pt>
                <c:pt idx="57">
                  <c:v>0.154396475603787</c:v>
                </c:pt>
                <c:pt idx="58">
                  <c:v>0.154396475603787</c:v>
                </c:pt>
                <c:pt idx="59">
                  <c:v>0.154396475603787</c:v>
                </c:pt>
                <c:pt idx="60">
                  <c:v>0.308792951207574</c:v>
                </c:pt>
                <c:pt idx="61">
                  <c:v>0.308792951207574</c:v>
                </c:pt>
                <c:pt idx="62">
                  <c:v>0.308792951207574</c:v>
                </c:pt>
                <c:pt idx="63">
                  <c:v>0.308792951207574</c:v>
                </c:pt>
                <c:pt idx="64">
                  <c:v>0.308792951207574</c:v>
                </c:pt>
                <c:pt idx="65">
                  <c:v>0.61758590241514799</c:v>
                </c:pt>
                <c:pt idx="66">
                  <c:v>0.61758590241514799</c:v>
                </c:pt>
                <c:pt idx="67">
                  <c:v>0</c:v>
                </c:pt>
                <c:pt idx="68">
                  <c:v>0.61758590241514799</c:v>
                </c:pt>
                <c:pt idx="69">
                  <c:v>0.61758590241514799</c:v>
                </c:pt>
                <c:pt idx="70">
                  <c:v>1.235171804830296</c:v>
                </c:pt>
                <c:pt idx="71">
                  <c:v>1.235171804830296</c:v>
                </c:pt>
                <c:pt idx="72">
                  <c:v>1.235171804830296</c:v>
                </c:pt>
                <c:pt idx="73">
                  <c:v>1.235171804830296</c:v>
                </c:pt>
                <c:pt idx="74">
                  <c:v>1.235171804830296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(FBSA)'!$P$228:$P$317</c:f>
              <c:numCache>
                <c:formatCode>0.00</c:formatCode>
                <c:ptCount val="90"/>
                <c:pt idx="0">
                  <c:v>-31.576932365485391</c:v>
                </c:pt>
                <c:pt idx="1">
                  <c:v>-220.57693236548539</c:v>
                </c:pt>
                <c:pt idx="2">
                  <c:v>134.42306763451461</c:v>
                </c:pt>
                <c:pt idx="3">
                  <c:v>-35.576932365485391</c:v>
                </c:pt>
                <c:pt idx="4">
                  <c:v>-165.57693236548539</c:v>
                </c:pt>
                <c:pt idx="5">
                  <c:v>95.25465430125405</c:v>
                </c:pt>
                <c:pt idx="6">
                  <c:v>23.25465430125405</c:v>
                </c:pt>
                <c:pt idx="7">
                  <c:v>59.25465430125405</c:v>
                </c:pt>
                <c:pt idx="8">
                  <c:v>-59.74534569874595</c:v>
                </c:pt>
                <c:pt idx="9">
                  <c:v>-106.74534569874595</c:v>
                </c:pt>
                <c:pt idx="10">
                  <c:v>-65.694035357062262</c:v>
                </c:pt>
                <c:pt idx="11">
                  <c:v>15.305964642937738</c:v>
                </c:pt>
                <c:pt idx="12">
                  <c:v>3.3059646429377381</c:v>
                </c:pt>
                <c:pt idx="13">
                  <c:v>74.305964642937738</c:v>
                </c:pt>
                <c:pt idx="14">
                  <c:v>44.305964642937738</c:v>
                </c:pt>
                <c:pt idx="15">
                  <c:v>2.4015416019887539</c:v>
                </c:pt>
                <c:pt idx="16">
                  <c:v>-103.59845839801125</c:v>
                </c:pt>
                <c:pt idx="17">
                  <c:v>-69.598458398011246</c:v>
                </c:pt>
                <c:pt idx="18">
                  <c:v>-161.59845839801125</c:v>
                </c:pt>
                <c:pt idx="19">
                  <c:v>33.401541601988754</c:v>
                </c:pt>
                <c:pt idx="20">
                  <c:v>-1.7068226505698902</c:v>
                </c:pt>
                <c:pt idx="21">
                  <c:v>51.29317734943011</c:v>
                </c:pt>
                <c:pt idx="22">
                  <c:v>-72.70682265056989</c:v>
                </c:pt>
                <c:pt idx="23">
                  <c:v>16.29317734943011</c:v>
                </c:pt>
                <c:pt idx="24">
                  <c:v>-53.70682265056989</c:v>
                </c:pt>
                <c:pt idx="25">
                  <c:v>-44.062617656896236</c:v>
                </c:pt>
                <c:pt idx="26">
                  <c:v>-196.06261765689624</c:v>
                </c:pt>
                <c:pt idx="27">
                  <c:v>-95.062617656896236</c:v>
                </c:pt>
                <c:pt idx="28">
                  <c:v>-105.06261765689624</c:v>
                </c:pt>
                <c:pt idx="29">
                  <c:v>-56.062617656896236</c:v>
                </c:pt>
                <c:pt idx="30">
                  <c:v>-120.70706327828839</c:v>
                </c:pt>
                <c:pt idx="31">
                  <c:v>18.292936721711612</c:v>
                </c:pt>
                <c:pt idx="32">
                  <c:v>-30.707063278288388</c:v>
                </c:pt>
                <c:pt idx="33">
                  <c:v>-120.70706327828839</c:v>
                </c:pt>
                <c:pt idx="34">
                  <c:v>-151.70706327828839</c:v>
                </c:pt>
                <c:pt idx="35">
                  <c:v>-171.37471410702983</c:v>
                </c:pt>
                <c:pt idx="36">
                  <c:v>-99.374714107029831</c:v>
                </c:pt>
                <c:pt idx="37">
                  <c:v>-61.374714107029831</c:v>
                </c:pt>
                <c:pt idx="38">
                  <c:v>-131.37471410702983</c:v>
                </c:pt>
                <c:pt idx="39">
                  <c:v>-19.374714107029831</c:v>
                </c:pt>
                <c:pt idx="40">
                  <c:v>7.4441142805177378</c:v>
                </c:pt>
                <c:pt idx="41">
                  <c:v>-11.555885719482262</c:v>
                </c:pt>
                <c:pt idx="42">
                  <c:v>-172.55588571948226</c:v>
                </c:pt>
                <c:pt idx="43">
                  <c:v>24.444114280517738</c:v>
                </c:pt>
                <c:pt idx="44">
                  <c:v>20.444114280517738</c:v>
                </c:pt>
                <c:pt idx="45">
                  <c:v>-59.638854316016022</c:v>
                </c:pt>
                <c:pt idx="46">
                  <c:v>-6.6388543160160225</c:v>
                </c:pt>
                <c:pt idx="47">
                  <c:v>63.361145683983978</c:v>
                </c:pt>
                <c:pt idx="48">
                  <c:v>43.361145683983978</c:v>
                </c:pt>
                <c:pt idx="49">
                  <c:v>-29.638854316016022</c:v>
                </c:pt>
                <c:pt idx="50">
                  <c:v>-112.91839412602349</c:v>
                </c:pt>
                <c:pt idx="51">
                  <c:v>-28.918394126023486</c:v>
                </c:pt>
                <c:pt idx="52">
                  <c:v>-89.918394126023486</c:v>
                </c:pt>
                <c:pt idx="53">
                  <c:v>-99.918394126023486</c:v>
                </c:pt>
                <c:pt idx="54">
                  <c:v>-19.918394126023486</c:v>
                </c:pt>
                <c:pt idx="55">
                  <c:v>-73.583948931685995</c:v>
                </c:pt>
                <c:pt idx="56">
                  <c:v>-87.583948931685995</c:v>
                </c:pt>
                <c:pt idx="57">
                  <c:v>-100.583948931686</c:v>
                </c:pt>
                <c:pt idx="58">
                  <c:v>24.416051068314005</c:v>
                </c:pt>
                <c:pt idx="59">
                  <c:v>-70.583948931685995</c:v>
                </c:pt>
                <c:pt idx="60">
                  <c:v>-134.82430174835383</c:v>
                </c:pt>
                <c:pt idx="61">
                  <c:v>17.175698251646168</c:v>
                </c:pt>
                <c:pt idx="62">
                  <c:v>-7.8243017483538324</c:v>
                </c:pt>
                <c:pt idx="63">
                  <c:v>-137.82430174835383</c:v>
                </c:pt>
                <c:pt idx="64">
                  <c:v>-191.82430174835383</c:v>
                </c:pt>
                <c:pt idx="65">
                  <c:v>-141.6381941248676</c:v>
                </c:pt>
                <c:pt idx="66">
                  <c:v>-95.638194124867596</c:v>
                </c:pt>
                <c:pt idx="67">
                  <c:v>0</c:v>
                </c:pt>
                <c:pt idx="68">
                  <c:v>-166.6381941248676</c:v>
                </c:pt>
                <c:pt idx="69">
                  <c:v>-225.6381941248676</c:v>
                </c:pt>
                <c:pt idx="70">
                  <c:v>8.1087679025497437</c:v>
                </c:pt>
                <c:pt idx="71">
                  <c:v>220.10876790254974</c:v>
                </c:pt>
                <c:pt idx="72">
                  <c:v>78.108767902549744</c:v>
                </c:pt>
                <c:pt idx="73">
                  <c:v>-85.891232097450256</c:v>
                </c:pt>
                <c:pt idx="74">
                  <c:v>24.108767902549744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8-4CBE-BEEF-6C4FDF9F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6.25E-2</c:v>
                </c:pt>
                <c:pt idx="112">
                  <c:v>6.25E-2</c:v>
                </c:pt>
                <c:pt idx="113">
                  <c:v>6.25E-2</c:v>
                </c:pt>
                <c:pt idx="114">
                  <c:v>6.25E-2</c:v>
                </c:pt>
                <c:pt idx="115">
                  <c:v>6.25E-2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0.1875</c:v>
                </c:pt>
                <c:pt idx="137">
                  <c:v>0.1875</c:v>
                </c:pt>
                <c:pt idx="138">
                  <c:v>0.1875</c:v>
                </c:pt>
                <c:pt idx="139">
                  <c:v>0.1875</c:v>
                </c:pt>
                <c:pt idx="140">
                  <c:v>0.1875</c:v>
                </c:pt>
                <c:pt idx="141">
                  <c:v>0.375</c:v>
                </c:pt>
                <c:pt idx="142">
                  <c:v>0.375</c:v>
                </c:pt>
                <c:pt idx="143">
                  <c:v>0.375</c:v>
                </c:pt>
                <c:pt idx="144">
                  <c:v>0.375</c:v>
                </c:pt>
                <c:pt idx="145">
                  <c:v>0.375</c:v>
                </c:pt>
                <c:pt idx="146">
                  <c:v>0.75</c:v>
                </c:pt>
                <c:pt idx="147">
                  <c:v>0.75</c:v>
                </c:pt>
                <c:pt idx="148">
                  <c:v>0.75</c:v>
                </c:pt>
                <c:pt idx="149">
                  <c:v>0.75</c:v>
                </c:pt>
                <c:pt idx="150">
                  <c:v>0.75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xVal>
          <c:yVal>
            <c:numRef>
              <c:f>'CA - MPs IMI (FBSA)'!$B$25:$B$225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B-42E5-AEBF-FABFEF167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IMI (FBSA)'!$I$46:$I$90</c:f>
              <c:numCache>
                <c:formatCode>0.00</c:formatCode>
                <c:ptCount val="45"/>
                <c:pt idx="0">
                  <c:v>594.07853345027775</c:v>
                </c:pt>
                <c:pt idx="1">
                  <c:v>594.07853345027775</c:v>
                </c:pt>
                <c:pt idx="2">
                  <c:v>594.07853345027775</c:v>
                </c:pt>
                <c:pt idx="3">
                  <c:v>594.07853345027775</c:v>
                </c:pt>
                <c:pt idx="4">
                  <c:v>594.07853345027775</c:v>
                </c:pt>
                <c:pt idx="5">
                  <c:v>593.86609020890376</c:v>
                </c:pt>
                <c:pt idx="6">
                  <c:v>593.86609020890376</c:v>
                </c:pt>
                <c:pt idx="7">
                  <c:v>593.86609020890376</c:v>
                </c:pt>
                <c:pt idx="8">
                  <c:v>593.86609020890376</c:v>
                </c:pt>
                <c:pt idx="9">
                  <c:v>593.86609020890376</c:v>
                </c:pt>
                <c:pt idx="10">
                  <c:v>592.72183627412812</c:v>
                </c:pt>
                <c:pt idx="11">
                  <c:v>592.72183627412812</c:v>
                </c:pt>
                <c:pt idx="12">
                  <c:v>592.72183627412812</c:v>
                </c:pt>
                <c:pt idx="13">
                  <c:v>592.72183627412812</c:v>
                </c:pt>
                <c:pt idx="14">
                  <c:v>592.72183627412812</c:v>
                </c:pt>
                <c:pt idx="15">
                  <c:v>586.61996342952295</c:v>
                </c:pt>
                <c:pt idx="16">
                  <c:v>586.61996342952295</c:v>
                </c:pt>
                <c:pt idx="17">
                  <c:v>586.61996342952295</c:v>
                </c:pt>
                <c:pt idx="18">
                  <c:v>586.61996342952295</c:v>
                </c:pt>
                <c:pt idx="19">
                  <c:v>586.61996342952295</c:v>
                </c:pt>
                <c:pt idx="20">
                  <c:v>555.73464212828321</c:v>
                </c:pt>
                <c:pt idx="21">
                  <c:v>555.73464212828321</c:v>
                </c:pt>
                <c:pt idx="22">
                  <c:v>555.73464212828321</c:v>
                </c:pt>
                <c:pt idx="23">
                  <c:v>555.73464212828321</c:v>
                </c:pt>
                <c:pt idx="24">
                  <c:v>555.73464212828321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1B-416C-9502-4D336BB7074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MPs IMI (FBSA)'!$I$91:$I$135</c:f>
              <c:numCache>
                <c:formatCode>0.00</c:formatCode>
                <c:ptCount val="45"/>
                <c:pt idx="0">
                  <c:v>592.9128458333538</c:v>
                </c:pt>
                <c:pt idx="1">
                  <c:v>592.9128458333538</c:v>
                </c:pt>
                <c:pt idx="2">
                  <c:v>592.9128458333538</c:v>
                </c:pt>
                <c:pt idx="3">
                  <c:v>592.9128458333538</c:v>
                </c:pt>
                <c:pt idx="4">
                  <c:v>592.9128458333538</c:v>
                </c:pt>
                <c:pt idx="5">
                  <c:v>584.04746743044166</c:v>
                </c:pt>
                <c:pt idx="6">
                  <c:v>584.04746743044166</c:v>
                </c:pt>
                <c:pt idx="7">
                  <c:v>584.04746743044166</c:v>
                </c:pt>
                <c:pt idx="8">
                  <c:v>584.04746743044166</c:v>
                </c:pt>
                <c:pt idx="9">
                  <c:v>584.04746743044166</c:v>
                </c:pt>
                <c:pt idx="10">
                  <c:v>518.68006136462816</c:v>
                </c:pt>
                <c:pt idx="11">
                  <c:v>518.68006136462816</c:v>
                </c:pt>
                <c:pt idx="12">
                  <c:v>518.68006136462816</c:v>
                </c:pt>
                <c:pt idx="13">
                  <c:v>518.68006136462816</c:v>
                </c:pt>
                <c:pt idx="14">
                  <c:v>518.68006136462816</c:v>
                </c:pt>
                <c:pt idx="15">
                  <c:v>266.90130505885196</c:v>
                </c:pt>
                <c:pt idx="16">
                  <c:v>266.90130505885196</c:v>
                </c:pt>
                <c:pt idx="17">
                  <c:v>266.90130505885196</c:v>
                </c:pt>
                <c:pt idx="18">
                  <c:v>266.90130505885196</c:v>
                </c:pt>
                <c:pt idx="19">
                  <c:v>266.90130505885196</c:v>
                </c:pt>
                <c:pt idx="20">
                  <c:v>52.421708724260178</c:v>
                </c:pt>
                <c:pt idx="21">
                  <c:v>52.421708724260178</c:v>
                </c:pt>
                <c:pt idx="22">
                  <c:v>52.421708724260178</c:v>
                </c:pt>
                <c:pt idx="23">
                  <c:v>52.421708724260178</c:v>
                </c:pt>
                <c:pt idx="24">
                  <c:v>52.421708724260178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1B-416C-9502-4D336BB7074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(FBSA)'!$C$136:$C$225</c:f>
              <c:numCache>
                <c:formatCode>0.00</c:formatCode>
                <c:ptCount val="90"/>
                <c:pt idx="0">
                  <c:v>562</c:v>
                </c:pt>
                <c:pt idx="1">
                  <c:v>373</c:v>
                </c:pt>
                <c:pt idx="2">
                  <c:v>728</c:v>
                </c:pt>
                <c:pt idx="3">
                  <c:v>558</c:v>
                </c:pt>
                <c:pt idx="4">
                  <c:v>428</c:v>
                </c:pt>
                <c:pt idx="5">
                  <c:v>685</c:v>
                </c:pt>
                <c:pt idx="6">
                  <c:v>613</c:v>
                </c:pt>
                <c:pt idx="7">
                  <c:v>649</c:v>
                </c:pt>
                <c:pt idx="8">
                  <c:v>530</c:v>
                </c:pt>
                <c:pt idx="9">
                  <c:v>483</c:v>
                </c:pt>
                <c:pt idx="10">
                  <c:v>495</c:v>
                </c:pt>
                <c:pt idx="11">
                  <c:v>576</c:v>
                </c:pt>
                <c:pt idx="12">
                  <c:v>564</c:v>
                </c:pt>
                <c:pt idx="13">
                  <c:v>635</c:v>
                </c:pt>
                <c:pt idx="14">
                  <c:v>605</c:v>
                </c:pt>
                <c:pt idx="15">
                  <c:v>405</c:v>
                </c:pt>
                <c:pt idx="16">
                  <c:v>299</c:v>
                </c:pt>
                <c:pt idx="17">
                  <c:v>333</c:v>
                </c:pt>
                <c:pt idx="18">
                  <c:v>241</c:v>
                </c:pt>
                <c:pt idx="19">
                  <c:v>436</c:v>
                </c:pt>
                <c:pt idx="20">
                  <c:v>124</c:v>
                </c:pt>
                <c:pt idx="21">
                  <c:v>177</c:v>
                </c:pt>
                <c:pt idx="22">
                  <c:v>53</c:v>
                </c:pt>
                <c:pt idx="23">
                  <c:v>142</c:v>
                </c:pt>
                <c:pt idx="24">
                  <c:v>72</c:v>
                </c:pt>
                <c:pt idx="25">
                  <c:v>550</c:v>
                </c:pt>
                <c:pt idx="26">
                  <c:v>398</c:v>
                </c:pt>
                <c:pt idx="27">
                  <c:v>499</c:v>
                </c:pt>
                <c:pt idx="28">
                  <c:v>489</c:v>
                </c:pt>
                <c:pt idx="29">
                  <c:v>538</c:v>
                </c:pt>
                <c:pt idx="30">
                  <c:v>473</c:v>
                </c:pt>
                <c:pt idx="31">
                  <c:v>612</c:v>
                </c:pt>
                <c:pt idx="32">
                  <c:v>563</c:v>
                </c:pt>
                <c:pt idx="33">
                  <c:v>473</c:v>
                </c:pt>
                <c:pt idx="34">
                  <c:v>442</c:v>
                </c:pt>
                <c:pt idx="35">
                  <c:v>420</c:v>
                </c:pt>
                <c:pt idx="36">
                  <c:v>492</c:v>
                </c:pt>
                <c:pt idx="37">
                  <c:v>530</c:v>
                </c:pt>
                <c:pt idx="38">
                  <c:v>460</c:v>
                </c:pt>
                <c:pt idx="39">
                  <c:v>572</c:v>
                </c:pt>
                <c:pt idx="40">
                  <c:v>584</c:v>
                </c:pt>
                <c:pt idx="41">
                  <c:v>565</c:v>
                </c:pt>
                <c:pt idx="42">
                  <c:v>404</c:v>
                </c:pt>
                <c:pt idx="43">
                  <c:v>601</c:v>
                </c:pt>
                <c:pt idx="44">
                  <c:v>597</c:v>
                </c:pt>
                <c:pt idx="45">
                  <c:v>438</c:v>
                </c:pt>
                <c:pt idx="46">
                  <c:v>491</c:v>
                </c:pt>
                <c:pt idx="47">
                  <c:v>561</c:v>
                </c:pt>
                <c:pt idx="48">
                  <c:v>541</c:v>
                </c:pt>
                <c:pt idx="49">
                  <c:v>468</c:v>
                </c:pt>
                <c:pt idx="50">
                  <c:v>481</c:v>
                </c:pt>
                <c:pt idx="51">
                  <c:v>565</c:v>
                </c:pt>
                <c:pt idx="52">
                  <c:v>504</c:v>
                </c:pt>
                <c:pt idx="53">
                  <c:v>494</c:v>
                </c:pt>
                <c:pt idx="54">
                  <c:v>574</c:v>
                </c:pt>
                <c:pt idx="55">
                  <c:v>519</c:v>
                </c:pt>
                <c:pt idx="56">
                  <c:v>505</c:v>
                </c:pt>
                <c:pt idx="57">
                  <c:v>492</c:v>
                </c:pt>
                <c:pt idx="58">
                  <c:v>617</c:v>
                </c:pt>
                <c:pt idx="59">
                  <c:v>522</c:v>
                </c:pt>
                <c:pt idx="60">
                  <c:v>448</c:v>
                </c:pt>
                <c:pt idx="61">
                  <c:v>600</c:v>
                </c:pt>
                <c:pt idx="62">
                  <c:v>575</c:v>
                </c:pt>
                <c:pt idx="63">
                  <c:v>445</c:v>
                </c:pt>
                <c:pt idx="64">
                  <c:v>391</c:v>
                </c:pt>
                <c:pt idx="65">
                  <c:v>378</c:v>
                </c:pt>
                <c:pt idx="66">
                  <c:v>424</c:v>
                </c:pt>
                <c:pt idx="68">
                  <c:v>353</c:v>
                </c:pt>
                <c:pt idx="69">
                  <c:v>294</c:v>
                </c:pt>
                <c:pt idx="70">
                  <c:v>301</c:v>
                </c:pt>
                <c:pt idx="71">
                  <c:v>513</c:v>
                </c:pt>
                <c:pt idx="72">
                  <c:v>371</c:v>
                </c:pt>
                <c:pt idx="73">
                  <c:v>207</c:v>
                </c:pt>
                <c:pt idx="74">
                  <c:v>317</c:v>
                </c:pt>
              </c:numCache>
            </c:numRef>
          </c:xVal>
          <c:yVal>
            <c:numRef>
              <c:f>'CA - MPs IMI (FBSA)'!$I$136:$I$225</c:f>
              <c:numCache>
                <c:formatCode>0.00</c:formatCode>
                <c:ptCount val="90"/>
                <c:pt idx="0">
                  <c:v>593.57376586955741</c:v>
                </c:pt>
                <c:pt idx="1">
                  <c:v>593.57376586955741</c:v>
                </c:pt>
                <c:pt idx="2">
                  <c:v>593.57376586955741</c:v>
                </c:pt>
                <c:pt idx="3">
                  <c:v>593.57376586955741</c:v>
                </c:pt>
                <c:pt idx="4">
                  <c:v>593.57376586955741</c:v>
                </c:pt>
                <c:pt idx="5">
                  <c:v>589.69490043565895</c:v>
                </c:pt>
                <c:pt idx="6">
                  <c:v>589.69490043565895</c:v>
                </c:pt>
                <c:pt idx="7">
                  <c:v>589.69490043565895</c:v>
                </c:pt>
                <c:pt idx="8">
                  <c:v>589.69490043565895</c:v>
                </c:pt>
                <c:pt idx="9">
                  <c:v>589.69490043565895</c:v>
                </c:pt>
                <c:pt idx="10">
                  <c:v>559.95659395346786</c:v>
                </c:pt>
                <c:pt idx="11">
                  <c:v>559.95659395346786</c:v>
                </c:pt>
                <c:pt idx="12">
                  <c:v>559.95659395346786</c:v>
                </c:pt>
                <c:pt idx="13">
                  <c:v>559.95659395346786</c:v>
                </c:pt>
                <c:pt idx="14">
                  <c:v>559.95659395346786</c:v>
                </c:pt>
                <c:pt idx="15">
                  <c:v>396.5295722936205</c:v>
                </c:pt>
                <c:pt idx="16">
                  <c:v>396.5295722936205</c:v>
                </c:pt>
                <c:pt idx="17">
                  <c:v>396.5295722936205</c:v>
                </c:pt>
                <c:pt idx="18">
                  <c:v>396.5295722936205</c:v>
                </c:pt>
                <c:pt idx="19">
                  <c:v>396.5295722936205</c:v>
                </c:pt>
                <c:pt idx="20">
                  <c:v>116.73982573732418</c:v>
                </c:pt>
                <c:pt idx="21">
                  <c:v>116.73982573732418</c:v>
                </c:pt>
                <c:pt idx="22">
                  <c:v>116.73982573732418</c:v>
                </c:pt>
                <c:pt idx="23">
                  <c:v>116.73982573732418</c:v>
                </c:pt>
                <c:pt idx="24">
                  <c:v>116.73982573732418</c:v>
                </c:pt>
                <c:pt idx="25">
                  <c:v>594.06189768477452</c:v>
                </c:pt>
                <c:pt idx="26">
                  <c:v>594.06189768477452</c:v>
                </c:pt>
                <c:pt idx="27">
                  <c:v>594.06189768477452</c:v>
                </c:pt>
                <c:pt idx="28">
                  <c:v>594.06189768477452</c:v>
                </c:pt>
                <c:pt idx="29">
                  <c:v>594.06189768477452</c:v>
                </c:pt>
                <c:pt idx="30">
                  <c:v>593.69751522924798</c:v>
                </c:pt>
                <c:pt idx="31">
                  <c:v>593.69751522924798</c:v>
                </c:pt>
                <c:pt idx="32">
                  <c:v>593.69751522924798</c:v>
                </c:pt>
                <c:pt idx="33">
                  <c:v>593.69751522924798</c:v>
                </c:pt>
                <c:pt idx="34">
                  <c:v>593.69751522924798</c:v>
                </c:pt>
                <c:pt idx="35">
                  <c:v>591.24738610430722</c:v>
                </c:pt>
                <c:pt idx="36">
                  <c:v>591.24738610430722</c:v>
                </c:pt>
                <c:pt idx="37">
                  <c:v>591.24738610430722</c:v>
                </c:pt>
                <c:pt idx="38">
                  <c:v>591.24738610430722</c:v>
                </c:pt>
                <c:pt idx="39">
                  <c:v>591.24738610430722</c:v>
                </c:pt>
                <c:pt idx="40">
                  <c:v>574.92219377438335</c:v>
                </c:pt>
                <c:pt idx="41">
                  <c:v>574.92219377438335</c:v>
                </c:pt>
                <c:pt idx="42">
                  <c:v>574.92219377438335</c:v>
                </c:pt>
                <c:pt idx="43">
                  <c:v>574.92219377438335</c:v>
                </c:pt>
                <c:pt idx="44">
                  <c:v>574.92219377438335</c:v>
                </c:pt>
                <c:pt idx="45">
                  <c:v>481.72478278095173</c:v>
                </c:pt>
                <c:pt idx="46">
                  <c:v>481.72478278095173</c:v>
                </c:pt>
                <c:pt idx="47">
                  <c:v>481.72478278095173</c:v>
                </c:pt>
                <c:pt idx="48">
                  <c:v>481.72478278095173</c:v>
                </c:pt>
                <c:pt idx="49">
                  <c:v>481.72478278095173</c:v>
                </c:pt>
                <c:pt idx="50">
                  <c:v>593.91628484082185</c:v>
                </c:pt>
                <c:pt idx="51">
                  <c:v>593.91628484082185</c:v>
                </c:pt>
                <c:pt idx="52">
                  <c:v>593.91628484082185</c:v>
                </c:pt>
                <c:pt idx="53">
                  <c:v>593.91628484082185</c:v>
                </c:pt>
                <c:pt idx="54">
                  <c:v>593.91628484082185</c:v>
                </c:pt>
                <c:pt idx="55">
                  <c:v>592.55240410780584</c:v>
                </c:pt>
                <c:pt idx="56">
                  <c:v>592.55240410780584</c:v>
                </c:pt>
                <c:pt idx="57">
                  <c:v>592.55240410780584</c:v>
                </c:pt>
                <c:pt idx="58">
                  <c:v>592.55240410780584</c:v>
                </c:pt>
                <c:pt idx="59">
                  <c:v>592.55240410780584</c:v>
                </c:pt>
                <c:pt idx="60">
                  <c:v>582.36224691527752</c:v>
                </c:pt>
                <c:pt idx="61">
                  <c:v>582.36224691527752</c:v>
                </c:pt>
                <c:pt idx="62">
                  <c:v>582.36224691527752</c:v>
                </c:pt>
                <c:pt idx="63">
                  <c:v>582.36224691527752</c:v>
                </c:pt>
                <c:pt idx="64">
                  <c:v>582.36224691527752</c:v>
                </c:pt>
                <c:pt idx="65">
                  <c:v>514.11448170012864</c:v>
                </c:pt>
                <c:pt idx="66">
                  <c:v>514.11448170012864</c:v>
                </c:pt>
                <c:pt idx="68">
                  <c:v>514.11448170012864</c:v>
                </c:pt>
                <c:pt idx="69">
                  <c:v>514.11448170012864</c:v>
                </c:pt>
                <c:pt idx="70">
                  <c:v>268.42229500958263</c:v>
                </c:pt>
                <c:pt idx="71">
                  <c:v>268.42229500958263</c:v>
                </c:pt>
                <c:pt idx="72">
                  <c:v>268.42229500958263</c:v>
                </c:pt>
                <c:pt idx="73">
                  <c:v>268.42229500958263</c:v>
                </c:pt>
                <c:pt idx="74">
                  <c:v>268.42229500958263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1B-416C-9502-4D336BB7074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1B-416C-9502-4D336BB70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(FBSA)'!$I$228:$I$317</c:f>
              <c:numCache>
                <c:formatCode>General</c:formatCode>
                <c:ptCount val="90"/>
                <c:pt idx="0">
                  <c:v>0.10538069003617358</c:v>
                </c:pt>
                <c:pt idx="1">
                  <c:v>0.10538069003617358</c:v>
                </c:pt>
                <c:pt idx="2">
                  <c:v>0.10538069003617358</c:v>
                </c:pt>
                <c:pt idx="3">
                  <c:v>0.10538069003617358</c:v>
                </c:pt>
                <c:pt idx="4">
                  <c:v>0.10538069003617358</c:v>
                </c:pt>
                <c:pt idx="5">
                  <c:v>0.21076138007234715</c:v>
                </c:pt>
                <c:pt idx="6">
                  <c:v>0.21076138007234715</c:v>
                </c:pt>
                <c:pt idx="7">
                  <c:v>0.21076138007234715</c:v>
                </c:pt>
                <c:pt idx="8">
                  <c:v>0.21076138007234715</c:v>
                </c:pt>
                <c:pt idx="9">
                  <c:v>0.21076138007234715</c:v>
                </c:pt>
                <c:pt idx="10">
                  <c:v>0.42152276014469431</c:v>
                </c:pt>
                <c:pt idx="11">
                  <c:v>0.42152276014469431</c:v>
                </c:pt>
                <c:pt idx="12">
                  <c:v>0.42152276014469431</c:v>
                </c:pt>
                <c:pt idx="13">
                  <c:v>0.42152276014469431</c:v>
                </c:pt>
                <c:pt idx="14">
                  <c:v>0.42152276014469431</c:v>
                </c:pt>
                <c:pt idx="15">
                  <c:v>0.84304552028938862</c:v>
                </c:pt>
                <c:pt idx="16">
                  <c:v>0.84304552028938862</c:v>
                </c:pt>
                <c:pt idx="17">
                  <c:v>0.84304552028938862</c:v>
                </c:pt>
                <c:pt idx="18">
                  <c:v>0.84304552028938862</c:v>
                </c:pt>
                <c:pt idx="19">
                  <c:v>0.84304552028938862</c:v>
                </c:pt>
                <c:pt idx="20">
                  <c:v>1.6860910405787772</c:v>
                </c:pt>
                <c:pt idx="21">
                  <c:v>1.6860910405787772</c:v>
                </c:pt>
                <c:pt idx="22">
                  <c:v>1.6860910405787772</c:v>
                </c:pt>
                <c:pt idx="23">
                  <c:v>1.6860910405787772</c:v>
                </c:pt>
                <c:pt idx="24">
                  <c:v>1.6860910405787772</c:v>
                </c:pt>
                <c:pt idx="25">
                  <c:v>4.9015785567613414E-2</c:v>
                </c:pt>
                <c:pt idx="26">
                  <c:v>4.9015785567613414E-2</c:v>
                </c:pt>
                <c:pt idx="27">
                  <c:v>4.9015785567613414E-2</c:v>
                </c:pt>
                <c:pt idx="28">
                  <c:v>4.9015785567613414E-2</c:v>
                </c:pt>
                <c:pt idx="29">
                  <c:v>4.9015785567613414E-2</c:v>
                </c:pt>
                <c:pt idx="30">
                  <c:v>9.8031571135226828E-2</c:v>
                </c:pt>
                <c:pt idx="31">
                  <c:v>9.8031571135226828E-2</c:v>
                </c:pt>
                <c:pt idx="32">
                  <c:v>9.8031571135226828E-2</c:v>
                </c:pt>
                <c:pt idx="33">
                  <c:v>9.8031571135226828E-2</c:v>
                </c:pt>
                <c:pt idx="34">
                  <c:v>9.8031571135226828E-2</c:v>
                </c:pt>
                <c:pt idx="35">
                  <c:v>0.19606314227045366</c:v>
                </c:pt>
                <c:pt idx="36">
                  <c:v>0.19606314227045366</c:v>
                </c:pt>
                <c:pt idx="37">
                  <c:v>0.19606314227045366</c:v>
                </c:pt>
                <c:pt idx="38">
                  <c:v>0.19606314227045366</c:v>
                </c:pt>
                <c:pt idx="39">
                  <c:v>0.19606314227045366</c:v>
                </c:pt>
                <c:pt idx="40">
                  <c:v>0.39212628454090731</c:v>
                </c:pt>
                <c:pt idx="41">
                  <c:v>0.39212628454090731</c:v>
                </c:pt>
                <c:pt idx="42">
                  <c:v>0.39212628454090731</c:v>
                </c:pt>
                <c:pt idx="43">
                  <c:v>0.39212628454090731</c:v>
                </c:pt>
                <c:pt idx="44">
                  <c:v>0.39212628454090731</c:v>
                </c:pt>
                <c:pt idx="45">
                  <c:v>0.78425256908181462</c:v>
                </c:pt>
                <c:pt idx="46">
                  <c:v>0.78425256908181462</c:v>
                </c:pt>
                <c:pt idx="47">
                  <c:v>0.78425256908181462</c:v>
                </c:pt>
                <c:pt idx="48">
                  <c:v>0.78425256908181462</c:v>
                </c:pt>
                <c:pt idx="49">
                  <c:v>0.78425256908181462</c:v>
                </c:pt>
                <c:pt idx="50">
                  <c:v>7.7198237801893499E-2</c:v>
                </c:pt>
                <c:pt idx="51">
                  <c:v>7.7198237801893499E-2</c:v>
                </c:pt>
                <c:pt idx="52">
                  <c:v>7.7198237801893499E-2</c:v>
                </c:pt>
                <c:pt idx="53">
                  <c:v>7.7198237801893499E-2</c:v>
                </c:pt>
                <c:pt idx="54">
                  <c:v>7.7198237801893499E-2</c:v>
                </c:pt>
                <c:pt idx="55">
                  <c:v>0.154396475603787</c:v>
                </c:pt>
                <c:pt idx="56">
                  <c:v>0.154396475603787</c:v>
                </c:pt>
                <c:pt idx="57">
                  <c:v>0.154396475603787</c:v>
                </c:pt>
                <c:pt idx="58">
                  <c:v>0.154396475603787</c:v>
                </c:pt>
                <c:pt idx="59">
                  <c:v>0.154396475603787</c:v>
                </c:pt>
                <c:pt idx="60">
                  <c:v>0.308792951207574</c:v>
                </c:pt>
                <c:pt idx="61">
                  <c:v>0.308792951207574</c:v>
                </c:pt>
                <c:pt idx="62">
                  <c:v>0.308792951207574</c:v>
                </c:pt>
                <c:pt idx="63">
                  <c:v>0.308792951207574</c:v>
                </c:pt>
                <c:pt idx="64">
                  <c:v>0.308792951207574</c:v>
                </c:pt>
                <c:pt idx="65">
                  <c:v>0.61758590241514799</c:v>
                </c:pt>
                <c:pt idx="66">
                  <c:v>0.61758590241514799</c:v>
                </c:pt>
                <c:pt idx="67">
                  <c:v>0</c:v>
                </c:pt>
                <c:pt idx="68">
                  <c:v>0.61758590241514799</c:v>
                </c:pt>
                <c:pt idx="69">
                  <c:v>0.61758590241514799</c:v>
                </c:pt>
                <c:pt idx="70">
                  <c:v>1.235171804830296</c:v>
                </c:pt>
                <c:pt idx="71">
                  <c:v>1.235171804830296</c:v>
                </c:pt>
                <c:pt idx="72">
                  <c:v>1.235171804830296</c:v>
                </c:pt>
                <c:pt idx="73">
                  <c:v>1.235171804830296</c:v>
                </c:pt>
                <c:pt idx="74">
                  <c:v>1.235171804830296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IMI (FBSA)'!$J$228:$J$317</c:f>
              <c:numCache>
                <c:formatCode>0.00</c:formatCode>
                <c:ptCount val="90"/>
                <c:pt idx="0">
                  <c:v>-31.573765869557405</c:v>
                </c:pt>
                <c:pt idx="1">
                  <c:v>-220.57376586955741</c:v>
                </c:pt>
                <c:pt idx="2">
                  <c:v>134.42623413044259</c:v>
                </c:pt>
                <c:pt idx="3">
                  <c:v>-35.573765869557405</c:v>
                </c:pt>
                <c:pt idx="4">
                  <c:v>-165.57376586955741</c:v>
                </c:pt>
                <c:pt idx="5">
                  <c:v>95.305099564341049</c:v>
                </c:pt>
                <c:pt idx="6">
                  <c:v>23.305099564341049</c:v>
                </c:pt>
                <c:pt idx="7">
                  <c:v>59.305099564341049</c:v>
                </c:pt>
                <c:pt idx="8">
                  <c:v>-59.694900435658951</c:v>
                </c:pt>
                <c:pt idx="9">
                  <c:v>-106.69490043565895</c:v>
                </c:pt>
                <c:pt idx="10">
                  <c:v>-64.956593953467859</c:v>
                </c:pt>
                <c:pt idx="11">
                  <c:v>16.043406046532141</c:v>
                </c:pt>
                <c:pt idx="12">
                  <c:v>4.0434060465321409</c:v>
                </c:pt>
                <c:pt idx="13">
                  <c:v>75.043406046532141</c:v>
                </c:pt>
                <c:pt idx="14">
                  <c:v>45.043406046532141</c:v>
                </c:pt>
                <c:pt idx="15">
                  <c:v>8.4704277063794962</c:v>
                </c:pt>
                <c:pt idx="16">
                  <c:v>-97.529572293620504</c:v>
                </c:pt>
                <c:pt idx="17">
                  <c:v>-63.529572293620504</c:v>
                </c:pt>
                <c:pt idx="18">
                  <c:v>-155.5295722936205</c:v>
                </c:pt>
                <c:pt idx="19">
                  <c:v>39.470427706379496</c:v>
                </c:pt>
                <c:pt idx="20">
                  <c:v>7.2601742626758181</c:v>
                </c:pt>
                <c:pt idx="21">
                  <c:v>60.260174262675818</c:v>
                </c:pt>
                <c:pt idx="22">
                  <c:v>-63.739825737324182</c:v>
                </c:pt>
                <c:pt idx="23">
                  <c:v>25.260174262675818</c:v>
                </c:pt>
                <c:pt idx="24">
                  <c:v>-44.739825737324182</c:v>
                </c:pt>
                <c:pt idx="25">
                  <c:v>-44.061897684774522</c:v>
                </c:pt>
                <c:pt idx="26">
                  <c:v>-196.06189768477452</c:v>
                </c:pt>
                <c:pt idx="27">
                  <c:v>-95.061897684774522</c:v>
                </c:pt>
                <c:pt idx="28">
                  <c:v>-105.06189768477452</c:v>
                </c:pt>
                <c:pt idx="29">
                  <c:v>-56.061897684774522</c:v>
                </c:pt>
                <c:pt idx="30">
                  <c:v>-120.69751522924798</c:v>
                </c:pt>
                <c:pt idx="31">
                  <c:v>18.302484770752017</c:v>
                </c:pt>
                <c:pt idx="32">
                  <c:v>-30.697515229247983</c:v>
                </c:pt>
                <c:pt idx="33">
                  <c:v>-120.69751522924798</c:v>
                </c:pt>
                <c:pt idx="34">
                  <c:v>-151.69751522924798</c:v>
                </c:pt>
                <c:pt idx="35">
                  <c:v>-171.24738610430722</c:v>
                </c:pt>
                <c:pt idx="36">
                  <c:v>-99.247386104307225</c:v>
                </c:pt>
                <c:pt idx="37">
                  <c:v>-61.247386104307225</c:v>
                </c:pt>
                <c:pt idx="38">
                  <c:v>-131.24738610430722</c:v>
                </c:pt>
                <c:pt idx="39">
                  <c:v>-19.247386104307225</c:v>
                </c:pt>
                <c:pt idx="40">
                  <c:v>9.077806225616655</c:v>
                </c:pt>
                <c:pt idx="41">
                  <c:v>-9.922193774383345</c:v>
                </c:pt>
                <c:pt idx="42">
                  <c:v>-170.92219377438335</c:v>
                </c:pt>
                <c:pt idx="43">
                  <c:v>26.077806225616655</c:v>
                </c:pt>
                <c:pt idx="44">
                  <c:v>22.077806225616655</c:v>
                </c:pt>
                <c:pt idx="45">
                  <c:v>-43.724782780951728</c:v>
                </c:pt>
                <c:pt idx="46">
                  <c:v>9.2752172190482725</c:v>
                </c:pt>
                <c:pt idx="47">
                  <c:v>79.275217219048272</c:v>
                </c:pt>
                <c:pt idx="48">
                  <c:v>59.275217219048272</c:v>
                </c:pt>
                <c:pt idx="49">
                  <c:v>-13.724782780951728</c:v>
                </c:pt>
                <c:pt idx="50">
                  <c:v>-112.91628484082185</c:v>
                </c:pt>
                <c:pt idx="51">
                  <c:v>-28.916284840821845</c:v>
                </c:pt>
                <c:pt idx="52">
                  <c:v>-89.916284840821845</c:v>
                </c:pt>
                <c:pt idx="53">
                  <c:v>-99.916284840821845</c:v>
                </c:pt>
                <c:pt idx="54">
                  <c:v>-19.916284840821845</c:v>
                </c:pt>
                <c:pt idx="55">
                  <c:v>-73.552404107805842</c:v>
                </c:pt>
                <c:pt idx="56">
                  <c:v>-87.552404107805842</c:v>
                </c:pt>
                <c:pt idx="57">
                  <c:v>-100.55240410780584</c:v>
                </c:pt>
                <c:pt idx="58">
                  <c:v>24.447595892194158</c:v>
                </c:pt>
                <c:pt idx="59">
                  <c:v>-70.552404107805842</c:v>
                </c:pt>
                <c:pt idx="60">
                  <c:v>-134.36224691527752</c:v>
                </c:pt>
                <c:pt idx="61">
                  <c:v>17.637753084722476</c:v>
                </c:pt>
                <c:pt idx="62">
                  <c:v>-7.3622469152775238</c:v>
                </c:pt>
                <c:pt idx="63">
                  <c:v>-137.36224691527752</c:v>
                </c:pt>
                <c:pt idx="64">
                  <c:v>-191.36224691527752</c:v>
                </c:pt>
                <c:pt idx="65">
                  <c:v>-136.11448170012864</c:v>
                </c:pt>
                <c:pt idx="66">
                  <c:v>-90.114481700128636</c:v>
                </c:pt>
                <c:pt idx="67">
                  <c:v>0</c:v>
                </c:pt>
                <c:pt idx="68">
                  <c:v>-161.11448170012864</c:v>
                </c:pt>
                <c:pt idx="69">
                  <c:v>-220.11448170012864</c:v>
                </c:pt>
                <c:pt idx="70">
                  <c:v>32.577704990417374</c:v>
                </c:pt>
                <c:pt idx="71">
                  <c:v>244.57770499041737</c:v>
                </c:pt>
                <c:pt idx="72">
                  <c:v>102.57770499041737</c:v>
                </c:pt>
                <c:pt idx="73">
                  <c:v>-61.422295009582626</c:v>
                </c:pt>
                <c:pt idx="74">
                  <c:v>48.577704990417374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A-45DA-B694-18F330C0D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IMI (FBSA)'!$L$46:$L$90</c:f>
              <c:numCache>
                <c:formatCode>0.00</c:formatCode>
                <c:ptCount val="45"/>
                <c:pt idx="0">
                  <c:v>594.07853345027775</c:v>
                </c:pt>
                <c:pt idx="1">
                  <c:v>594.07853345027775</c:v>
                </c:pt>
                <c:pt idx="2">
                  <c:v>594.07853345027775</c:v>
                </c:pt>
                <c:pt idx="3">
                  <c:v>594.07853345027775</c:v>
                </c:pt>
                <c:pt idx="4">
                  <c:v>594.07853345027775</c:v>
                </c:pt>
                <c:pt idx="5">
                  <c:v>593.86609020890376</c:v>
                </c:pt>
                <c:pt idx="6">
                  <c:v>593.86609020890376</c:v>
                </c:pt>
                <c:pt idx="7">
                  <c:v>593.86609020890376</c:v>
                </c:pt>
                <c:pt idx="8">
                  <c:v>593.86609020890376</c:v>
                </c:pt>
                <c:pt idx="9">
                  <c:v>593.86609020890376</c:v>
                </c:pt>
                <c:pt idx="10">
                  <c:v>592.72183627412812</c:v>
                </c:pt>
                <c:pt idx="11">
                  <c:v>592.72183627412812</c:v>
                </c:pt>
                <c:pt idx="12">
                  <c:v>592.72183627412812</c:v>
                </c:pt>
                <c:pt idx="13">
                  <c:v>592.72183627412812</c:v>
                </c:pt>
                <c:pt idx="14">
                  <c:v>592.72183627412812</c:v>
                </c:pt>
                <c:pt idx="15">
                  <c:v>586.61996342952295</c:v>
                </c:pt>
                <c:pt idx="16">
                  <c:v>586.61996342952295</c:v>
                </c:pt>
                <c:pt idx="17">
                  <c:v>586.61996342952295</c:v>
                </c:pt>
                <c:pt idx="18">
                  <c:v>586.61996342952295</c:v>
                </c:pt>
                <c:pt idx="19">
                  <c:v>586.61996342952295</c:v>
                </c:pt>
                <c:pt idx="20">
                  <c:v>555.73464212828321</c:v>
                </c:pt>
                <c:pt idx="21">
                  <c:v>555.73464212828321</c:v>
                </c:pt>
                <c:pt idx="22">
                  <c:v>555.73464212828321</c:v>
                </c:pt>
                <c:pt idx="23">
                  <c:v>555.73464212828321</c:v>
                </c:pt>
                <c:pt idx="24">
                  <c:v>555.73464212828321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0-45D8-B7BB-8F2C3053A58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MPs IMI (FBSA)'!$L$91:$L$135</c:f>
              <c:numCache>
                <c:formatCode>0.00</c:formatCode>
                <c:ptCount val="45"/>
                <c:pt idx="0">
                  <c:v>592.9128458333538</c:v>
                </c:pt>
                <c:pt idx="1">
                  <c:v>592.9128458333538</c:v>
                </c:pt>
                <c:pt idx="2">
                  <c:v>592.9128458333538</c:v>
                </c:pt>
                <c:pt idx="3">
                  <c:v>592.9128458333538</c:v>
                </c:pt>
                <c:pt idx="4">
                  <c:v>592.9128458333538</c:v>
                </c:pt>
                <c:pt idx="5">
                  <c:v>584.04746743044166</c:v>
                </c:pt>
                <c:pt idx="6">
                  <c:v>584.04746743044166</c:v>
                </c:pt>
                <c:pt idx="7">
                  <c:v>584.04746743044166</c:v>
                </c:pt>
                <c:pt idx="8">
                  <c:v>584.04746743044166</c:v>
                </c:pt>
                <c:pt idx="9">
                  <c:v>584.04746743044166</c:v>
                </c:pt>
                <c:pt idx="10">
                  <c:v>518.68006136462816</c:v>
                </c:pt>
                <c:pt idx="11">
                  <c:v>518.68006136462816</c:v>
                </c:pt>
                <c:pt idx="12">
                  <c:v>518.68006136462816</c:v>
                </c:pt>
                <c:pt idx="13">
                  <c:v>518.68006136462816</c:v>
                </c:pt>
                <c:pt idx="14">
                  <c:v>518.68006136462816</c:v>
                </c:pt>
                <c:pt idx="15">
                  <c:v>266.90130505885196</c:v>
                </c:pt>
                <c:pt idx="16">
                  <c:v>266.90130505885196</c:v>
                </c:pt>
                <c:pt idx="17">
                  <c:v>266.90130505885196</c:v>
                </c:pt>
                <c:pt idx="18">
                  <c:v>266.90130505885196</c:v>
                </c:pt>
                <c:pt idx="19">
                  <c:v>266.90130505885196</c:v>
                </c:pt>
                <c:pt idx="20">
                  <c:v>52.421708724260178</c:v>
                </c:pt>
                <c:pt idx="21">
                  <c:v>52.421708724260178</c:v>
                </c:pt>
                <c:pt idx="22">
                  <c:v>52.421708724260178</c:v>
                </c:pt>
                <c:pt idx="23">
                  <c:v>52.421708724260178</c:v>
                </c:pt>
                <c:pt idx="24">
                  <c:v>52.421708724260178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B0-45D8-B7BB-8F2C3053A58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(FBSA)'!$C$136:$C$225</c:f>
              <c:numCache>
                <c:formatCode>0.00</c:formatCode>
                <c:ptCount val="90"/>
                <c:pt idx="0">
                  <c:v>562</c:v>
                </c:pt>
                <c:pt idx="1">
                  <c:v>373</c:v>
                </c:pt>
                <c:pt idx="2">
                  <c:v>728</c:v>
                </c:pt>
                <c:pt idx="3">
                  <c:v>558</c:v>
                </c:pt>
                <c:pt idx="4">
                  <c:v>428</c:v>
                </c:pt>
                <c:pt idx="5">
                  <c:v>685</c:v>
                </c:pt>
                <c:pt idx="6">
                  <c:v>613</c:v>
                </c:pt>
                <c:pt idx="7">
                  <c:v>649</c:v>
                </c:pt>
                <c:pt idx="8">
                  <c:v>530</c:v>
                </c:pt>
                <c:pt idx="9">
                  <c:v>483</c:v>
                </c:pt>
                <c:pt idx="10">
                  <c:v>495</c:v>
                </c:pt>
                <c:pt idx="11">
                  <c:v>576</c:v>
                </c:pt>
                <c:pt idx="12">
                  <c:v>564</c:v>
                </c:pt>
                <c:pt idx="13">
                  <c:v>635</c:v>
                </c:pt>
                <c:pt idx="14">
                  <c:v>605</c:v>
                </c:pt>
                <c:pt idx="15">
                  <c:v>405</c:v>
                </c:pt>
                <c:pt idx="16">
                  <c:v>299</c:v>
                </c:pt>
                <c:pt idx="17">
                  <c:v>333</c:v>
                </c:pt>
                <c:pt idx="18">
                  <c:v>241</c:v>
                </c:pt>
                <c:pt idx="19">
                  <c:v>436</c:v>
                </c:pt>
                <c:pt idx="20">
                  <c:v>124</c:v>
                </c:pt>
                <c:pt idx="21">
                  <c:v>177</c:v>
                </c:pt>
                <c:pt idx="22">
                  <c:v>53</c:v>
                </c:pt>
                <c:pt idx="23">
                  <c:v>142</c:v>
                </c:pt>
                <c:pt idx="24">
                  <c:v>72</c:v>
                </c:pt>
                <c:pt idx="25">
                  <c:v>550</c:v>
                </c:pt>
                <c:pt idx="26">
                  <c:v>398</c:v>
                </c:pt>
                <c:pt idx="27">
                  <c:v>499</c:v>
                </c:pt>
                <c:pt idx="28">
                  <c:v>489</c:v>
                </c:pt>
                <c:pt idx="29">
                  <c:v>538</c:v>
                </c:pt>
                <c:pt idx="30">
                  <c:v>473</c:v>
                </c:pt>
                <c:pt idx="31">
                  <c:v>612</c:v>
                </c:pt>
                <c:pt idx="32">
                  <c:v>563</c:v>
                </c:pt>
                <c:pt idx="33">
                  <c:v>473</c:v>
                </c:pt>
                <c:pt idx="34">
                  <c:v>442</c:v>
                </c:pt>
                <c:pt idx="35">
                  <c:v>420</c:v>
                </c:pt>
                <c:pt idx="36">
                  <c:v>492</c:v>
                </c:pt>
                <c:pt idx="37">
                  <c:v>530</c:v>
                </c:pt>
                <c:pt idx="38">
                  <c:v>460</c:v>
                </c:pt>
                <c:pt idx="39">
                  <c:v>572</c:v>
                </c:pt>
                <c:pt idx="40">
                  <c:v>584</c:v>
                </c:pt>
                <c:pt idx="41">
                  <c:v>565</c:v>
                </c:pt>
                <c:pt idx="42">
                  <c:v>404</c:v>
                </c:pt>
                <c:pt idx="43">
                  <c:v>601</c:v>
                </c:pt>
                <c:pt idx="44">
                  <c:v>597</c:v>
                </c:pt>
                <c:pt idx="45">
                  <c:v>438</c:v>
                </c:pt>
                <c:pt idx="46">
                  <c:v>491</c:v>
                </c:pt>
                <c:pt idx="47">
                  <c:v>561</c:v>
                </c:pt>
                <c:pt idx="48">
                  <c:v>541</c:v>
                </c:pt>
                <c:pt idx="49">
                  <c:v>468</c:v>
                </c:pt>
                <c:pt idx="50">
                  <c:v>481</c:v>
                </c:pt>
                <c:pt idx="51">
                  <c:v>565</c:v>
                </c:pt>
                <c:pt idx="52">
                  <c:v>504</c:v>
                </c:pt>
                <c:pt idx="53">
                  <c:v>494</c:v>
                </c:pt>
                <c:pt idx="54">
                  <c:v>574</c:v>
                </c:pt>
                <c:pt idx="55">
                  <c:v>519</c:v>
                </c:pt>
                <c:pt idx="56">
                  <c:v>505</c:v>
                </c:pt>
                <c:pt idx="57">
                  <c:v>492</c:v>
                </c:pt>
                <c:pt idx="58">
                  <c:v>617</c:v>
                </c:pt>
                <c:pt idx="59">
                  <c:v>522</c:v>
                </c:pt>
                <c:pt idx="60">
                  <c:v>448</c:v>
                </c:pt>
                <c:pt idx="61">
                  <c:v>600</c:v>
                </c:pt>
                <c:pt idx="62">
                  <c:v>575</c:v>
                </c:pt>
                <c:pt idx="63">
                  <c:v>445</c:v>
                </c:pt>
                <c:pt idx="64">
                  <c:v>391</c:v>
                </c:pt>
                <c:pt idx="65">
                  <c:v>378</c:v>
                </c:pt>
                <c:pt idx="66">
                  <c:v>424</c:v>
                </c:pt>
                <c:pt idx="68">
                  <c:v>353</c:v>
                </c:pt>
                <c:pt idx="69">
                  <c:v>294</c:v>
                </c:pt>
                <c:pt idx="70">
                  <c:v>301</c:v>
                </c:pt>
                <c:pt idx="71">
                  <c:v>513</c:v>
                </c:pt>
                <c:pt idx="72">
                  <c:v>371</c:v>
                </c:pt>
                <c:pt idx="73">
                  <c:v>207</c:v>
                </c:pt>
                <c:pt idx="74">
                  <c:v>317</c:v>
                </c:pt>
              </c:numCache>
            </c:numRef>
          </c:xVal>
          <c:yVal>
            <c:numRef>
              <c:f>'CA - MPs IMI (FBSA)'!$L$136:$L$225</c:f>
              <c:numCache>
                <c:formatCode>0.00</c:formatCode>
                <c:ptCount val="90"/>
                <c:pt idx="0">
                  <c:v>593.57578505788183</c:v>
                </c:pt>
                <c:pt idx="1">
                  <c:v>593.57578505788183</c:v>
                </c:pt>
                <c:pt idx="2">
                  <c:v>593.57578505788183</c:v>
                </c:pt>
                <c:pt idx="3">
                  <c:v>593.57578505788183</c:v>
                </c:pt>
                <c:pt idx="4">
                  <c:v>593.57578505788183</c:v>
                </c:pt>
                <c:pt idx="5">
                  <c:v>589.71102981131287</c:v>
                </c:pt>
                <c:pt idx="6">
                  <c:v>589.71102981131287</c:v>
                </c:pt>
                <c:pt idx="7">
                  <c:v>589.71102981131287</c:v>
                </c:pt>
                <c:pt idx="8">
                  <c:v>589.71102981131287</c:v>
                </c:pt>
                <c:pt idx="9">
                  <c:v>589.71102981131287</c:v>
                </c:pt>
                <c:pt idx="10">
                  <c:v>560.07504873738617</c:v>
                </c:pt>
                <c:pt idx="11">
                  <c:v>560.07504873738617</c:v>
                </c:pt>
                <c:pt idx="12">
                  <c:v>560.07504873738617</c:v>
                </c:pt>
                <c:pt idx="13">
                  <c:v>560.07504873738617</c:v>
                </c:pt>
                <c:pt idx="14">
                  <c:v>560.07504873738617</c:v>
                </c:pt>
                <c:pt idx="15">
                  <c:v>397.01636309256787</c:v>
                </c:pt>
                <c:pt idx="16">
                  <c:v>397.01636309256787</c:v>
                </c:pt>
                <c:pt idx="17">
                  <c:v>397.01636309256787</c:v>
                </c:pt>
                <c:pt idx="18">
                  <c:v>397.01636309256787</c:v>
                </c:pt>
                <c:pt idx="19">
                  <c:v>397.01636309256787</c:v>
                </c:pt>
                <c:pt idx="20">
                  <c:v>117.0874176529547</c:v>
                </c:pt>
                <c:pt idx="21">
                  <c:v>117.0874176529547</c:v>
                </c:pt>
                <c:pt idx="22">
                  <c:v>117.0874176529547</c:v>
                </c:pt>
                <c:pt idx="23">
                  <c:v>117.0874176529547</c:v>
                </c:pt>
                <c:pt idx="24">
                  <c:v>117.0874176529547</c:v>
                </c:pt>
                <c:pt idx="25">
                  <c:v>594.06798686141406</c:v>
                </c:pt>
                <c:pt idx="26">
                  <c:v>594.06798686141406</c:v>
                </c:pt>
                <c:pt idx="27">
                  <c:v>594.06798686141406</c:v>
                </c:pt>
                <c:pt idx="28">
                  <c:v>594.06798686141406</c:v>
                </c:pt>
                <c:pt idx="29">
                  <c:v>594.06798686141406</c:v>
                </c:pt>
                <c:pt idx="30">
                  <c:v>593.73810499036699</c:v>
                </c:pt>
                <c:pt idx="31">
                  <c:v>593.73810499036699</c:v>
                </c:pt>
                <c:pt idx="32">
                  <c:v>593.73810499036699</c:v>
                </c:pt>
                <c:pt idx="33">
                  <c:v>593.73810499036699</c:v>
                </c:pt>
                <c:pt idx="34">
                  <c:v>593.73810499036699</c:v>
                </c:pt>
                <c:pt idx="35">
                  <c:v>591.52107263136622</c:v>
                </c:pt>
                <c:pt idx="36">
                  <c:v>591.52107263136622</c:v>
                </c:pt>
                <c:pt idx="37">
                  <c:v>591.52107263136622</c:v>
                </c:pt>
                <c:pt idx="38">
                  <c:v>591.52107263136622</c:v>
                </c:pt>
                <c:pt idx="39">
                  <c:v>591.52107263136622</c:v>
                </c:pt>
                <c:pt idx="40">
                  <c:v>576.7180351826579</c:v>
                </c:pt>
                <c:pt idx="41">
                  <c:v>576.7180351826579</c:v>
                </c:pt>
                <c:pt idx="42">
                  <c:v>576.7180351826579</c:v>
                </c:pt>
                <c:pt idx="43">
                  <c:v>576.7180351826579</c:v>
                </c:pt>
                <c:pt idx="44">
                  <c:v>576.7180351826579</c:v>
                </c:pt>
                <c:pt idx="45">
                  <c:v>490.74843851028947</c:v>
                </c:pt>
                <c:pt idx="46">
                  <c:v>490.74843851028947</c:v>
                </c:pt>
                <c:pt idx="47">
                  <c:v>490.74843851028947</c:v>
                </c:pt>
                <c:pt idx="48">
                  <c:v>490.74843851028947</c:v>
                </c:pt>
                <c:pt idx="49">
                  <c:v>490.74843851028947</c:v>
                </c:pt>
                <c:pt idx="50">
                  <c:v>593.92125776941543</c:v>
                </c:pt>
                <c:pt idx="51">
                  <c:v>593.92125776941543</c:v>
                </c:pt>
                <c:pt idx="52">
                  <c:v>593.92125776941543</c:v>
                </c:pt>
                <c:pt idx="53">
                  <c:v>593.92125776941543</c:v>
                </c:pt>
                <c:pt idx="54">
                  <c:v>593.92125776941543</c:v>
                </c:pt>
                <c:pt idx="55">
                  <c:v>592.58977738226736</c:v>
                </c:pt>
                <c:pt idx="56">
                  <c:v>592.58977738226736</c:v>
                </c:pt>
                <c:pt idx="57">
                  <c:v>592.58977738226736</c:v>
                </c:pt>
                <c:pt idx="58">
                  <c:v>592.58977738226736</c:v>
                </c:pt>
                <c:pt idx="59">
                  <c:v>592.58977738226736</c:v>
                </c:pt>
                <c:pt idx="60">
                  <c:v>582.63867126742821</c:v>
                </c:pt>
                <c:pt idx="61">
                  <c:v>582.63867126742821</c:v>
                </c:pt>
                <c:pt idx="62">
                  <c:v>582.63867126742821</c:v>
                </c:pt>
                <c:pt idx="63">
                  <c:v>582.63867126742821</c:v>
                </c:pt>
                <c:pt idx="64">
                  <c:v>582.63867126742821</c:v>
                </c:pt>
                <c:pt idx="65">
                  <c:v>515.78894028516788</c:v>
                </c:pt>
                <c:pt idx="66">
                  <c:v>515.78894028516788</c:v>
                </c:pt>
                <c:pt idx="68">
                  <c:v>515.78894028516788</c:v>
                </c:pt>
                <c:pt idx="69">
                  <c:v>515.78894028516788</c:v>
                </c:pt>
                <c:pt idx="70">
                  <c:v>272.03695822806861</c:v>
                </c:pt>
                <c:pt idx="71">
                  <c:v>272.03695822806861</c:v>
                </c:pt>
                <c:pt idx="72">
                  <c:v>272.03695822806861</c:v>
                </c:pt>
                <c:pt idx="73">
                  <c:v>272.03695822806861</c:v>
                </c:pt>
                <c:pt idx="74">
                  <c:v>272.03695822806861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B0-45D8-B7BB-8F2C3053A58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B0-45D8-B7BB-8F2C3053A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IMI (FBSA)'!$O$46:$O$90</c:f>
              <c:numCache>
                <c:formatCode>0.00</c:formatCode>
                <c:ptCount val="45"/>
                <c:pt idx="0">
                  <c:v>594.07853345027775</c:v>
                </c:pt>
                <c:pt idx="1">
                  <c:v>594.07853345027775</c:v>
                </c:pt>
                <c:pt idx="2">
                  <c:v>594.07853345027775</c:v>
                </c:pt>
                <c:pt idx="3">
                  <c:v>594.07853345027775</c:v>
                </c:pt>
                <c:pt idx="4">
                  <c:v>594.07853345027775</c:v>
                </c:pt>
                <c:pt idx="5">
                  <c:v>593.86609020890376</c:v>
                </c:pt>
                <c:pt idx="6">
                  <c:v>593.86609020890376</c:v>
                </c:pt>
                <c:pt idx="7">
                  <c:v>593.86609020890376</c:v>
                </c:pt>
                <c:pt idx="8">
                  <c:v>593.86609020890376</c:v>
                </c:pt>
                <c:pt idx="9">
                  <c:v>593.86609020890376</c:v>
                </c:pt>
                <c:pt idx="10">
                  <c:v>592.72183627412812</c:v>
                </c:pt>
                <c:pt idx="11">
                  <c:v>592.72183627412812</c:v>
                </c:pt>
                <c:pt idx="12">
                  <c:v>592.72183627412812</c:v>
                </c:pt>
                <c:pt idx="13">
                  <c:v>592.72183627412812</c:v>
                </c:pt>
                <c:pt idx="14">
                  <c:v>592.72183627412812</c:v>
                </c:pt>
                <c:pt idx="15">
                  <c:v>586.61996342952295</c:v>
                </c:pt>
                <c:pt idx="16">
                  <c:v>586.61996342952295</c:v>
                </c:pt>
                <c:pt idx="17">
                  <c:v>586.61996342952295</c:v>
                </c:pt>
                <c:pt idx="18">
                  <c:v>586.61996342952295</c:v>
                </c:pt>
                <c:pt idx="19">
                  <c:v>586.61996342952295</c:v>
                </c:pt>
                <c:pt idx="20">
                  <c:v>555.73464212828321</c:v>
                </c:pt>
                <c:pt idx="21">
                  <c:v>555.73464212828321</c:v>
                </c:pt>
                <c:pt idx="22">
                  <c:v>555.73464212828321</c:v>
                </c:pt>
                <c:pt idx="23">
                  <c:v>555.73464212828321</c:v>
                </c:pt>
                <c:pt idx="24">
                  <c:v>555.73464212828321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A-499D-8DEB-E9BE1A9BD44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MPs IMI (FBSA)'!$O$91:$O$135</c:f>
              <c:numCache>
                <c:formatCode>0.00</c:formatCode>
                <c:ptCount val="45"/>
                <c:pt idx="0">
                  <c:v>592.9128458333538</c:v>
                </c:pt>
                <c:pt idx="1">
                  <c:v>592.9128458333538</c:v>
                </c:pt>
                <c:pt idx="2">
                  <c:v>592.9128458333538</c:v>
                </c:pt>
                <c:pt idx="3">
                  <c:v>592.9128458333538</c:v>
                </c:pt>
                <c:pt idx="4">
                  <c:v>592.9128458333538</c:v>
                </c:pt>
                <c:pt idx="5">
                  <c:v>584.04746743044166</c:v>
                </c:pt>
                <c:pt idx="6">
                  <c:v>584.04746743044166</c:v>
                </c:pt>
                <c:pt idx="7">
                  <c:v>584.04746743044166</c:v>
                </c:pt>
                <c:pt idx="8">
                  <c:v>584.04746743044166</c:v>
                </c:pt>
                <c:pt idx="9">
                  <c:v>584.04746743044166</c:v>
                </c:pt>
                <c:pt idx="10">
                  <c:v>518.68006136462816</c:v>
                </c:pt>
                <c:pt idx="11">
                  <c:v>518.68006136462816</c:v>
                </c:pt>
                <c:pt idx="12">
                  <c:v>518.68006136462816</c:v>
                </c:pt>
                <c:pt idx="13">
                  <c:v>518.68006136462816</c:v>
                </c:pt>
                <c:pt idx="14">
                  <c:v>518.68006136462816</c:v>
                </c:pt>
                <c:pt idx="15">
                  <c:v>266.90130505885196</c:v>
                </c:pt>
                <c:pt idx="16">
                  <c:v>266.90130505885196</c:v>
                </c:pt>
                <c:pt idx="17">
                  <c:v>266.90130505885196</c:v>
                </c:pt>
                <c:pt idx="18">
                  <c:v>266.90130505885196</c:v>
                </c:pt>
                <c:pt idx="19">
                  <c:v>266.90130505885196</c:v>
                </c:pt>
                <c:pt idx="20">
                  <c:v>52.421708724260178</c:v>
                </c:pt>
                <c:pt idx="21">
                  <c:v>52.421708724260178</c:v>
                </c:pt>
                <c:pt idx="22">
                  <c:v>52.421708724260178</c:v>
                </c:pt>
                <c:pt idx="23">
                  <c:v>52.421708724260178</c:v>
                </c:pt>
                <c:pt idx="24">
                  <c:v>52.421708724260178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A-499D-8DEB-E9BE1A9BD44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IMI (FBSA)'!$C$136:$C$225</c:f>
              <c:numCache>
                <c:formatCode>0.00</c:formatCode>
                <c:ptCount val="90"/>
                <c:pt idx="0">
                  <c:v>562</c:v>
                </c:pt>
                <c:pt idx="1">
                  <c:v>373</c:v>
                </c:pt>
                <c:pt idx="2">
                  <c:v>728</c:v>
                </c:pt>
                <c:pt idx="3">
                  <c:v>558</c:v>
                </c:pt>
                <c:pt idx="4">
                  <c:v>428</c:v>
                </c:pt>
                <c:pt idx="5">
                  <c:v>685</c:v>
                </c:pt>
                <c:pt idx="6">
                  <c:v>613</c:v>
                </c:pt>
                <c:pt idx="7">
                  <c:v>649</c:v>
                </c:pt>
                <c:pt idx="8">
                  <c:v>530</c:v>
                </c:pt>
                <c:pt idx="9">
                  <c:v>483</c:v>
                </c:pt>
                <c:pt idx="10">
                  <c:v>495</c:v>
                </c:pt>
                <c:pt idx="11">
                  <c:v>576</c:v>
                </c:pt>
                <c:pt idx="12">
                  <c:v>564</c:v>
                </c:pt>
                <c:pt idx="13">
                  <c:v>635</c:v>
                </c:pt>
                <c:pt idx="14">
                  <c:v>605</c:v>
                </c:pt>
                <c:pt idx="15">
                  <c:v>405</c:v>
                </c:pt>
                <c:pt idx="16">
                  <c:v>299</c:v>
                </c:pt>
                <c:pt idx="17">
                  <c:v>333</c:v>
                </c:pt>
                <c:pt idx="18">
                  <c:v>241</c:v>
                </c:pt>
                <c:pt idx="19">
                  <c:v>436</c:v>
                </c:pt>
                <c:pt idx="20">
                  <c:v>124</c:v>
                </c:pt>
                <c:pt idx="21">
                  <c:v>177</c:v>
                </c:pt>
                <c:pt idx="22">
                  <c:v>53</c:v>
                </c:pt>
                <c:pt idx="23">
                  <c:v>142</c:v>
                </c:pt>
                <c:pt idx="24">
                  <c:v>72</c:v>
                </c:pt>
                <c:pt idx="25">
                  <c:v>550</c:v>
                </c:pt>
                <c:pt idx="26">
                  <c:v>398</c:v>
                </c:pt>
                <c:pt idx="27">
                  <c:v>499</c:v>
                </c:pt>
                <c:pt idx="28">
                  <c:v>489</c:v>
                </c:pt>
                <c:pt idx="29">
                  <c:v>538</c:v>
                </c:pt>
                <c:pt idx="30">
                  <c:v>473</c:v>
                </c:pt>
                <c:pt idx="31">
                  <c:v>612</c:v>
                </c:pt>
                <c:pt idx="32">
                  <c:v>563</c:v>
                </c:pt>
                <c:pt idx="33">
                  <c:v>473</c:v>
                </c:pt>
                <c:pt idx="34">
                  <c:v>442</c:v>
                </c:pt>
                <c:pt idx="35">
                  <c:v>420</c:v>
                </c:pt>
                <c:pt idx="36">
                  <c:v>492</c:v>
                </c:pt>
                <c:pt idx="37">
                  <c:v>530</c:v>
                </c:pt>
                <c:pt idx="38">
                  <c:v>460</c:v>
                </c:pt>
                <c:pt idx="39">
                  <c:v>572</c:v>
                </c:pt>
                <c:pt idx="40">
                  <c:v>584</c:v>
                </c:pt>
                <c:pt idx="41">
                  <c:v>565</c:v>
                </c:pt>
                <c:pt idx="42">
                  <c:v>404</c:v>
                </c:pt>
                <c:pt idx="43">
                  <c:v>601</c:v>
                </c:pt>
                <c:pt idx="44">
                  <c:v>597</c:v>
                </c:pt>
                <c:pt idx="45">
                  <c:v>438</c:v>
                </c:pt>
                <c:pt idx="46">
                  <c:v>491</c:v>
                </c:pt>
                <c:pt idx="47">
                  <c:v>561</c:v>
                </c:pt>
                <c:pt idx="48">
                  <c:v>541</c:v>
                </c:pt>
                <c:pt idx="49">
                  <c:v>468</c:v>
                </c:pt>
                <c:pt idx="50">
                  <c:v>481</c:v>
                </c:pt>
                <c:pt idx="51">
                  <c:v>565</c:v>
                </c:pt>
                <c:pt idx="52">
                  <c:v>504</c:v>
                </c:pt>
                <c:pt idx="53">
                  <c:v>494</c:v>
                </c:pt>
                <c:pt idx="54">
                  <c:v>574</c:v>
                </c:pt>
                <c:pt idx="55">
                  <c:v>519</c:v>
                </c:pt>
                <c:pt idx="56">
                  <c:v>505</c:v>
                </c:pt>
                <c:pt idx="57">
                  <c:v>492</c:v>
                </c:pt>
                <c:pt idx="58">
                  <c:v>617</c:v>
                </c:pt>
                <c:pt idx="59">
                  <c:v>522</c:v>
                </c:pt>
                <c:pt idx="60">
                  <c:v>448</c:v>
                </c:pt>
                <c:pt idx="61">
                  <c:v>600</c:v>
                </c:pt>
                <c:pt idx="62">
                  <c:v>575</c:v>
                </c:pt>
                <c:pt idx="63">
                  <c:v>445</c:v>
                </c:pt>
                <c:pt idx="64">
                  <c:v>391</c:v>
                </c:pt>
                <c:pt idx="65">
                  <c:v>378</c:v>
                </c:pt>
                <c:pt idx="66">
                  <c:v>424</c:v>
                </c:pt>
                <c:pt idx="68">
                  <c:v>353</c:v>
                </c:pt>
                <c:pt idx="69">
                  <c:v>294</c:v>
                </c:pt>
                <c:pt idx="70">
                  <c:v>301</c:v>
                </c:pt>
                <c:pt idx="71">
                  <c:v>513</c:v>
                </c:pt>
                <c:pt idx="72">
                  <c:v>371</c:v>
                </c:pt>
                <c:pt idx="73">
                  <c:v>207</c:v>
                </c:pt>
                <c:pt idx="74">
                  <c:v>317</c:v>
                </c:pt>
              </c:numCache>
            </c:numRef>
          </c:xVal>
          <c:yVal>
            <c:numRef>
              <c:f>'CA - MPs IMI (FBSA)'!$O$136:$O$225</c:f>
              <c:numCache>
                <c:formatCode>0.00</c:formatCode>
                <c:ptCount val="90"/>
                <c:pt idx="0">
                  <c:v>593.57693236548539</c:v>
                </c:pt>
                <c:pt idx="1">
                  <c:v>593.57693236548539</c:v>
                </c:pt>
                <c:pt idx="2">
                  <c:v>593.57693236548539</c:v>
                </c:pt>
                <c:pt idx="3">
                  <c:v>593.57693236548539</c:v>
                </c:pt>
                <c:pt idx="4">
                  <c:v>593.57693236548539</c:v>
                </c:pt>
                <c:pt idx="5">
                  <c:v>589.74534569874595</c:v>
                </c:pt>
                <c:pt idx="6">
                  <c:v>589.74534569874595</c:v>
                </c:pt>
                <c:pt idx="7">
                  <c:v>589.74534569874595</c:v>
                </c:pt>
                <c:pt idx="8">
                  <c:v>589.74534569874595</c:v>
                </c:pt>
                <c:pt idx="9">
                  <c:v>589.74534569874595</c:v>
                </c:pt>
                <c:pt idx="10">
                  <c:v>560.69403535706226</c:v>
                </c:pt>
                <c:pt idx="11">
                  <c:v>560.69403535706226</c:v>
                </c:pt>
                <c:pt idx="12">
                  <c:v>560.69403535706226</c:v>
                </c:pt>
                <c:pt idx="13">
                  <c:v>560.69403535706226</c:v>
                </c:pt>
                <c:pt idx="14">
                  <c:v>560.69403535706226</c:v>
                </c:pt>
                <c:pt idx="15">
                  <c:v>402.59845839801125</c:v>
                </c:pt>
                <c:pt idx="16">
                  <c:v>402.59845839801125</c:v>
                </c:pt>
                <c:pt idx="17">
                  <c:v>402.59845839801125</c:v>
                </c:pt>
                <c:pt idx="18">
                  <c:v>402.59845839801125</c:v>
                </c:pt>
                <c:pt idx="19">
                  <c:v>402.59845839801125</c:v>
                </c:pt>
                <c:pt idx="20">
                  <c:v>125.70682265056989</c:v>
                </c:pt>
                <c:pt idx="21">
                  <c:v>125.70682265056989</c:v>
                </c:pt>
                <c:pt idx="22">
                  <c:v>125.70682265056989</c:v>
                </c:pt>
                <c:pt idx="23">
                  <c:v>125.70682265056989</c:v>
                </c:pt>
                <c:pt idx="24">
                  <c:v>125.70682265056989</c:v>
                </c:pt>
                <c:pt idx="25">
                  <c:v>594.06261765689624</c:v>
                </c:pt>
                <c:pt idx="26">
                  <c:v>594.06261765689624</c:v>
                </c:pt>
                <c:pt idx="27">
                  <c:v>594.06261765689624</c:v>
                </c:pt>
                <c:pt idx="28">
                  <c:v>594.06261765689624</c:v>
                </c:pt>
                <c:pt idx="29">
                  <c:v>594.06261765689624</c:v>
                </c:pt>
                <c:pt idx="30">
                  <c:v>593.70706327828839</c:v>
                </c:pt>
                <c:pt idx="31">
                  <c:v>593.70706327828839</c:v>
                </c:pt>
                <c:pt idx="32">
                  <c:v>593.70706327828839</c:v>
                </c:pt>
                <c:pt idx="33">
                  <c:v>593.70706327828839</c:v>
                </c:pt>
                <c:pt idx="34">
                  <c:v>593.70706327828839</c:v>
                </c:pt>
                <c:pt idx="35">
                  <c:v>591.37471410702983</c:v>
                </c:pt>
                <c:pt idx="36">
                  <c:v>591.37471410702983</c:v>
                </c:pt>
                <c:pt idx="37">
                  <c:v>591.37471410702983</c:v>
                </c:pt>
                <c:pt idx="38">
                  <c:v>591.37471410702983</c:v>
                </c:pt>
                <c:pt idx="39">
                  <c:v>591.37471410702983</c:v>
                </c:pt>
                <c:pt idx="40">
                  <c:v>576.55588571948226</c:v>
                </c:pt>
                <c:pt idx="41">
                  <c:v>576.55588571948226</c:v>
                </c:pt>
                <c:pt idx="42">
                  <c:v>576.55588571948226</c:v>
                </c:pt>
                <c:pt idx="43">
                  <c:v>576.55588571948226</c:v>
                </c:pt>
                <c:pt idx="44">
                  <c:v>576.55588571948226</c:v>
                </c:pt>
                <c:pt idx="45">
                  <c:v>497.63885431601602</c:v>
                </c:pt>
                <c:pt idx="46">
                  <c:v>497.63885431601602</c:v>
                </c:pt>
                <c:pt idx="47">
                  <c:v>497.63885431601602</c:v>
                </c:pt>
                <c:pt idx="48">
                  <c:v>497.63885431601602</c:v>
                </c:pt>
                <c:pt idx="49">
                  <c:v>497.63885431601602</c:v>
                </c:pt>
                <c:pt idx="50">
                  <c:v>593.91839412602349</c:v>
                </c:pt>
                <c:pt idx="51">
                  <c:v>593.91839412602349</c:v>
                </c:pt>
                <c:pt idx="52">
                  <c:v>593.91839412602349</c:v>
                </c:pt>
                <c:pt idx="53">
                  <c:v>593.91839412602349</c:v>
                </c:pt>
                <c:pt idx="54">
                  <c:v>593.91839412602349</c:v>
                </c:pt>
                <c:pt idx="55">
                  <c:v>592.583948931686</c:v>
                </c:pt>
                <c:pt idx="56">
                  <c:v>592.583948931686</c:v>
                </c:pt>
                <c:pt idx="57">
                  <c:v>592.583948931686</c:v>
                </c:pt>
                <c:pt idx="58">
                  <c:v>592.583948931686</c:v>
                </c:pt>
                <c:pt idx="59">
                  <c:v>592.583948931686</c:v>
                </c:pt>
                <c:pt idx="60">
                  <c:v>582.82430174835383</c:v>
                </c:pt>
                <c:pt idx="61">
                  <c:v>582.82430174835383</c:v>
                </c:pt>
                <c:pt idx="62">
                  <c:v>582.82430174835383</c:v>
                </c:pt>
                <c:pt idx="63">
                  <c:v>582.82430174835383</c:v>
                </c:pt>
                <c:pt idx="64">
                  <c:v>582.82430174835383</c:v>
                </c:pt>
                <c:pt idx="65">
                  <c:v>519.6381941248676</c:v>
                </c:pt>
                <c:pt idx="66">
                  <c:v>519.6381941248676</c:v>
                </c:pt>
                <c:pt idx="68">
                  <c:v>519.6381941248676</c:v>
                </c:pt>
                <c:pt idx="69">
                  <c:v>519.6381941248676</c:v>
                </c:pt>
                <c:pt idx="70">
                  <c:v>292.89123209745026</c:v>
                </c:pt>
                <c:pt idx="71">
                  <c:v>292.89123209745026</c:v>
                </c:pt>
                <c:pt idx="72">
                  <c:v>292.89123209745026</c:v>
                </c:pt>
                <c:pt idx="73">
                  <c:v>292.89123209745026</c:v>
                </c:pt>
                <c:pt idx="74">
                  <c:v>292.89123209745026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5A-499D-8DEB-E9BE1A9BD44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xVal>
          <c:yVal>
            <c:numRef>
              <c:f>'CA - MPs IMI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5A-499D-8DEB-E9BE1A9BD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B4-4D58-B347-5D221017E6A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IMI (FBSA)'!$AD$4:$AD$16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594.05743645086579</c:v>
                </c:pt>
                <c:pt idx="2">
                  <c:v>593.99545353250744</c:v>
                </c:pt>
                <c:pt idx="3">
                  <c:v>593.87814906422466</c:v>
                </c:pt>
                <c:pt idx="4">
                  <c:v>593.6562067692247</c:v>
                </c:pt>
                <c:pt idx="5">
                  <c:v>593.23650169790653</c:v>
                </c:pt>
                <c:pt idx="6">
                  <c:v>592.44358086645786</c:v>
                </c:pt>
                <c:pt idx="7">
                  <c:v>590.94829210323803</c:v>
                </c:pt>
                <c:pt idx="8">
                  <c:v>588.13813218678808</c:v>
                </c:pt>
                <c:pt idx="9">
                  <c:v>582.89075424923817</c:v>
                </c:pt>
                <c:pt idx="10">
                  <c:v>573.20909693664669</c:v>
                </c:pt>
                <c:pt idx="11">
                  <c:v>555.73464212828321</c:v>
                </c:pt>
                <c:pt idx="12">
                  <c:v>525.41218923010069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B4-4D58-B347-5D221017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(FBSA)'!$B$25:$B$45,'CA - MPs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(FBSA)'!$C$25:$C$45,'CA - MPs IMI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03-43D9-92ED-1F523F8D45B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MPs IMI (FBSA)'!$AK$4:$AK$16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592.20979232465572</c:v>
                </c:pt>
                <c:pt idx="2">
                  <c:v>589.84817362502451</c:v>
                </c:pt>
                <c:pt idx="3">
                  <c:v>584.62397178706351</c:v>
                </c:pt>
                <c:pt idx="4">
                  <c:v>573.24689848752087</c:v>
                </c:pt>
                <c:pt idx="5">
                  <c:v>549.29347931857467</c:v>
                </c:pt>
                <c:pt idx="6">
                  <c:v>502.26431536415936</c:v>
                </c:pt>
                <c:pt idx="7">
                  <c:v>421.41412655501284</c:v>
                </c:pt>
                <c:pt idx="8">
                  <c:v>309.70170898997151</c:v>
                </c:pt>
                <c:pt idx="9">
                  <c:v>194.28965477811761</c:v>
                </c:pt>
                <c:pt idx="10">
                  <c:v>105.87656746930868</c:v>
                </c:pt>
                <c:pt idx="11">
                  <c:v>52.421708724260171</c:v>
                </c:pt>
                <c:pt idx="12">
                  <c:v>24.595557586255371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03-43D9-92ED-1F523F8D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0-4F99-9CFD-7198532FA67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IMI (FBSA)'!$AD$20:$AD$32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594.05743645086579</c:v>
                </c:pt>
                <c:pt idx="2">
                  <c:v>593.99545353250744</c:v>
                </c:pt>
                <c:pt idx="3">
                  <c:v>593.87814906422466</c:v>
                </c:pt>
                <c:pt idx="4">
                  <c:v>593.6562067692247</c:v>
                </c:pt>
                <c:pt idx="5">
                  <c:v>593.23650169790653</c:v>
                </c:pt>
                <c:pt idx="6">
                  <c:v>592.44358086645786</c:v>
                </c:pt>
                <c:pt idx="7">
                  <c:v>590.94829210323803</c:v>
                </c:pt>
                <c:pt idx="8">
                  <c:v>588.13813218678808</c:v>
                </c:pt>
                <c:pt idx="9">
                  <c:v>582.89075424923817</c:v>
                </c:pt>
                <c:pt idx="10">
                  <c:v>573.20909693664669</c:v>
                </c:pt>
                <c:pt idx="11">
                  <c:v>555.73464212828321</c:v>
                </c:pt>
                <c:pt idx="12">
                  <c:v>525.41218923010069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0-4F99-9CFD-7198532FA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(FBSA)'!$B$25:$B$45,'CA - MPs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(FBSA)'!$C$25:$C$45,'CA - MPs IMI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3E-4AD5-8E73-E1BEF7A8D13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MPs IMI (FBSA)'!$AK$20:$AK$32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592.20979232465572</c:v>
                </c:pt>
                <c:pt idx="2">
                  <c:v>589.84817362502451</c:v>
                </c:pt>
                <c:pt idx="3">
                  <c:v>584.62397178706351</c:v>
                </c:pt>
                <c:pt idx="4">
                  <c:v>573.24689848752087</c:v>
                </c:pt>
                <c:pt idx="5">
                  <c:v>549.29347931857467</c:v>
                </c:pt>
                <c:pt idx="6">
                  <c:v>502.26431536415936</c:v>
                </c:pt>
                <c:pt idx="7">
                  <c:v>421.41412655501284</c:v>
                </c:pt>
                <c:pt idx="8">
                  <c:v>309.70170898997151</c:v>
                </c:pt>
                <c:pt idx="9">
                  <c:v>194.28965477811761</c:v>
                </c:pt>
                <c:pt idx="10">
                  <c:v>105.87656746930868</c:v>
                </c:pt>
                <c:pt idx="11">
                  <c:v>52.421708724260171</c:v>
                </c:pt>
                <c:pt idx="12">
                  <c:v>24.595557586255371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3E-4AD5-8E73-E1BEF7A8D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B-4C70-A648-8A8D4F2E607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IMI (FBSA)'!$AD$37:$AD$49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594.05743645086579</c:v>
                </c:pt>
                <c:pt idx="2">
                  <c:v>593.99545353250744</c:v>
                </c:pt>
                <c:pt idx="3">
                  <c:v>593.87814906422466</c:v>
                </c:pt>
                <c:pt idx="4">
                  <c:v>593.6562067692247</c:v>
                </c:pt>
                <c:pt idx="5">
                  <c:v>593.23650169790653</c:v>
                </c:pt>
                <c:pt idx="6">
                  <c:v>592.44358086645786</c:v>
                </c:pt>
                <c:pt idx="7">
                  <c:v>590.94829210323803</c:v>
                </c:pt>
                <c:pt idx="8">
                  <c:v>588.13813218678808</c:v>
                </c:pt>
                <c:pt idx="9">
                  <c:v>582.89075424923817</c:v>
                </c:pt>
                <c:pt idx="10">
                  <c:v>573.20909693664669</c:v>
                </c:pt>
                <c:pt idx="11">
                  <c:v>555.73464212828321</c:v>
                </c:pt>
                <c:pt idx="12" formatCode="0.00">
                  <c:v>525.41218923010069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1B-4C70-A648-8A8D4F2E6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IMI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IMI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0-43BC-814C-83D6D467ED7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IMI (FBSA)'!$AD$54:$AD$66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594.05743645086579</c:v>
                </c:pt>
                <c:pt idx="2">
                  <c:v>593.99545353250744</c:v>
                </c:pt>
                <c:pt idx="3">
                  <c:v>593.87814906422466</c:v>
                </c:pt>
                <c:pt idx="4">
                  <c:v>593.6562067692247</c:v>
                </c:pt>
                <c:pt idx="5">
                  <c:v>593.23650169790653</c:v>
                </c:pt>
                <c:pt idx="6">
                  <c:v>592.44358086645786</c:v>
                </c:pt>
                <c:pt idx="7">
                  <c:v>590.94829210323803</c:v>
                </c:pt>
                <c:pt idx="8">
                  <c:v>588.13813218678808</c:v>
                </c:pt>
                <c:pt idx="9">
                  <c:v>582.89075424923817</c:v>
                </c:pt>
                <c:pt idx="10">
                  <c:v>573.20909693664669</c:v>
                </c:pt>
                <c:pt idx="11">
                  <c:v>555.73464212828321</c:v>
                </c:pt>
                <c:pt idx="12" formatCode="0.00">
                  <c:v>525.41218923010069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C0-43BC-814C-83D6D467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(FBSA)'!$B$25:$B$45,'CA - MPs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(FBSA)'!$C$25:$C$45,'CA - MPs IMI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B5-41BC-8FE2-DC5F3CA83C0B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MPs IMI (FBSA)'!$AK$38:$AK$50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592.20979232465572</c:v>
                </c:pt>
                <c:pt idx="2">
                  <c:v>589.84817362502451</c:v>
                </c:pt>
                <c:pt idx="3">
                  <c:v>584.62397178706351</c:v>
                </c:pt>
                <c:pt idx="4">
                  <c:v>573.24689848752087</c:v>
                </c:pt>
                <c:pt idx="5">
                  <c:v>549.29347931857467</c:v>
                </c:pt>
                <c:pt idx="6">
                  <c:v>502.26431536415936</c:v>
                </c:pt>
                <c:pt idx="7">
                  <c:v>421.41412655501284</c:v>
                </c:pt>
                <c:pt idx="8">
                  <c:v>309.70170898997151</c:v>
                </c:pt>
                <c:pt idx="9">
                  <c:v>194.28965477811761</c:v>
                </c:pt>
                <c:pt idx="10">
                  <c:v>105.87656746930868</c:v>
                </c:pt>
                <c:pt idx="11">
                  <c:v>52.421708724260171</c:v>
                </c:pt>
                <c:pt idx="12" formatCode="0.00">
                  <c:v>24.595557586255371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B5-41BC-8FE2-DC5F3CA83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IMI (FBSA)'!$B$25:$B$45,'CA - MPs IMI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MPs IMI (FBSA)'!$C$25:$C$45,'CA - MPs IMI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2-4095-B0BF-0D1F5A008517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IMI (FBSA)'!$AJ$54:$AJ$66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MPs IMI (FBSA)'!$AK$54:$AK$66</c:f>
              <c:numCache>
                <c:formatCode>General</c:formatCode>
                <c:ptCount val="13"/>
                <c:pt idx="0">
                  <c:v>594.12685377111279</c:v>
                </c:pt>
                <c:pt idx="1">
                  <c:v>592.20979232465572</c:v>
                </c:pt>
                <c:pt idx="2">
                  <c:v>589.84817362502451</c:v>
                </c:pt>
                <c:pt idx="3">
                  <c:v>584.62397178706351</c:v>
                </c:pt>
                <c:pt idx="4">
                  <c:v>573.24689848752087</c:v>
                </c:pt>
                <c:pt idx="5">
                  <c:v>549.29347931857467</c:v>
                </c:pt>
                <c:pt idx="6">
                  <c:v>502.26431536415936</c:v>
                </c:pt>
                <c:pt idx="7">
                  <c:v>421.41412655501284</c:v>
                </c:pt>
                <c:pt idx="8">
                  <c:v>309.70170898997151</c:v>
                </c:pt>
                <c:pt idx="9">
                  <c:v>194.28965477811761</c:v>
                </c:pt>
                <c:pt idx="10">
                  <c:v>105.87656746930868</c:v>
                </c:pt>
                <c:pt idx="11">
                  <c:v>52.421708724260171</c:v>
                </c:pt>
                <c:pt idx="12" formatCode="0.00">
                  <c:v>24.595557586255371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095-B0BF-0D1F5A008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FBSA IMI (MPs)'!$E$46:$E$90</c:f>
              <c:numCache>
                <c:formatCode>0.00</c:formatCode>
                <c:ptCount val="45"/>
                <c:pt idx="0">
                  <c:v>571.32158608228485</c:v>
                </c:pt>
                <c:pt idx="1">
                  <c:v>571.32158608228485</c:v>
                </c:pt>
                <c:pt idx="2">
                  <c:v>571.32158608228485</c:v>
                </c:pt>
                <c:pt idx="3">
                  <c:v>571.32158608228485</c:v>
                </c:pt>
                <c:pt idx="4">
                  <c:v>571.32158608228485</c:v>
                </c:pt>
                <c:pt idx="5">
                  <c:v>486.85348522711882</c:v>
                </c:pt>
                <c:pt idx="6">
                  <c:v>486.85348522711882</c:v>
                </c:pt>
                <c:pt idx="7">
                  <c:v>486.85348522711882</c:v>
                </c:pt>
                <c:pt idx="8">
                  <c:v>486.85348522711882</c:v>
                </c:pt>
                <c:pt idx="9">
                  <c:v>486.85348522711882</c:v>
                </c:pt>
                <c:pt idx="10">
                  <c:v>262.49294514797566</c:v>
                </c:pt>
                <c:pt idx="11">
                  <c:v>262.49294514797566</c:v>
                </c:pt>
                <c:pt idx="12">
                  <c:v>262.49294514797566</c:v>
                </c:pt>
                <c:pt idx="13">
                  <c:v>262.49294514797566</c:v>
                </c:pt>
                <c:pt idx="14">
                  <c:v>262.49294514797566</c:v>
                </c:pt>
                <c:pt idx="15">
                  <c:v>71.637403519538367</c:v>
                </c:pt>
                <c:pt idx="16">
                  <c:v>71.637403519538367</c:v>
                </c:pt>
                <c:pt idx="17">
                  <c:v>71.637403519538367</c:v>
                </c:pt>
                <c:pt idx="18">
                  <c:v>71.637403519538367</c:v>
                </c:pt>
                <c:pt idx="19">
                  <c:v>71.637403519538367</c:v>
                </c:pt>
                <c:pt idx="20">
                  <c:v>13.767340966100996</c:v>
                </c:pt>
                <c:pt idx="21">
                  <c:v>13.767340966100996</c:v>
                </c:pt>
                <c:pt idx="22">
                  <c:v>13.767340966100996</c:v>
                </c:pt>
                <c:pt idx="23">
                  <c:v>13.767340966100996</c:v>
                </c:pt>
                <c:pt idx="24">
                  <c:v>13.767340966100996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F-4BA1-892B-11D620AC91D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FBSA IMI (MPs)'!$E$91:$E$135</c:f>
              <c:numCache>
                <c:formatCode>0.00</c:formatCode>
                <c:ptCount val="45"/>
                <c:pt idx="0">
                  <c:v>591.67040553276797</c:v>
                </c:pt>
                <c:pt idx="1">
                  <c:v>591.67040553276797</c:v>
                </c:pt>
                <c:pt idx="2">
                  <c:v>591.67040553276797</c:v>
                </c:pt>
                <c:pt idx="3">
                  <c:v>591.67040553276797</c:v>
                </c:pt>
                <c:pt idx="4">
                  <c:v>591.67040553276797</c:v>
                </c:pt>
                <c:pt idx="5">
                  <c:v>583.05510892851544</c:v>
                </c:pt>
                <c:pt idx="6">
                  <c:v>583.05510892851544</c:v>
                </c:pt>
                <c:pt idx="7">
                  <c:v>583.05510892851544</c:v>
                </c:pt>
                <c:pt idx="8">
                  <c:v>583.05510892851544</c:v>
                </c:pt>
                <c:pt idx="9">
                  <c:v>583.05510892851544</c:v>
                </c:pt>
                <c:pt idx="10">
                  <c:v>518.65634727586314</c:v>
                </c:pt>
                <c:pt idx="11">
                  <c:v>518.65634727586314</c:v>
                </c:pt>
                <c:pt idx="12">
                  <c:v>518.65634727586314</c:v>
                </c:pt>
                <c:pt idx="13">
                  <c:v>518.65634727586314</c:v>
                </c:pt>
                <c:pt idx="14">
                  <c:v>518.65634727586314</c:v>
                </c:pt>
                <c:pt idx="15">
                  <c:v>267.09583831911721</c:v>
                </c:pt>
                <c:pt idx="16">
                  <c:v>267.09583831911721</c:v>
                </c:pt>
                <c:pt idx="17">
                  <c:v>267.09583831911721</c:v>
                </c:pt>
                <c:pt idx="18">
                  <c:v>267.09583831911721</c:v>
                </c:pt>
                <c:pt idx="19">
                  <c:v>267.09583831911721</c:v>
                </c:pt>
                <c:pt idx="20">
                  <c:v>52.005637558172239</c:v>
                </c:pt>
                <c:pt idx="21">
                  <c:v>52.005637558172239</c:v>
                </c:pt>
                <c:pt idx="22">
                  <c:v>52.005637558172239</c:v>
                </c:pt>
                <c:pt idx="23">
                  <c:v>52.005637558172239</c:v>
                </c:pt>
                <c:pt idx="24">
                  <c:v>52.005637558172239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F-4BA1-892B-11D620AC91D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(MPs)'!$C$136:$C$225</c:f>
              <c:numCache>
                <c:formatCode>0.00</c:formatCode>
                <c:ptCount val="90"/>
                <c:pt idx="0">
                  <c:v>576</c:v>
                </c:pt>
                <c:pt idx="1">
                  <c:v>673</c:v>
                </c:pt>
                <c:pt idx="2">
                  <c:v>687</c:v>
                </c:pt>
                <c:pt idx="3">
                  <c:v>555</c:v>
                </c:pt>
                <c:pt idx="4">
                  <c:v>577</c:v>
                </c:pt>
                <c:pt idx="5">
                  <c:v>699</c:v>
                </c:pt>
                <c:pt idx="6">
                  <c:v>587</c:v>
                </c:pt>
                <c:pt idx="7">
                  <c:v>578</c:v>
                </c:pt>
                <c:pt idx="8">
                  <c:v>494</c:v>
                </c:pt>
                <c:pt idx="9">
                  <c:v>530</c:v>
                </c:pt>
                <c:pt idx="10">
                  <c:v>423</c:v>
                </c:pt>
                <c:pt idx="11">
                  <c:v>509</c:v>
                </c:pt>
                <c:pt idx="12">
                  <c:v>482</c:v>
                </c:pt>
                <c:pt idx="13">
                  <c:v>435</c:v>
                </c:pt>
                <c:pt idx="14">
                  <c:v>558</c:v>
                </c:pt>
                <c:pt idx="15">
                  <c:v>242</c:v>
                </c:pt>
                <c:pt idx="16">
                  <c:v>345</c:v>
                </c:pt>
                <c:pt idx="17">
                  <c:v>366</c:v>
                </c:pt>
                <c:pt idx="18">
                  <c:v>257</c:v>
                </c:pt>
                <c:pt idx="19">
                  <c:v>243</c:v>
                </c:pt>
                <c:pt idx="20">
                  <c:v>0</c:v>
                </c:pt>
                <c:pt idx="21">
                  <c:v>14</c:v>
                </c:pt>
                <c:pt idx="22">
                  <c:v>5</c:v>
                </c:pt>
                <c:pt idx="23">
                  <c:v>58</c:v>
                </c:pt>
                <c:pt idx="24">
                  <c:v>32</c:v>
                </c:pt>
                <c:pt idx="25">
                  <c:v>632</c:v>
                </c:pt>
                <c:pt idx="26">
                  <c:v>544</c:v>
                </c:pt>
                <c:pt idx="27">
                  <c:v>487</c:v>
                </c:pt>
                <c:pt idx="28">
                  <c:v>540</c:v>
                </c:pt>
                <c:pt idx="29">
                  <c:v>565</c:v>
                </c:pt>
                <c:pt idx="30">
                  <c:v>516</c:v>
                </c:pt>
                <c:pt idx="31">
                  <c:v>523</c:v>
                </c:pt>
                <c:pt idx="32">
                  <c:v>599</c:v>
                </c:pt>
                <c:pt idx="33">
                  <c:v>428</c:v>
                </c:pt>
                <c:pt idx="34">
                  <c:v>413</c:v>
                </c:pt>
                <c:pt idx="35">
                  <c:v>360</c:v>
                </c:pt>
                <c:pt idx="36">
                  <c:v>410</c:v>
                </c:pt>
                <c:pt idx="37">
                  <c:v>388</c:v>
                </c:pt>
                <c:pt idx="38">
                  <c:v>383</c:v>
                </c:pt>
                <c:pt idx="39">
                  <c:v>426</c:v>
                </c:pt>
                <c:pt idx="40">
                  <c:v>65</c:v>
                </c:pt>
                <c:pt idx="41">
                  <c:v>167</c:v>
                </c:pt>
                <c:pt idx="42">
                  <c:v>75</c:v>
                </c:pt>
                <c:pt idx="43">
                  <c:v>30</c:v>
                </c:pt>
                <c:pt idx="44">
                  <c:v>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735</c:v>
                </c:pt>
                <c:pt idx="51">
                  <c:v>652</c:v>
                </c:pt>
                <c:pt idx="52">
                  <c:v>503</c:v>
                </c:pt>
                <c:pt idx="53">
                  <c:v>683</c:v>
                </c:pt>
                <c:pt idx="54">
                  <c:v>575</c:v>
                </c:pt>
                <c:pt idx="55">
                  <c:v>461</c:v>
                </c:pt>
                <c:pt idx="56">
                  <c:v>593</c:v>
                </c:pt>
                <c:pt idx="57">
                  <c:v>563</c:v>
                </c:pt>
                <c:pt idx="58">
                  <c:v>523</c:v>
                </c:pt>
                <c:pt idx="59">
                  <c:v>638</c:v>
                </c:pt>
                <c:pt idx="60">
                  <c:v>516</c:v>
                </c:pt>
                <c:pt idx="61">
                  <c:v>696</c:v>
                </c:pt>
                <c:pt idx="62">
                  <c:v>536</c:v>
                </c:pt>
                <c:pt idx="63">
                  <c:v>603</c:v>
                </c:pt>
                <c:pt idx="64">
                  <c:v>414</c:v>
                </c:pt>
                <c:pt idx="65">
                  <c:v>107</c:v>
                </c:pt>
                <c:pt idx="66">
                  <c:v>215</c:v>
                </c:pt>
                <c:pt idx="67">
                  <c:v>117</c:v>
                </c:pt>
                <c:pt idx="68">
                  <c:v>305</c:v>
                </c:pt>
                <c:pt idx="69">
                  <c:v>165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xVal>
          <c:yVal>
            <c:numRef>
              <c:f>'CA - FBSA IMI (MPs)'!$E$136:$E$225</c:f>
              <c:numCache>
                <c:formatCode>0.00</c:formatCode>
                <c:ptCount val="90"/>
                <c:pt idx="0">
                  <c:v>588.89944437899953</c:v>
                </c:pt>
                <c:pt idx="1">
                  <c:v>588.89944437899953</c:v>
                </c:pt>
                <c:pt idx="2">
                  <c:v>588.89944437899953</c:v>
                </c:pt>
                <c:pt idx="3">
                  <c:v>588.89944437899953</c:v>
                </c:pt>
                <c:pt idx="4">
                  <c:v>588.89944437899953</c:v>
                </c:pt>
                <c:pt idx="5">
                  <c:v>566.54053315759859</c:v>
                </c:pt>
                <c:pt idx="6">
                  <c:v>566.54053315759859</c:v>
                </c:pt>
                <c:pt idx="7">
                  <c:v>566.54053315759859</c:v>
                </c:pt>
                <c:pt idx="8">
                  <c:v>566.54053315759859</c:v>
                </c:pt>
                <c:pt idx="9">
                  <c:v>566.54053315759859</c:v>
                </c:pt>
                <c:pt idx="10">
                  <c:v>446.82581748004804</c:v>
                </c:pt>
                <c:pt idx="11">
                  <c:v>446.82581748004804</c:v>
                </c:pt>
                <c:pt idx="12">
                  <c:v>446.82581748004804</c:v>
                </c:pt>
                <c:pt idx="13">
                  <c:v>446.82581748004804</c:v>
                </c:pt>
                <c:pt idx="14">
                  <c:v>446.82581748004804</c:v>
                </c:pt>
                <c:pt idx="15">
                  <c:v>177.91225511910693</c:v>
                </c:pt>
                <c:pt idx="16">
                  <c:v>177.91225511910693</c:v>
                </c:pt>
                <c:pt idx="17">
                  <c:v>177.91225511910693</c:v>
                </c:pt>
                <c:pt idx="18">
                  <c:v>177.91225511910693</c:v>
                </c:pt>
                <c:pt idx="19">
                  <c:v>177.91225511910693</c:v>
                </c:pt>
                <c:pt idx="20">
                  <c:v>33.172056258377793</c:v>
                </c:pt>
                <c:pt idx="21">
                  <c:v>33.172056258377793</c:v>
                </c:pt>
                <c:pt idx="22">
                  <c:v>33.172056258377793</c:v>
                </c:pt>
                <c:pt idx="23">
                  <c:v>33.172056258377793</c:v>
                </c:pt>
                <c:pt idx="24">
                  <c:v>33.172056258377793</c:v>
                </c:pt>
                <c:pt idx="25">
                  <c:v>578.67984578207756</c:v>
                </c:pt>
                <c:pt idx="26">
                  <c:v>578.67984578207756</c:v>
                </c:pt>
                <c:pt idx="27">
                  <c:v>578.67984578207756</c:v>
                </c:pt>
                <c:pt idx="28">
                  <c:v>578.67984578207756</c:v>
                </c:pt>
                <c:pt idx="29">
                  <c:v>578.67984578207756</c:v>
                </c:pt>
                <c:pt idx="30">
                  <c:v>516.90316693146383</c:v>
                </c:pt>
                <c:pt idx="31">
                  <c:v>516.90316693146383</c:v>
                </c:pt>
                <c:pt idx="32">
                  <c:v>516.90316693146383</c:v>
                </c:pt>
                <c:pt idx="33">
                  <c:v>516.90316693146383</c:v>
                </c:pt>
                <c:pt idx="34">
                  <c:v>516.90316693146383</c:v>
                </c:pt>
                <c:pt idx="35">
                  <c:v>314.28114485856253</c:v>
                </c:pt>
                <c:pt idx="36">
                  <c:v>314.28114485856253</c:v>
                </c:pt>
                <c:pt idx="37">
                  <c:v>314.28114485856253</c:v>
                </c:pt>
                <c:pt idx="38">
                  <c:v>314.28114485856253</c:v>
                </c:pt>
                <c:pt idx="39">
                  <c:v>314.28114485856253</c:v>
                </c:pt>
                <c:pt idx="40">
                  <c:v>92.988137287171625</c:v>
                </c:pt>
                <c:pt idx="41">
                  <c:v>92.988137287171625</c:v>
                </c:pt>
                <c:pt idx="42">
                  <c:v>92.988137287171625</c:v>
                </c:pt>
                <c:pt idx="43">
                  <c:v>92.988137287171625</c:v>
                </c:pt>
                <c:pt idx="44">
                  <c:v>92.988137287171625</c:v>
                </c:pt>
                <c:pt idx="45">
                  <c:v>17.546152332168205</c:v>
                </c:pt>
                <c:pt idx="46">
                  <c:v>17.546152332168205</c:v>
                </c:pt>
                <c:pt idx="47">
                  <c:v>17.546152332168205</c:v>
                </c:pt>
                <c:pt idx="48">
                  <c:v>17.546152332168205</c:v>
                </c:pt>
                <c:pt idx="49">
                  <c:v>17.546152332168205</c:v>
                </c:pt>
                <c:pt idx="50">
                  <c:v>584.55950021082549</c:v>
                </c:pt>
                <c:pt idx="51">
                  <c:v>584.55950021082549</c:v>
                </c:pt>
                <c:pt idx="52">
                  <c:v>584.55950021082549</c:v>
                </c:pt>
                <c:pt idx="53">
                  <c:v>584.55950021082549</c:v>
                </c:pt>
                <c:pt idx="54">
                  <c:v>584.55950021082549</c:v>
                </c:pt>
                <c:pt idx="55">
                  <c:v>543.98471881233741</c:v>
                </c:pt>
                <c:pt idx="56">
                  <c:v>543.98471881233741</c:v>
                </c:pt>
                <c:pt idx="57">
                  <c:v>543.98471881233741</c:v>
                </c:pt>
                <c:pt idx="58">
                  <c:v>543.98471881233741</c:v>
                </c:pt>
                <c:pt idx="59">
                  <c:v>543.98471881233741</c:v>
                </c:pt>
                <c:pt idx="60">
                  <c:v>376.34931939404805</c:v>
                </c:pt>
                <c:pt idx="61">
                  <c:v>376.34931939404805</c:v>
                </c:pt>
                <c:pt idx="62">
                  <c:v>376.34931939404805</c:v>
                </c:pt>
                <c:pt idx="63">
                  <c:v>376.34931939404805</c:v>
                </c:pt>
                <c:pt idx="64">
                  <c:v>376.34931939404805</c:v>
                </c:pt>
                <c:pt idx="65">
                  <c:v>125.51716308841817</c:v>
                </c:pt>
                <c:pt idx="66">
                  <c:v>125.51716308841817</c:v>
                </c:pt>
                <c:pt idx="67">
                  <c:v>125.51716308841817</c:v>
                </c:pt>
                <c:pt idx="68">
                  <c:v>125.51716308841817</c:v>
                </c:pt>
                <c:pt idx="69">
                  <c:v>125.51716308841817</c:v>
                </c:pt>
                <c:pt idx="70">
                  <c:v>23.371645088890467</c:v>
                </c:pt>
                <c:pt idx="71">
                  <c:v>23.371645088890467</c:v>
                </c:pt>
                <c:pt idx="72">
                  <c:v>23.371645088890467</c:v>
                </c:pt>
                <c:pt idx="73">
                  <c:v>23.371645088890467</c:v>
                </c:pt>
                <c:pt idx="74">
                  <c:v>23.371645088890467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EF-4BA1-892B-11D620AC91D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xVal>
          <c:y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EF-4BA1-892B-11D620AC9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(MPs)'!$E$228:$E$317</c:f>
              <c:numCache>
                <c:formatCode>General</c:formatCode>
                <c:ptCount val="90"/>
                <c:pt idx="0">
                  <c:v>0.16840744594983237</c:v>
                </c:pt>
                <c:pt idx="1">
                  <c:v>0.16840744594983237</c:v>
                </c:pt>
                <c:pt idx="2">
                  <c:v>0.16840744594983237</c:v>
                </c:pt>
                <c:pt idx="3">
                  <c:v>0.16840744594983237</c:v>
                </c:pt>
                <c:pt idx="4">
                  <c:v>0.16840744594983237</c:v>
                </c:pt>
                <c:pt idx="5">
                  <c:v>0.33681489189966474</c:v>
                </c:pt>
                <c:pt idx="6">
                  <c:v>0.33681489189966474</c:v>
                </c:pt>
                <c:pt idx="7">
                  <c:v>0.33681489189966474</c:v>
                </c:pt>
                <c:pt idx="8">
                  <c:v>0.33681489189966474</c:v>
                </c:pt>
                <c:pt idx="9">
                  <c:v>0.33681489189966474</c:v>
                </c:pt>
                <c:pt idx="10">
                  <c:v>0.67362978379932947</c:v>
                </c:pt>
                <c:pt idx="11">
                  <c:v>0.67362978379932947</c:v>
                </c:pt>
                <c:pt idx="12">
                  <c:v>0.67362978379932947</c:v>
                </c:pt>
                <c:pt idx="13">
                  <c:v>0.67362978379932947</c:v>
                </c:pt>
                <c:pt idx="14">
                  <c:v>0.67362978379932947</c:v>
                </c:pt>
                <c:pt idx="15">
                  <c:v>1.3472595675986589</c:v>
                </c:pt>
                <c:pt idx="16">
                  <c:v>1.3472595675986589</c:v>
                </c:pt>
                <c:pt idx="17">
                  <c:v>1.3472595675986589</c:v>
                </c:pt>
                <c:pt idx="18">
                  <c:v>1.3472595675986589</c:v>
                </c:pt>
                <c:pt idx="19">
                  <c:v>1.3472595675986589</c:v>
                </c:pt>
                <c:pt idx="20">
                  <c:v>2.6945191351973179</c:v>
                </c:pt>
                <c:pt idx="21">
                  <c:v>2.6945191351973179</c:v>
                </c:pt>
                <c:pt idx="22">
                  <c:v>2.6945191351973179</c:v>
                </c:pt>
                <c:pt idx="23">
                  <c:v>2.6945191351973179</c:v>
                </c:pt>
                <c:pt idx="24">
                  <c:v>2.6945191351973179</c:v>
                </c:pt>
                <c:pt idx="25">
                  <c:v>0.23864803433620507</c:v>
                </c:pt>
                <c:pt idx="26">
                  <c:v>0.23864803433620507</c:v>
                </c:pt>
                <c:pt idx="27">
                  <c:v>0.23864803433620507</c:v>
                </c:pt>
                <c:pt idx="28">
                  <c:v>0.23864803433620507</c:v>
                </c:pt>
                <c:pt idx="29">
                  <c:v>0.23864803433620507</c:v>
                </c:pt>
                <c:pt idx="30">
                  <c:v>0.47729606867241015</c:v>
                </c:pt>
                <c:pt idx="31">
                  <c:v>0.47729606867241015</c:v>
                </c:pt>
                <c:pt idx="32">
                  <c:v>0.47729606867241015</c:v>
                </c:pt>
                <c:pt idx="33">
                  <c:v>0.47729606867241015</c:v>
                </c:pt>
                <c:pt idx="34">
                  <c:v>0.47729606867241015</c:v>
                </c:pt>
                <c:pt idx="35">
                  <c:v>0.95459213734482029</c:v>
                </c:pt>
                <c:pt idx="36">
                  <c:v>0.95459213734482029</c:v>
                </c:pt>
                <c:pt idx="37">
                  <c:v>0.95459213734482029</c:v>
                </c:pt>
                <c:pt idx="38">
                  <c:v>0.95459213734482029</c:v>
                </c:pt>
                <c:pt idx="39">
                  <c:v>0.95459213734482029</c:v>
                </c:pt>
                <c:pt idx="40">
                  <c:v>1.9091842746896406</c:v>
                </c:pt>
                <c:pt idx="41">
                  <c:v>1.9091842746896406</c:v>
                </c:pt>
                <c:pt idx="42">
                  <c:v>1.9091842746896406</c:v>
                </c:pt>
                <c:pt idx="43">
                  <c:v>1.9091842746896406</c:v>
                </c:pt>
                <c:pt idx="44">
                  <c:v>1.9091842746896406</c:v>
                </c:pt>
                <c:pt idx="45">
                  <c:v>3.8183685493792812</c:v>
                </c:pt>
                <c:pt idx="46">
                  <c:v>3.8183685493792812</c:v>
                </c:pt>
                <c:pt idx="47">
                  <c:v>3.8183685493792812</c:v>
                </c:pt>
                <c:pt idx="48">
                  <c:v>3.8183685493792812</c:v>
                </c:pt>
                <c:pt idx="49">
                  <c:v>3.8183685493792812</c:v>
                </c:pt>
                <c:pt idx="50">
                  <c:v>0.20352774014301872</c:v>
                </c:pt>
                <c:pt idx="51">
                  <c:v>0.20352774014301872</c:v>
                </c:pt>
                <c:pt idx="52">
                  <c:v>0.20352774014301872</c:v>
                </c:pt>
                <c:pt idx="53">
                  <c:v>0.20352774014301872</c:v>
                </c:pt>
                <c:pt idx="54">
                  <c:v>0.20352774014301872</c:v>
                </c:pt>
                <c:pt idx="55">
                  <c:v>0.40705548028603744</c:v>
                </c:pt>
                <c:pt idx="56">
                  <c:v>0.40705548028603744</c:v>
                </c:pt>
                <c:pt idx="57">
                  <c:v>0.40705548028603744</c:v>
                </c:pt>
                <c:pt idx="58">
                  <c:v>0.40705548028603744</c:v>
                </c:pt>
                <c:pt idx="59">
                  <c:v>0.40705548028603744</c:v>
                </c:pt>
                <c:pt idx="60">
                  <c:v>0.81411096057207488</c:v>
                </c:pt>
                <c:pt idx="61">
                  <c:v>0.81411096057207488</c:v>
                </c:pt>
                <c:pt idx="62">
                  <c:v>0.81411096057207488</c:v>
                </c:pt>
                <c:pt idx="63">
                  <c:v>0.81411096057207488</c:v>
                </c:pt>
                <c:pt idx="64">
                  <c:v>0.81411096057207488</c:v>
                </c:pt>
                <c:pt idx="65">
                  <c:v>1.6282219211441498</c:v>
                </c:pt>
                <c:pt idx="66">
                  <c:v>1.6282219211441498</c:v>
                </c:pt>
                <c:pt idx="67">
                  <c:v>1.6282219211441498</c:v>
                </c:pt>
                <c:pt idx="68">
                  <c:v>1.6282219211441498</c:v>
                </c:pt>
                <c:pt idx="69">
                  <c:v>1.6282219211441498</c:v>
                </c:pt>
                <c:pt idx="70">
                  <c:v>3.2564438422882995</c:v>
                </c:pt>
                <c:pt idx="71">
                  <c:v>3.2564438422882995</c:v>
                </c:pt>
                <c:pt idx="72">
                  <c:v>3.2564438422882995</c:v>
                </c:pt>
                <c:pt idx="73">
                  <c:v>3.2564438422882995</c:v>
                </c:pt>
                <c:pt idx="74">
                  <c:v>3.2564438422882995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(MPs)'!$F$228:$F$317</c:f>
              <c:numCache>
                <c:formatCode>0.00</c:formatCode>
                <c:ptCount val="90"/>
                <c:pt idx="0">
                  <c:v>-12.899444378999533</c:v>
                </c:pt>
                <c:pt idx="1">
                  <c:v>84.100555621000467</c:v>
                </c:pt>
                <c:pt idx="2">
                  <c:v>98.100555621000467</c:v>
                </c:pt>
                <c:pt idx="3">
                  <c:v>-33.899444378999533</c:v>
                </c:pt>
                <c:pt idx="4">
                  <c:v>-11.899444378999533</c:v>
                </c:pt>
                <c:pt idx="5">
                  <c:v>132.45946684240141</c:v>
                </c:pt>
                <c:pt idx="6">
                  <c:v>20.459466842401412</c:v>
                </c:pt>
                <c:pt idx="7">
                  <c:v>11.459466842401412</c:v>
                </c:pt>
                <c:pt idx="8">
                  <c:v>-72.540533157598588</c:v>
                </c:pt>
                <c:pt idx="9">
                  <c:v>-36.540533157598588</c:v>
                </c:pt>
                <c:pt idx="10">
                  <c:v>-23.825817480048045</c:v>
                </c:pt>
                <c:pt idx="11">
                  <c:v>62.174182519951955</c:v>
                </c:pt>
                <c:pt idx="12">
                  <c:v>35.174182519951955</c:v>
                </c:pt>
                <c:pt idx="13">
                  <c:v>-11.825817480048045</c:v>
                </c:pt>
                <c:pt idx="14">
                  <c:v>111.17418251995196</c:v>
                </c:pt>
                <c:pt idx="15">
                  <c:v>64.087744880893069</c:v>
                </c:pt>
                <c:pt idx="16">
                  <c:v>167.08774488089307</c:v>
                </c:pt>
                <c:pt idx="17">
                  <c:v>188.08774488089307</c:v>
                </c:pt>
                <c:pt idx="18">
                  <c:v>79.087744880893069</c:v>
                </c:pt>
                <c:pt idx="19">
                  <c:v>65.087744880893069</c:v>
                </c:pt>
                <c:pt idx="20">
                  <c:v>-33.172056258377793</c:v>
                </c:pt>
                <c:pt idx="21">
                  <c:v>-19.172056258377793</c:v>
                </c:pt>
                <c:pt idx="22">
                  <c:v>-28.172056258377793</c:v>
                </c:pt>
                <c:pt idx="23">
                  <c:v>24.827943741622207</c:v>
                </c:pt>
                <c:pt idx="24">
                  <c:v>-1.1720562583777934</c:v>
                </c:pt>
                <c:pt idx="25">
                  <c:v>53.320154217922436</c:v>
                </c:pt>
                <c:pt idx="26">
                  <c:v>-34.679845782077564</c:v>
                </c:pt>
                <c:pt idx="27">
                  <c:v>-91.679845782077564</c:v>
                </c:pt>
                <c:pt idx="28">
                  <c:v>-38.679845782077564</c:v>
                </c:pt>
                <c:pt idx="29">
                  <c:v>-13.679845782077564</c:v>
                </c:pt>
                <c:pt idx="30">
                  <c:v>-0.90316693146382931</c:v>
                </c:pt>
                <c:pt idx="31">
                  <c:v>6.0968330685361707</c:v>
                </c:pt>
                <c:pt idx="32">
                  <c:v>82.096833068536171</c:v>
                </c:pt>
                <c:pt idx="33">
                  <c:v>-88.903166931463829</c:v>
                </c:pt>
                <c:pt idx="34">
                  <c:v>-103.90316693146383</c:v>
                </c:pt>
                <c:pt idx="35">
                  <c:v>45.718855141437473</c:v>
                </c:pt>
                <c:pt idx="36">
                  <c:v>95.718855141437473</c:v>
                </c:pt>
                <c:pt idx="37">
                  <c:v>73.718855141437473</c:v>
                </c:pt>
                <c:pt idx="38">
                  <c:v>68.718855141437473</c:v>
                </c:pt>
                <c:pt idx="39">
                  <c:v>111.71885514143747</c:v>
                </c:pt>
                <c:pt idx="40">
                  <c:v>-27.988137287171625</c:v>
                </c:pt>
                <c:pt idx="41">
                  <c:v>74.011862712828375</c:v>
                </c:pt>
                <c:pt idx="42">
                  <c:v>-17.988137287171625</c:v>
                </c:pt>
                <c:pt idx="43">
                  <c:v>-62.988137287171625</c:v>
                </c:pt>
                <c:pt idx="44">
                  <c:v>-28.988137287171625</c:v>
                </c:pt>
                <c:pt idx="45">
                  <c:v>-17.546152332168205</c:v>
                </c:pt>
                <c:pt idx="46">
                  <c:v>-17.546152332168205</c:v>
                </c:pt>
                <c:pt idx="47">
                  <c:v>-17.546152332168205</c:v>
                </c:pt>
                <c:pt idx="48">
                  <c:v>-17.546152332168205</c:v>
                </c:pt>
                <c:pt idx="49">
                  <c:v>-17.546152332168205</c:v>
                </c:pt>
                <c:pt idx="50">
                  <c:v>150.44049978917451</c:v>
                </c:pt>
                <c:pt idx="51">
                  <c:v>67.44049978917451</c:v>
                </c:pt>
                <c:pt idx="52">
                  <c:v>-81.55950021082549</c:v>
                </c:pt>
                <c:pt idx="53">
                  <c:v>98.44049978917451</c:v>
                </c:pt>
                <c:pt idx="54">
                  <c:v>-9.5595002108254903</c:v>
                </c:pt>
                <c:pt idx="55">
                  <c:v>-82.984718812337405</c:v>
                </c:pt>
                <c:pt idx="56">
                  <c:v>49.015281187662595</c:v>
                </c:pt>
                <c:pt idx="57">
                  <c:v>19.015281187662595</c:v>
                </c:pt>
                <c:pt idx="58">
                  <c:v>-20.984718812337405</c:v>
                </c:pt>
                <c:pt idx="59">
                  <c:v>94.015281187662595</c:v>
                </c:pt>
                <c:pt idx="60">
                  <c:v>139.65068060595195</c:v>
                </c:pt>
                <c:pt idx="61">
                  <c:v>319.65068060595195</c:v>
                </c:pt>
                <c:pt idx="62">
                  <c:v>159.65068060595195</c:v>
                </c:pt>
                <c:pt idx="63">
                  <c:v>226.65068060595195</c:v>
                </c:pt>
                <c:pt idx="64">
                  <c:v>37.650680605951948</c:v>
                </c:pt>
                <c:pt idx="65">
                  <c:v>-18.517163088418172</c:v>
                </c:pt>
                <c:pt idx="66">
                  <c:v>89.482836911581828</c:v>
                </c:pt>
                <c:pt idx="67">
                  <c:v>-8.5171630884181724</c:v>
                </c:pt>
                <c:pt idx="68">
                  <c:v>179.48283691158184</c:v>
                </c:pt>
                <c:pt idx="69">
                  <c:v>39.482836911581828</c:v>
                </c:pt>
                <c:pt idx="70">
                  <c:v>-23.371645088890467</c:v>
                </c:pt>
                <c:pt idx="71">
                  <c:v>-23.371645088890467</c:v>
                </c:pt>
                <c:pt idx="72">
                  <c:v>-23.371645088890467</c:v>
                </c:pt>
                <c:pt idx="73">
                  <c:v>-23.371645088890467</c:v>
                </c:pt>
                <c:pt idx="74">
                  <c:v>-23.371645088890467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95-4813-BC7B-112DC120C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(MPs)'!$L$228:$L$317</c:f>
              <c:numCache>
                <c:formatCode>General</c:formatCode>
                <c:ptCount val="90"/>
                <c:pt idx="0">
                  <c:v>0.16840744594983237</c:v>
                </c:pt>
                <c:pt idx="1">
                  <c:v>0.16840744594983237</c:v>
                </c:pt>
                <c:pt idx="2">
                  <c:v>0.16840744594983237</c:v>
                </c:pt>
                <c:pt idx="3">
                  <c:v>0.16840744594983237</c:v>
                </c:pt>
                <c:pt idx="4">
                  <c:v>0.16840744594983237</c:v>
                </c:pt>
                <c:pt idx="5">
                  <c:v>0.33681489189966474</c:v>
                </c:pt>
                <c:pt idx="6">
                  <c:v>0.33681489189966474</c:v>
                </c:pt>
                <c:pt idx="7">
                  <c:v>0.33681489189966474</c:v>
                </c:pt>
                <c:pt idx="8">
                  <c:v>0.33681489189966474</c:v>
                </c:pt>
                <c:pt idx="9">
                  <c:v>0.33681489189966474</c:v>
                </c:pt>
                <c:pt idx="10">
                  <c:v>0.67362978379932947</c:v>
                </c:pt>
                <c:pt idx="11">
                  <c:v>0.67362978379932947</c:v>
                </c:pt>
                <c:pt idx="12">
                  <c:v>0.67362978379932947</c:v>
                </c:pt>
                <c:pt idx="13">
                  <c:v>0.67362978379932947</c:v>
                </c:pt>
                <c:pt idx="14">
                  <c:v>0.67362978379932947</c:v>
                </c:pt>
                <c:pt idx="15">
                  <c:v>1.3472595675986589</c:v>
                </c:pt>
                <c:pt idx="16">
                  <c:v>1.3472595675986589</c:v>
                </c:pt>
                <c:pt idx="17">
                  <c:v>1.3472595675986589</c:v>
                </c:pt>
                <c:pt idx="18">
                  <c:v>1.3472595675986589</c:v>
                </c:pt>
                <c:pt idx="19">
                  <c:v>1.3472595675986589</c:v>
                </c:pt>
                <c:pt idx="20">
                  <c:v>2.6945191351973179</c:v>
                </c:pt>
                <c:pt idx="21">
                  <c:v>2.6945191351973179</c:v>
                </c:pt>
                <c:pt idx="22">
                  <c:v>2.6945191351973179</c:v>
                </c:pt>
                <c:pt idx="23">
                  <c:v>2.6945191351973179</c:v>
                </c:pt>
                <c:pt idx="24">
                  <c:v>2.6945191351973179</c:v>
                </c:pt>
                <c:pt idx="25">
                  <c:v>0.23864803433620507</c:v>
                </c:pt>
                <c:pt idx="26">
                  <c:v>0.23864803433620507</c:v>
                </c:pt>
                <c:pt idx="27">
                  <c:v>0.23864803433620507</c:v>
                </c:pt>
                <c:pt idx="28">
                  <c:v>0.23864803433620507</c:v>
                </c:pt>
                <c:pt idx="29">
                  <c:v>0.23864803433620507</c:v>
                </c:pt>
                <c:pt idx="30">
                  <c:v>0.47729606867241015</c:v>
                </c:pt>
                <c:pt idx="31">
                  <c:v>0.47729606867241015</c:v>
                </c:pt>
                <c:pt idx="32">
                  <c:v>0.47729606867241015</c:v>
                </c:pt>
                <c:pt idx="33">
                  <c:v>0.47729606867241015</c:v>
                </c:pt>
                <c:pt idx="34">
                  <c:v>0.47729606867241015</c:v>
                </c:pt>
                <c:pt idx="35">
                  <c:v>0.95459213734482029</c:v>
                </c:pt>
                <c:pt idx="36">
                  <c:v>0.95459213734482029</c:v>
                </c:pt>
                <c:pt idx="37">
                  <c:v>0.95459213734482029</c:v>
                </c:pt>
                <c:pt idx="38">
                  <c:v>0.95459213734482029</c:v>
                </c:pt>
                <c:pt idx="39">
                  <c:v>0.95459213734482029</c:v>
                </c:pt>
                <c:pt idx="40">
                  <c:v>1.9091842746896406</c:v>
                </c:pt>
                <c:pt idx="41">
                  <c:v>1.9091842746896406</c:v>
                </c:pt>
                <c:pt idx="42">
                  <c:v>1.9091842746896406</c:v>
                </c:pt>
                <c:pt idx="43">
                  <c:v>1.9091842746896406</c:v>
                </c:pt>
                <c:pt idx="44">
                  <c:v>1.9091842746896406</c:v>
                </c:pt>
                <c:pt idx="45">
                  <c:v>3.8183685493792812</c:v>
                </c:pt>
                <c:pt idx="46">
                  <c:v>3.8183685493792812</c:v>
                </c:pt>
                <c:pt idx="47">
                  <c:v>3.8183685493792812</c:v>
                </c:pt>
                <c:pt idx="48">
                  <c:v>3.8183685493792812</c:v>
                </c:pt>
                <c:pt idx="49">
                  <c:v>3.8183685493792812</c:v>
                </c:pt>
                <c:pt idx="50">
                  <c:v>0.20352774014301872</c:v>
                </c:pt>
                <c:pt idx="51">
                  <c:v>0.20352774014301872</c:v>
                </c:pt>
                <c:pt idx="52">
                  <c:v>0.20352774014301872</c:v>
                </c:pt>
                <c:pt idx="53">
                  <c:v>0.20352774014301872</c:v>
                </c:pt>
                <c:pt idx="54">
                  <c:v>0.20352774014301872</c:v>
                </c:pt>
                <c:pt idx="55">
                  <c:v>0.40705548028603744</c:v>
                </c:pt>
                <c:pt idx="56">
                  <c:v>0.40705548028603744</c:v>
                </c:pt>
                <c:pt idx="57">
                  <c:v>0.40705548028603744</c:v>
                </c:pt>
                <c:pt idx="58">
                  <c:v>0.40705548028603744</c:v>
                </c:pt>
                <c:pt idx="59">
                  <c:v>0.40705548028603744</c:v>
                </c:pt>
                <c:pt idx="60">
                  <c:v>0.81411096057207488</c:v>
                </c:pt>
                <c:pt idx="61">
                  <c:v>0.81411096057207488</c:v>
                </c:pt>
                <c:pt idx="62">
                  <c:v>0.81411096057207488</c:v>
                </c:pt>
                <c:pt idx="63">
                  <c:v>0.81411096057207488</c:v>
                </c:pt>
                <c:pt idx="64">
                  <c:v>0.81411096057207488</c:v>
                </c:pt>
                <c:pt idx="65">
                  <c:v>1.6282219211441498</c:v>
                </c:pt>
                <c:pt idx="66">
                  <c:v>1.6282219211441498</c:v>
                </c:pt>
                <c:pt idx="67">
                  <c:v>1.6282219211441498</c:v>
                </c:pt>
                <c:pt idx="68">
                  <c:v>1.6282219211441498</c:v>
                </c:pt>
                <c:pt idx="69">
                  <c:v>1.6282219211441498</c:v>
                </c:pt>
                <c:pt idx="70">
                  <c:v>3.2564438422882995</c:v>
                </c:pt>
                <c:pt idx="71">
                  <c:v>3.2564438422882995</c:v>
                </c:pt>
                <c:pt idx="72">
                  <c:v>3.2564438422882995</c:v>
                </c:pt>
                <c:pt idx="73">
                  <c:v>3.2564438422882995</c:v>
                </c:pt>
                <c:pt idx="74">
                  <c:v>3.2564438422882995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(MPs)'!$M$228:$M$317</c:f>
              <c:numCache>
                <c:formatCode>0.00</c:formatCode>
                <c:ptCount val="90"/>
                <c:pt idx="0">
                  <c:v>-14.96507387600434</c:v>
                </c:pt>
                <c:pt idx="1">
                  <c:v>82.03492612399566</c:v>
                </c:pt>
                <c:pt idx="2">
                  <c:v>96.03492612399566</c:v>
                </c:pt>
                <c:pt idx="3">
                  <c:v>-35.96507387600434</c:v>
                </c:pt>
                <c:pt idx="4">
                  <c:v>-13.96507387600434</c:v>
                </c:pt>
                <c:pt idx="5">
                  <c:v>118.84531029860796</c:v>
                </c:pt>
                <c:pt idx="6">
                  <c:v>6.8453102986079557</c:v>
                </c:pt>
                <c:pt idx="7">
                  <c:v>-2.1546897013920443</c:v>
                </c:pt>
                <c:pt idx="8">
                  <c:v>-86.154689701392044</c:v>
                </c:pt>
                <c:pt idx="9">
                  <c:v>-50.154689701392044</c:v>
                </c:pt>
                <c:pt idx="10">
                  <c:v>-91.134870942884618</c:v>
                </c:pt>
                <c:pt idx="11">
                  <c:v>-5.1348709428846178</c:v>
                </c:pt>
                <c:pt idx="12">
                  <c:v>-32.134870942884618</c:v>
                </c:pt>
                <c:pt idx="13">
                  <c:v>-79.134870942884618</c:v>
                </c:pt>
                <c:pt idx="14">
                  <c:v>43.865129057115382</c:v>
                </c:pt>
                <c:pt idx="15">
                  <c:v>-42.095369102244433</c:v>
                </c:pt>
                <c:pt idx="16">
                  <c:v>60.904630897755567</c:v>
                </c:pt>
                <c:pt idx="17">
                  <c:v>81.904630897755567</c:v>
                </c:pt>
                <c:pt idx="18">
                  <c:v>-27.095369102244433</c:v>
                </c:pt>
                <c:pt idx="19">
                  <c:v>-41.095369102244433</c:v>
                </c:pt>
                <c:pt idx="20">
                  <c:v>-67.208747137402369</c:v>
                </c:pt>
                <c:pt idx="21">
                  <c:v>-53.208747137402369</c:v>
                </c:pt>
                <c:pt idx="22">
                  <c:v>-62.208747137402369</c:v>
                </c:pt>
                <c:pt idx="23">
                  <c:v>-9.2087471374023693</c:v>
                </c:pt>
                <c:pt idx="24">
                  <c:v>-35.208747137402369</c:v>
                </c:pt>
                <c:pt idx="25">
                  <c:v>49.193533979608446</c:v>
                </c:pt>
                <c:pt idx="26">
                  <c:v>-38.806466020391554</c:v>
                </c:pt>
                <c:pt idx="27">
                  <c:v>-95.806466020391554</c:v>
                </c:pt>
                <c:pt idx="28">
                  <c:v>-42.806466020391554</c:v>
                </c:pt>
                <c:pt idx="29">
                  <c:v>-17.806466020391554</c:v>
                </c:pt>
                <c:pt idx="30">
                  <c:v>-21.355596728044475</c:v>
                </c:pt>
                <c:pt idx="31">
                  <c:v>-14.355596728044475</c:v>
                </c:pt>
                <c:pt idx="32">
                  <c:v>61.644403271955525</c:v>
                </c:pt>
                <c:pt idx="33">
                  <c:v>-109.35559672804447</c:v>
                </c:pt>
                <c:pt idx="34">
                  <c:v>-124.35559672804447</c:v>
                </c:pt>
                <c:pt idx="35">
                  <c:v>-5.4186695455780409</c:v>
                </c:pt>
                <c:pt idx="36">
                  <c:v>44.581330454421959</c:v>
                </c:pt>
                <c:pt idx="37">
                  <c:v>22.581330454421959</c:v>
                </c:pt>
                <c:pt idx="38">
                  <c:v>17.581330454421959</c:v>
                </c:pt>
                <c:pt idx="39">
                  <c:v>60.581330454421959</c:v>
                </c:pt>
                <c:pt idx="40">
                  <c:v>-59.272826590345616</c:v>
                </c:pt>
                <c:pt idx="41">
                  <c:v>42.727173409654384</c:v>
                </c:pt>
                <c:pt idx="42">
                  <c:v>-49.272826590345616</c:v>
                </c:pt>
                <c:pt idx="43">
                  <c:v>-94.272826590345616</c:v>
                </c:pt>
                <c:pt idx="44">
                  <c:v>-60.272826590345616</c:v>
                </c:pt>
                <c:pt idx="45">
                  <c:v>-24.731349980906394</c:v>
                </c:pt>
                <c:pt idx="46">
                  <c:v>-24.731349980906394</c:v>
                </c:pt>
                <c:pt idx="47">
                  <c:v>-24.731349980906394</c:v>
                </c:pt>
                <c:pt idx="48">
                  <c:v>-24.731349980906394</c:v>
                </c:pt>
                <c:pt idx="49">
                  <c:v>-24.731349980906394</c:v>
                </c:pt>
                <c:pt idx="50">
                  <c:v>146.47804986620963</c:v>
                </c:pt>
                <c:pt idx="51">
                  <c:v>63.478049866209631</c:v>
                </c:pt>
                <c:pt idx="52">
                  <c:v>-85.521950133790369</c:v>
                </c:pt>
                <c:pt idx="53">
                  <c:v>94.478049866209631</c:v>
                </c:pt>
                <c:pt idx="54">
                  <c:v>-13.521950133790369</c:v>
                </c:pt>
                <c:pt idx="55">
                  <c:v>-105.58472205478301</c:v>
                </c:pt>
                <c:pt idx="56">
                  <c:v>26.415277945216985</c:v>
                </c:pt>
                <c:pt idx="57">
                  <c:v>-3.5847220547830148</c:v>
                </c:pt>
                <c:pt idx="58">
                  <c:v>-43.584722054783015</c:v>
                </c:pt>
                <c:pt idx="59">
                  <c:v>71.415277945216985</c:v>
                </c:pt>
                <c:pt idx="60">
                  <c:v>58.466704351370254</c:v>
                </c:pt>
                <c:pt idx="61">
                  <c:v>238.46670435137025</c:v>
                </c:pt>
                <c:pt idx="62">
                  <c:v>78.466704351370254</c:v>
                </c:pt>
                <c:pt idx="63">
                  <c:v>145.46670435137025</c:v>
                </c:pt>
                <c:pt idx="64">
                  <c:v>-43.533295648629746</c:v>
                </c:pt>
                <c:pt idx="65">
                  <c:v>-96.947727559632426</c:v>
                </c:pt>
                <c:pt idx="66">
                  <c:v>11.052272440367574</c:v>
                </c:pt>
                <c:pt idx="67">
                  <c:v>-86.947727559632426</c:v>
                </c:pt>
                <c:pt idx="68">
                  <c:v>101.05227244036757</c:v>
                </c:pt>
                <c:pt idx="69">
                  <c:v>-38.947727559632426</c:v>
                </c:pt>
                <c:pt idx="70">
                  <c:v>-44.146928965789911</c:v>
                </c:pt>
                <c:pt idx="71">
                  <c:v>-44.146928965789911</c:v>
                </c:pt>
                <c:pt idx="72">
                  <c:v>-44.146928965789911</c:v>
                </c:pt>
                <c:pt idx="73">
                  <c:v>-44.146928965789911</c:v>
                </c:pt>
                <c:pt idx="74">
                  <c:v>-44.146928965789911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5-4503-A6F2-EAEC975B3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(MPs)'!$O$228:$O$317</c:f>
              <c:numCache>
                <c:formatCode>General</c:formatCode>
                <c:ptCount val="90"/>
                <c:pt idx="0">
                  <c:v>0.16840744594983237</c:v>
                </c:pt>
                <c:pt idx="1">
                  <c:v>0.16840744594983237</c:v>
                </c:pt>
                <c:pt idx="2">
                  <c:v>0.16840744594983237</c:v>
                </c:pt>
                <c:pt idx="3">
                  <c:v>0.16840744594983237</c:v>
                </c:pt>
                <c:pt idx="4">
                  <c:v>0.16840744594983237</c:v>
                </c:pt>
                <c:pt idx="5">
                  <c:v>0.33681489189966474</c:v>
                </c:pt>
                <c:pt idx="6">
                  <c:v>0.33681489189966474</c:v>
                </c:pt>
                <c:pt idx="7">
                  <c:v>0.33681489189966474</c:v>
                </c:pt>
                <c:pt idx="8">
                  <c:v>0.33681489189966474</c:v>
                </c:pt>
                <c:pt idx="9">
                  <c:v>0.33681489189966474</c:v>
                </c:pt>
                <c:pt idx="10">
                  <c:v>0.67362978379932947</c:v>
                </c:pt>
                <c:pt idx="11">
                  <c:v>0.67362978379932947</c:v>
                </c:pt>
                <c:pt idx="12">
                  <c:v>0.67362978379932947</c:v>
                </c:pt>
                <c:pt idx="13">
                  <c:v>0.67362978379932947</c:v>
                </c:pt>
                <c:pt idx="14">
                  <c:v>0.67362978379932947</c:v>
                </c:pt>
                <c:pt idx="15">
                  <c:v>1.3472595675986589</c:v>
                </c:pt>
                <c:pt idx="16">
                  <c:v>1.3472595675986589</c:v>
                </c:pt>
                <c:pt idx="17">
                  <c:v>1.3472595675986589</c:v>
                </c:pt>
                <c:pt idx="18">
                  <c:v>1.3472595675986589</c:v>
                </c:pt>
                <c:pt idx="19">
                  <c:v>1.3472595675986589</c:v>
                </c:pt>
                <c:pt idx="20">
                  <c:v>2.6945191351973179</c:v>
                </c:pt>
                <c:pt idx="21">
                  <c:v>2.6945191351973179</c:v>
                </c:pt>
                <c:pt idx="22">
                  <c:v>2.6945191351973179</c:v>
                </c:pt>
                <c:pt idx="23">
                  <c:v>2.6945191351973179</c:v>
                </c:pt>
                <c:pt idx="24">
                  <c:v>2.6945191351973179</c:v>
                </c:pt>
                <c:pt idx="25">
                  <c:v>0.23864803433620507</c:v>
                </c:pt>
                <c:pt idx="26">
                  <c:v>0.23864803433620507</c:v>
                </c:pt>
                <c:pt idx="27">
                  <c:v>0.23864803433620507</c:v>
                </c:pt>
                <c:pt idx="28">
                  <c:v>0.23864803433620507</c:v>
                </c:pt>
                <c:pt idx="29">
                  <c:v>0.23864803433620507</c:v>
                </c:pt>
                <c:pt idx="30">
                  <c:v>0.47729606867241015</c:v>
                </c:pt>
                <c:pt idx="31">
                  <c:v>0.47729606867241015</c:v>
                </c:pt>
                <c:pt idx="32">
                  <c:v>0.47729606867241015</c:v>
                </c:pt>
                <c:pt idx="33">
                  <c:v>0.47729606867241015</c:v>
                </c:pt>
                <c:pt idx="34">
                  <c:v>0.47729606867241015</c:v>
                </c:pt>
                <c:pt idx="35">
                  <c:v>0.95459213734482029</c:v>
                </c:pt>
                <c:pt idx="36">
                  <c:v>0.95459213734482029</c:v>
                </c:pt>
                <c:pt idx="37">
                  <c:v>0.95459213734482029</c:v>
                </c:pt>
                <c:pt idx="38">
                  <c:v>0.95459213734482029</c:v>
                </c:pt>
                <c:pt idx="39">
                  <c:v>0.95459213734482029</c:v>
                </c:pt>
                <c:pt idx="40">
                  <c:v>1.9091842746896406</c:v>
                </c:pt>
                <c:pt idx="41">
                  <c:v>1.9091842746896406</c:v>
                </c:pt>
                <c:pt idx="42">
                  <c:v>1.9091842746896406</c:v>
                </c:pt>
                <c:pt idx="43">
                  <c:v>1.9091842746896406</c:v>
                </c:pt>
                <c:pt idx="44">
                  <c:v>1.9091842746896406</c:v>
                </c:pt>
                <c:pt idx="45">
                  <c:v>3.8183685493792812</c:v>
                </c:pt>
                <c:pt idx="46">
                  <c:v>3.8183685493792812</c:v>
                </c:pt>
                <c:pt idx="47">
                  <c:v>3.8183685493792812</c:v>
                </c:pt>
                <c:pt idx="48">
                  <c:v>3.8183685493792812</c:v>
                </c:pt>
                <c:pt idx="49">
                  <c:v>3.8183685493792812</c:v>
                </c:pt>
                <c:pt idx="50">
                  <c:v>0.20352774014301872</c:v>
                </c:pt>
                <c:pt idx="51">
                  <c:v>0.20352774014301872</c:v>
                </c:pt>
                <c:pt idx="52">
                  <c:v>0.20352774014301872</c:v>
                </c:pt>
                <c:pt idx="53">
                  <c:v>0.20352774014301872</c:v>
                </c:pt>
                <c:pt idx="54">
                  <c:v>0.20352774014301872</c:v>
                </c:pt>
                <c:pt idx="55">
                  <c:v>0.40705548028603744</c:v>
                </c:pt>
                <c:pt idx="56">
                  <c:v>0.40705548028603744</c:v>
                </c:pt>
                <c:pt idx="57">
                  <c:v>0.40705548028603744</c:v>
                </c:pt>
                <c:pt idx="58">
                  <c:v>0.40705548028603744</c:v>
                </c:pt>
                <c:pt idx="59">
                  <c:v>0.40705548028603744</c:v>
                </c:pt>
                <c:pt idx="60">
                  <c:v>0.81411096057207488</c:v>
                </c:pt>
                <c:pt idx="61">
                  <c:v>0.81411096057207488</c:v>
                </c:pt>
                <c:pt idx="62">
                  <c:v>0.81411096057207488</c:v>
                </c:pt>
                <c:pt idx="63">
                  <c:v>0.81411096057207488</c:v>
                </c:pt>
                <c:pt idx="64">
                  <c:v>0.81411096057207488</c:v>
                </c:pt>
                <c:pt idx="65">
                  <c:v>1.6282219211441498</c:v>
                </c:pt>
                <c:pt idx="66">
                  <c:v>1.6282219211441498</c:v>
                </c:pt>
                <c:pt idx="67">
                  <c:v>1.6282219211441498</c:v>
                </c:pt>
                <c:pt idx="68">
                  <c:v>1.6282219211441498</c:v>
                </c:pt>
                <c:pt idx="69">
                  <c:v>1.6282219211441498</c:v>
                </c:pt>
                <c:pt idx="70">
                  <c:v>3.2564438422882995</c:v>
                </c:pt>
                <c:pt idx="71">
                  <c:v>3.2564438422882995</c:v>
                </c:pt>
                <c:pt idx="72">
                  <c:v>3.2564438422882995</c:v>
                </c:pt>
                <c:pt idx="73">
                  <c:v>3.2564438422882995</c:v>
                </c:pt>
                <c:pt idx="74">
                  <c:v>3.2564438422882995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(MPs)'!$P$228:$P$317</c:f>
              <c:numCache>
                <c:formatCode>0.00</c:formatCode>
                <c:ptCount val="90"/>
                <c:pt idx="0">
                  <c:v>-14.918904258893576</c:v>
                </c:pt>
                <c:pt idx="1">
                  <c:v>82.081095741106424</c:v>
                </c:pt>
                <c:pt idx="2">
                  <c:v>96.081095741106424</c:v>
                </c:pt>
                <c:pt idx="3">
                  <c:v>-35.918904258893576</c:v>
                </c:pt>
                <c:pt idx="4">
                  <c:v>-13.918904258893576</c:v>
                </c:pt>
                <c:pt idx="5">
                  <c:v>119.31698012609036</c:v>
                </c:pt>
                <c:pt idx="6">
                  <c:v>7.3169801260903569</c:v>
                </c:pt>
                <c:pt idx="7">
                  <c:v>-1.6830198739096431</c:v>
                </c:pt>
                <c:pt idx="8">
                  <c:v>-85.683019873909643</c:v>
                </c:pt>
                <c:pt idx="9">
                  <c:v>-49.683019873909643</c:v>
                </c:pt>
                <c:pt idx="10">
                  <c:v>-86.723690306730191</c:v>
                </c:pt>
                <c:pt idx="11">
                  <c:v>-0.72369030673019097</c:v>
                </c:pt>
                <c:pt idx="12">
                  <c:v>-27.723690306730191</c:v>
                </c:pt>
                <c:pt idx="13">
                  <c:v>-74.723690306730191</c:v>
                </c:pt>
                <c:pt idx="14">
                  <c:v>48.276309693269809</c:v>
                </c:pt>
                <c:pt idx="15">
                  <c:v>-25.130418292658135</c:v>
                </c:pt>
                <c:pt idx="16">
                  <c:v>77.869581707341865</c:v>
                </c:pt>
                <c:pt idx="17">
                  <c:v>98.869581707341865</c:v>
                </c:pt>
                <c:pt idx="18">
                  <c:v>-10.130418292658135</c:v>
                </c:pt>
                <c:pt idx="19">
                  <c:v>-24.130418292658135</c:v>
                </c:pt>
                <c:pt idx="20">
                  <c:v>-55.194730286893389</c:v>
                </c:pt>
                <c:pt idx="21">
                  <c:v>-41.194730286893389</c:v>
                </c:pt>
                <c:pt idx="22">
                  <c:v>-50.194730286893389</c:v>
                </c:pt>
                <c:pt idx="23">
                  <c:v>2.8052697131066111</c:v>
                </c:pt>
                <c:pt idx="24">
                  <c:v>-23.194730286893389</c:v>
                </c:pt>
                <c:pt idx="25">
                  <c:v>49.391566576072137</c:v>
                </c:pt>
                <c:pt idx="26">
                  <c:v>-38.608433423927863</c:v>
                </c:pt>
                <c:pt idx="27">
                  <c:v>-95.608433423927863</c:v>
                </c:pt>
                <c:pt idx="28">
                  <c:v>-42.608433423927863</c:v>
                </c:pt>
                <c:pt idx="29">
                  <c:v>-17.608433423927863</c:v>
                </c:pt>
                <c:pt idx="30">
                  <c:v>-19.919895423280877</c:v>
                </c:pt>
                <c:pt idx="31">
                  <c:v>-12.919895423280877</c:v>
                </c:pt>
                <c:pt idx="32">
                  <c:v>63.080104576719123</c:v>
                </c:pt>
                <c:pt idx="33">
                  <c:v>-107.91989542328088</c:v>
                </c:pt>
                <c:pt idx="34">
                  <c:v>-122.91989542328088</c:v>
                </c:pt>
                <c:pt idx="35">
                  <c:v>0.9081686488676155</c:v>
                </c:pt>
                <c:pt idx="36">
                  <c:v>50.908168648867616</c:v>
                </c:pt>
                <c:pt idx="37">
                  <c:v>28.908168648867616</c:v>
                </c:pt>
                <c:pt idx="38">
                  <c:v>23.908168648867616</c:v>
                </c:pt>
                <c:pt idx="39">
                  <c:v>66.908168648867616</c:v>
                </c:pt>
                <c:pt idx="40">
                  <c:v>-51.751990400375732</c:v>
                </c:pt>
                <c:pt idx="41">
                  <c:v>50.248009599624268</c:v>
                </c:pt>
                <c:pt idx="42">
                  <c:v>-41.751990400375732</c:v>
                </c:pt>
                <c:pt idx="43">
                  <c:v>-86.751990400375732</c:v>
                </c:pt>
                <c:pt idx="44">
                  <c:v>-52.751990400375732</c:v>
                </c:pt>
                <c:pt idx="45">
                  <c:v>-21.504907723532376</c:v>
                </c:pt>
                <c:pt idx="46">
                  <c:v>-21.504907723532376</c:v>
                </c:pt>
                <c:pt idx="47">
                  <c:v>-21.504907723532376</c:v>
                </c:pt>
                <c:pt idx="48">
                  <c:v>-21.504907723532376</c:v>
                </c:pt>
                <c:pt idx="49">
                  <c:v>-21.504907723532376</c:v>
                </c:pt>
                <c:pt idx="50">
                  <c:v>146.61022316823369</c:v>
                </c:pt>
                <c:pt idx="51">
                  <c:v>63.610223168233688</c:v>
                </c:pt>
                <c:pt idx="52">
                  <c:v>-85.389776831766312</c:v>
                </c:pt>
                <c:pt idx="53">
                  <c:v>94.610223168233688</c:v>
                </c:pt>
                <c:pt idx="54">
                  <c:v>-13.389776831766312</c:v>
                </c:pt>
                <c:pt idx="55">
                  <c:v>-104.46088953783737</c:v>
                </c:pt>
                <c:pt idx="56">
                  <c:v>27.539110462162625</c:v>
                </c:pt>
                <c:pt idx="57">
                  <c:v>-2.4608895378373745</c:v>
                </c:pt>
                <c:pt idx="58">
                  <c:v>-42.460889537837375</c:v>
                </c:pt>
                <c:pt idx="59">
                  <c:v>72.539110462162625</c:v>
                </c:pt>
                <c:pt idx="60">
                  <c:v>66.019811334907047</c:v>
                </c:pt>
                <c:pt idx="61">
                  <c:v>246.01981133490705</c:v>
                </c:pt>
                <c:pt idx="62">
                  <c:v>86.019811334907047</c:v>
                </c:pt>
                <c:pt idx="63">
                  <c:v>153.01981133490705</c:v>
                </c:pt>
                <c:pt idx="64">
                  <c:v>-35.980188665092953</c:v>
                </c:pt>
                <c:pt idx="65">
                  <c:v>-80.522587508051572</c:v>
                </c:pt>
                <c:pt idx="66">
                  <c:v>27.477412491948428</c:v>
                </c:pt>
                <c:pt idx="67">
                  <c:v>-70.522587508051572</c:v>
                </c:pt>
                <c:pt idx="68">
                  <c:v>117.47741249194843</c:v>
                </c:pt>
                <c:pt idx="69">
                  <c:v>-22.522587508051572</c:v>
                </c:pt>
                <c:pt idx="70">
                  <c:v>-35.46475986995965</c:v>
                </c:pt>
                <c:pt idx="71">
                  <c:v>-35.46475986995965</c:v>
                </c:pt>
                <c:pt idx="72">
                  <c:v>-35.46475986995965</c:v>
                </c:pt>
                <c:pt idx="73">
                  <c:v>-35.46475986995965</c:v>
                </c:pt>
                <c:pt idx="74">
                  <c:v>-35.46475986995965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3-4D34-8EAF-6D70FCFB8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0.35</c:v>
                </c:pt>
                <c:pt idx="112">
                  <c:v>0.35</c:v>
                </c:pt>
                <c:pt idx="113">
                  <c:v>0.35</c:v>
                </c:pt>
                <c:pt idx="114">
                  <c:v>0.35</c:v>
                </c:pt>
                <c:pt idx="115">
                  <c:v>0.35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1.4</c:v>
                </c:pt>
                <c:pt idx="122">
                  <c:v>1.4</c:v>
                </c:pt>
                <c:pt idx="123">
                  <c:v>1.4</c:v>
                </c:pt>
                <c:pt idx="124">
                  <c:v>1.4</c:v>
                </c:pt>
                <c:pt idx="125">
                  <c:v>1.4</c:v>
                </c:pt>
                <c:pt idx="126">
                  <c:v>2.8</c:v>
                </c:pt>
                <c:pt idx="127">
                  <c:v>2.8</c:v>
                </c:pt>
                <c:pt idx="128">
                  <c:v>2.8</c:v>
                </c:pt>
                <c:pt idx="129">
                  <c:v>2.8</c:v>
                </c:pt>
                <c:pt idx="130">
                  <c:v>2.8</c:v>
                </c:pt>
                <c:pt idx="131">
                  <c:v>5.6</c:v>
                </c:pt>
                <c:pt idx="132">
                  <c:v>5.6</c:v>
                </c:pt>
                <c:pt idx="133">
                  <c:v>5.6</c:v>
                </c:pt>
                <c:pt idx="134">
                  <c:v>5.6</c:v>
                </c:pt>
                <c:pt idx="135">
                  <c:v>5.6</c:v>
                </c:pt>
                <c:pt idx="136">
                  <c:v>1.0499999999999998</c:v>
                </c:pt>
                <c:pt idx="137">
                  <c:v>1.0499999999999998</c:v>
                </c:pt>
                <c:pt idx="138">
                  <c:v>1.0499999999999998</c:v>
                </c:pt>
                <c:pt idx="139">
                  <c:v>1.0499999999999998</c:v>
                </c:pt>
                <c:pt idx="140">
                  <c:v>1.0499999999999998</c:v>
                </c:pt>
                <c:pt idx="141">
                  <c:v>2.0999999999999996</c:v>
                </c:pt>
                <c:pt idx="142">
                  <c:v>2.0999999999999996</c:v>
                </c:pt>
                <c:pt idx="143">
                  <c:v>2.0999999999999996</c:v>
                </c:pt>
                <c:pt idx="144">
                  <c:v>2.0999999999999996</c:v>
                </c:pt>
                <c:pt idx="145">
                  <c:v>2.0999999999999996</c:v>
                </c:pt>
                <c:pt idx="146">
                  <c:v>4.1999999999999993</c:v>
                </c:pt>
                <c:pt idx="147">
                  <c:v>4.1999999999999993</c:v>
                </c:pt>
                <c:pt idx="148">
                  <c:v>4.1999999999999993</c:v>
                </c:pt>
                <c:pt idx="149">
                  <c:v>4.1999999999999993</c:v>
                </c:pt>
                <c:pt idx="150">
                  <c:v>4.1999999999999993</c:v>
                </c:pt>
                <c:pt idx="151">
                  <c:v>8.3999999999999986</c:v>
                </c:pt>
                <c:pt idx="152">
                  <c:v>8.3999999999999986</c:v>
                </c:pt>
                <c:pt idx="153">
                  <c:v>8.3999999999999986</c:v>
                </c:pt>
                <c:pt idx="154">
                  <c:v>8.3999999999999986</c:v>
                </c:pt>
                <c:pt idx="155">
                  <c:v>8.3999999999999986</c:v>
                </c:pt>
                <c:pt idx="156">
                  <c:v>16.799999999999997</c:v>
                </c:pt>
                <c:pt idx="157">
                  <c:v>16.799999999999997</c:v>
                </c:pt>
                <c:pt idx="158">
                  <c:v>16.799999999999997</c:v>
                </c:pt>
                <c:pt idx="159">
                  <c:v>16.799999999999997</c:v>
                </c:pt>
                <c:pt idx="160">
                  <c:v>16.799999999999997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1.4</c:v>
                </c:pt>
                <c:pt idx="171">
                  <c:v>2.8</c:v>
                </c:pt>
                <c:pt idx="172">
                  <c:v>2.8</c:v>
                </c:pt>
                <c:pt idx="173">
                  <c:v>2.8</c:v>
                </c:pt>
                <c:pt idx="174">
                  <c:v>2.8</c:v>
                </c:pt>
                <c:pt idx="175">
                  <c:v>2.8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11.2</c:v>
                </c:pt>
                <c:pt idx="182">
                  <c:v>11.2</c:v>
                </c:pt>
                <c:pt idx="183">
                  <c:v>11.2</c:v>
                </c:pt>
                <c:pt idx="184">
                  <c:v>11.2</c:v>
                </c:pt>
                <c:pt idx="185">
                  <c:v>11.2</c:v>
                </c:pt>
              </c:numCache>
            </c:numRef>
          </c:xVal>
          <c:yVal>
            <c:numRef>
              <c:f>'CA - FBSA IMI (MPs)'!$B$25:$B$225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111">
                  <c:v>5.6249999999999994E-2</c:v>
                </c:pt>
                <c:pt idx="112">
                  <c:v>5.6249999999999994E-2</c:v>
                </c:pt>
                <c:pt idx="113">
                  <c:v>5.6249999999999994E-2</c:v>
                </c:pt>
                <c:pt idx="114">
                  <c:v>5.6249999999999994E-2</c:v>
                </c:pt>
                <c:pt idx="115">
                  <c:v>5.6249999999999994E-2</c:v>
                </c:pt>
                <c:pt idx="116">
                  <c:v>0.11249999999999999</c:v>
                </c:pt>
                <c:pt idx="117">
                  <c:v>0.11249999999999999</c:v>
                </c:pt>
                <c:pt idx="118">
                  <c:v>0.11249999999999999</c:v>
                </c:pt>
                <c:pt idx="119">
                  <c:v>0.11249999999999999</c:v>
                </c:pt>
                <c:pt idx="120">
                  <c:v>0.11249999999999999</c:v>
                </c:pt>
                <c:pt idx="121">
                  <c:v>0.22499999999999998</c:v>
                </c:pt>
                <c:pt idx="122">
                  <c:v>0.22499999999999998</c:v>
                </c:pt>
                <c:pt idx="123">
                  <c:v>0.22499999999999998</c:v>
                </c:pt>
                <c:pt idx="124">
                  <c:v>0.22499999999999998</c:v>
                </c:pt>
                <c:pt idx="125">
                  <c:v>0.22499999999999998</c:v>
                </c:pt>
                <c:pt idx="126">
                  <c:v>0.44999999999999996</c:v>
                </c:pt>
                <c:pt idx="127">
                  <c:v>0.44999999999999996</c:v>
                </c:pt>
                <c:pt idx="128">
                  <c:v>0.44999999999999996</c:v>
                </c:pt>
                <c:pt idx="129">
                  <c:v>0.44999999999999996</c:v>
                </c:pt>
                <c:pt idx="130">
                  <c:v>0.44999999999999996</c:v>
                </c:pt>
                <c:pt idx="131">
                  <c:v>0.89999999999999991</c:v>
                </c:pt>
                <c:pt idx="132">
                  <c:v>0.89999999999999991</c:v>
                </c:pt>
                <c:pt idx="133">
                  <c:v>0.89999999999999991</c:v>
                </c:pt>
                <c:pt idx="134">
                  <c:v>0.89999999999999991</c:v>
                </c:pt>
                <c:pt idx="135">
                  <c:v>0.89999999999999991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1-4582-BCA6-E342BDB4A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FBSA IMI (MPs)'!$I$46:$I$90</c:f>
              <c:numCache>
                <c:formatCode>0.00</c:formatCode>
                <c:ptCount val="45"/>
                <c:pt idx="0">
                  <c:v>571.32158608228485</c:v>
                </c:pt>
                <c:pt idx="1">
                  <c:v>571.32158608228485</c:v>
                </c:pt>
                <c:pt idx="2">
                  <c:v>571.32158608228485</c:v>
                </c:pt>
                <c:pt idx="3">
                  <c:v>571.32158608228485</c:v>
                </c:pt>
                <c:pt idx="4">
                  <c:v>571.32158608228485</c:v>
                </c:pt>
                <c:pt idx="5">
                  <c:v>486.85348522711882</c:v>
                </c:pt>
                <c:pt idx="6">
                  <c:v>486.85348522711882</c:v>
                </c:pt>
                <c:pt idx="7">
                  <c:v>486.85348522711882</c:v>
                </c:pt>
                <c:pt idx="8">
                  <c:v>486.85348522711882</c:v>
                </c:pt>
                <c:pt idx="9">
                  <c:v>486.85348522711882</c:v>
                </c:pt>
                <c:pt idx="10">
                  <c:v>262.49294514797566</c:v>
                </c:pt>
                <c:pt idx="11">
                  <c:v>262.49294514797566</c:v>
                </c:pt>
                <c:pt idx="12">
                  <c:v>262.49294514797566</c:v>
                </c:pt>
                <c:pt idx="13">
                  <c:v>262.49294514797566</c:v>
                </c:pt>
                <c:pt idx="14">
                  <c:v>262.49294514797566</c:v>
                </c:pt>
                <c:pt idx="15">
                  <c:v>71.637403519538367</c:v>
                </c:pt>
                <c:pt idx="16">
                  <c:v>71.637403519538367</c:v>
                </c:pt>
                <c:pt idx="17">
                  <c:v>71.637403519538367</c:v>
                </c:pt>
                <c:pt idx="18">
                  <c:v>71.637403519538367</c:v>
                </c:pt>
                <c:pt idx="19">
                  <c:v>71.637403519538367</c:v>
                </c:pt>
                <c:pt idx="20">
                  <c:v>13.767340966100996</c:v>
                </c:pt>
                <c:pt idx="21">
                  <c:v>13.767340966100996</c:v>
                </c:pt>
                <c:pt idx="22">
                  <c:v>13.767340966100996</c:v>
                </c:pt>
                <c:pt idx="23">
                  <c:v>13.767340966100996</c:v>
                </c:pt>
                <c:pt idx="24">
                  <c:v>13.767340966100996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D-4976-A882-290A27E1966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FBSA IMI (MPs)'!$I$91:$I$135</c:f>
              <c:numCache>
                <c:formatCode>0.00</c:formatCode>
                <c:ptCount val="45"/>
                <c:pt idx="0">
                  <c:v>591.67040553276797</c:v>
                </c:pt>
                <c:pt idx="1">
                  <c:v>591.67040553276797</c:v>
                </c:pt>
                <c:pt idx="2">
                  <c:v>591.67040553276797</c:v>
                </c:pt>
                <c:pt idx="3">
                  <c:v>591.67040553276797</c:v>
                </c:pt>
                <c:pt idx="4">
                  <c:v>591.67040553276797</c:v>
                </c:pt>
                <c:pt idx="5">
                  <c:v>583.05510892851544</c:v>
                </c:pt>
                <c:pt idx="6">
                  <c:v>583.05510892851544</c:v>
                </c:pt>
                <c:pt idx="7">
                  <c:v>583.05510892851544</c:v>
                </c:pt>
                <c:pt idx="8">
                  <c:v>583.05510892851544</c:v>
                </c:pt>
                <c:pt idx="9">
                  <c:v>583.05510892851544</c:v>
                </c:pt>
                <c:pt idx="10">
                  <c:v>518.65634727586314</c:v>
                </c:pt>
                <c:pt idx="11">
                  <c:v>518.65634727586314</c:v>
                </c:pt>
                <c:pt idx="12">
                  <c:v>518.65634727586314</c:v>
                </c:pt>
                <c:pt idx="13">
                  <c:v>518.65634727586314</c:v>
                </c:pt>
                <c:pt idx="14">
                  <c:v>518.65634727586314</c:v>
                </c:pt>
                <c:pt idx="15">
                  <c:v>267.09583831911721</c:v>
                </c:pt>
                <c:pt idx="16">
                  <c:v>267.09583831911721</c:v>
                </c:pt>
                <c:pt idx="17">
                  <c:v>267.09583831911721</c:v>
                </c:pt>
                <c:pt idx="18">
                  <c:v>267.09583831911721</c:v>
                </c:pt>
                <c:pt idx="19">
                  <c:v>267.09583831911721</c:v>
                </c:pt>
                <c:pt idx="20">
                  <c:v>52.005637558172239</c:v>
                </c:pt>
                <c:pt idx="21">
                  <c:v>52.005637558172239</c:v>
                </c:pt>
                <c:pt idx="22">
                  <c:v>52.005637558172239</c:v>
                </c:pt>
                <c:pt idx="23">
                  <c:v>52.005637558172239</c:v>
                </c:pt>
                <c:pt idx="24">
                  <c:v>52.005637558172239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D-4976-A882-290A27E1966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(MPs)'!$C$136:$C$225</c:f>
              <c:numCache>
                <c:formatCode>0.00</c:formatCode>
                <c:ptCount val="90"/>
                <c:pt idx="0">
                  <c:v>576</c:v>
                </c:pt>
                <c:pt idx="1">
                  <c:v>673</c:v>
                </c:pt>
                <c:pt idx="2">
                  <c:v>687</c:v>
                </c:pt>
                <c:pt idx="3">
                  <c:v>555</c:v>
                </c:pt>
                <c:pt idx="4">
                  <c:v>577</c:v>
                </c:pt>
                <c:pt idx="5">
                  <c:v>699</c:v>
                </c:pt>
                <c:pt idx="6">
                  <c:v>587</c:v>
                </c:pt>
                <c:pt idx="7">
                  <c:v>578</c:v>
                </c:pt>
                <c:pt idx="8">
                  <c:v>494</c:v>
                </c:pt>
                <c:pt idx="9">
                  <c:v>530</c:v>
                </c:pt>
                <c:pt idx="10">
                  <c:v>423</c:v>
                </c:pt>
                <c:pt idx="11">
                  <c:v>509</c:v>
                </c:pt>
                <c:pt idx="12">
                  <c:v>482</c:v>
                </c:pt>
                <c:pt idx="13">
                  <c:v>435</c:v>
                </c:pt>
                <c:pt idx="14">
                  <c:v>558</c:v>
                </c:pt>
                <c:pt idx="15">
                  <c:v>242</c:v>
                </c:pt>
                <c:pt idx="16">
                  <c:v>345</c:v>
                </c:pt>
                <c:pt idx="17">
                  <c:v>366</c:v>
                </c:pt>
                <c:pt idx="18">
                  <c:v>257</c:v>
                </c:pt>
                <c:pt idx="19">
                  <c:v>243</c:v>
                </c:pt>
                <c:pt idx="20">
                  <c:v>0</c:v>
                </c:pt>
                <c:pt idx="21">
                  <c:v>14</c:v>
                </c:pt>
                <c:pt idx="22">
                  <c:v>5</c:v>
                </c:pt>
                <c:pt idx="23">
                  <c:v>58</c:v>
                </c:pt>
                <c:pt idx="24">
                  <c:v>32</c:v>
                </c:pt>
                <c:pt idx="25">
                  <c:v>632</c:v>
                </c:pt>
                <c:pt idx="26">
                  <c:v>544</c:v>
                </c:pt>
                <c:pt idx="27">
                  <c:v>487</c:v>
                </c:pt>
                <c:pt idx="28">
                  <c:v>540</c:v>
                </c:pt>
                <c:pt idx="29">
                  <c:v>565</c:v>
                </c:pt>
                <c:pt idx="30">
                  <c:v>516</c:v>
                </c:pt>
                <c:pt idx="31">
                  <c:v>523</c:v>
                </c:pt>
                <c:pt idx="32">
                  <c:v>599</c:v>
                </c:pt>
                <c:pt idx="33">
                  <c:v>428</c:v>
                </c:pt>
                <c:pt idx="34">
                  <c:v>413</c:v>
                </c:pt>
                <c:pt idx="35">
                  <c:v>360</c:v>
                </c:pt>
                <c:pt idx="36">
                  <c:v>410</c:v>
                </c:pt>
                <c:pt idx="37">
                  <c:v>388</c:v>
                </c:pt>
                <c:pt idx="38">
                  <c:v>383</c:v>
                </c:pt>
                <c:pt idx="39">
                  <c:v>426</c:v>
                </c:pt>
                <c:pt idx="40">
                  <c:v>65</c:v>
                </c:pt>
                <c:pt idx="41">
                  <c:v>167</c:v>
                </c:pt>
                <c:pt idx="42">
                  <c:v>75</c:v>
                </c:pt>
                <c:pt idx="43">
                  <c:v>30</c:v>
                </c:pt>
                <c:pt idx="44">
                  <c:v>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735</c:v>
                </c:pt>
                <c:pt idx="51">
                  <c:v>652</c:v>
                </c:pt>
                <c:pt idx="52">
                  <c:v>503</c:v>
                </c:pt>
                <c:pt idx="53">
                  <c:v>683</c:v>
                </c:pt>
                <c:pt idx="54">
                  <c:v>575</c:v>
                </c:pt>
                <c:pt idx="55">
                  <c:v>461</c:v>
                </c:pt>
                <c:pt idx="56">
                  <c:v>593</c:v>
                </c:pt>
                <c:pt idx="57">
                  <c:v>563</c:v>
                </c:pt>
                <c:pt idx="58">
                  <c:v>523</c:v>
                </c:pt>
                <c:pt idx="59">
                  <c:v>638</c:v>
                </c:pt>
                <c:pt idx="60">
                  <c:v>516</c:v>
                </c:pt>
                <c:pt idx="61">
                  <c:v>696</c:v>
                </c:pt>
                <c:pt idx="62">
                  <c:v>536</c:v>
                </c:pt>
                <c:pt idx="63">
                  <c:v>603</c:v>
                </c:pt>
                <c:pt idx="64">
                  <c:v>414</c:v>
                </c:pt>
                <c:pt idx="65">
                  <c:v>107</c:v>
                </c:pt>
                <c:pt idx="66">
                  <c:v>215</c:v>
                </c:pt>
                <c:pt idx="67">
                  <c:v>117</c:v>
                </c:pt>
                <c:pt idx="68">
                  <c:v>305</c:v>
                </c:pt>
                <c:pt idx="69">
                  <c:v>165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xVal>
          <c:yVal>
            <c:numRef>
              <c:f>'CA - FBSA IMI (MPs)'!$I$136:$I$225</c:f>
              <c:numCache>
                <c:formatCode>0.00</c:formatCode>
                <c:ptCount val="90"/>
                <c:pt idx="0">
                  <c:v>590.94280877547249</c:v>
                </c:pt>
                <c:pt idx="1">
                  <c:v>590.94280877547249</c:v>
                </c:pt>
                <c:pt idx="2">
                  <c:v>590.94280877547249</c:v>
                </c:pt>
                <c:pt idx="3">
                  <c:v>590.94280877547249</c:v>
                </c:pt>
                <c:pt idx="4">
                  <c:v>590.94280877547249</c:v>
                </c:pt>
                <c:pt idx="5">
                  <c:v>580.00540903814669</c:v>
                </c:pt>
                <c:pt idx="6">
                  <c:v>580.00540903814669</c:v>
                </c:pt>
                <c:pt idx="7">
                  <c:v>580.00540903814669</c:v>
                </c:pt>
                <c:pt idx="8">
                  <c:v>580.00540903814669</c:v>
                </c:pt>
                <c:pt idx="9">
                  <c:v>580.00540903814669</c:v>
                </c:pt>
                <c:pt idx="10">
                  <c:v>513.30909981185323</c:v>
                </c:pt>
                <c:pt idx="11">
                  <c:v>513.30909981185323</c:v>
                </c:pt>
                <c:pt idx="12">
                  <c:v>513.30909981185323</c:v>
                </c:pt>
                <c:pt idx="13">
                  <c:v>513.30909981185323</c:v>
                </c:pt>
                <c:pt idx="14">
                  <c:v>513.30909981185323</c:v>
                </c:pt>
                <c:pt idx="15">
                  <c:v>282.30128024346584</c:v>
                </c:pt>
                <c:pt idx="16">
                  <c:v>282.30128024346584</c:v>
                </c:pt>
                <c:pt idx="17">
                  <c:v>282.30128024346584</c:v>
                </c:pt>
                <c:pt idx="18">
                  <c:v>282.30128024346584</c:v>
                </c:pt>
                <c:pt idx="19">
                  <c:v>282.30128024346584</c:v>
                </c:pt>
                <c:pt idx="20">
                  <c:v>66.484432656364092</c:v>
                </c:pt>
                <c:pt idx="21">
                  <c:v>66.484432656364092</c:v>
                </c:pt>
                <c:pt idx="22">
                  <c:v>66.484432656364092</c:v>
                </c:pt>
                <c:pt idx="23">
                  <c:v>66.484432656364092</c:v>
                </c:pt>
                <c:pt idx="24">
                  <c:v>66.484432656364092</c:v>
                </c:pt>
                <c:pt idx="25">
                  <c:v>582.69111676426837</c:v>
                </c:pt>
                <c:pt idx="26">
                  <c:v>582.69111676426837</c:v>
                </c:pt>
                <c:pt idx="27">
                  <c:v>582.69111676426837</c:v>
                </c:pt>
                <c:pt idx="28">
                  <c:v>582.69111676426837</c:v>
                </c:pt>
                <c:pt idx="29">
                  <c:v>582.69111676426837</c:v>
                </c:pt>
                <c:pt idx="30">
                  <c:v>536.76629228984302</c:v>
                </c:pt>
                <c:pt idx="31">
                  <c:v>536.76629228984302</c:v>
                </c:pt>
                <c:pt idx="32">
                  <c:v>536.76629228984302</c:v>
                </c:pt>
                <c:pt idx="33">
                  <c:v>536.76629228984302</c:v>
                </c:pt>
                <c:pt idx="34">
                  <c:v>536.76629228984302</c:v>
                </c:pt>
                <c:pt idx="35">
                  <c:v>363.77712716971644</c:v>
                </c:pt>
                <c:pt idx="36">
                  <c:v>363.77712716971644</c:v>
                </c:pt>
                <c:pt idx="37">
                  <c:v>363.77712716971644</c:v>
                </c:pt>
                <c:pt idx="38">
                  <c:v>363.77712716971644</c:v>
                </c:pt>
                <c:pt idx="39">
                  <c:v>363.77712716971644</c:v>
                </c:pt>
                <c:pt idx="40">
                  <c:v>123.12467904838512</c:v>
                </c:pt>
                <c:pt idx="41">
                  <c:v>123.12467904838512</c:v>
                </c:pt>
                <c:pt idx="42">
                  <c:v>123.12467904838512</c:v>
                </c:pt>
                <c:pt idx="43">
                  <c:v>123.12467904838512</c:v>
                </c:pt>
                <c:pt idx="44">
                  <c:v>123.12467904838512</c:v>
                </c:pt>
                <c:pt idx="45">
                  <c:v>24.45396552969472</c:v>
                </c:pt>
                <c:pt idx="46">
                  <c:v>24.45396552969472</c:v>
                </c:pt>
                <c:pt idx="47">
                  <c:v>24.45396552969472</c:v>
                </c:pt>
                <c:pt idx="48">
                  <c:v>24.45396552969472</c:v>
                </c:pt>
                <c:pt idx="49">
                  <c:v>24.45396552969472</c:v>
                </c:pt>
                <c:pt idx="50">
                  <c:v>588.44795605235845</c:v>
                </c:pt>
                <c:pt idx="51">
                  <c:v>588.44795605235845</c:v>
                </c:pt>
                <c:pt idx="52">
                  <c:v>588.44795605235845</c:v>
                </c:pt>
                <c:pt idx="53">
                  <c:v>588.44795605235845</c:v>
                </c:pt>
                <c:pt idx="54">
                  <c:v>588.44795605235845</c:v>
                </c:pt>
                <c:pt idx="55">
                  <c:v>566.14920661877636</c:v>
                </c:pt>
                <c:pt idx="56">
                  <c:v>566.14920661877636</c:v>
                </c:pt>
                <c:pt idx="57">
                  <c:v>566.14920661877636</c:v>
                </c:pt>
                <c:pt idx="58">
                  <c:v>566.14920661877636</c:v>
                </c:pt>
                <c:pt idx="59">
                  <c:v>566.14920661877636</c:v>
                </c:pt>
                <c:pt idx="60">
                  <c:v>455.71667607335132</c:v>
                </c:pt>
                <c:pt idx="61">
                  <c:v>455.71667607335132</c:v>
                </c:pt>
                <c:pt idx="62">
                  <c:v>455.71667607335132</c:v>
                </c:pt>
                <c:pt idx="63">
                  <c:v>455.71667607335132</c:v>
                </c:pt>
                <c:pt idx="64">
                  <c:v>455.71667607335132</c:v>
                </c:pt>
                <c:pt idx="65">
                  <c:v>201.62446634721164</c:v>
                </c:pt>
                <c:pt idx="66">
                  <c:v>201.62446634721164</c:v>
                </c:pt>
                <c:pt idx="67">
                  <c:v>201.62446634721164</c:v>
                </c:pt>
                <c:pt idx="68">
                  <c:v>201.62446634721164</c:v>
                </c:pt>
                <c:pt idx="69">
                  <c:v>201.62446634721164</c:v>
                </c:pt>
                <c:pt idx="70">
                  <c:v>43.436510041967153</c:v>
                </c:pt>
                <c:pt idx="71">
                  <c:v>43.436510041967153</c:v>
                </c:pt>
                <c:pt idx="72">
                  <c:v>43.436510041967153</c:v>
                </c:pt>
                <c:pt idx="73">
                  <c:v>43.436510041967153</c:v>
                </c:pt>
                <c:pt idx="74">
                  <c:v>43.436510041967153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2D-4976-A882-290A27E1966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xVal>
          <c:y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2D-4976-A882-290A27E19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(MPs)'!$I$228:$I$317</c:f>
              <c:numCache>
                <c:formatCode>General</c:formatCode>
                <c:ptCount val="90"/>
                <c:pt idx="0">
                  <c:v>0.16840744594983237</c:v>
                </c:pt>
                <c:pt idx="1">
                  <c:v>0.16840744594983237</c:v>
                </c:pt>
                <c:pt idx="2">
                  <c:v>0.16840744594983237</c:v>
                </c:pt>
                <c:pt idx="3">
                  <c:v>0.16840744594983237</c:v>
                </c:pt>
                <c:pt idx="4">
                  <c:v>0.16840744594983237</c:v>
                </c:pt>
                <c:pt idx="5">
                  <c:v>0.33681489189966474</c:v>
                </c:pt>
                <c:pt idx="6">
                  <c:v>0.33681489189966474</c:v>
                </c:pt>
                <c:pt idx="7">
                  <c:v>0.33681489189966474</c:v>
                </c:pt>
                <c:pt idx="8">
                  <c:v>0.33681489189966474</c:v>
                </c:pt>
                <c:pt idx="9">
                  <c:v>0.33681489189966474</c:v>
                </c:pt>
                <c:pt idx="10">
                  <c:v>0.67362978379932947</c:v>
                </c:pt>
                <c:pt idx="11">
                  <c:v>0.67362978379932947</c:v>
                </c:pt>
                <c:pt idx="12">
                  <c:v>0.67362978379932947</c:v>
                </c:pt>
                <c:pt idx="13">
                  <c:v>0.67362978379932947</c:v>
                </c:pt>
                <c:pt idx="14">
                  <c:v>0.67362978379932947</c:v>
                </c:pt>
                <c:pt idx="15">
                  <c:v>1.3472595675986589</c:v>
                </c:pt>
                <c:pt idx="16">
                  <c:v>1.3472595675986589</c:v>
                </c:pt>
                <c:pt idx="17">
                  <c:v>1.3472595675986589</c:v>
                </c:pt>
                <c:pt idx="18">
                  <c:v>1.3472595675986589</c:v>
                </c:pt>
                <c:pt idx="19">
                  <c:v>1.3472595675986589</c:v>
                </c:pt>
                <c:pt idx="20">
                  <c:v>2.6945191351973179</c:v>
                </c:pt>
                <c:pt idx="21">
                  <c:v>2.6945191351973179</c:v>
                </c:pt>
                <c:pt idx="22">
                  <c:v>2.6945191351973179</c:v>
                </c:pt>
                <c:pt idx="23">
                  <c:v>2.6945191351973179</c:v>
                </c:pt>
                <c:pt idx="24">
                  <c:v>2.6945191351973179</c:v>
                </c:pt>
                <c:pt idx="25">
                  <c:v>0.23864803433620507</c:v>
                </c:pt>
                <c:pt idx="26">
                  <c:v>0.23864803433620507</c:v>
                </c:pt>
                <c:pt idx="27">
                  <c:v>0.23864803433620507</c:v>
                </c:pt>
                <c:pt idx="28">
                  <c:v>0.23864803433620507</c:v>
                </c:pt>
                <c:pt idx="29">
                  <c:v>0.23864803433620507</c:v>
                </c:pt>
                <c:pt idx="30">
                  <c:v>0.47729606867241015</c:v>
                </c:pt>
                <c:pt idx="31">
                  <c:v>0.47729606867241015</c:v>
                </c:pt>
                <c:pt idx="32">
                  <c:v>0.47729606867241015</c:v>
                </c:pt>
                <c:pt idx="33">
                  <c:v>0.47729606867241015</c:v>
                </c:pt>
                <c:pt idx="34">
                  <c:v>0.47729606867241015</c:v>
                </c:pt>
                <c:pt idx="35">
                  <c:v>0.95459213734482029</c:v>
                </c:pt>
                <c:pt idx="36">
                  <c:v>0.95459213734482029</c:v>
                </c:pt>
                <c:pt idx="37">
                  <c:v>0.95459213734482029</c:v>
                </c:pt>
                <c:pt idx="38">
                  <c:v>0.95459213734482029</c:v>
                </c:pt>
                <c:pt idx="39">
                  <c:v>0.95459213734482029</c:v>
                </c:pt>
                <c:pt idx="40">
                  <c:v>1.9091842746896406</c:v>
                </c:pt>
                <c:pt idx="41">
                  <c:v>1.9091842746896406</c:v>
                </c:pt>
                <c:pt idx="42">
                  <c:v>1.9091842746896406</c:v>
                </c:pt>
                <c:pt idx="43">
                  <c:v>1.9091842746896406</c:v>
                </c:pt>
                <c:pt idx="44">
                  <c:v>1.9091842746896406</c:v>
                </c:pt>
                <c:pt idx="45">
                  <c:v>3.8183685493792812</c:v>
                </c:pt>
                <c:pt idx="46">
                  <c:v>3.8183685493792812</c:v>
                </c:pt>
                <c:pt idx="47">
                  <c:v>3.8183685493792812</c:v>
                </c:pt>
                <c:pt idx="48">
                  <c:v>3.8183685493792812</c:v>
                </c:pt>
                <c:pt idx="49">
                  <c:v>3.8183685493792812</c:v>
                </c:pt>
                <c:pt idx="50">
                  <c:v>0.20352774014301872</c:v>
                </c:pt>
                <c:pt idx="51">
                  <c:v>0.20352774014301872</c:v>
                </c:pt>
                <c:pt idx="52">
                  <c:v>0.20352774014301872</c:v>
                </c:pt>
                <c:pt idx="53">
                  <c:v>0.20352774014301872</c:v>
                </c:pt>
                <c:pt idx="54">
                  <c:v>0.20352774014301872</c:v>
                </c:pt>
                <c:pt idx="55">
                  <c:v>0.40705548028603744</c:v>
                </c:pt>
                <c:pt idx="56">
                  <c:v>0.40705548028603744</c:v>
                </c:pt>
                <c:pt idx="57">
                  <c:v>0.40705548028603744</c:v>
                </c:pt>
                <c:pt idx="58">
                  <c:v>0.40705548028603744</c:v>
                </c:pt>
                <c:pt idx="59">
                  <c:v>0.40705548028603744</c:v>
                </c:pt>
                <c:pt idx="60">
                  <c:v>0.81411096057207488</c:v>
                </c:pt>
                <c:pt idx="61">
                  <c:v>0.81411096057207488</c:v>
                </c:pt>
                <c:pt idx="62">
                  <c:v>0.81411096057207488</c:v>
                </c:pt>
                <c:pt idx="63">
                  <c:v>0.81411096057207488</c:v>
                </c:pt>
                <c:pt idx="64">
                  <c:v>0.81411096057207488</c:v>
                </c:pt>
                <c:pt idx="65">
                  <c:v>1.6282219211441498</c:v>
                </c:pt>
                <c:pt idx="66">
                  <c:v>1.6282219211441498</c:v>
                </c:pt>
                <c:pt idx="67">
                  <c:v>1.6282219211441498</c:v>
                </c:pt>
                <c:pt idx="68">
                  <c:v>1.6282219211441498</c:v>
                </c:pt>
                <c:pt idx="69">
                  <c:v>1.6282219211441498</c:v>
                </c:pt>
                <c:pt idx="70">
                  <c:v>3.2564438422882995</c:v>
                </c:pt>
                <c:pt idx="71">
                  <c:v>3.2564438422882995</c:v>
                </c:pt>
                <c:pt idx="72">
                  <c:v>3.2564438422882995</c:v>
                </c:pt>
                <c:pt idx="73">
                  <c:v>3.2564438422882995</c:v>
                </c:pt>
                <c:pt idx="74">
                  <c:v>3.2564438422882995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FBSA IMI (MPs)'!$J$228:$J$317</c:f>
              <c:numCache>
                <c:formatCode>0.00</c:formatCode>
                <c:ptCount val="90"/>
                <c:pt idx="0">
                  <c:v>-14.942808775472486</c:v>
                </c:pt>
                <c:pt idx="1">
                  <c:v>82.057191224527514</c:v>
                </c:pt>
                <c:pt idx="2">
                  <c:v>96.057191224527514</c:v>
                </c:pt>
                <c:pt idx="3">
                  <c:v>-35.942808775472486</c:v>
                </c:pt>
                <c:pt idx="4">
                  <c:v>-13.942808775472486</c:v>
                </c:pt>
                <c:pt idx="5">
                  <c:v>118.99459096185331</c:v>
                </c:pt>
                <c:pt idx="6">
                  <c:v>6.9945909618533051</c:v>
                </c:pt>
                <c:pt idx="7">
                  <c:v>-2.0054090381466949</c:v>
                </c:pt>
                <c:pt idx="8">
                  <c:v>-86.005409038146695</c:v>
                </c:pt>
                <c:pt idx="9">
                  <c:v>-50.005409038146695</c:v>
                </c:pt>
                <c:pt idx="10">
                  <c:v>-90.30909981185323</c:v>
                </c:pt>
                <c:pt idx="11">
                  <c:v>-4.3090998118532298</c:v>
                </c:pt>
                <c:pt idx="12">
                  <c:v>-31.30909981185323</c:v>
                </c:pt>
                <c:pt idx="13">
                  <c:v>-78.30909981185323</c:v>
                </c:pt>
                <c:pt idx="14">
                  <c:v>44.69090018814677</c:v>
                </c:pt>
                <c:pt idx="15">
                  <c:v>-40.30128024346584</c:v>
                </c:pt>
                <c:pt idx="16">
                  <c:v>62.69871975653416</c:v>
                </c:pt>
                <c:pt idx="17">
                  <c:v>83.69871975653416</c:v>
                </c:pt>
                <c:pt idx="18">
                  <c:v>-25.30128024346584</c:v>
                </c:pt>
                <c:pt idx="19">
                  <c:v>-39.30128024346584</c:v>
                </c:pt>
                <c:pt idx="20">
                  <c:v>-66.484432656364092</c:v>
                </c:pt>
                <c:pt idx="21">
                  <c:v>-52.484432656364092</c:v>
                </c:pt>
                <c:pt idx="22">
                  <c:v>-61.484432656364092</c:v>
                </c:pt>
                <c:pt idx="23">
                  <c:v>-8.4844326563640919</c:v>
                </c:pt>
                <c:pt idx="24">
                  <c:v>-34.484432656364092</c:v>
                </c:pt>
                <c:pt idx="25">
                  <c:v>49.308883235731628</c:v>
                </c:pt>
                <c:pt idx="26">
                  <c:v>-38.691116764268372</c:v>
                </c:pt>
                <c:pt idx="27">
                  <c:v>-95.691116764268372</c:v>
                </c:pt>
                <c:pt idx="28">
                  <c:v>-42.691116764268372</c:v>
                </c:pt>
                <c:pt idx="29">
                  <c:v>-17.691116764268372</c:v>
                </c:pt>
                <c:pt idx="30">
                  <c:v>-20.766292289843022</c:v>
                </c:pt>
                <c:pt idx="31">
                  <c:v>-13.766292289843022</c:v>
                </c:pt>
                <c:pt idx="32">
                  <c:v>62.233707710156978</c:v>
                </c:pt>
                <c:pt idx="33">
                  <c:v>-108.76629228984302</c:v>
                </c:pt>
                <c:pt idx="34">
                  <c:v>-123.76629228984302</c:v>
                </c:pt>
                <c:pt idx="35">
                  <c:v>-3.7771271697164366</c:v>
                </c:pt>
                <c:pt idx="36">
                  <c:v>46.222872830283563</c:v>
                </c:pt>
                <c:pt idx="37">
                  <c:v>24.222872830283563</c:v>
                </c:pt>
                <c:pt idx="38">
                  <c:v>19.222872830283563</c:v>
                </c:pt>
                <c:pt idx="39">
                  <c:v>62.222872830283563</c:v>
                </c:pt>
                <c:pt idx="40">
                  <c:v>-58.124679048385119</c:v>
                </c:pt>
                <c:pt idx="41">
                  <c:v>43.875320951614881</c:v>
                </c:pt>
                <c:pt idx="42">
                  <c:v>-48.124679048385119</c:v>
                </c:pt>
                <c:pt idx="43">
                  <c:v>-93.124679048385119</c:v>
                </c:pt>
                <c:pt idx="44">
                  <c:v>-59.124679048385119</c:v>
                </c:pt>
                <c:pt idx="45">
                  <c:v>-24.45396552969472</c:v>
                </c:pt>
                <c:pt idx="46">
                  <c:v>-24.45396552969472</c:v>
                </c:pt>
                <c:pt idx="47">
                  <c:v>-24.45396552969472</c:v>
                </c:pt>
                <c:pt idx="48">
                  <c:v>-24.45396552969472</c:v>
                </c:pt>
                <c:pt idx="49">
                  <c:v>-24.45396552969472</c:v>
                </c:pt>
                <c:pt idx="50">
                  <c:v>146.55204394764155</c:v>
                </c:pt>
                <c:pt idx="51">
                  <c:v>63.55204394764155</c:v>
                </c:pt>
                <c:pt idx="52">
                  <c:v>-85.44795605235845</c:v>
                </c:pt>
                <c:pt idx="53">
                  <c:v>94.55204394764155</c:v>
                </c:pt>
                <c:pt idx="54">
                  <c:v>-13.44795605235845</c:v>
                </c:pt>
                <c:pt idx="55">
                  <c:v>-105.14920661877636</c:v>
                </c:pt>
                <c:pt idx="56">
                  <c:v>26.850793381223639</c:v>
                </c:pt>
                <c:pt idx="57">
                  <c:v>-3.1492066187763612</c:v>
                </c:pt>
                <c:pt idx="58">
                  <c:v>-43.149206618776361</c:v>
                </c:pt>
                <c:pt idx="59">
                  <c:v>71.850793381223639</c:v>
                </c:pt>
                <c:pt idx="60">
                  <c:v>60.283323926648677</c:v>
                </c:pt>
                <c:pt idx="61">
                  <c:v>240.28332392664868</c:v>
                </c:pt>
                <c:pt idx="62">
                  <c:v>80.283323926648677</c:v>
                </c:pt>
                <c:pt idx="63">
                  <c:v>147.28332392664868</c:v>
                </c:pt>
                <c:pt idx="64">
                  <c:v>-41.716676073351323</c:v>
                </c:pt>
                <c:pt idx="65">
                  <c:v>-94.624466347211637</c:v>
                </c:pt>
                <c:pt idx="66">
                  <c:v>13.375533652788363</c:v>
                </c:pt>
                <c:pt idx="67">
                  <c:v>-84.624466347211637</c:v>
                </c:pt>
                <c:pt idx="68">
                  <c:v>103.37553365278836</c:v>
                </c:pt>
                <c:pt idx="69">
                  <c:v>-36.624466347211637</c:v>
                </c:pt>
                <c:pt idx="70">
                  <c:v>-43.436510041967153</c:v>
                </c:pt>
                <c:pt idx="71">
                  <c:v>-43.436510041967153</c:v>
                </c:pt>
                <c:pt idx="72">
                  <c:v>-43.436510041967153</c:v>
                </c:pt>
                <c:pt idx="73">
                  <c:v>-43.436510041967153</c:v>
                </c:pt>
                <c:pt idx="74">
                  <c:v>-43.436510041967153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2E-476A-9768-EDC456354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FBSA IMI (MPs)'!$L$46:$L$90</c:f>
              <c:numCache>
                <c:formatCode>0.00</c:formatCode>
                <c:ptCount val="45"/>
                <c:pt idx="0">
                  <c:v>571.32158608228485</c:v>
                </c:pt>
                <c:pt idx="1">
                  <c:v>571.32158608228485</c:v>
                </c:pt>
                <c:pt idx="2">
                  <c:v>571.32158608228485</c:v>
                </c:pt>
                <c:pt idx="3">
                  <c:v>571.32158608228485</c:v>
                </c:pt>
                <c:pt idx="4">
                  <c:v>571.32158608228485</c:v>
                </c:pt>
                <c:pt idx="5">
                  <c:v>486.85348522711882</c:v>
                </c:pt>
                <c:pt idx="6">
                  <c:v>486.85348522711882</c:v>
                </c:pt>
                <c:pt idx="7">
                  <c:v>486.85348522711882</c:v>
                </c:pt>
                <c:pt idx="8">
                  <c:v>486.85348522711882</c:v>
                </c:pt>
                <c:pt idx="9">
                  <c:v>486.85348522711882</c:v>
                </c:pt>
                <c:pt idx="10">
                  <c:v>262.49294514797566</c:v>
                </c:pt>
                <c:pt idx="11">
                  <c:v>262.49294514797566</c:v>
                </c:pt>
                <c:pt idx="12">
                  <c:v>262.49294514797566</c:v>
                </c:pt>
                <c:pt idx="13">
                  <c:v>262.49294514797566</c:v>
                </c:pt>
                <c:pt idx="14">
                  <c:v>262.49294514797566</c:v>
                </c:pt>
                <c:pt idx="15">
                  <c:v>71.637403519538367</c:v>
                </c:pt>
                <c:pt idx="16">
                  <c:v>71.637403519538367</c:v>
                </c:pt>
                <c:pt idx="17">
                  <c:v>71.637403519538367</c:v>
                </c:pt>
                <c:pt idx="18">
                  <c:v>71.637403519538367</c:v>
                </c:pt>
                <c:pt idx="19">
                  <c:v>71.637403519538367</c:v>
                </c:pt>
                <c:pt idx="20">
                  <c:v>13.767340966100996</c:v>
                </c:pt>
                <c:pt idx="21">
                  <c:v>13.767340966100996</c:v>
                </c:pt>
                <c:pt idx="22">
                  <c:v>13.767340966100996</c:v>
                </c:pt>
                <c:pt idx="23">
                  <c:v>13.767340966100996</c:v>
                </c:pt>
                <c:pt idx="24">
                  <c:v>13.767340966100996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9-43EC-B3FC-EA74829D48D1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FBSA IMI (MPs)'!$L$91:$L$135</c:f>
              <c:numCache>
                <c:formatCode>0.00</c:formatCode>
                <c:ptCount val="45"/>
                <c:pt idx="0">
                  <c:v>591.67040553276797</c:v>
                </c:pt>
                <c:pt idx="1">
                  <c:v>591.67040553276797</c:v>
                </c:pt>
                <c:pt idx="2">
                  <c:v>591.67040553276797</c:v>
                </c:pt>
                <c:pt idx="3">
                  <c:v>591.67040553276797</c:v>
                </c:pt>
                <c:pt idx="4">
                  <c:v>591.67040553276797</c:v>
                </c:pt>
                <c:pt idx="5">
                  <c:v>583.05510892851544</c:v>
                </c:pt>
                <c:pt idx="6">
                  <c:v>583.05510892851544</c:v>
                </c:pt>
                <c:pt idx="7">
                  <c:v>583.05510892851544</c:v>
                </c:pt>
                <c:pt idx="8">
                  <c:v>583.05510892851544</c:v>
                </c:pt>
                <c:pt idx="9">
                  <c:v>583.05510892851544</c:v>
                </c:pt>
                <c:pt idx="10">
                  <c:v>518.65634727586314</c:v>
                </c:pt>
                <c:pt idx="11">
                  <c:v>518.65634727586314</c:v>
                </c:pt>
                <c:pt idx="12">
                  <c:v>518.65634727586314</c:v>
                </c:pt>
                <c:pt idx="13">
                  <c:v>518.65634727586314</c:v>
                </c:pt>
                <c:pt idx="14">
                  <c:v>518.65634727586314</c:v>
                </c:pt>
                <c:pt idx="15">
                  <c:v>267.09583831911721</c:v>
                </c:pt>
                <c:pt idx="16">
                  <c:v>267.09583831911721</c:v>
                </c:pt>
                <c:pt idx="17">
                  <c:v>267.09583831911721</c:v>
                </c:pt>
                <c:pt idx="18">
                  <c:v>267.09583831911721</c:v>
                </c:pt>
                <c:pt idx="19">
                  <c:v>267.09583831911721</c:v>
                </c:pt>
                <c:pt idx="20">
                  <c:v>52.005637558172239</c:v>
                </c:pt>
                <c:pt idx="21">
                  <c:v>52.005637558172239</c:v>
                </c:pt>
                <c:pt idx="22">
                  <c:v>52.005637558172239</c:v>
                </c:pt>
                <c:pt idx="23">
                  <c:v>52.005637558172239</c:v>
                </c:pt>
                <c:pt idx="24">
                  <c:v>52.005637558172239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9-43EC-B3FC-EA74829D48D1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(MPs)'!$C$136:$C$225</c:f>
              <c:numCache>
                <c:formatCode>0.00</c:formatCode>
                <c:ptCount val="90"/>
                <c:pt idx="0">
                  <c:v>576</c:v>
                </c:pt>
                <c:pt idx="1">
                  <c:v>673</c:v>
                </c:pt>
                <c:pt idx="2">
                  <c:v>687</c:v>
                </c:pt>
                <c:pt idx="3">
                  <c:v>555</c:v>
                </c:pt>
                <c:pt idx="4">
                  <c:v>577</c:v>
                </c:pt>
                <c:pt idx="5">
                  <c:v>699</c:v>
                </c:pt>
                <c:pt idx="6">
                  <c:v>587</c:v>
                </c:pt>
                <c:pt idx="7">
                  <c:v>578</c:v>
                </c:pt>
                <c:pt idx="8">
                  <c:v>494</c:v>
                </c:pt>
                <c:pt idx="9">
                  <c:v>530</c:v>
                </c:pt>
                <c:pt idx="10">
                  <c:v>423</c:v>
                </c:pt>
                <c:pt idx="11">
                  <c:v>509</c:v>
                </c:pt>
                <c:pt idx="12">
                  <c:v>482</c:v>
                </c:pt>
                <c:pt idx="13">
                  <c:v>435</c:v>
                </c:pt>
                <c:pt idx="14">
                  <c:v>558</c:v>
                </c:pt>
                <c:pt idx="15">
                  <c:v>242</c:v>
                </c:pt>
                <c:pt idx="16">
                  <c:v>345</c:v>
                </c:pt>
                <c:pt idx="17">
                  <c:v>366</c:v>
                </c:pt>
                <c:pt idx="18">
                  <c:v>257</c:v>
                </c:pt>
                <c:pt idx="19">
                  <c:v>243</c:v>
                </c:pt>
                <c:pt idx="20">
                  <c:v>0</c:v>
                </c:pt>
                <c:pt idx="21">
                  <c:v>14</c:v>
                </c:pt>
                <c:pt idx="22">
                  <c:v>5</c:v>
                </c:pt>
                <c:pt idx="23">
                  <c:v>58</c:v>
                </c:pt>
                <c:pt idx="24">
                  <c:v>32</c:v>
                </c:pt>
                <c:pt idx="25">
                  <c:v>632</c:v>
                </c:pt>
                <c:pt idx="26">
                  <c:v>544</c:v>
                </c:pt>
                <c:pt idx="27">
                  <c:v>487</c:v>
                </c:pt>
                <c:pt idx="28">
                  <c:v>540</c:v>
                </c:pt>
                <c:pt idx="29">
                  <c:v>565</c:v>
                </c:pt>
                <c:pt idx="30">
                  <c:v>516</c:v>
                </c:pt>
                <c:pt idx="31">
                  <c:v>523</c:v>
                </c:pt>
                <c:pt idx="32">
                  <c:v>599</c:v>
                </c:pt>
                <c:pt idx="33">
                  <c:v>428</c:v>
                </c:pt>
                <c:pt idx="34">
                  <c:v>413</c:v>
                </c:pt>
                <c:pt idx="35">
                  <c:v>360</c:v>
                </c:pt>
                <c:pt idx="36">
                  <c:v>410</c:v>
                </c:pt>
                <c:pt idx="37">
                  <c:v>388</c:v>
                </c:pt>
                <c:pt idx="38">
                  <c:v>383</c:v>
                </c:pt>
                <c:pt idx="39">
                  <c:v>426</c:v>
                </c:pt>
                <c:pt idx="40">
                  <c:v>65</c:v>
                </c:pt>
                <c:pt idx="41">
                  <c:v>167</c:v>
                </c:pt>
                <c:pt idx="42">
                  <c:v>75</c:v>
                </c:pt>
                <c:pt idx="43">
                  <c:v>30</c:v>
                </c:pt>
                <c:pt idx="44">
                  <c:v>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735</c:v>
                </c:pt>
                <c:pt idx="51">
                  <c:v>652</c:v>
                </c:pt>
                <c:pt idx="52">
                  <c:v>503</c:v>
                </c:pt>
                <c:pt idx="53">
                  <c:v>683</c:v>
                </c:pt>
                <c:pt idx="54">
                  <c:v>575</c:v>
                </c:pt>
                <c:pt idx="55">
                  <c:v>461</c:v>
                </c:pt>
                <c:pt idx="56">
                  <c:v>593</c:v>
                </c:pt>
                <c:pt idx="57">
                  <c:v>563</c:v>
                </c:pt>
                <c:pt idx="58">
                  <c:v>523</c:v>
                </c:pt>
                <c:pt idx="59">
                  <c:v>638</c:v>
                </c:pt>
                <c:pt idx="60">
                  <c:v>516</c:v>
                </c:pt>
                <c:pt idx="61">
                  <c:v>696</c:v>
                </c:pt>
                <c:pt idx="62">
                  <c:v>536</c:v>
                </c:pt>
                <c:pt idx="63">
                  <c:v>603</c:v>
                </c:pt>
                <c:pt idx="64">
                  <c:v>414</c:v>
                </c:pt>
                <c:pt idx="65">
                  <c:v>107</c:v>
                </c:pt>
                <c:pt idx="66">
                  <c:v>215</c:v>
                </c:pt>
                <c:pt idx="67">
                  <c:v>117</c:v>
                </c:pt>
                <c:pt idx="68">
                  <c:v>305</c:v>
                </c:pt>
                <c:pt idx="69">
                  <c:v>165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xVal>
          <c:yVal>
            <c:numRef>
              <c:f>'CA - FBSA IMI (MPs)'!$L$136:$L$225</c:f>
              <c:numCache>
                <c:formatCode>0.00</c:formatCode>
                <c:ptCount val="90"/>
                <c:pt idx="0">
                  <c:v>590.96507387600434</c:v>
                </c:pt>
                <c:pt idx="1">
                  <c:v>590.96507387600434</c:v>
                </c:pt>
                <c:pt idx="2">
                  <c:v>590.96507387600434</c:v>
                </c:pt>
                <c:pt idx="3">
                  <c:v>590.96507387600434</c:v>
                </c:pt>
                <c:pt idx="4">
                  <c:v>590.96507387600434</c:v>
                </c:pt>
                <c:pt idx="5">
                  <c:v>580.15468970139204</c:v>
                </c:pt>
                <c:pt idx="6">
                  <c:v>580.15468970139204</c:v>
                </c:pt>
                <c:pt idx="7">
                  <c:v>580.15468970139204</c:v>
                </c:pt>
                <c:pt idx="8">
                  <c:v>580.15468970139204</c:v>
                </c:pt>
                <c:pt idx="9">
                  <c:v>580.15468970139204</c:v>
                </c:pt>
                <c:pt idx="10">
                  <c:v>514.13487094288462</c:v>
                </c:pt>
                <c:pt idx="11">
                  <c:v>514.13487094288462</c:v>
                </c:pt>
                <c:pt idx="12">
                  <c:v>514.13487094288462</c:v>
                </c:pt>
                <c:pt idx="13">
                  <c:v>514.13487094288462</c:v>
                </c:pt>
                <c:pt idx="14">
                  <c:v>514.13487094288462</c:v>
                </c:pt>
                <c:pt idx="15">
                  <c:v>284.09536910224443</c:v>
                </c:pt>
                <c:pt idx="16">
                  <c:v>284.09536910224443</c:v>
                </c:pt>
                <c:pt idx="17">
                  <c:v>284.09536910224443</c:v>
                </c:pt>
                <c:pt idx="18">
                  <c:v>284.09536910224443</c:v>
                </c:pt>
                <c:pt idx="19">
                  <c:v>284.09536910224443</c:v>
                </c:pt>
                <c:pt idx="20">
                  <c:v>67.208747137402369</c:v>
                </c:pt>
                <c:pt idx="21">
                  <c:v>67.208747137402369</c:v>
                </c:pt>
                <c:pt idx="22">
                  <c:v>67.208747137402369</c:v>
                </c:pt>
                <c:pt idx="23">
                  <c:v>67.208747137402369</c:v>
                </c:pt>
                <c:pt idx="24">
                  <c:v>67.208747137402369</c:v>
                </c:pt>
                <c:pt idx="25">
                  <c:v>582.80646602039155</c:v>
                </c:pt>
                <c:pt idx="26">
                  <c:v>582.80646602039155</c:v>
                </c:pt>
                <c:pt idx="27">
                  <c:v>582.80646602039155</c:v>
                </c:pt>
                <c:pt idx="28">
                  <c:v>582.80646602039155</c:v>
                </c:pt>
                <c:pt idx="29">
                  <c:v>582.80646602039155</c:v>
                </c:pt>
                <c:pt idx="30">
                  <c:v>537.35559672804447</c:v>
                </c:pt>
                <c:pt idx="31">
                  <c:v>537.35559672804447</c:v>
                </c:pt>
                <c:pt idx="32">
                  <c:v>537.35559672804447</c:v>
                </c:pt>
                <c:pt idx="33">
                  <c:v>537.35559672804447</c:v>
                </c:pt>
                <c:pt idx="34">
                  <c:v>537.35559672804447</c:v>
                </c:pt>
                <c:pt idx="35">
                  <c:v>365.41866954557804</c:v>
                </c:pt>
                <c:pt idx="36">
                  <c:v>365.41866954557804</c:v>
                </c:pt>
                <c:pt idx="37">
                  <c:v>365.41866954557804</c:v>
                </c:pt>
                <c:pt idx="38">
                  <c:v>365.41866954557804</c:v>
                </c:pt>
                <c:pt idx="39">
                  <c:v>365.41866954557804</c:v>
                </c:pt>
                <c:pt idx="40">
                  <c:v>124.27282659034562</c:v>
                </c:pt>
                <c:pt idx="41">
                  <c:v>124.27282659034562</c:v>
                </c:pt>
                <c:pt idx="42">
                  <c:v>124.27282659034562</c:v>
                </c:pt>
                <c:pt idx="43">
                  <c:v>124.27282659034562</c:v>
                </c:pt>
                <c:pt idx="44">
                  <c:v>124.27282659034562</c:v>
                </c:pt>
                <c:pt idx="45">
                  <c:v>24.731349980906394</c:v>
                </c:pt>
                <c:pt idx="46">
                  <c:v>24.731349980906394</c:v>
                </c:pt>
                <c:pt idx="47">
                  <c:v>24.731349980906394</c:v>
                </c:pt>
                <c:pt idx="48">
                  <c:v>24.731349980906394</c:v>
                </c:pt>
                <c:pt idx="49">
                  <c:v>24.731349980906394</c:v>
                </c:pt>
                <c:pt idx="50">
                  <c:v>588.52195013379037</c:v>
                </c:pt>
                <c:pt idx="51">
                  <c:v>588.52195013379037</c:v>
                </c:pt>
                <c:pt idx="52">
                  <c:v>588.52195013379037</c:v>
                </c:pt>
                <c:pt idx="53">
                  <c:v>588.52195013379037</c:v>
                </c:pt>
                <c:pt idx="54">
                  <c:v>588.52195013379037</c:v>
                </c:pt>
                <c:pt idx="55">
                  <c:v>566.58472205478301</c:v>
                </c:pt>
                <c:pt idx="56">
                  <c:v>566.58472205478301</c:v>
                </c:pt>
                <c:pt idx="57">
                  <c:v>566.58472205478301</c:v>
                </c:pt>
                <c:pt idx="58">
                  <c:v>566.58472205478301</c:v>
                </c:pt>
                <c:pt idx="59">
                  <c:v>566.58472205478301</c:v>
                </c:pt>
                <c:pt idx="60">
                  <c:v>457.53329564862975</c:v>
                </c:pt>
                <c:pt idx="61">
                  <c:v>457.53329564862975</c:v>
                </c:pt>
                <c:pt idx="62">
                  <c:v>457.53329564862975</c:v>
                </c:pt>
                <c:pt idx="63">
                  <c:v>457.53329564862975</c:v>
                </c:pt>
                <c:pt idx="64">
                  <c:v>457.53329564862975</c:v>
                </c:pt>
                <c:pt idx="65">
                  <c:v>203.94772755963243</c:v>
                </c:pt>
                <c:pt idx="66">
                  <c:v>203.94772755963243</c:v>
                </c:pt>
                <c:pt idx="67">
                  <c:v>203.94772755963243</c:v>
                </c:pt>
                <c:pt idx="68">
                  <c:v>203.94772755963243</c:v>
                </c:pt>
                <c:pt idx="69">
                  <c:v>203.94772755963243</c:v>
                </c:pt>
                <c:pt idx="70">
                  <c:v>44.146928965789911</c:v>
                </c:pt>
                <c:pt idx="71">
                  <c:v>44.146928965789911</c:v>
                </c:pt>
                <c:pt idx="72">
                  <c:v>44.146928965789911</c:v>
                </c:pt>
                <c:pt idx="73">
                  <c:v>44.146928965789911</c:v>
                </c:pt>
                <c:pt idx="74">
                  <c:v>44.146928965789911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09-43EC-B3FC-EA74829D48D1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xVal>
          <c:y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09-43EC-B3FC-EA74829D4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FBSA IMI (MPs)'!$O$46:$O$90</c:f>
              <c:numCache>
                <c:formatCode>0.00</c:formatCode>
                <c:ptCount val="45"/>
                <c:pt idx="0">
                  <c:v>571.32158608228485</c:v>
                </c:pt>
                <c:pt idx="1">
                  <c:v>571.32158608228485</c:v>
                </c:pt>
                <c:pt idx="2">
                  <c:v>571.32158608228485</c:v>
                </c:pt>
                <c:pt idx="3">
                  <c:v>571.32158608228485</c:v>
                </c:pt>
                <c:pt idx="4">
                  <c:v>571.32158608228485</c:v>
                </c:pt>
                <c:pt idx="5">
                  <c:v>486.85348522711882</c:v>
                </c:pt>
                <c:pt idx="6">
                  <c:v>486.85348522711882</c:v>
                </c:pt>
                <c:pt idx="7">
                  <c:v>486.85348522711882</c:v>
                </c:pt>
                <c:pt idx="8">
                  <c:v>486.85348522711882</c:v>
                </c:pt>
                <c:pt idx="9">
                  <c:v>486.85348522711882</c:v>
                </c:pt>
                <c:pt idx="10">
                  <c:v>262.49294514797566</c:v>
                </c:pt>
                <c:pt idx="11">
                  <c:v>262.49294514797566</c:v>
                </c:pt>
                <c:pt idx="12">
                  <c:v>262.49294514797566</c:v>
                </c:pt>
                <c:pt idx="13">
                  <c:v>262.49294514797566</c:v>
                </c:pt>
                <c:pt idx="14">
                  <c:v>262.49294514797566</c:v>
                </c:pt>
                <c:pt idx="15">
                  <c:v>71.637403519538367</c:v>
                </c:pt>
                <c:pt idx="16">
                  <c:v>71.637403519538367</c:v>
                </c:pt>
                <c:pt idx="17">
                  <c:v>71.637403519538367</c:v>
                </c:pt>
                <c:pt idx="18">
                  <c:v>71.637403519538367</c:v>
                </c:pt>
                <c:pt idx="19">
                  <c:v>71.637403519538367</c:v>
                </c:pt>
                <c:pt idx="20">
                  <c:v>13.767340966100996</c:v>
                </c:pt>
                <c:pt idx="21">
                  <c:v>13.767340966100996</c:v>
                </c:pt>
                <c:pt idx="22">
                  <c:v>13.767340966100996</c:v>
                </c:pt>
                <c:pt idx="23">
                  <c:v>13.767340966100996</c:v>
                </c:pt>
                <c:pt idx="24">
                  <c:v>13.767340966100996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C-465B-8E7C-2C5A45E07A6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(MPs)'!$C$91:$C$135</c:f>
              <c:numCache>
                <c:formatCode>0.00</c:formatCode>
                <c:ptCount val="45"/>
                <c:pt idx="0">
                  <c:v>663</c:v>
                </c:pt>
                <c:pt idx="1">
                  <c:v>614</c:v>
                </c:pt>
                <c:pt idx="2">
                  <c:v>569</c:v>
                </c:pt>
                <c:pt idx="3">
                  <c:v>578</c:v>
                </c:pt>
                <c:pt idx="4">
                  <c:v>536</c:v>
                </c:pt>
                <c:pt idx="5">
                  <c:v>575</c:v>
                </c:pt>
                <c:pt idx="6">
                  <c:v>640</c:v>
                </c:pt>
                <c:pt idx="7">
                  <c:v>590</c:v>
                </c:pt>
                <c:pt idx="8">
                  <c:v>681</c:v>
                </c:pt>
                <c:pt idx="9">
                  <c:v>501</c:v>
                </c:pt>
                <c:pt idx="10">
                  <c:v>493</c:v>
                </c:pt>
                <c:pt idx="11">
                  <c:v>384</c:v>
                </c:pt>
                <c:pt idx="12">
                  <c:v>487</c:v>
                </c:pt>
                <c:pt idx="13">
                  <c:v>571</c:v>
                </c:pt>
                <c:pt idx="14">
                  <c:v>653</c:v>
                </c:pt>
                <c:pt idx="15">
                  <c:v>327</c:v>
                </c:pt>
                <c:pt idx="16">
                  <c:v>242</c:v>
                </c:pt>
                <c:pt idx="17">
                  <c:v>284</c:v>
                </c:pt>
                <c:pt idx="18">
                  <c:v>269</c:v>
                </c:pt>
                <c:pt idx="19">
                  <c:v>204</c:v>
                </c:pt>
                <c:pt idx="20">
                  <c:v>31</c:v>
                </c:pt>
                <c:pt idx="21">
                  <c:v>78</c:v>
                </c:pt>
                <c:pt idx="22">
                  <c:v>59</c:v>
                </c:pt>
                <c:pt idx="23">
                  <c:v>46</c:v>
                </c:pt>
                <c:pt idx="24">
                  <c:v>68</c:v>
                </c:pt>
              </c:numCache>
            </c:numRef>
          </c:xVal>
          <c:yVal>
            <c:numRef>
              <c:f>'CA - FBSA IMI (MPs)'!$O$91:$O$135</c:f>
              <c:numCache>
                <c:formatCode>0.00</c:formatCode>
                <c:ptCount val="45"/>
                <c:pt idx="0">
                  <c:v>591.67040553276797</c:v>
                </c:pt>
                <c:pt idx="1">
                  <c:v>591.67040553276797</c:v>
                </c:pt>
                <c:pt idx="2">
                  <c:v>591.67040553276797</c:v>
                </c:pt>
                <c:pt idx="3">
                  <c:v>591.67040553276797</c:v>
                </c:pt>
                <c:pt idx="4">
                  <c:v>591.67040553276797</c:v>
                </c:pt>
                <c:pt idx="5">
                  <c:v>583.05510892851544</c:v>
                </c:pt>
                <c:pt idx="6">
                  <c:v>583.05510892851544</c:v>
                </c:pt>
                <c:pt idx="7">
                  <c:v>583.05510892851544</c:v>
                </c:pt>
                <c:pt idx="8">
                  <c:v>583.05510892851544</c:v>
                </c:pt>
                <c:pt idx="9">
                  <c:v>583.05510892851544</c:v>
                </c:pt>
                <c:pt idx="10">
                  <c:v>518.65634727586314</c:v>
                </c:pt>
                <c:pt idx="11">
                  <c:v>518.65634727586314</c:v>
                </c:pt>
                <c:pt idx="12">
                  <c:v>518.65634727586314</c:v>
                </c:pt>
                <c:pt idx="13">
                  <c:v>518.65634727586314</c:v>
                </c:pt>
                <c:pt idx="14">
                  <c:v>518.65634727586314</c:v>
                </c:pt>
                <c:pt idx="15">
                  <c:v>267.09583831911721</c:v>
                </c:pt>
                <c:pt idx="16">
                  <c:v>267.09583831911721</c:v>
                </c:pt>
                <c:pt idx="17">
                  <c:v>267.09583831911721</c:v>
                </c:pt>
                <c:pt idx="18">
                  <c:v>267.09583831911721</c:v>
                </c:pt>
                <c:pt idx="19">
                  <c:v>267.09583831911721</c:v>
                </c:pt>
                <c:pt idx="20">
                  <c:v>52.005637558172239</c:v>
                </c:pt>
                <c:pt idx="21">
                  <c:v>52.005637558172239</c:v>
                </c:pt>
                <c:pt idx="22">
                  <c:v>52.005637558172239</c:v>
                </c:pt>
                <c:pt idx="23">
                  <c:v>52.005637558172239</c:v>
                </c:pt>
                <c:pt idx="24">
                  <c:v>52.005637558172239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6C-465B-8E7C-2C5A45E07A6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FBSA IMI (MPs)'!$C$136:$C$225</c:f>
              <c:numCache>
                <c:formatCode>0.00</c:formatCode>
                <c:ptCount val="90"/>
                <c:pt idx="0">
                  <c:v>576</c:v>
                </c:pt>
                <c:pt idx="1">
                  <c:v>673</c:v>
                </c:pt>
                <c:pt idx="2">
                  <c:v>687</c:v>
                </c:pt>
                <c:pt idx="3">
                  <c:v>555</c:v>
                </c:pt>
                <c:pt idx="4">
                  <c:v>577</c:v>
                </c:pt>
                <c:pt idx="5">
                  <c:v>699</c:v>
                </c:pt>
                <c:pt idx="6">
                  <c:v>587</c:v>
                </c:pt>
                <c:pt idx="7">
                  <c:v>578</c:v>
                </c:pt>
                <c:pt idx="8">
                  <c:v>494</c:v>
                </c:pt>
                <c:pt idx="9">
                  <c:v>530</c:v>
                </c:pt>
                <c:pt idx="10">
                  <c:v>423</c:v>
                </c:pt>
                <c:pt idx="11">
                  <c:v>509</c:v>
                </c:pt>
                <c:pt idx="12">
                  <c:v>482</c:v>
                </c:pt>
                <c:pt idx="13">
                  <c:v>435</c:v>
                </c:pt>
                <c:pt idx="14">
                  <c:v>558</c:v>
                </c:pt>
                <c:pt idx="15">
                  <c:v>242</c:v>
                </c:pt>
                <c:pt idx="16">
                  <c:v>345</c:v>
                </c:pt>
                <c:pt idx="17">
                  <c:v>366</c:v>
                </c:pt>
                <c:pt idx="18">
                  <c:v>257</c:v>
                </c:pt>
                <c:pt idx="19">
                  <c:v>243</c:v>
                </c:pt>
                <c:pt idx="20">
                  <c:v>0</c:v>
                </c:pt>
                <c:pt idx="21">
                  <c:v>14</c:v>
                </c:pt>
                <c:pt idx="22">
                  <c:v>5</c:v>
                </c:pt>
                <c:pt idx="23">
                  <c:v>58</c:v>
                </c:pt>
                <c:pt idx="24">
                  <c:v>32</c:v>
                </c:pt>
                <c:pt idx="25">
                  <c:v>632</c:v>
                </c:pt>
                <c:pt idx="26">
                  <c:v>544</c:v>
                </c:pt>
                <c:pt idx="27">
                  <c:v>487</c:v>
                </c:pt>
                <c:pt idx="28">
                  <c:v>540</c:v>
                </c:pt>
                <c:pt idx="29">
                  <c:v>565</c:v>
                </c:pt>
                <c:pt idx="30">
                  <c:v>516</c:v>
                </c:pt>
                <c:pt idx="31">
                  <c:v>523</c:v>
                </c:pt>
                <c:pt idx="32">
                  <c:v>599</c:v>
                </c:pt>
                <c:pt idx="33">
                  <c:v>428</c:v>
                </c:pt>
                <c:pt idx="34">
                  <c:v>413</c:v>
                </c:pt>
                <c:pt idx="35">
                  <c:v>360</c:v>
                </c:pt>
                <c:pt idx="36">
                  <c:v>410</c:v>
                </c:pt>
                <c:pt idx="37">
                  <c:v>388</c:v>
                </c:pt>
                <c:pt idx="38">
                  <c:v>383</c:v>
                </c:pt>
                <c:pt idx="39">
                  <c:v>426</c:v>
                </c:pt>
                <c:pt idx="40">
                  <c:v>65</c:v>
                </c:pt>
                <c:pt idx="41">
                  <c:v>167</c:v>
                </c:pt>
                <c:pt idx="42">
                  <c:v>75</c:v>
                </c:pt>
                <c:pt idx="43">
                  <c:v>30</c:v>
                </c:pt>
                <c:pt idx="44">
                  <c:v>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735</c:v>
                </c:pt>
                <c:pt idx="51">
                  <c:v>652</c:v>
                </c:pt>
                <c:pt idx="52">
                  <c:v>503</c:v>
                </c:pt>
                <c:pt idx="53">
                  <c:v>683</c:v>
                </c:pt>
                <c:pt idx="54">
                  <c:v>575</c:v>
                </c:pt>
                <c:pt idx="55">
                  <c:v>461</c:v>
                </c:pt>
                <c:pt idx="56">
                  <c:v>593</c:v>
                </c:pt>
                <c:pt idx="57">
                  <c:v>563</c:v>
                </c:pt>
                <c:pt idx="58">
                  <c:v>523</c:v>
                </c:pt>
                <c:pt idx="59">
                  <c:v>638</c:v>
                </c:pt>
                <c:pt idx="60">
                  <c:v>516</c:v>
                </c:pt>
                <c:pt idx="61">
                  <c:v>696</c:v>
                </c:pt>
                <c:pt idx="62">
                  <c:v>536</c:v>
                </c:pt>
                <c:pt idx="63">
                  <c:v>603</c:v>
                </c:pt>
                <c:pt idx="64">
                  <c:v>414</c:v>
                </c:pt>
                <c:pt idx="65">
                  <c:v>107</c:v>
                </c:pt>
                <c:pt idx="66">
                  <c:v>215</c:v>
                </c:pt>
                <c:pt idx="67">
                  <c:v>117</c:v>
                </c:pt>
                <c:pt idx="68">
                  <c:v>305</c:v>
                </c:pt>
                <c:pt idx="69">
                  <c:v>165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xVal>
          <c:yVal>
            <c:numRef>
              <c:f>'CA - FBSA IMI (MPs)'!$O$136:$O$225</c:f>
              <c:numCache>
                <c:formatCode>0.00</c:formatCode>
                <c:ptCount val="90"/>
                <c:pt idx="0">
                  <c:v>590.91890425889358</c:v>
                </c:pt>
                <c:pt idx="1">
                  <c:v>590.91890425889358</c:v>
                </c:pt>
                <c:pt idx="2">
                  <c:v>590.91890425889358</c:v>
                </c:pt>
                <c:pt idx="3">
                  <c:v>590.91890425889358</c:v>
                </c:pt>
                <c:pt idx="4">
                  <c:v>590.91890425889358</c:v>
                </c:pt>
                <c:pt idx="5">
                  <c:v>579.68301987390964</c:v>
                </c:pt>
                <c:pt idx="6">
                  <c:v>579.68301987390964</c:v>
                </c:pt>
                <c:pt idx="7">
                  <c:v>579.68301987390964</c:v>
                </c:pt>
                <c:pt idx="8">
                  <c:v>579.68301987390964</c:v>
                </c:pt>
                <c:pt idx="9">
                  <c:v>579.68301987390964</c:v>
                </c:pt>
                <c:pt idx="10">
                  <c:v>509.72369030673019</c:v>
                </c:pt>
                <c:pt idx="11">
                  <c:v>509.72369030673019</c:v>
                </c:pt>
                <c:pt idx="12">
                  <c:v>509.72369030673019</c:v>
                </c:pt>
                <c:pt idx="13">
                  <c:v>509.72369030673019</c:v>
                </c:pt>
                <c:pt idx="14">
                  <c:v>509.72369030673019</c:v>
                </c:pt>
                <c:pt idx="15">
                  <c:v>267.13041829265813</c:v>
                </c:pt>
                <c:pt idx="16">
                  <c:v>267.13041829265813</c:v>
                </c:pt>
                <c:pt idx="17">
                  <c:v>267.13041829265813</c:v>
                </c:pt>
                <c:pt idx="18">
                  <c:v>267.13041829265813</c:v>
                </c:pt>
                <c:pt idx="19">
                  <c:v>267.13041829265813</c:v>
                </c:pt>
                <c:pt idx="20">
                  <c:v>55.194730286893389</c:v>
                </c:pt>
                <c:pt idx="21">
                  <c:v>55.194730286893389</c:v>
                </c:pt>
                <c:pt idx="22">
                  <c:v>55.194730286893389</c:v>
                </c:pt>
                <c:pt idx="23">
                  <c:v>55.194730286893389</c:v>
                </c:pt>
                <c:pt idx="24">
                  <c:v>55.194730286893389</c:v>
                </c:pt>
                <c:pt idx="25">
                  <c:v>582.60843342392786</c:v>
                </c:pt>
                <c:pt idx="26">
                  <c:v>582.60843342392786</c:v>
                </c:pt>
                <c:pt idx="27">
                  <c:v>582.60843342392786</c:v>
                </c:pt>
                <c:pt idx="28">
                  <c:v>582.60843342392786</c:v>
                </c:pt>
                <c:pt idx="29">
                  <c:v>582.60843342392786</c:v>
                </c:pt>
                <c:pt idx="30">
                  <c:v>535.91989542328088</c:v>
                </c:pt>
                <c:pt idx="31">
                  <c:v>535.91989542328088</c:v>
                </c:pt>
                <c:pt idx="32">
                  <c:v>535.91989542328088</c:v>
                </c:pt>
                <c:pt idx="33">
                  <c:v>535.91989542328088</c:v>
                </c:pt>
                <c:pt idx="34">
                  <c:v>535.91989542328088</c:v>
                </c:pt>
                <c:pt idx="35">
                  <c:v>359.09183135113238</c:v>
                </c:pt>
                <c:pt idx="36">
                  <c:v>359.09183135113238</c:v>
                </c:pt>
                <c:pt idx="37">
                  <c:v>359.09183135113238</c:v>
                </c:pt>
                <c:pt idx="38">
                  <c:v>359.09183135113238</c:v>
                </c:pt>
                <c:pt idx="39">
                  <c:v>359.09183135113238</c:v>
                </c:pt>
                <c:pt idx="40">
                  <c:v>116.75199040037573</c:v>
                </c:pt>
                <c:pt idx="41">
                  <c:v>116.75199040037573</c:v>
                </c:pt>
                <c:pt idx="42">
                  <c:v>116.75199040037573</c:v>
                </c:pt>
                <c:pt idx="43">
                  <c:v>116.75199040037573</c:v>
                </c:pt>
                <c:pt idx="44">
                  <c:v>116.75199040037573</c:v>
                </c:pt>
                <c:pt idx="45">
                  <c:v>21.504907723532376</c:v>
                </c:pt>
                <c:pt idx="46">
                  <c:v>21.504907723532376</c:v>
                </c:pt>
                <c:pt idx="47">
                  <c:v>21.504907723532376</c:v>
                </c:pt>
                <c:pt idx="48">
                  <c:v>21.504907723532376</c:v>
                </c:pt>
                <c:pt idx="49">
                  <c:v>21.504907723532376</c:v>
                </c:pt>
                <c:pt idx="50">
                  <c:v>588.38977683176631</c:v>
                </c:pt>
                <c:pt idx="51">
                  <c:v>588.38977683176631</c:v>
                </c:pt>
                <c:pt idx="52">
                  <c:v>588.38977683176631</c:v>
                </c:pt>
                <c:pt idx="53">
                  <c:v>588.38977683176631</c:v>
                </c:pt>
                <c:pt idx="54">
                  <c:v>588.38977683176631</c:v>
                </c:pt>
                <c:pt idx="55">
                  <c:v>565.46088953783737</c:v>
                </c:pt>
                <c:pt idx="56">
                  <c:v>565.46088953783737</c:v>
                </c:pt>
                <c:pt idx="57">
                  <c:v>565.46088953783737</c:v>
                </c:pt>
                <c:pt idx="58">
                  <c:v>565.46088953783737</c:v>
                </c:pt>
                <c:pt idx="59">
                  <c:v>565.46088953783737</c:v>
                </c:pt>
                <c:pt idx="60">
                  <c:v>449.98018866509295</c:v>
                </c:pt>
                <c:pt idx="61">
                  <c:v>449.98018866509295</c:v>
                </c:pt>
                <c:pt idx="62">
                  <c:v>449.98018866509295</c:v>
                </c:pt>
                <c:pt idx="63">
                  <c:v>449.98018866509295</c:v>
                </c:pt>
                <c:pt idx="64">
                  <c:v>449.98018866509295</c:v>
                </c:pt>
                <c:pt idx="65">
                  <c:v>187.52258750805157</c:v>
                </c:pt>
                <c:pt idx="66">
                  <c:v>187.52258750805157</c:v>
                </c:pt>
                <c:pt idx="67">
                  <c:v>187.52258750805157</c:v>
                </c:pt>
                <c:pt idx="68">
                  <c:v>187.52258750805157</c:v>
                </c:pt>
                <c:pt idx="69">
                  <c:v>187.52258750805157</c:v>
                </c:pt>
                <c:pt idx="70">
                  <c:v>35.46475986995965</c:v>
                </c:pt>
                <c:pt idx="71">
                  <c:v>35.46475986995965</c:v>
                </c:pt>
                <c:pt idx="72">
                  <c:v>35.46475986995965</c:v>
                </c:pt>
                <c:pt idx="73">
                  <c:v>35.46475986995965</c:v>
                </c:pt>
                <c:pt idx="74">
                  <c:v>35.46475986995965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6C-465B-8E7C-2C5A45E07A6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xVal>
          <c:yVal>
            <c:numRef>
              <c:f>'CA - FBSA IMI (MPs)'!$S$2:$S$3</c:f>
              <c:numCache>
                <c:formatCode>0.00</c:formatCode>
                <c:ptCount val="2"/>
                <c:pt idx="0">
                  <c:v>0</c:v>
                </c:pt>
                <c:pt idx="1">
                  <c:v>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6C-465B-8E7C-2C5A45E0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FBSA IMI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C7-46ED-92DD-C60D4F05293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FBSA IMI (MPs)'!$AD$4:$AD$16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561.98243316081766</c:v>
                </c:pt>
                <c:pt idx="2">
                  <c:v>535.69825299840022</c:v>
                </c:pt>
                <c:pt idx="3">
                  <c:v>491.07589588154963</c:v>
                </c:pt>
                <c:pt idx="4">
                  <c:v>422.67374688633885</c:v>
                </c:pt>
                <c:pt idx="5">
                  <c:v>332.65264827316366</c:v>
                </c:pt>
                <c:pt idx="6">
                  <c:v>235.29280327077532</c:v>
                </c:pt>
                <c:pt idx="7">
                  <c:v>150.00000573595804</c:v>
                </c:pt>
                <c:pt idx="8">
                  <c:v>88.014501060320782</c:v>
                </c:pt>
                <c:pt idx="9">
                  <c:v>48.819815004922837</c:v>
                </c:pt>
                <c:pt idx="10">
                  <c:v>26.174355139263252</c:v>
                </c:pt>
                <c:pt idx="11">
                  <c:v>13.767340966100992</c:v>
                </c:pt>
                <c:pt idx="12">
                  <c:v>7.1670433898399368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C7-46ED-92DD-C60D4F052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(MPs)'!$B$25:$B$45,'CA - FBSA IMI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(MPs)'!$C$25:$C$45,'CA - FBSA IMI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4-4E80-A59F-1EEE61966BE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FBSA IMI (MPs)'!$AK$4:$AK$16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590.99178683572165</c:v>
                </c:pt>
                <c:pt idx="2">
                  <c:v>588.70355643454116</c:v>
                </c:pt>
                <c:pt idx="3">
                  <c:v>583.61765244521121</c:v>
                </c:pt>
                <c:pt idx="4">
                  <c:v>572.48604620068522</c:v>
                </c:pt>
                <c:pt idx="5">
                  <c:v>548.92139546142141</c:v>
                </c:pt>
                <c:pt idx="6">
                  <c:v>502.37897263510371</c:v>
                </c:pt>
                <c:pt idx="7">
                  <c:v>421.87083766133196</c:v>
                </c:pt>
                <c:pt idx="8">
                  <c:v>310.04266922667637</c:v>
                </c:pt>
                <c:pt idx="9">
                  <c:v>194.18766816999496</c:v>
                </c:pt>
                <c:pt idx="10">
                  <c:v>105.47736955916751</c:v>
                </c:pt>
                <c:pt idx="11">
                  <c:v>52.005637558172246</c:v>
                </c:pt>
                <c:pt idx="12">
                  <c:v>24.29032684748578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64-4E80-A59F-1EEE61966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FBSA IMI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A-4029-AA24-2CB65AFFBF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FBSA IMI (MPs)'!$AD$20:$AD$32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561.98243316081766</c:v>
                </c:pt>
                <c:pt idx="2">
                  <c:v>535.69825299840022</c:v>
                </c:pt>
                <c:pt idx="3">
                  <c:v>491.07589588154963</c:v>
                </c:pt>
                <c:pt idx="4">
                  <c:v>422.67374688633885</c:v>
                </c:pt>
                <c:pt idx="5">
                  <c:v>332.65264827316366</c:v>
                </c:pt>
                <c:pt idx="6">
                  <c:v>235.29280327077532</c:v>
                </c:pt>
                <c:pt idx="7">
                  <c:v>150.00000573595804</c:v>
                </c:pt>
                <c:pt idx="8">
                  <c:v>88.014501060320782</c:v>
                </c:pt>
                <c:pt idx="9">
                  <c:v>48.819815004922837</c:v>
                </c:pt>
                <c:pt idx="10">
                  <c:v>26.174355139263252</c:v>
                </c:pt>
                <c:pt idx="11">
                  <c:v>13.767340966100992</c:v>
                </c:pt>
                <c:pt idx="12">
                  <c:v>7.1670433898399368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5A-4029-AA24-2CB65AFFB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(MPs)'!$B$25:$B$45,'CA - FBSA IMI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(MPs)'!$C$25:$C$45,'CA - FBSA IMI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C-4F0C-AC0B-3CC1D02620BC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FBSA IMI (MPs)'!$AK$20:$AK$32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590.99178683572165</c:v>
                </c:pt>
                <c:pt idx="2">
                  <c:v>588.70355643454116</c:v>
                </c:pt>
                <c:pt idx="3">
                  <c:v>583.61765244521121</c:v>
                </c:pt>
                <c:pt idx="4">
                  <c:v>572.48604620068522</c:v>
                </c:pt>
                <c:pt idx="5">
                  <c:v>548.92139546142141</c:v>
                </c:pt>
                <c:pt idx="6">
                  <c:v>502.37897263510371</c:v>
                </c:pt>
                <c:pt idx="7">
                  <c:v>421.87083766133196</c:v>
                </c:pt>
                <c:pt idx="8">
                  <c:v>310.04266922667637</c:v>
                </c:pt>
                <c:pt idx="9">
                  <c:v>194.18766816999496</c:v>
                </c:pt>
                <c:pt idx="10">
                  <c:v>105.47736955916751</c:v>
                </c:pt>
                <c:pt idx="11">
                  <c:v>52.005637558172246</c:v>
                </c:pt>
                <c:pt idx="12">
                  <c:v>24.29032684748578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CC-4F0C-AC0B-3CC1D0262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FBSA IMI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93-4363-9987-CDE406D78E2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FBSA IMI (MPs)'!$AD$37:$AD$49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561.98243316081766</c:v>
                </c:pt>
                <c:pt idx="2">
                  <c:v>535.69825299840022</c:v>
                </c:pt>
                <c:pt idx="3">
                  <c:v>491.07589588154963</c:v>
                </c:pt>
                <c:pt idx="4">
                  <c:v>422.67374688633885</c:v>
                </c:pt>
                <c:pt idx="5">
                  <c:v>332.65264827316366</c:v>
                </c:pt>
                <c:pt idx="6">
                  <c:v>235.29280327077532</c:v>
                </c:pt>
                <c:pt idx="7">
                  <c:v>150.00000573595804</c:v>
                </c:pt>
                <c:pt idx="8">
                  <c:v>88.014501060320782</c:v>
                </c:pt>
                <c:pt idx="9">
                  <c:v>48.819815004922837</c:v>
                </c:pt>
                <c:pt idx="10">
                  <c:v>26.174355139263252</c:v>
                </c:pt>
                <c:pt idx="11">
                  <c:v>13.767340966100992</c:v>
                </c:pt>
                <c:pt idx="12" formatCode="0.00">
                  <c:v>7.1670433898399368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93-4363-9987-CDE406D78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FBSA IMI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FBSA IMI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0-433F-BD34-0B1F85FD548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FBSA IMI (MPs)'!$AD$54:$AD$66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561.98243316081766</c:v>
                </c:pt>
                <c:pt idx="2">
                  <c:v>535.69825299840022</c:v>
                </c:pt>
                <c:pt idx="3">
                  <c:v>491.07589588154963</c:v>
                </c:pt>
                <c:pt idx="4">
                  <c:v>422.67374688633885</c:v>
                </c:pt>
                <c:pt idx="5">
                  <c:v>332.65264827316366</c:v>
                </c:pt>
                <c:pt idx="6">
                  <c:v>235.29280327077532</c:v>
                </c:pt>
                <c:pt idx="7">
                  <c:v>150.00000573595804</c:v>
                </c:pt>
                <c:pt idx="8">
                  <c:v>88.014501060320782</c:v>
                </c:pt>
                <c:pt idx="9">
                  <c:v>48.819815004922837</c:v>
                </c:pt>
                <c:pt idx="10">
                  <c:v>26.174355139263252</c:v>
                </c:pt>
                <c:pt idx="11">
                  <c:v>13.767340966100992</c:v>
                </c:pt>
                <c:pt idx="12" formatCode="0.00">
                  <c:v>7.1670433898399368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E0-433F-BD34-0B1F85FD5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(MPs)'!$B$25:$B$45,'CA - FBSA IMI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(MPs)'!$C$25:$C$45,'CA - FBSA IMI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4A-40EC-8CD1-E26EAAD4CA4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FBSA IMI (MPs)'!$AK$38:$AK$50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590.99178683572165</c:v>
                </c:pt>
                <c:pt idx="2">
                  <c:v>588.70355643454116</c:v>
                </c:pt>
                <c:pt idx="3">
                  <c:v>583.61765244521121</c:v>
                </c:pt>
                <c:pt idx="4">
                  <c:v>572.48604620068522</c:v>
                </c:pt>
                <c:pt idx="5">
                  <c:v>548.92139546142141</c:v>
                </c:pt>
                <c:pt idx="6">
                  <c:v>502.37897263510371</c:v>
                </c:pt>
                <c:pt idx="7">
                  <c:v>421.87083766133196</c:v>
                </c:pt>
                <c:pt idx="8">
                  <c:v>310.04266922667637</c:v>
                </c:pt>
                <c:pt idx="9">
                  <c:v>194.18766816999496</c:v>
                </c:pt>
                <c:pt idx="10">
                  <c:v>105.47736955916751</c:v>
                </c:pt>
                <c:pt idx="11">
                  <c:v>52.005637558172246</c:v>
                </c:pt>
                <c:pt idx="12" formatCode="0.00">
                  <c:v>24.29032684748578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A-40EC-8CD1-E26EAAD4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FBSA IMI (MPs)'!$B$25:$B$45,'CA - FBSA IMI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</c:numCache>
            </c:numRef>
          </c:xVal>
          <c:yVal>
            <c:numRef>
              <c:f>('CA - FBSA IMI (MPs)'!$C$25:$C$45,'CA - FBSA IMI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663</c:v>
                </c:pt>
                <c:pt idx="22">
                  <c:v>614</c:v>
                </c:pt>
                <c:pt idx="23">
                  <c:v>569</c:v>
                </c:pt>
                <c:pt idx="24">
                  <c:v>578</c:v>
                </c:pt>
                <c:pt idx="25">
                  <c:v>536</c:v>
                </c:pt>
                <c:pt idx="26">
                  <c:v>575</c:v>
                </c:pt>
                <c:pt idx="27">
                  <c:v>640</c:v>
                </c:pt>
                <c:pt idx="28">
                  <c:v>590</c:v>
                </c:pt>
                <c:pt idx="29">
                  <c:v>681</c:v>
                </c:pt>
                <c:pt idx="30">
                  <c:v>501</c:v>
                </c:pt>
                <c:pt idx="31">
                  <c:v>493</c:v>
                </c:pt>
                <c:pt idx="32">
                  <c:v>384</c:v>
                </c:pt>
                <c:pt idx="33">
                  <c:v>487</c:v>
                </c:pt>
                <c:pt idx="34">
                  <c:v>571</c:v>
                </c:pt>
                <c:pt idx="35">
                  <c:v>653</c:v>
                </c:pt>
                <c:pt idx="36">
                  <c:v>327</c:v>
                </c:pt>
                <c:pt idx="37">
                  <c:v>242</c:v>
                </c:pt>
                <c:pt idx="38">
                  <c:v>284</c:v>
                </c:pt>
                <c:pt idx="39">
                  <c:v>269</c:v>
                </c:pt>
                <c:pt idx="40">
                  <c:v>204</c:v>
                </c:pt>
                <c:pt idx="41">
                  <c:v>31</c:v>
                </c:pt>
                <c:pt idx="42">
                  <c:v>78</c:v>
                </c:pt>
                <c:pt idx="43">
                  <c:v>59</c:v>
                </c:pt>
                <c:pt idx="44">
                  <c:v>46</c:v>
                </c:pt>
                <c:pt idx="4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9-4FC9-89F2-86A415CED78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FBSA IMI (MPs)'!$AJ$54:$AJ$66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FBSA IMI (MPs)'!$AK$54:$AK$66</c:f>
              <c:numCache>
                <c:formatCode>General</c:formatCode>
                <c:ptCount val="13"/>
                <c:pt idx="0">
                  <c:v>592.83415441162595</c:v>
                </c:pt>
                <c:pt idx="1">
                  <c:v>590.99178683572165</c:v>
                </c:pt>
                <c:pt idx="2">
                  <c:v>588.70355643454116</c:v>
                </c:pt>
                <c:pt idx="3">
                  <c:v>583.61765244521121</c:v>
                </c:pt>
                <c:pt idx="4">
                  <c:v>572.48604620068522</c:v>
                </c:pt>
                <c:pt idx="5">
                  <c:v>548.92139546142141</c:v>
                </c:pt>
                <c:pt idx="6">
                  <c:v>502.37897263510371</c:v>
                </c:pt>
                <c:pt idx="7">
                  <c:v>421.87083766133196</c:v>
                </c:pt>
                <c:pt idx="8">
                  <c:v>310.04266922667637</c:v>
                </c:pt>
                <c:pt idx="9">
                  <c:v>194.18766816999496</c:v>
                </c:pt>
                <c:pt idx="10">
                  <c:v>105.47736955916751</c:v>
                </c:pt>
                <c:pt idx="11">
                  <c:v>52.005637558172246</c:v>
                </c:pt>
                <c:pt idx="12" formatCode="0.00">
                  <c:v>24.29032684748578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A9-4FC9-89F2-86A415CE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CPF (FBSA)'!$E$46:$E$90</c:f>
              <c:numCache>
                <c:formatCode>0.00</c:formatCode>
                <c:ptCount val="45"/>
                <c:pt idx="0">
                  <c:v>601.48830373960789</c:v>
                </c:pt>
                <c:pt idx="1">
                  <c:v>601.48830373960789</c:v>
                </c:pt>
                <c:pt idx="2">
                  <c:v>601.48830373960789</c:v>
                </c:pt>
                <c:pt idx="3">
                  <c:v>601.48830373960789</c:v>
                </c:pt>
                <c:pt idx="4">
                  <c:v>601.48830373960789</c:v>
                </c:pt>
                <c:pt idx="5">
                  <c:v>601.02800473732884</c:v>
                </c:pt>
                <c:pt idx="6">
                  <c:v>601.02800473732884</c:v>
                </c:pt>
                <c:pt idx="7">
                  <c:v>601.02800473732884</c:v>
                </c:pt>
                <c:pt idx="8">
                  <c:v>601.02800473732884</c:v>
                </c:pt>
                <c:pt idx="9">
                  <c:v>601.02800473732884</c:v>
                </c:pt>
                <c:pt idx="10">
                  <c:v>598.95247315137408</c:v>
                </c:pt>
                <c:pt idx="11">
                  <c:v>598.95247315137408</c:v>
                </c:pt>
                <c:pt idx="12">
                  <c:v>598.95247315137408</c:v>
                </c:pt>
                <c:pt idx="13">
                  <c:v>598.95247315137408</c:v>
                </c:pt>
                <c:pt idx="14">
                  <c:v>598.95247315137408</c:v>
                </c:pt>
                <c:pt idx="15">
                  <c:v>589.73074017763361</c:v>
                </c:pt>
                <c:pt idx="16">
                  <c:v>589.73074017763361</c:v>
                </c:pt>
                <c:pt idx="17">
                  <c:v>589.73074017763361</c:v>
                </c:pt>
                <c:pt idx="18">
                  <c:v>589.73074017763361</c:v>
                </c:pt>
                <c:pt idx="19">
                  <c:v>589.73074017763361</c:v>
                </c:pt>
                <c:pt idx="20">
                  <c:v>551.29556900891009</c:v>
                </c:pt>
                <c:pt idx="21">
                  <c:v>551.29556900891009</c:v>
                </c:pt>
                <c:pt idx="22">
                  <c:v>551.29556900891009</c:v>
                </c:pt>
                <c:pt idx="23">
                  <c:v>551.29556900891009</c:v>
                </c:pt>
                <c:pt idx="24">
                  <c:v>551.29556900891009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F32-89F8-82539BB7A77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CPF (FBSA)'!$E$91:$E$135</c:f>
              <c:numCache>
                <c:formatCode>0.00</c:formatCode>
                <c:ptCount val="45"/>
                <c:pt idx="0">
                  <c:v>601.61889539817309</c:v>
                </c:pt>
                <c:pt idx="1">
                  <c:v>601.61889539817309</c:v>
                </c:pt>
                <c:pt idx="2">
                  <c:v>601.61889539817309</c:v>
                </c:pt>
                <c:pt idx="3">
                  <c:v>601.61889539817309</c:v>
                </c:pt>
                <c:pt idx="4">
                  <c:v>601.61889539817309</c:v>
                </c:pt>
                <c:pt idx="5">
                  <c:v>601.61701692002953</c:v>
                </c:pt>
                <c:pt idx="6">
                  <c:v>601.61701692002953</c:v>
                </c:pt>
                <c:pt idx="7">
                  <c:v>601.61701692002953</c:v>
                </c:pt>
                <c:pt idx="8">
                  <c:v>601.61701692002953</c:v>
                </c:pt>
                <c:pt idx="9">
                  <c:v>601.61701692002953</c:v>
                </c:pt>
                <c:pt idx="10">
                  <c:v>395.10096266073145</c:v>
                </c:pt>
                <c:pt idx="11">
                  <c:v>395.10096266073145</c:v>
                </c:pt>
                <c:pt idx="12">
                  <c:v>395.10096266073145</c:v>
                </c:pt>
                <c:pt idx="13">
                  <c:v>395.10096266073145</c:v>
                </c:pt>
                <c:pt idx="14">
                  <c:v>395.10096266073145</c:v>
                </c:pt>
                <c:pt idx="15">
                  <c:v>6.8755235012007906E-3</c:v>
                </c:pt>
                <c:pt idx="16">
                  <c:v>6.8755235012007906E-3</c:v>
                </c:pt>
                <c:pt idx="17">
                  <c:v>6.8755235012007906E-3</c:v>
                </c:pt>
                <c:pt idx="18">
                  <c:v>6.8755235012007906E-3</c:v>
                </c:pt>
                <c:pt idx="19">
                  <c:v>6.8755235012007906E-3</c:v>
                </c:pt>
                <c:pt idx="20">
                  <c:v>4.1072362240294229E-8</c:v>
                </c:pt>
                <c:pt idx="21">
                  <c:v>4.1072362240294229E-8</c:v>
                </c:pt>
                <c:pt idx="22">
                  <c:v>4.1072362240294229E-8</c:v>
                </c:pt>
                <c:pt idx="23">
                  <c:v>4.1072362240294229E-8</c:v>
                </c:pt>
                <c:pt idx="24">
                  <c:v>4.1072362240294229E-8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FD-4F32-89F8-82539BB7A77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(FBSA)'!$C$136:$C$225</c:f>
              <c:numCache>
                <c:formatCode>0.00</c:formatCode>
                <c:ptCount val="90"/>
                <c:pt idx="0">
                  <c:v>639</c:v>
                </c:pt>
                <c:pt idx="1">
                  <c:v>546</c:v>
                </c:pt>
                <c:pt idx="2">
                  <c:v>606</c:v>
                </c:pt>
                <c:pt idx="3">
                  <c:v>653</c:v>
                </c:pt>
                <c:pt idx="4">
                  <c:v>576</c:v>
                </c:pt>
                <c:pt idx="5">
                  <c:v>488</c:v>
                </c:pt>
                <c:pt idx="6">
                  <c:v>591</c:v>
                </c:pt>
                <c:pt idx="7">
                  <c:v>674</c:v>
                </c:pt>
                <c:pt idx="8">
                  <c:v>626</c:v>
                </c:pt>
                <c:pt idx="9">
                  <c:v>552</c:v>
                </c:pt>
                <c:pt idx="10">
                  <c:v>636</c:v>
                </c:pt>
                <c:pt idx="11">
                  <c:v>571</c:v>
                </c:pt>
                <c:pt idx="12">
                  <c:v>604</c:v>
                </c:pt>
                <c:pt idx="13">
                  <c:v>614</c:v>
                </c:pt>
                <c:pt idx="14">
                  <c:v>512</c:v>
                </c:pt>
                <c:pt idx="15">
                  <c:v>182</c:v>
                </c:pt>
                <c:pt idx="16">
                  <c:v>219</c:v>
                </c:pt>
                <c:pt idx="17">
                  <c:v>161</c:v>
                </c:pt>
                <c:pt idx="18">
                  <c:v>252</c:v>
                </c:pt>
                <c:pt idx="19">
                  <c:v>238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  <c:pt idx="24">
                  <c:v>89</c:v>
                </c:pt>
                <c:pt idx="25">
                  <c:v>460</c:v>
                </c:pt>
                <c:pt idx="26">
                  <c:v>667</c:v>
                </c:pt>
                <c:pt idx="27">
                  <c:v>558</c:v>
                </c:pt>
                <c:pt idx="28">
                  <c:v>640</c:v>
                </c:pt>
                <c:pt idx="29">
                  <c:v>503</c:v>
                </c:pt>
                <c:pt idx="30">
                  <c:v>469</c:v>
                </c:pt>
                <c:pt idx="31">
                  <c:v>678</c:v>
                </c:pt>
                <c:pt idx="32">
                  <c:v>557</c:v>
                </c:pt>
                <c:pt idx="33">
                  <c:v>474</c:v>
                </c:pt>
                <c:pt idx="34">
                  <c:v>561</c:v>
                </c:pt>
                <c:pt idx="35">
                  <c:v>559</c:v>
                </c:pt>
                <c:pt idx="36">
                  <c:v>424</c:v>
                </c:pt>
                <c:pt idx="37">
                  <c:v>491</c:v>
                </c:pt>
                <c:pt idx="38">
                  <c:v>447</c:v>
                </c:pt>
                <c:pt idx="39">
                  <c:v>569</c:v>
                </c:pt>
                <c:pt idx="40">
                  <c:v>585</c:v>
                </c:pt>
                <c:pt idx="41">
                  <c:v>510</c:v>
                </c:pt>
                <c:pt idx="42">
                  <c:v>537</c:v>
                </c:pt>
                <c:pt idx="43">
                  <c:v>560</c:v>
                </c:pt>
                <c:pt idx="44">
                  <c:v>557</c:v>
                </c:pt>
                <c:pt idx="45">
                  <c:v>513</c:v>
                </c:pt>
                <c:pt idx="46">
                  <c:v>344</c:v>
                </c:pt>
                <c:pt idx="47">
                  <c:v>440</c:v>
                </c:pt>
                <c:pt idx="48">
                  <c:v>385</c:v>
                </c:pt>
                <c:pt idx="49">
                  <c:v>338</c:v>
                </c:pt>
                <c:pt idx="50">
                  <c:v>641</c:v>
                </c:pt>
                <c:pt idx="51">
                  <c:v>551</c:v>
                </c:pt>
                <c:pt idx="52">
                  <c:v>526</c:v>
                </c:pt>
                <c:pt idx="53">
                  <c:v>494</c:v>
                </c:pt>
                <c:pt idx="54">
                  <c:v>750</c:v>
                </c:pt>
                <c:pt idx="55">
                  <c:v>558</c:v>
                </c:pt>
                <c:pt idx="56">
                  <c:v>604</c:v>
                </c:pt>
                <c:pt idx="57">
                  <c:v>506</c:v>
                </c:pt>
                <c:pt idx="58">
                  <c:v>519</c:v>
                </c:pt>
                <c:pt idx="59">
                  <c:v>547</c:v>
                </c:pt>
                <c:pt idx="60">
                  <c:v>610</c:v>
                </c:pt>
                <c:pt idx="61">
                  <c:v>757</c:v>
                </c:pt>
                <c:pt idx="62">
                  <c:v>707</c:v>
                </c:pt>
                <c:pt idx="63">
                  <c:v>685</c:v>
                </c:pt>
                <c:pt idx="64">
                  <c:v>674</c:v>
                </c:pt>
                <c:pt idx="65">
                  <c:v>496</c:v>
                </c:pt>
                <c:pt idx="66">
                  <c:v>374</c:v>
                </c:pt>
                <c:pt idx="67">
                  <c:v>300</c:v>
                </c:pt>
                <c:pt idx="68">
                  <c:v>299</c:v>
                </c:pt>
                <c:pt idx="69">
                  <c:v>274</c:v>
                </c:pt>
                <c:pt idx="70">
                  <c:v>9</c:v>
                </c:pt>
                <c:pt idx="71">
                  <c:v>0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</c:numCache>
            </c:numRef>
          </c:xVal>
          <c:yVal>
            <c:numRef>
              <c:f>'CA - MPs CPF (FBSA)'!$E$136:$E$225</c:f>
              <c:numCache>
                <c:formatCode>0.00</c:formatCode>
                <c:ptCount val="90"/>
                <c:pt idx="0">
                  <c:v>601.60353913746451</c:v>
                </c:pt>
                <c:pt idx="1">
                  <c:v>601.60353913746451</c:v>
                </c:pt>
                <c:pt idx="2">
                  <c:v>601.60353913746451</c:v>
                </c:pt>
                <c:pt idx="3">
                  <c:v>601.60353913746451</c:v>
                </c:pt>
                <c:pt idx="4">
                  <c:v>601.60353913746451</c:v>
                </c:pt>
                <c:pt idx="5">
                  <c:v>601.43242909135802</c:v>
                </c:pt>
                <c:pt idx="6">
                  <c:v>601.43242909135802</c:v>
                </c:pt>
                <c:pt idx="7">
                  <c:v>601.43242909135802</c:v>
                </c:pt>
                <c:pt idx="8">
                  <c:v>601.43242909135802</c:v>
                </c:pt>
                <c:pt idx="9">
                  <c:v>601.43242909135802</c:v>
                </c:pt>
                <c:pt idx="10">
                  <c:v>585.95834873075535</c:v>
                </c:pt>
                <c:pt idx="11">
                  <c:v>585.95834873075535</c:v>
                </c:pt>
                <c:pt idx="12">
                  <c:v>585.95834873075535</c:v>
                </c:pt>
                <c:pt idx="13">
                  <c:v>585.95834873075535</c:v>
                </c:pt>
                <c:pt idx="14">
                  <c:v>585.95834873075535</c:v>
                </c:pt>
                <c:pt idx="15">
                  <c:v>0.97317520547162439</c:v>
                </c:pt>
                <c:pt idx="16">
                  <c:v>0.97317520547162439</c:v>
                </c:pt>
                <c:pt idx="17">
                  <c:v>0.97317520547162439</c:v>
                </c:pt>
                <c:pt idx="18">
                  <c:v>0.97317520547162439</c:v>
                </c:pt>
                <c:pt idx="19">
                  <c:v>0.97317520547162439</c:v>
                </c:pt>
                <c:pt idx="20">
                  <c:v>6.046057729856955E-6</c:v>
                </c:pt>
                <c:pt idx="21">
                  <c:v>6.046057729856955E-6</c:v>
                </c:pt>
                <c:pt idx="22">
                  <c:v>6.046057729856955E-6</c:v>
                </c:pt>
                <c:pt idx="23">
                  <c:v>6.046057729856955E-6</c:v>
                </c:pt>
                <c:pt idx="24">
                  <c:v>6.046057729856955E-6</c:v>
                </c:pt>
                <c:pt idx="25">
                  <c:v>601.53107790527338</c:v>
                </c:pt>
                <c:pt idx="26">
                  <c:v>601.53107790527338</c:v>
                </c:pt>
                <c:pt idx="27">
                  <c:v>601.53107790527338</c:v>
                </c:pt>
                <c:pt idx="28">
                  <c:v>601.53107790527338</c:v>
                </c:pt>
                <c:pt idx="29">
                  <c:v>601.53107790527338</c:v>
                </c:pt>
                <c:pt idx="30">
                  <c:v>601.13045298137138</c:v>
                </c:pt>
                <c:pt idx="31">
                  <c:v>601.13045298137138</c:v>
                </c:pt>
                <c:pt idx="32">
                  <c:v>601.13045298137138</c:v>
                </c:pt>
                <c:pt idx="33">
                  <c:v>601.13045298137138</c:v>
                </c:pt>
                <c:pt idx="34">
                  <c:v>601.13045298137138</c:v>
                </c:pt>
                <c:pt idx="35">
                  <c:v>598.27136467456057</c:v>
                </c:pt>
                <c:pt idx="36">
                  <c:v>598.27136467456057</c:v>
                </c:pt>
                <c:pt idx="37">
                  <c:v>598.27136467456057</c:v>
                </c:pt>
                <c:pt idx="38">
                  <c:v>598.27136467456057</c:v>
                </c:pt>
                <c:pt idx="39">
                  <c:v>598.27136467456057</c:v>
                </c:pt>
                <c:pt idx="40">
                  <c:v>564.594380274061</c:v>
                </c:pt>
                <c:pt idx="41">
                  <c:v>564.594380274061</c:v>
                </c:pt>
                <c:pt idx="42">
                  <c:v>564.594380274061</c:v>
                </c:pt>
                <c:pt idx="43">
                  <c:v>564.594380274061</c:v>
                </c:pt>
                <c:pt idx="44">
                  <c:v>564.594380274061</c:v>
                </c:pt>
                <c:pt idx="45">
                  <c:v>102.32491858101778</c:v>
                </c:pt>
                <c:pt idx="46">
                  <c:v>102.32491858101778</c:v>
                </c:pt>
                <c:pt idx="47">
                  <c:v>102.32491858101778</c:v>
                </c:pt>
                <c:pt idx="48">
                  <c:v>102.32491858101778</c:v>
                </c:pt>
                <c:pt idx="49">
                  <c:v>102.32491858101778</c:v>
                </c:pt>
                <c:pt idx="50">
                  <c:v>601.57102605600573</c:v>
                </c:pt>
                <c:pt idx="51">
                  <c:v>601.57102605600573</c:v>
                </c:pt>
                <c:pt idx="52">
                  <c:v>601.57102605600573</c:v>
                </c:pt>
                <c:pt idx="53">
                  <c:v>601.57102605600573</c:v>
                </c:pt>
                <c:pt idx="54">
                  <c:v>601.57102605600573</c:v>
                </c:pt>
                <c:pt idx="55">
                  <c:v>601.26221822363823</c:v>
                </c:pt>
                <c:pt idx="56">
                  <c:v>601.26221822363823</c:v>
                </c:pt>
                <c:pt idx="57">
                  <c:v>601.26221822363823</c:v>
                </c:pt>
                <c:pt idx="58">
                  <c:v>601.26221822363823</c:v>
                </c:pt>
                <c:pt idx="59">
                  <c:v>601.26221822363823</c:v>
                </c:pt>
                <c:pt idx="60">
                  <c:v>596.41125675779654</c:v>
                </c:pt>
                <c:pt idx="61">
                  <c:v>596.41125675779654</c:v>
                </c:pt>
                <c:pt idx="62">
                  <c:v>596.41125675779654</c:v>
                </c:pt>
                <c:pt idx="63">
                  <c:v>596.41125675779654</c:v>
                </c:pt>
                <c:pt idx="64">
                  <c:v>596.41125675779654</c:v>
                </c:pt>
                <c:pt idx="65">
                  <c:v>223.46573499050561</c:v>
                </c:pt>
                <c:pt idx="66">
                  <c:v>223.46573499050561</c:v>
                </c:pt>
                <c:pt idx="67">
                  <c:v>223.46573499050561</c:v>
                </c:pt>
                <c:pt idx="68">
                  <c:v>223.46573499050561</c:v>
                </c:pt>
                <c:pt idx="69">
                  <c:v>223.46573499050561</c:v>
                </c:pt>
                <c:pt idx="70">
                  <c:v>6.769797961385016E-3</c:v>
                </c:pt>
                <c:pt idx="71">
                  <c:v>6.769797961385016E-3</c:v>
                </c:pt>
                <c:pt idx="72">
                  <c:v>6.769797961385016E-3</c:v>
                </c:pt>
                <c:pt idx="73">
                  <c:v>6.769797961385016E-3</c:v>
                </c:pt>
                <c:pt idx="74">
                  <c:v>6.769797961385016E-3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FD-4F32-89F8-82539BB7A77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FD-4F32-89F8-82539BB7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(FBSA)'!$E$228:$E$317</c:f>
              <c:numCache>
                <c:formatCode>General</c:formatCode>
                <c:ptCount val="90"/>
                <c:pt idx="0">
                  <c:v>0.18582791385573472</c:v>
                </c:pt>
                <c:pt idx="1">
                  <c:v>0.18582791385573472</c:v>
                </c:pt>
                <c:pt idx="2">
                  <c:v>0.18582791385573472</c:v>
                </c:pt>
                <c:pt idx="3">
                  <c:v>0.18582791385573472</c:v>
                </c:pt>
                <c:pt idx="4">
                  <c:v>0.18582791385573472</c:v>
                </c:pt>
                <c:pt idx="5">
                  <c:v>0.37165582771146943</c:v>
                </c:pt>
                <c:pt idx="6">
                  <c:v>0.37165582771146943</c:v>
                </c:pt>
                <c:pt idx="7">
                  <c:v>0.37165582771146943</c:v>
                </c:pt>
                <c:pt idx="8">
                  <c:v>0.37165582771146943</c:v>
                </c:pt>
                <c:pt idx="9">
                  <c:v>0.37165582771146943</c:v>
                </c:pt>
                <c:pt idx="10">
                  <c:v>0.74331165542293887</c:v>
                </c:pt>
                <c:pt idx="11">
                  <c:v>0.74331165542293887</c:v>
                </c:pt>
                <c:pt idx="12">
                  <c:v>0.74331165542293887</c:v>
                </c:pt>
                <c:pt idx="13">
                  <c:v>0.74331165542293887</c:v>
                </c:pt>
                <c:pt idx="14">
                  <c:v>0.74331165542293887</c:v>
                </c:pt>
                <c:pt idx="15">
                  <c:v>1.4866233108458777</c:v>
                </c:pt>
                <c:pt idx="16">
                  <c:v>1.4866233108458777</c:v>
                </c:pt>
                <c:pt idx="17">
                  <c:v>1.4866233108458777</c:v>
                </c:pt>
                <c:pt idx="18">
                  <c:v>1.4866233108458777</c:v>
                </c:pt>
                <c:pt idx="19">
                  <c:v>1.4866233108458777</c:v>
                </c:pt>
                <c:pt idx="20">
                  <c:v>2.9732466216917555</c:v>
                </c:pt>
                <c:pt idx="21">
                  <c:v>2.9732466216917555</c:v>
                </c:pt>
                <c:pt idx="22">
                  <c:v>2.9732466216917555</c:v>
                </c:pt>
                <c:pt idx="23">
                  <c:v>2.9732466216917555</c:v>
                </c:pt>
                <c:pt idx="24">
                  <c:v>2.9732466216917555</c:v>
                </c:pt>
                <c:pt idx="25">
                  <c:v>7.5831526840800467E-2</c:v>
                </c:pt>
                <c:pt idx="26">
                  <c:v>7.5831526840800467E-2</c:v>
                </c:pt>
                <c:pt idx="27">
                  <c:v>7.5831526840800467E-2</c:v>
                </c:pt>
                <c:pt idx="28">
                  <c:v>7.5831526840800467E-2</c:v>
                </c:pt>
                <c:pt idx="29">
                  <c:v>7.5831526840800467E-2</c:v>
                </c:pt>
                <c:pt idx="30">
                  <c:v>0.15166305368160093</c:v>
                </c:pt>
                <c:pt idx="31">
                  <c:v>0.15166305368160093</c:v>
                </c:pt>
                <c:pt idx="32">
                  <c:v>0.15166305368160093</c:v>
                </c:pt>
                <c:pt idx="33">
                  <c:v>0.15166305368160093</c:v>
                </c:pt>
                <c:pt idx="34">
                  <c:v>0.15166305368160093</c:v>
                </c:pt>
                <c:pt idx="35">
                  <c:v>0.30332610736320187</c:v>
                </c:pt>
                <c:pt idx="36">
                  <c:v>0.30332610736320187</c:v>
                </c:pt>
                <c:pt idx="37">
                  <c:v>0.30332610736320187</c:v>
                </c:pt>
                <c:pt idx="38">
                  <c:v>0.30332610736320187</c:v>
                </c:pt>
                <c:pt idx="39">
                  <c:v>0.30332610736320187</c:v>
                </c:pt>
                <c:pt idx="40">
                  <c:v>0.60665221472640374</c:v>
                </c:pt>
                <c:pt idx="41">
                  <c:v>0.60665221472640374</c:v>
                </c:pt>
                <c:pt idx="42">
                  <c:v>0.60665221472640374</c:v>
                </c:pt>
                <c:pt idx="43">
                  <c:v>0.60665221472640374</c:v>
                </c:pt>
                <c:pt idx="44">
                  <c:v>0.60665221472640374</c:v>
                </c:pt>
                <c:pt idx="45">
                  <c:v>1.2133044294528075</c:v>
                </c:pt>
                <c:pt idx="46">
                  <c:v>1.2133044294528075</c:v>
                </c:pt>
                <c:pt idx="47">
                  <c:v>1.2133044294528075</c:v>
                </c:pt>
                <c:pt idx="48">
                  <c:v>1.2133044294528075</c:v>
                </c:pt>
                <c:pt idx="49">
                  <c:v>1.2133044294528075</c:v>
                </c:pt>
                <c:pt idx="50">
                  <c:v>0.13082972034826759</c:v>
                </c:pt>
                <c:pt idx="51">
                  <c:v>0.13082972034826759</c:v>
                </c:pt>
                <c:pt idx="52">
                  <c:v>0.13082972034826759</c:v>
                </c:pt>
                <c:pt idx="53">
                  <c:v>0.13082972034826759</c:v>
                </c:pt>
                <c:pt idx="54">
                  <c:v>0.13082972034826759</c:v>
                </c:pt>
                <c:pt idx="55">
                  <c:v>0.26165944069653518</c:v>
                </c:pt>
                <c:pt idx="56">
                  <c:v>0.26165944069653518</c:v>
                </c:pt>
                <c:pt idx="57">
                  <c:v>0.26165944069653518</c:v>
                </c:pt>
                <c:pt idx="58">
                  <c:v>0.26165944069653518</c:v>
                </c:pt>
                <c:pt idx="59">
                  <c:v>0.26165944069653518</c:v>
                </c:pt>
                <c:pt idx="60">
                  <c:v>0.52331888139307037</c:v>
                </c:pt>
                <c:pt idx="61">
                  <c:v>0.52331888139307037</c:v>
                </c:pt>
                <c:pt idx="62">
                  <c:v>0.52331888139307037</c:v>
                </c:pt>
                <c:pt idx="63">
                  <c:v>0.52331888139307037</c:v>
                </c:pt>
                <c:pt idx="64">
                  <c:v>0.52331888139307037</c:v>
                </c:pt>
                <c:pt idx="65">
                  <c:v>1.0466377627861407</c:v>
                </c:pt>
                <c:pt idx="66">
                  <c:v>1.0466377627861407</c:v>
                </c:pt>
                <c:pt idx="67">
                  <c:v>1.0466377627861407</c:v>
                </c:pt>
                <c:pt idx="68">
                  <c:v>1.0466377627861407</c:v>
                </c:pt>
                <c:pt idx="69">
                  <c:v>1.0466377627861407</c:v>
                </c:pt>
                <c:pt idx="70">
                  <c:v>2.0932755255722815</c:v>
                </c:pt>
                <c:pt idx="71">
                  <c:v>2.0932755255722815</c:v>
                </c:pt>
                <c:pt idx="72">
                  <c:v>2.0932755255722815</c:v>
                </c:pt>
                <c:pt idx="73">
                  <c:v>2.0932755255722815</c:v>
                </c:pt>
                <c:pt idx="74">
                  <c:v>2.0932755255722815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(FBSA)'!$F$228:$F$317</c:f>
              <c:numCache>
                <c:formatCode>0.00</c:formatCode>
                <c:ptCount val="90"/>
                <c:pt idx="0">
                  <c:v>37.396460862535491</c:v>
                </c:pt>
                <c:pt idx="1">
                  <c:v>-55.603539137464509</c:v>
                </c:pt>
                <c:pt idx="2">
                  <c:v>4.3964608625354913</c:v>
                </c:pt>
                <c:pt idx="3">
                  <c:v>51.396460862535491</c:v>
                </c:pt>
                <c:pt idx="4">
                  <c:v>-25.603539137464509</c:v>
                </c:pt>
                <c:pt idx="5">
                  <c:v>-113.43242909135802</c:v>
                </c:pt>
                <c:pt idx="6">
                  <c:v>-10.432429091358017</c:v>
                </c:pt>
                <c:pt idx="7">
                  <c:v>72.567570908641983</c:v>
                </c:pt>
                <c:pt idx="8">
                  <c:v>24.567570908641983</c:v>
                </c:pt>
                <c:pt idx="9">
                  <c:v>-49.432429091358017</c:v>
                </c:pt>
                <c:pt idx="10">
                  <c:v>50.041651269244653</c:v>
                </c:pt>
                <c:pt idx="11">
                  <c:v>-14.958348730755347</c:v>
                </c:pt>
                <c:pt idx="12">
                  <c:v>18.041651269244653</c:v>
                </c:pt>
                <c:pt idx="13">
                  <c:v>28.041651269244653</c:v>
                </c:pt>
                <c:pt idx="14">
                  <c:v>-73.958348730755347</c:v>
                </c:pt>
                <c:pt idx="15">
                  <c:v>181.02682479452838</c:v>
                </c:pt>
                <c:pt idx="16">
                  <c:v>218.02682479452838</c:v>
                </c:pt>
                <c:pt idx="17">
                  <c:v>160.02682479452838</c:v>
                </c:pt>
                <c:pt idx="18">
                  <c:v>251.02682479452838</c:v>
                </c:pt>
                <c:pt idx="19">
                  <c:v>237.02682479452838</c:v>
                </c:pt>
                <c:pt idx="20">
                  <c:v>1.9999939539422702</c:v>
                </c:pt>
                <c:pt idx="21">
                  <c:v>2.99999395394227</c:v>
                </c:pt>
                <c:pt idx="22">
                  <c:v>3.99999395394227</c:v>
                </c:pt>
                <c:pt idx="23">
                  <c:v>3.99999395394227</c:v>
                </c:pt>
                <c:pt idx="24">
                  <c:v>88.999993953942266</c:v>
                </c:pt>
                <c:pt idx="25">
                  <c:v>-141.53107790527338</c:v>
                </c:pt>
                <c:pt idx="26">
                  <c:v>65.468922094726622</c:v>
                </c:pt>
                <c:pt idx="27">
                  <c:v>-43.531077905273378</c:v>
                </c:pt>
                <c:pt idx="28">
                  <c:v>38.468922094726622</c:v>
                </c:pt>
                <c:pt idx="29">
                  <c:v>-98.531077905273378</c:v>
                </c:pt>
                <c:pt idx="30">
                  <c:v>-132.13045298137138</c:v>
                </c:pt>
                <c:pt idx="31">
                  <c:v>76.869547018628623</c:v>
                </c:pt>
                <c:pt idx="32">
                  <c:v>-44.130452981371377</c:v>
                </c:pt>
                <c:pt idx="33">
                  <c:v>-127.13045298137138</c:v>
                </c:pt>
                <c:pt idx="34">
                  <c:v>-40.130452981371377</c:v>
                </c:pt>
                <c:pt idx="35">
                  <c:v>-39.271364674560573</c:v>
                </c:pt>
                <c:pt idx="36">
                  <c:v>-174.27136467456057</c:v>
                </c:pt>
                <c:pt idx="37">
                  <c:v>-107.27136467456057</c:v>
                </c:pt>
                <c:pt idx="38">
                  <c:v>-151.27136467456057</c:v>
                </c:pt>
                <c:pt idx="39">
                  <c:v>-29.271364674560573</c:v>
                </c:pt>
                <c:pt idx="40">
                  <c:v>20.405619725939005</c:v>
                </c:pt>
                <c:pt idx="41">
                  <c:v>-54.594380274060995</c:v>
                </c:pt>
                <c:pt idx="42">
                  <c:v>-27.594380274060995</c:v>
                </c:pt>
                <c:pt idx="43">
                  <c:v>-4.5943802740609954</c:v>
                </c:pt>
                <c:pt idx="44">
                  <c:v>-7.5943802740609954</c:v>
                </c:pt>
                <c:pt idx="45">
                  <c:v>410.67508141898224</c:v>
                </c:pt>
                <c:pt idx="46">
                  <c:v>241.67508141898222</c:v>
                </c:pt>
                <c:pt idx="47">
                  <c:v>337.67508141898224</c:v>
                </c:pt>
                <c:pt idx="48">
                  <c:v>282.67508141898224</c:v>
                </c:pt>
                <c:pt idx="49">
                  <c:v>235.67508141898222</c:v>
                </c:pt>
                <c:pt idx="50">
                  <c:v>39.428973943994265</c:v>
                </c:pt>
                <c:pt idx="51">
                  <c:v>-50.571026056005735</c:v>
                </c:pt>
                <c:pt idx="52">
                  <c:v>-75.571026056005735</c:v>
                </c:pt>
                <c:pt idx="53">
                  <c:v>-107.57102605600573</c:v>
                </c:pt>
                <c:pt idx="54">
                  <c:v>148.42897394399427</c:v>
                </c:pt>
                <c:pt idx="55">
                  <c:v>-43.262218223638229</c:v>
                </c:pt>
                <c:pt idx="56">
                  <c:v>2.7377817763617713</c:v>
                </c:pt>
                <c:pt idx="57">
                  <c:v>-95.262218223638229</c:v>
                </c:pt>
                <c:pt idx="58">
                  <c:v>-82.262218223638229</c:v>
                </c:pt>
                <c:pt idx="59">
                  <c:v>-54.262218223638229</c:v>
                </c:pt>
                <c:pt idx="60">
                  <c:v>13.588743242203464</c:v>
                </c:pt>
                <c:pt idx="61">
                  <c:v>160.58874324220346</c:v>
                </c:pt>
                <c:pt idx="62">
                  <c:v>110.58874324220346</c:v>
                </c:pt>
                <c:pt idx="63">
                  <c:v>88.588743242203464</c:v>
                </c:pt>
                <c:pt idx="64">
                  <c:v>77.588743242203464</c:v>
                </c:pt>
                <c:pt idx="65">
                  <c:v>272.53426500949439</c:v>
                </c:pt>
                <c:pt idx="66">
                  <c:v>150.53426500949439</c:v>
                </c:pt>
                <c:pt idx="67">
                  <c:v>76.534265009494391</c:v>
                </c:pt>
                <c:pt idx="68">
                  <c:v>75.534265009494391</c:v>
                </c:pt>
                <c:pt idx="69">
                  <c:v>50.534265009494391</c:v>
                </c:pt>
                <c:pt idx="70">
                  <c:v>8.9932302020386157</c:v>
                </c:pt>
                <c:pt idx="71">
                  <c:v>-6.769797961385016E-3</c:v>
                </c:pt>
                <c:pt idx="72">
                  <c:v>2.9932302020386148</c:v>
                </c:pt>
                <c:pt idx="73">
                  <c:v>0.99323020203861501</c:v>
                </c:pt>
                <c:pt idx="74">
                  <c:v>2.9932302020386148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3-4DF7-8432-AA01AEE51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(FBSA)'!$L$228:$L$317</c:f>
              <c:numCache>
                <c:formatCode>General</c:formatCode>
                <c:ptCount val="90"/>
                <c:pt idx="0">
                  <c:v>0.18582791385573472</c:v>
                </c:pt>
                <c:pt idx="1">
                  <c:v>0.18582791385573472</c:v>
                </c:pt>
                <c:pt idx="2">
                  <c:v>0.18582791385573472</c:v>
                </c:pt>
                <c:pt idx="3">
                  <c:v>0.18582791385573472</c:v>
                </c:pt>
                <c:pt idx="4">
                  <c:v>0.18582791385573472</c:v>
                </c:pt>
                <c:pt idx="5">
                  <c:v>0.37165582771146943</c:v>
                </c:pt>
                <c:pt idx="6">
                  <c:v>0.37165582771146943</c:v>
                </c:pt>
                <c:pt idx="7">
                  <c:v>0.37165582771146943</c:v>
                </c:pt>
                <c:pt idx="8">
                  <c:v>0.37165582771146943</c:v>
                </c:pt>
                <c:pt idx="9">
                  <c:v>0.37165582771146943</c:v>
                </c:pt>
                <c:pt idx="10">
                  <c:v>0.74331165542293887</c:v>
                </c:pt>
                <c:pt idx="11">
                  <c:v>0.74331165542293887</c:v>
                </c:pt>
                <c:pt idx="12">
                  <c:v>0.74331165542293887</c:v>
                </c:pt>
                <c:pt idx="13">
                  <c:v>0.74331165542293887</c:v>
                </c:pt>
                <c:pt idx="14">
                  <c:v>0.74331165542293887</c:v>
                </c:pt>
                <c:pt idx="15">
                  <c:v>1.4866233108458777</c:v>
                </c:pt>
                <c:pt idx="16">
                  <c:v>1.4866233108458777</c:v>
                </c:pt>
                <c:pt idx="17">
                  <c:v>1.4866233108458777</c:v>
                </c:pt>
                <c:pt idx="18">
                  <c:v>1.4866233108458777</c:v>
                </c:pt>
                <c:pt idx="19">
                  <c:v>1.4866233108458777</c:v>
                </c:pt>
                <c:pt idx="20">
                  <c:v>2.9732466216917555</c:v>
                </c:pt>
                <c:pt idx="21">
                  <c:v>2.9732466216917555</c:v>
                </c:pt>
                <c:pt idx="22">
                  <c:v>2.9732466216917555</c:v>
                </c:pt>
                <c:pt idx="23">
                  <c:v>2.9732466216917555</c:v>
                </c:pt>
                <c:pt idx="24">
                  <c:v>2.9732466216917555</c:v>
                </c:pt>
                <c:pt idx="25">
                  <c:v>7.5831526840800467E-2</c:v>
                </c:pt>
                <c:pt idx="26">
                  <c:v>7.5831526840800467E-2</c:v>
                </c:pt>
                <c:pt idx="27">
                  <c:v>7.5831526840800467E-2</c:v>
                </c:pt>
                <c:pt idx="28">
                  <c:v>7.5831526840800467E-2</c:v>
                </c:pt>
                <c:pt idx="29">
                  <c:v>7.5831526840800467E-2</c:v>
                </c:pt>
                <c:pt idx="30">
                  <c:v>0.15166305368160093</c:v>
                </c:pt>
                <c:pt idx="31">
                  <c:v>0.15166305368160093</c:v>
                </c:pt>
                <c:pt idx="32">
                  <c:v>0.15166305368160093</c:v>
                </c:pt>
                <c:pt idx="33">
                  <c:v>0.15166305368160093</c:v>
                </c:pt>
                <c:pt idx="34">
                  <c:v>0.15166305368160093</c:v>
                </c:pt>
                <c:pt idx="35">
                  <c:v>0.30332610736320187</c:v>
                </c:pt>
                <c:pt idx="36">
                  <c:v>0.30332610736320187</c:v>
                </c:pt>
                <c:pt idx="37">
                  <c:v>0.30332610736320187</c:v>
                </c:pt>
                <c:pt idx="38">
                  <c:v>0.30332610736320187</c:v>
                </c:pt>
                <c:pt idx="39">
                  <c:v>0.30332610736320187</c:v>
                </c:pt>
                <c:pt idx="40">
                  <c:v>0.60665221472640374</c:v>
                </c:pt>
                <c:pt idx="41">
                  <c:v>0.60665221472640374</c:v>
                </c:pt>
                <c:pt idx="42">
                  <c:v>0.60665221472640374</c:v>
                </c:pt>
                <c:pt idx="43">
                  <c:v>0.60665221472640374</c:v>
                </c:pt>
                <c:pt idx="44">
                  <c:v>0.60665221472640374</c:v>
                </c:pt>
                <c:pt idx="45">
                  <c:v>1.2133044294528075</c:v>
                </c:pt>
                <c:pt idx="46">
                  <c:v>1.2133044294528075</c:v>
                </c:pt>
                <c:pt idx="47">
                  <c:v>1.2133044294528075</c:v>
                </c:pt>
                <c:pt idx="48">
                  <c:v>1.2133044294528075</c:v>
                </c:pt>
                <c:pt idx="49">
                  <c:v>1.2133044294528075</c:v>
                </c:pt>
                <c:pt idx="50">
                  <c:v>0.13082972034826759</c:v>
                </c:pt>
                <c:pt idx="51">
                  <c:v>0.13082972034826759</c:v>
                </c:pt>
                <c:pt idx="52">
                  <c:v>0.13082972034826759</c:v>
                </c:pt>
                <c:pt idx="53">
                  <c:v>0.13082972034826759</c:v>
                </c:pt>
                <c:pt idx="54">
                  <c:v>0.13082972034826759</c:v>
                </c:pt>
                <c:pt idx="55">
                  <c:v>0.26165944069653518</c:v>
                </c:pt>
                <c:pt idx="56">
                  <c:v>0.26165944069653518</c:v>
                </c:pt>
                <c:pt idx="57">
                  <c:v>0.26165944069653518</c:v>
                </c:pt>
                <c:pt idx="58">
                  <c:v>0.26165944069653518</c:v>
                </c:pt>
                <c:pt idx="59">
                  <c:v>0.26165944069653518</c:v>
                </c:pt>
                <c:pt idx="60">
                  <c:v>0.52331888139307037</c:v>
                </c:pt>
                <c:pt idx="61">
                  <c:v>0.52331888139307037</c:v>
                </c:pt>
                <c:pt idx="62">
                  <c:v>0.52331888139307037</c:v>
                </c:pt>
                <c:pt idx="63">
                  <c:v>0.52331888139307037</c:v>
                </c:pt>
                <c:pt idx="64">
                  <c:v>0.52331888139307037</c:v>
                </c:pt>
                <c:pt idx="65">
                  <c:v>1.0466377627861407</c:v>
                </c:pt>
                <c:pt idx="66">
                  <c:v>1.0466377627861407</c:v>
                </c:pt>
                <c:pt idx="67">
                  <c:v>1.0466377627861407</c:v>
                </c:pt>
                <c:pt idx="68">
                  <c:v>1.0466377627861407</c:v>
                </c:pt>
                <c:pt idx="69">
                  <c:v>1.0466377627861407</c:v>
                </c:pt>
                <c:pt idx="70">
                  <c:v>2.0932755255722815</c:v>
                </c:pt>
                <c:pt idx="71">
                  <c:v>2.0932755255722815</c:v>
                </c:pt>
                <c:pt idx="72">
                  <c:v>2.0932755255722815</c:v>
                </c:pt>
                <c:pt idx="73">
                  <c:v>2.0932755255722815</c:v>
                </c:pt>
                <c:pt idx="74">
                  <c:v>2.0932755255722815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(FBSA)'!$M$228:$M$317</c:f>
              <c:numCache>
                <c:formatCode>0.00</c:formatCode>
                <c:ptCount val="90"/>
                <c:pt idx="0">
                  <c:v>37.394556066294058</c:v>
                </c:pt>
                <c:pt idx="1">
                  <c:v>-55.605443933705942</c:v>
                </c:pt>
                <c:pt idx="2">
                  <c:v>4.3945560662940579</c:v>
                </c:pt>
                <c:pt idx="3">
                  <c:v>51.394556066294058</c:v>
                </c:pt>
                <c:pt idx="4">
                  <c:v>-25.605443933705942</c:v>
                </c:pt>
                <c:pt idx="5">
                  <c:v>-113.4642929012017</c:v>
                </c:pt>
                <c:pt idx="6">
                  <c:v>-10.464292901201702</c:v>
                </c:pt>
                <c:pt idx="7">
                  <c:v>72.535707098798298</c:v>
                </c:pt>
                <c:pt idx="8">
                  <c:v>24.535707098798298</c:v>
                </c:pt>
                <c:pt idx="9">
                  <c:v>-49.464292901201702</c:v>
                </c:pt>
                <c:pt idx="10">
                  <c:v>44.832319322343437</c:v>
                </c:pt>
                <c:pt idx="11">
                  <c:v>-20.167680677656563</c:v>
                </c:pt>
                <c:pt idx="12">
                  <c:v>12.832319322343437</c:v>
                </c:pt>
                <c:pt idx="13">
                  <c:v>22.832319322343437</c:v>
                </c:pt>
                <c:pt idx="14">
                  <c:v>-79.167680677656563</c:v>
                </c:pt>
                <c:pt idx="15">
                  <c:v>179.96265819748191</c:v>
                </c:pt>
                <c:pt idx="16">
                  <c:v>216.96265819748191</c:v>
                </c:pt>
                <c:pt idx="17">
                  <c:v>158.96265819748191</c:v>
                </c:pt>
                <c:pt idx="18">
                  <c:v>249.96265819748191</c:v>
                </c:pt>
                <c:pt idx="19">
                  <c:v>235.96265819748191</c:v>
                </c:pt>
                <c:pt idx="20">
                  <c:v>1.9999871542022523</c:v>
                </c:pt>
                <c:pt idx="21">
                  <c:v>2.9999871542022523</c:v>
                </c:pt>
                <c:pt idx="22">
                  <c:v>3.9999871542022523</c:v>
                </c:pt>
                <c:pt idx="23">
                  <c:v>3.9999871542022523</c:v>
                </c:pt>
                <c:pt idx="24">
                  <c:v>88.999987154202259</c:v>
                </c:pt>
                <c:pt idx="25">
                  <c:v>-141.57350849748752</c:v>
                </c:pt>
                <c:pt idx="26">
                  <c:v>65.426491502512476</c:v>
                </c:pt>
                <c:pt idx="27">
                  <c:v>-43.573508497487524</c:v>
                </c:pt>
                <c:pt idx="28">
                  <c:v>38.426491502512476</c:v>
                </c:pt>
                <c:pt idx="29">
                  <c:v>-98.573508497487524</c:v>
                </c:pt>
                <c:pt idx="30">
                  <c:v>-132.37838577183277</c:v>
                </c:pt>
                <c:pt idx="31">
                  <c:v>76.621614228167232</c:v>
                </c:pt>
                <c:pt idx="32">
                  <c:v>-44.378385771832768</c:v>
                </c:pt>
                <c:pt idx="33">
                  <c:v>-127.37838577183277</c:v>
                </c:pt>
                <c:pt idx="34">
                  <c:v>-40.378385771832768</c:v>
                </c:pt>
                <c:pt idx="35">
                  <c:v>-41.133700466636355</c:v>
                </c:pt>
                <c:pt idx="36">
                  <c:v>-176.13370046663636</c:v>
                </c:pt>
                <c:pt idx="37">
                  <c:v>-109.13370046663636</c:v>
                </c:pt>
                <c:pt idx="38">
                  <c:v>-153.13370046663636</c:v>
                </c:pt>
                <c:pt idx="39">
                  <c:v>-31.133700466636355</c:v>
                </c:pt>
                <c:pt idx="40">
                  <c:v>-3.7248586219832305</c:v>
                </c:pt>
                <c:pt idx="41">
                  <c:v>-78.72485862198323</c:v>
                </c:pt>
                <c:pt idx="42">
                  <c:v>-51.72485862198323</c:v>
                </c:pt>
                <c:pt idx="43">
                  <c:v>-28.72485862198323</c:v>
                </c:pt>
                <c:pt idx="44">
                  <c:v>-31.72485862198323</c:v>
                </c:pt>
                <c:pt idx="45">
                  <c:v>127.32186367691361</c:v>
                </c:pt>
                <c:pt idx="46">
                  <c:v>-41.678136323086392</c:v>
                </c:pt>
                <c:pt idx="47">
                  <c:v>54.321863676913608</c:v>
                </c:pt>
                <c:pt idx="48">
                  <c:v>-0.67813632308639171</c:v>
                </c:pt>
                <c:pt idx="49">
                  <c:v>-47.678136323086392</c:v>
                </c:pt>
                <c:pt idx="50">
                  <c:v>39.416074451888107</c:v>
                </c:pt>
                <c:pt idx="51">
                  <c:v>-50.583925548111893</c:v>
                </c:pt>
                <c:pt idx="52">
                  <c:v>-75.583925548111893</c:v>
                </c:pt>
                <c:pt idx="53">
                  <c:v>-107.58392554811189</c:v>
                </c:pt>
                <c:pt idx="54">
                  <c:v>148.41607445188811</c:v>
                </c:pt>
                <c:pt idx="55">
                  <c:v>-43.3738241091703</c:v>
                </c:pt>
                <c:pt idx="56">
                  <c:v>2.6261758908296997</c:v>
                </c:pt>
                <c:pt idx="57">
                  <c:v>-95.3738241091703</c:v>
                </c:pt>
                <c:pt idx="58">
                  <c:v>-82.3738241091703</c:v>
                </c:pt>
                <c:pt idx="59">
                  <c:v>-54.3738241091703</c:v>
                </c:pt>
                <c:pt idx="60">
                  <c:v>11.386401570746784</c:v>
                </c:pt>
                <c:pt idx="61">
                  <c:v>158.38640157074678</c:v>
                </c:pt>
                <c:pt idx="62">
                  <c:v>108.38640157074678</c:v>
                </c:pt>
                <c:pt idx="63">
                  <c:v>86.386401570746784</c:v>
                </c:pt>
                <c:pt idx="64">
                  <c:v>75.386401570746784</c:v>
                </c:pt>
                <c:pt idx="65">
                  <c:v>83.653762164912962</c:v>
                </c:pt>
                <c:pt idx="66">
                  <c:v>-38.346237835087038</c:v>
                </c:pt>
                <c:pt idx="67">
                  <c:v>-112.34623783508704</c:v>
                </c:pt>
                <c:pt idx="68">
                  <c:v>-113.34623783508704</c:v>
                </c:pt>
                <c:pt idx="69">
                  <c:v>-138.34623783508704</c:v>
                </c:pt>
                <c:pt idx="70">
                  <c:v>8.9474441428074059</c:v>
                </c:pt>
                <c:pt idx="71">
                  <c:v>-5.2555857192593307E-2</c:v>
                </c:pt>
                <c:pt idx="72">
                  <c:v>2.9474441428074067</c:v>
                </c:pt>
                <c:pt idx="73">
                  <c:v>0.94744414280740674</c:v>
                </c:pt>
                <c:pt idx="74">
                  <c:v>2.9474441428074067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3-472F-8E58-729282BF2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(FBSA)'!$O$228:$O$317</c:f>
              <c:numCache>
                <c:formatCode>General</c:formatCode>
                <c:ptCount val="90"/>
                <c:pt idx="0">
                  <c:v>0.18582791385573472</c:v>
                </c:pt>
                <c:pt idx="1">
                  <c:v>0.18582791385573472</c:v>
                </c:pt>
                <c:pt idx="2">
                  <c:v>0.18582791385573472</c:v>
                </c:pt>
                <c:pt idx="3">
                  <c:v>0.18582791385573472</c:v>
                </c:pt>
                <c:pt idx="4">
                  <c:v>0.18582791385573472</c:v>
                </c:pt>
                <c:pt idx="5">
                  <c:v>0.37165582771146943</c:v>
                </c:pt>
                <c:pt idx="6">
                  <c:v>0.37165582771146943</c:v>
                </c:pt>
                <c:pt idx="7">
                  <c:v>0.37165582771146943</c:v>
                </c:pt>
                <c:pt idx="8">
                  <c:v>0.37165582771146943</c:v>
                </c:pt>
                <c:pt idx="9">
                  <c:v>0.37165582771146943</c:v>
                </c:pt>
                <c:pt idx="10">
                  <c:v>0.74331165542293887</c:v>
                </c:pt>
                <c:pt idx="11">
                  <c:v>0.74331165542293887</c:v>
                </c:pt>
                <c:pt idx="12">
                  <c:v>0.74331165542293887</c:v>
                </c:pt>
                <c:pt idx="13">
                  <c:v>0.74331165542293887</c:v>
                </c:pt>
                <c:pt idx="14">
                  <c:v>0.74331165542293887</c:v>
                </c:pt>
                <c:pt idx="15">
                  <c:v>1.4866233108458777</c:v>
                </c:pt>
                <c:pt idx="16">
                  <c:v>1.4866233108458777</c:v>
                </c:pt>
                <c:pt idx="17">
                  <c:v>1.4866233108458777</c:v>
                </c:pt>
                <c:pt idx="18">
                  <c:v>1.4866233108458777</c:v>
                </c:pt>
                <c:pt idx="19">
                  <c:v>1.4866233108458777</c:v>
                </c:pt>
                <c:pt idx="20">
                  <c:v>2.9732466216917555</c:v>
                </c:pt>
                <c:pt idx="21">
                  <c:v>2.9732466216917555</c:v>
                </c:pt>
                <c:pt idx="22">
                  <c:v>2.9732466216917555</c:v>
                </c:pt>
                <c:pt idx="23">
                  <c:v>2.9732466216917555</c:v>
                </c:pt>
                <c:pt idx="24">
                  <c:v>2.9732466216917555</c:v>
                </c:pt>
                <c:pt idx="25">
                  <c:v>7.5831526840800467E-2</c:v>
                </c:pt>
                <c:pt idx="26">
                  <c:v>7.5831526840800467E-2</c:v>
                </c:pt>
                <c:pt idx="27">
                  <c:v>7.5831526840800467E-2</c:v>
                </c:pt>
                <c:pt idx="28">
                  <c:v>7.5831526840800467E-2</c:v>
                </c:pt>
                <c:pt idx="29">
                  <c:v>7.5831526840800467E-2</c:v>
                </c:pt>
                <c:pt idx="30">
                  <c:v>0.15166305368160093</c:v>
                </c:pt>
                <c:pt idx="31">
                  <c:v>0.15166305368160093</c:v>
                </c:pt>
                <c:pt idx="32">
                  <c:v>0.15166305368160093</c:v>
                </c:pt>
                <c:pt idx="33">
                  <c:v>0.15166305368160093</c:v>
                </c:pt>
                <c:pt idx="34">
                  <c:v>0.15166305368160093</c:v>
                </c:pt>
                <c:pt idx="35">
                  <c:v>0.30332610736320187</c:v>
                </c:pt>
                <c:pt idx="36">
                  <c:v>0.30332610736320187</c:v>
                </c:pt>
                <c:pt idx="37">
                  <c:v>0.30332610736320187</c:v>
                </c:pt>
                <c:pt idx="38">
                  <c:v>0.30332610736320187</c:v>
                </c:pt>
                <c:pt idx="39">
                  <c:v>0.30332610736320187</c:v>
                </c:pt>
                <c:pt idx="40">
                  <c:v>0.60665221472640374</c:v>
                </c:pt>
                <c:pt idx="41">
                  <c:v>0.60665221472640374</c:v>
                </c:pt>
                <c:pt idx="42">
                  <c:v>0.60665221472640374</c:v>
                </c:pt>
                <c:pt idx="43">
                  <c:v>0.60665221472640374</c:v>
                </c:pt>
                <c:pt idx="44">
                  <c:v>0.60665221472640374</c:v>
                </c:pt>
                <c:pt idx="45">
                  <c:v>1.2133044294528075</c:v>
                </c:pt>
                <c:pt idx="46">
                  <c:v>1.2133044294528075</c:v>
                </c:pt>
                <c:pt idx="47">
                  <c:v>1.2133044294528075</c:v>
                </c:pt>
                <c:pt idx="48">
                  <c:v>1.2133044294528075</c:v>
                </c:pt>
                <c:pt idx="49">
                  <c:v>1.2133044294528075</c:v>
                </c:pt>
                <c:pt idx="50">
                  <c:v>0.13082972034826759</c:v>
                </c:pt>
                <c:pt idx="51">
                  <c:v>0.13082972034826759</c:v>
                </c:pt>
                <c:pt idx="52">
                  <c:v>0.13082972034826759</c:v>
                </c:pt>
                <c:pt idx="53">
                  <c:v>0.13082972034826759</c:v>
                </c:pt>
                <c:pt idx="54">
                  <c:v>0.13082972034826759</c:v>
                </c:pt>
                <c:pt idx="55">
                  <c:v>0.26165944069653518</c:v>
                </c:pt>
                <c:pt idx="56">
                  <c:v>0.26165944069653518</c:v>
                </c:pt>
                <c:pt idx="57">
                  <c:v>0.26165944069653518</c:v>
                </c:pt>
                <c:pt idx="58">
                  <c:v>0.26165944069653518</c:v>
                </c:pt>
                <c:pt idx="59">
                  <c:v>0.26165944069653518</c:v>
                </c:pt>
                <c:pt idx="60">
                  <c:v>0.52331888139307037</c:v>
                </c:pt>
                <c:pt idx="61">
                  <c:v>0.52331888139307037</c:v>
                </c:pt>
                <c:pt idx="62">
                  <c:v>0.52331888139307037</c:v>
                </c:pt>
                <c:pt idx="63">
                  <c:v>0.52331888139307037</c:v>
                </c:pt>
                <c:pt idx="64">
                  <c:v>0.52331888139307037</c:v>
                </c:pt>
                <c:pt idx="65">
                  <c:v>1.0466377627861407</c:v>
                </c:pt>
                <c:pt idx="66">
                  <c:v>1.0466377627861407</c:v>
                </c:pt>
                <c:pt idx="67">
                  <c:v>1.0466377627861407</c:v>
                </c:pt>
                <c:pt idx="68">
                  <c:v>1.0466377627861407</c:v>
                </c:pt>
                <c:pt idx="69">
                  <c:v>1.0466377627861407</c:v>
                </c:pt>
                <c:pt idx="70">
                  <c:v>2.0932755255722815</c:v>
                </c:pt>
                <c:pt idx="71">
                  <c:v>2.0932755255722815</c:v>
                </c:pt>
                <c:pt idx="72">
                  <c:v>2.0932755255722815</c:v>
                </c:pt>
                <c:pt idx="73">
                  <c:v>2.0932755255722815</c:v>
                </c:pt>
                <c:pt idx="74">
                  <c:v>2.0932755255722815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(FBSA)'!$P$228:$P$317</c:f>
              <c:numCache>
                <c:formatCode>0.00</c:formatCode>
                <c:ptCount val="90"/>
                <c:pt idx="0">
                  <c:v>37.394570352181745</c:v>
                </c:pt>
                <c:pt idx="1">
                  <c:v>-55.605429647818255</c:v>
                </c:pt>
                <c:pt idx="2">
                  <c:v>4.394570352181745</c:v>
                </c:pt>
                <c:pt idx="3">
                  <c:v>51.394570352181745</c:v>
                </c:pt>
                <c:pt idx="4">
                  <c:v>-25.605429647818255</c:v>
                </c:pt>
                <c:pt idx="5">
                  <c:v>-113.46415151167753</c:v>
                </c:pt>
                <c:pt idx="6">
                  <c:v>-10.464151511677528</c:v>
                </c:pt>
                <c:pt idx="7">
                  <c:v>72.535848488322472</c:v>
                </c:pt>
                <c:pt idx="8">
                  <c:v>24.535848488322472</c:v>
                </c:pt>
                <c:pt idx="9">
                  <c:v>-49.464151511677528</c:v>
                </c:pt>
                <c:pt idx="10">
                  <c:v>44.827081377104832</c:v>
                </c:pt>
                <c:pt idx="11">
                  <c:v>-20.172918622895168</c:v>
                </c:pt>
                <c:pt idx="12">
                  <c:v>12.827081377104832</c:v>
                </c:pt>
                <c:pt idx="13">
                  <c:v>22.827081377104832</c:v>
                </c:pt>
                <c:pt idx="14">
                  <c:v>-79.172918622895168</c:v>
                </c:pt>
                <c:pt idx="15">
                  <c:v>179.94194912883356</c:v>
                </c:pt>
                <c:pt idx="16">
                  <c:v>216.94194912883356</c:v>
                </c:pt>
                <c:pt idx="17">
                  <c:v>158.94194912883356</c:v>
                </c:pt>
                <c:pt idx="18">
                  <c:v>249.94194912883356</c:v>
                </c:pt>
                <c:pt idx="19">
                  <c:v>235.94194912883356</c:v>
                </c:pt>
                <c:pt idx="20">
                  <c:v>1.9999867743781277</c:v>
                </c:pt>
                <c:pt idx="21">
                  <c:v>2.9999867743781277</c:v>
                </c:pt>
                <c:pt idx="22">
                  <c:v>3.9999867743781277</c:v>
                </c:pt>
                <c:pt idx="23">
                  <c:v>3.9999867743781277</c:v>
                </c:pt>
                <c:pt idx="24">
                  <c:v>88.999986774378129</c:v>
                </c:pt>
                <c:pt idx="25">
                  <c:v>-141.5712076557171</c:v>
                </c:pt>
                <c:pt idx="26">
                  <c:v>65.428792344282897</c:v>
                </c:pt>
                <c:pt idx="27">
                  <c:v>-43.571207655717103</c:v>
                </c:pt>
                <c:pt idx="28">
                  <c:v>38.428792344282897</c:v>
                </c:pt>
                <c:pt idx="29">
                  <c:v>-98.571207655717103</c:v>
                </c:pt>
                <c:pt idx="30">
                  <c:v>-132.36559549381423</c:v>
                </c:pt>
                <c:pt idx="31">
                  <c:v>76.634404506185774</c:v>
                </c:pt>
                <c:pt idx="32">
                  <c:v>-44.365595493814226</c:v>
                </c:pt>
                <c:pt idx="33">
                  <c:v>-127.36559549381423</c:v>
                </c:pt>
                <c:pt idx="34">
                  <c:v>-40.365595493814226</c:v>
                </c:pt>
                <c:pt idx="35">
                  <c:v>-41.047237953296644</c:v>
                </c:pt>
                <c:pt idx="36">
                  <c:v>-176.04723795329664</c:v>
                </c:pt>
                <c:pt idx="37">
                  <c:v>-109.04723795329664</c:v>
                </c:pt>
                <c:pt idx="38">
                  <c:v>-153.04723795329664</c:v>
                </c:pt>
                <c:pt idx="39">
                  <c:v>-31.047237953296644</c:v>
                </c:pt>
                <c:pt idx="40">
                  <c:v>-2.8347821965293178</c:v>
                </c:pt>
                <c:pt idx="41">
                  <c:v>-77.834782196529318</c:v>
                </c:pt>
                <c:pt idx="42">
                  <c:v>-50.834782196529318</c:v>
                </c:pt>
                <c:pt idx="43">
                  <c:v>-27.834782196529318</c:v>
                </c:pt>
                <c:pt idx="44">
                  <c:v>-30.834782196529318</c:v>
                </c:pt>
                <c:pt idx="45">
                  <c:v>141.93466628553745</c:v>
                </c:pt>
                <c:pt idx="46">
                  <c:v>-27.065333714462554</c:v>
                </c:pt>
                <c:pt idx="47">
                  <c:v>68.934666285537446</c:v>
                </c:pt>
                <c:pt idx="48">
                  <c:v>13.934666285537446</c:v>
                </c:pt>
                <c:pt idx="49">
                  <c:v>-33.065333714462554</c:v>
                </c:pt>
                <c:pt idx="50">
                  <c:v>39.416391009960876</c:v>
                </c:pt>
                <c:pt idx="51">
                  <c:v>-50.583608990039124</c:v>
                </c:pt>
                <c:pt idx="52">
                  <c:v>-75.583608990039124</c:v>
                </c:pt>
                <c:pt idx="53">
                  <c:v>-107.58360899003912</c:v>
                </c:pt>
                <c:pt idx="54">
                  <c:v>148.41639100996088</c:v>
                </c:pt>
                <c:pt idx="55">
                  <c:v>-43.37139410241798</c:v>
                </c:pt>
                <c:pt idx="56">
                  <c:v>2.6286058975820197</c:v>
                </c:pt>
                <c:pt idx="57">
                  <c:v>-95.37139410241798</c:v>
                </c:pt>
                <c:pt idx="58">
                  <c:v>-82.37139410241798</c:v>
                </c:pt>
                <c:pt idx="59">
                  <c:v>-54.37139410241798</c:v>
                </c:pt>
                <c:pt idx="60">
                  <c:v>11.422188050513228</c:v>
                </c:pt>
                <c:pt idx="61">
                  <c:v>158.42218805051323</c:v>
                </c:pt>
                <c:pt idx="62">
                  <c:v>108.42218805051323</c:v>
                </c:pt>
                <c:pt idx="63">
                  <c:v>86.422188050513228</c:v>
                </c:pt>
                <c:pt idx="64">
                  <c:v>75.422188050513228</c:v>
                </c:pt>
                <c:pt idx="65">
                  <c:v>85.818848901509682</c:v>
                </c:pt>
                <c:pt idx="66">
                  <c:v>-36.181151098490318</c:v>
                </c:pt>
                <c:pt idx="67">
                  <c:v>-110.18115109849032</c:v>
                </c:pt>
                <c:pt idx="68">
                  <c:v>-111.18115109849032</c:v>
                </c:pt>
                <c:pt idx="69">
                  <c:v>-136.18115109849032</c:v>
                </c:pt>
                <c:pt idx="70">
                  <c:v>8.9470943555231273</c:v>
                </c:pt>
                <c:pt idx="71">
                  <c:v>-5.2905644476873424E-2</c:v>
                </c:pt>
                <c:pt idx="72">
                  <c:v>2.9470943555231264</c:v>
                </c:pt>
                <c:pt idx="73">
                  <c:v>0.9470943555231266</c:v>
                </c:pt>
                <c:pt idx="74">
                  <c:v>2.9470943555231264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0-4369-9CFC-5E34C20ED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6.25E-2</c:v>
                </c:pt>
                <c:pt idx="112">
                  <c:v>6.25E-2</c:v>
                </c:pt>
                <c:pt idx="113">
                  <c:v>6.25E-2</c:v>
                </c:pt>
                <c:pt idx="114">
                  <c:v>6.25E-2</c:v>
                </c:pt>
                <c:pt idx="115">
                  <c:v>6.25E-2</c:v>
                </c:pt>
                <c:pt idx="116">
                  <c:v>0.125</c:v>
                </c:pt>
                <c:pt idx="117">
                  <c:v>0.125</c:v>
                </c:pt>
                <c:pt idx="118">
                  <c:v>0.125</c:v>
                </c:pt>
                <c:pt idx="119">
                  <c:v>0.125</c:v>
                </c:pt>
                <c:pt idx="120">
                  <c:v>0.125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0.1875</c:v>
                </c:pt>
                <c:pt idx="137">
                  <c:v>0.1875</c:v>
                </c:pt>
                <c:pt idx="138">
                  <c:v>0.1875</c:v>
                </c:pt>
                <c:pt idx="139">
                  <c:v>0.1875</c:v>
                </c:pt>
                <c:pt idx="140">
                  <c:v>0.1875</c:v>
                </c:pt>
                <c:pt idx="141">
                  <c:v>0.375</c:v>
                </c:pt>
                <c:pt idx="142">
                  <c:v>0.375</c:v>
                </c:pt>
                <c:pt idx="143">
                  <c:v>0.375</c:v>
                </c:pt>
                <c:pt idx="144">
                  <c:v>0.375</c:v>
                </c:pt>
                <c:pt idx="145">
                  <c:v>0.375</c:v>
                </c:pt>
                <c:pt idx="146">
                  <c:v>0.75</c:v>
                </c:pt>
                <c:pt idx="147">
                  <c:v>0.75</c:v>
                </c:pt>
                <c:pt idx="148">
                  <c:v>0.75</c:v>
                </c:pt>
                <c:pt idx="149">
                  <c:v>0.75</c:v>
                </c:pt>
                <c:pt idx="150">
                  <c:v>0.75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0.125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</c:numCache>
            </c:numRef>
          </c:xVal>
          <c:yVal>
            <c:numRef>
              <c:f>'CA - MPs CPF (FBSA)'!$B$25:$B$225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111">
                  <c:v>1.8749999999999999E-2</c:v>
                </c:pt>
                <c:pt idx="112">
                  <c:v>1.8749999999999999E-2</c:v>
                </c:pt>
                <c:pt idx="113">
                  <c:v>1.8749999999999999E-2</c:v>
                </c:pt>
                <c:pt idx="114">
                  <c:v>1.8749999999999999E-2</c:v>
                </c:pt>
                <c:pt idx="115">
                  <c:v>1.8749999999999999E-2</c:v>
                </c:pt>
                <c:pt idx="116">
                  <c:v>3.7499999999999999E-2</c:v>
                </c:pt>
                <c:pt idx="117">
                  <c:v>3.7499999999999999E-2</c:v>
                </c:pt>
                <c:pt idx="118">
                  <c:v>3.7499999999999999E-2</c:v>
                </c:pt>
                <c:pt idx="119">
                  <c:v>3.7499999999999999E-2</c:v>
                </c:pt>
                <c:pt idx="120">
                  <c:v>3.7499999999999999E-2</c:v>
                </c:pt>
                <c:pt idx="121">
                  <c:v>7.4999999999999997E-2</c:v>
                </c:pt>
                <c:pt idx="122">
                  <c:v>7.4999999999999997E-2</c:v>
                </c:pt>
                <c:pt idx="123">
                  <c:v>7.4999999999999997E-2</c:v>
                </c:pt>
                <c:pt idx="124">
                  <c:v>7.4999999999999997E-2</c:v>
                </c:pt>
                <c:pt idx="125">
                  <c:v>7.4999999999999997E-2</c:v>
                </c:pt>
                <c:pt idx="126">
                  <c:v>0.15</c:v>
                </c:pt>
                <c:pt idx="127">
                  <c:v>0.15</c:v>
                </c:pt>
                <c:pt idx="128">
                  <c:v>0.15</c:v>
                </c:pt>
                <c:pt idx="129">
                  <c:v>0.15</c:v>
                </c:pt>
                <c:pt idx="130">
                  <c:v>0.15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6.2500000000000003E-3</c:v>
                </c:pt>
                <c:pt idx="137">
                  <c:v>6.2500000000000003E-3</c:v>
                </c:pt>
                <c:pt idx="138">
                  <c:v>6.2500000000000003E-3</c:v>
                </c:pt>
                <c:pt idx="139">
                  <c:v>6.2500000000000003E-3</c:v>
                </c:pt>
                <c:pt idx="140">
                  <c:v>6.2500000000000003E-3</c:v>
                </c:pt>
                <c:pt idx="141">
                  <c:v>1.2500000000000001E-2</c:v>
                </c:pt>
                <c:pt idx="142">
                  <c:v>1.2500000000000001E-2</c:v>
                </c:pt>
                <c:pt idx="143">
                  <c:v>1.2500000000000001E-2</c:v>
                </c:pt>
                <c:pt idx="144">
                  <c:v>1.2500000000000001E-2</c:v>
                </c:pt>
                <c:pt idx="145">
                  <c:v>1.2500000000000001E-2</c:v>
                </c:pt>
                <c:pt idx="146">
                  <c:v>2.5000000000000001E-2</c:v>
                </c:pt>
                <c:pt idx="147">
                  <c:v>2.5000000000000001E-2</c:v>
                </c:pt>
                <c:pt idx="148">
                  <c:v>2.5000000000000001E-2</c:v>
                </c:pt>
                <c:pt idx="149">
                  <c:v>2.5000000000000001E-2</c:v>
                </c:pt>
                <c:pt idx="150">
                  <c:v>2.5000000000000001E-2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7-46C1-A835-5E0B12A2F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CPF (FBSA)'!$I$46:$I$90</c:f>
              <c:numCache>
                <c:formatCode>0.00</c:formatCode>
                <c:ptCount val="45"/>
                <c:pt idx="0">
                  <c:v>601.48830373960789</c:v>
                </c:pt>
                <c:pt idx="1">
                  <c:v>601.48830373960789</c:v>
                </c:pt>
                <c:pt idx="2">
                  <c:v>601.48830373960789</c:v>
                </c:pt>
                <c:pt idx="3">
                  <c:v>601.48830373960789</c:v>
                </c:pt>
                <c:pt idx="4">
                  <c:v>601.48830373960789</c:v>
                </c:pt>
                <c:pt idx="5">
                  <c:v>601.02800473732884</c:v>
                </c:pt>
                <c:pt idx="6">
                  <c:v>601.02800473732884</c:v>
                </c:pt>
                <c:pt idx="7">
                  <c:v>601.02800473732884</c:v>
                </c:pt>
                <c:pt idx="8">
                  <c:v>601.02800473732884</c:v>
                </c:pt>
                <c:pt idx="9">
                  <c:v>601.02800473732884</c:v>
                </c:pt>
                <c:pt idx="10">
                  <c:v>598.95247315137408</c:v>
                </c:pt>
                <c:pt idx="11">
                  <c:v>598.95247315137408</c:v>
                </c:pt>
                <c:pt idx="12">
                  <c:v>598.95247315137408</c:v>
                </c:pt>
                <c:pt idx="13">
                  <c:v>598.95247315137408</c:v>
                </c:pt>
                <c:pt idx="14">
                  <c:v>598.95247315137408</c:v>
                </c:pt>
                <c:pt idx="15">
                  <c:v>589.73074017763361</c:v>
                </c:pt>
                <c:pt idx="16">
                  <c:v>589.73074017763361</c:v>
                </c:pt>
                <c:pt idx="17">
                  <c:v>589.73074017763361</c:v>
                </c:pt>
                <c:pt idx="18">
                  <c:v>589.73074017763361</c:v>
                </c:pt>
                <c:pt idx="19">
                  <c:v>589.73074017763361</c:v>
                </c:pt>
                <c:pt idx="20">
                  <c:v>551.29556900891009</c:v>
                </c:pt>
                <c:pt idx="21">
                  <c:v>551.29556900891009</c:v>
                </c:pt>
                <c:pt idx="22">
                  <c:v>551.29556900891009</c:v>
                </c:pt>
                <c:pt idx="23">
                  <c:v>551.29556900891009</c:v>
                </c:pt>
                <c:pt idx="24">
                  <c:v>551.29556900891009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9-4350-8650-8360520BC517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CPF (FBSA)'!$I$91:$I$135</c:f>
              <c:numCache>
                <c:formatCode>0.00</c:formatCode>
                <c:ptCount val="45"/>
                <c:pt idx="0">
                  <c:v>601.61889539817309</c:v>
                </c:pt>
                <c:pt idx="1">
                  <c:v>601.61889539817309</c:v>
                </c:pt>
                <c:pt idx="2">
                  <c:v>601.61889539817309</c:v>
                </c:pt>
                <c:pt idx="3">
                  <c:v>601.61889539817309</c:v>
                </c:pt>
                <c:pt idx="4">
                  <c:v>601.61889539817309</c:v>
                </c:pt>
                <c:pt idx="5">
                  <c:v>601.61701692002953</c:v>
                </c:pt>
                <c:pt idx="6">
                  <c:v>601.61701692002953</c:v>
                </c:pt>
                <c:pt idx="7">
                  <c:v>601.61701692002953</c:v>
                </c:pt>
                <c:pt idx="8">
                  <c:v>601.61701692002953</c:v>
                </c:pt>
                <c:pt idx="9">
                  <c:v>601.61701692002953</c:v>
                </c:pt>
                <c:pt idx="10">
                  <c:v>395.10096266073145</c:v>
                </c:pt>
                <c:pt idx="11">
                  <c:v>395.10096266073145</c:v>
                </c:pt>
                <c:pt idx="12">
                  <c:v>395.10096266073145</c:v>
                </c:pt>
                <c:pt idx="13">
                  <c:v>395.10096266073145</c:v>
                </c:pt>
                <c:pt idx="14">
                  <c:v>395.10096266073145</c:v>
                </c:pt>
                <c:pt idx="15">
                  <c:v>6.8755235012007906E-3</c:v>
                </c:pt>
                <c:pt idx="16">
                  <c:v>6.8755235012007906E-3</c:v>
                </c:pt>
                <c:pt idx="17">
                  <c:v>6.8755235012007906E-3</c:v>
                </c:pt>
                <c:pt idx="18">
                  <c:v>6.8755235012007906E-3</c:v>
                </c:pt>
                <c:pt idx="19">
                  <c:v>6.8755235012007906E-3</c:v>
                </c:pt>
                <c:pt idx="20">
                  <c:v>4.1072362240294229E-8</c:v>
                </c:pt>
                <c:pt idx="21">
                  <c:v>4.1072362240294229E-8</c:v>
                </c:pt>
                <c:pt idx="22">
                  <c:v>4.1072362240294229E-8</c:v>
                </c:pt>
                <c:pt idx="23">
                  <c:v>4.1072362240294229E-8</c:v>
                </c:pt>
                <c:pt idx="24">
                  <c:v>4.1072362240294229E-8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49-4350-8650-8360520BC517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(FBSA)'!$C$136:$C$225</c:f>
              <c:numCache>
                <c:formatCode>0.00</c:formatCode>
                <c:ptCount val="90"/>
                <c:pt idx="0">
                  <c:v>639</c:v>
                </c:pt>
                <c:pt idx="1">
                  <c:v>546</c:v>
                </c:pt>
                <c:pt idx="2">
                  <c:v>606</c:v>
                </c:pt>
                <c:pt idx="3">
                  <c:v>653</c:v>
                </c:pt>
                <c:pt idx="4">
                  <c:v>576</c:v>
                </c:pt>
                <c:pt idx="5">
                  <c:v>488</c:v>
                </c:pt>
                <c:pt idx="6">
                  <c:v>591</c:v>
                </c:pt>
                <c:pt idx="7">
                  <c:v>674</c:v>
                </c:pt>
                <c:pt idx="8">
                  <c:v>626</c:v>
                </c:pt>
                <c:pt idx="9">
                  <c:v>552</c:v>
                </c:pt>
                <c:pt idx="10">
                  <c:v>636</c:v>
                </c:pt>
                <c:pt idx="11">
                  <c:v>571</c:v>
                </c:pt>
                <c:pt idx="12">
                  <c:v>604</c:v>
                </c:pt>
                <c:pt idx="13">
                  <c:v>614</c:v>
                </c:pt>
                <c:pt idx="14">
                  <c:v>512</c:v>
                </c:pt>
                <c:pt idx="15">
                  <c:v>182</c:v>
                </c:pt>
                <c:pt idx="16">
                  <c:v>219</c:v>
                </c:pt>
                <c:pt idx="17">
                  <c:v>161</c:v>
                </c:pt>
                <c:pt idx="18">
                  <c:v>252</c:v>
                </c:pt>
                <c:pt idx="19">
                  <c:v>238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  <c:pt idx="24">
                  <c:v>89</c:v>
                </c:pt>
                <c:pt idx="25">
                  <c:v>460</c:v>
                </c:pt>
                <c:pt idx="26">
                  <c:v>667</c:v>
                </c:pt>
                <c:pt idx="27">
                  <c:v>558</c:v>
                </c:pt>
                <c:pt idx="28">
                  <c:v>640</c:v>
                </c:pt>
                <c:pt idx="29">
                  <c:v>503</c:v>
                </c:pt>
                <c:pt idx="30">
                  <c:v>469</c:v>
                </c:pt>
                <c:pt idx="31">
                  <c:v>678</c:v>
                </c:pt>
                <c:pt idx="32">
                  <c:v>557</c:v>
                </c:pt>
                <c:pt idx="33">
                  <c:v>474</c:v>
                </c:pt>
                <c:pt idx="34">
                  <c:v>561</c:v>
                </c:pt>
                <c:pt idx="35">
                  <c:v>559</c:v>
                </c:pt>
                <c:pt idx="36">
                  <c:v>424</c:v>
                </c:pt>
                <c:pt idx="37">
                  <c:v>491</c:v>
                </c:pt>
                <c:pt idx="38">
                  <c:v>447</c:v>
                </c:pt>
                <c:pt idx="39">
                  <c:v>569</c:v>
                </c:pt>
                <c:pt idx="40">
                  <c:v>585</c:v>
                </c:pt>
                <c:pt idx="41">
                  <c:v>510</c:v>
                </c:pt>
                <c:pt idx="42">
                  <c:v>537</c:v>
                </c:pt>
                <c:pt idx="43">
                  <c:v>560</c:v>
                </c:pt>
                <c:pt idx="44">
                  <c:v>557</c:v>
                </c:pt>
                <c:pt idx="45">
                  <c:v>513</c:v>
                </c:pt>
                <c:pt idx="46">
                  <c:v>344</c:v>
                </c:pt>
                <c:pt idx="47">
                  <c:v>440</c:v>
                </c:pt>
                <c:pt idx="48">
                  <c:v>385</c:v>
                </c:pt>
                <c:pt idx="49">
                  <c:v>338</c:v>
                </c:pt>
                <c:pt idx="50">
                  <c:v>641</c:v>
                </c:pt>
                <c:pt idx="51">
                  <c:v>551</c:v>
                </c:pt>
                <c:pt idx="52">
                  <c:v>526</c:v>
                </c:pt>
                <c:pt idx="53">
                  <c:v>494</c:v>
                </c:pt>
                <c:pt idx="54">
                  <c:v>750</c:v>
                </c:pt>
                <c:pt idx="55">
                  <c:v>558</c:v>
                </c:pt>
                <c:pt idx="56">
                  <c:v>604</c:v>
                </c:pt>
                <c:pt idx="57">
                  <c:v>506</c:v>
                </c:pt>
                <c:pt idx="58">
                  <c:v>519</c:v>
                </c:pt>
                <c:pt idx="59">
                  <c:v>547</c:v>
                </c:pt>
                <c:pt idx="60">
                  <c:v>610</c:v>
                </c:pt>
                <c:pt idx="61">
                  <c:v>757</c:v>
                </c:pt>
                <c:pt idx="62">
                  <c:v>707</c:v>
                </c:pt>
                <c:pt idx="63">
                  <c:v>685</c:v>
                </c:pt>
                <c:pt idx="64">
                  <c:v>674</c:v>
                </c:pt>
                <c:pt idx="65">
                  <c:v>496</c:v>
                </c:pt>
                <c:pt idx="66">
                  <c:v>374</c:v>
                </c:pt>
                <c:pt idx="67">
                  <c:v>300</c:v>
                </c:pt>
                <c:pt idx="68">
                  <c:v>299</c:v>
                </c:pt>
                <c:pt idx="69">
                  <c:v>274</c:v>
                </c:pt>
                <c:pt idx="70">
                  <c:v>9</c:v>
                </c:pt>
                <c:pt idx="71">
                  <c:v>0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</c:numCache>
            </c:numRef>
          </c:xVal>
          <c:yVal>
            <c:numRef>
              <c:f>'CA - MPs CPF (FBSA)'!$I$136:$I$225</c:f>
              <c:numCache>
                <c:formatCode>0.00</c:formatCode>
                <c:ptCount val="90"/>
                <c:pt idx="0">
                  <c:v>601.6054241285085</c:v>
                </c:pt>
                <c:pt idx="1">
                  <c:v>601.6054241285085</c:v>
                </c:pt>
                <c:pt idx="2">
                  <c:v>601.6054241285085</c:v>
                </c:pt>
                <c:pt idx="3">
                  <c:v>601.6054241285085</c:v>
                </c:pt>
                <c:pt idx="4">
                  <c:v>601.6054241285085</c:v>
                </c:pt>
                <c:pt idx="5">
                  <c:v>601.46397349946892</c:v>
                </c:pt>
                <c:pt idx="6">
                  <c:v>601.46397349946892</c:v>
                </c:pt>
                <c:pt idx="7">
                  <c:v>601.46397349946892</c:v>
                </c:pt>
                <c:pt idx="8">
                  <c:v>601.46397349946892</c:v>
                </c:pt>
                <c:pt idx="9">
                  <c:v>601.46397349946892</c:v>
                </c:pt>
                <c:pt idx="10">
                  <c:v>591.12163054191387</c:v>
                </c:pt>
                <c:pt idx="11">
                  <c:v>591.12163054191387</c:v>
                </c:pt>
                <c:pt idx="12">
                  <c:v>591.12163054191387</c:v>
                </c:pt>
                <c:pt idx="13">
                  <c:v>591.12163054191387</c:v>
                </c:pt>
                <c:pt idx="14">
                  <c:v>591.12163054191387</c:v>
                </c:pt>
                <c:pt idx="15">
                  <c:v>2.0206317955203903</c:v>
                </c:pt>
                <c:pt idx="16">
                  <c:v>2.0206317955203903</c:v>
                </c:pt>
                <c:pt idx="17">
                  <c:v>2.0206317955203903</c:v>
                </c:pt>
                <c:pt idx="18">
                  <c:v>2.0206317955203903</c:v>
                </c:pt>
                <c:pt idx="19">
                  <c:v>2.0206317955203903</c:v>
                </c:pt>
                <c:pt idx="20">
                  <c:v>1.2737951981358725E-5</c:v>
                </c:pt>
                <c:pt idx="21">
                  <c:v>1.2737951981358725E-5</c:v>
                </c:pt>
                <c:pt idx="22">
                  <c:v>1.2737951981358725E-5</c:v>
                </c:pt>
                <c:pt idx="23">
                  <c:v>1.2737951981358725E-5</c:v>
                </c:pt>
                <c:pt idx="24">
                  <c:v>1.2737951981358725E-5</c:v>
                </c:pt>
                <c:pt idx="25">
                  <c:v>601.57117058561187</c:v>
                </c:pt>
                <c:pt idx="26">
                  <c:v>601.57117058561187</c:v>
                </c:pt>
                <c:pt idx="27">
                  <c:v>601.57117058561187</c:v>
                </c:pt>
                <c:pt idx="28">
                  <c:v>601.57117058561187</c:v>
                </c:pt>
                <c:pt idx="29">
                  <c:v>601.57117058561187</c:v>
                </c:pt>
                <c:pt idx="30">
                  <c:v>601.36517583889781</c:v>
                </c:pt>
                <c:pt idx="31">
                  <c:v>601.36517583889781</c:v>
                </c:pt>
                <c:pt idx="32">
                  <c:v>601.36517583889781</c:v>
                </c:pt>
                <c:pt idx="33">
                  <c:v>601.36517583889781</c:v>
                </c:pt>
                <c:pt idx="34">
                  <c:v>601.36517583889781</c:v>
                </c:pt>
                <c:pt idx="35">
                  <c:v>600.04134985136307</c:v>
                </c:pt>
                <c:pt idx="36">
                  <c:v>600.04134985136307</c:v>
                </c:pt>
                <c:pt idx="37">
                  <c:v>600.04134985136307</c:v>
                </c:pt>
                <c:pt idx="38">
                  <c:v>600.04134985136307</c:v>
                </c:pt>
                <c:pt idx="39">
                  <c:v>600.04134985136307</c:v>
                </c:pt>
                <c:pt idx="40">
                  <c:v>587.70367778924958</c:v>
                </c:pt>
                <c:pt idx="41">
                  <c:v>587.70367778924958</c:v>
                </c:pt>
                <c:pt idx="42">
                  <c:v>587.70367778924958</c:v>
                </c:pt>
                <c:pt idx="43">
                  <c:v>587.70367778924958</c:v>
                </c:pt>
                <c:pt idx="44">
                  <c:v>587.70367778924958</c:v>
                </c:pt>
                <c:pt idx="45">
                  <c:v>366.11558046611975</c:v>
                </c:pt>
                <c:pt idx="46">
                  <c:v>366.11558046611975</c:v>
                </c:pt>
                <c:pt idx="47">
                  <c:v>366.11558046611975</c:v>
                </c:pt>
                <c:pt idx="48">
                  <c:v>366.11558046611975</c:v>
                </c:pt>
                <c:pt idx="49">
                  <c:v>366.11558046611975</c:v>
                </c:pt>
                <c:pt idx="50">
                  <c:v>601.58358539816925</c:v>
                </c:pt>
                <c:pt idx="51">
                  <c:v>601.58358539816925</c:v>
                </c:pt>
                <c:pt idx="52">
                  <c:v>601.58358539816925</c:v>
                </c:pt>
                <c:pt idx="53">
                  <c:v>601.58358539816925</c:v>
                </c:pt>
                <c:pt idx="54">
                  <c:v>601.58358539816925</c:v>
                </c:pt>
                <c:pt idx="55">
                  <c:v>601.37100242683266</c:v>
                </c:pt>
                <c:pt idx="56">
                  <c:v>601.37100242683266</c:v>
                </c:pt>
                <c:pt idx="57">
                  <c:v>601.37100242683266</c:v>
                </c:pt>
                <c:pt idx="58">
                  <c:v>601.37100242683266</c:v>
                </c:pt>
                <c:pt idx="59">
                  <c:v>601.37100242683266</c:v>
                </c:pt>
                <c:pt idx="60">
                  <c:v>598.56403141818259</c:v>
                </c:pt>
                <c:pt idx="61">
                  <c:v>598.56403141818259</c:v>
                </c:pt>
                <c:pt idx="62">
                  <c:v>598.56403141818259</c:v>
                </c:pt>
                <c:pt idx="63">
                  <c:v>598.56403141818259</c:v>
                </c:pt>
                <c:pt idx="64">
                  <c:v>598.56403141818259</c:v>
                </c:pt>
                <c:pt idx="65">
                  <c:v>407.48552820376437</c:v>
                </c:pt>
                <c:pt idx="66">
                  <c:v>407.48552820376437</c:v>
                </c:pt>
                <c:pt idx="67">
                  <c:v>407.48552820376437</c:v>
                </c:pt>
                <c:pt idx="68">
                  <c:v>407.48552820376437</c:v>
                </c:pt>
                <c:pt idx="69">
                  <c:v>407.48552820376437</c:v>
                </c:pt>
                <c:pt idx="70">
                  <c:v>4.9320155024903868E-2</c:v>
                </c:pt>
                <c:pt idx="71">
                  <c:v>4.9320155024903868E-2</c:v>
                </c:pt>
                <c:pt idx="72">
                  <c:v>4.9320155024903868E-2</c:v>
                </c:pt>
                <c:pt idx="73">
                  <c:v>4.9320155024903868E-2</c:v>
                </c:pt>
                <c:pt idx="74">
                  <c:v>4.9320155024903868E-2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49-4350-8650-8360520BC517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49-4350-8650-8360520B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(FBSA)'!$I$228:$I$317</c:f>
              <c:numCache>
                <c:formatCode>General</c:formatCode>
                <c:ptCount val="90"/>
                <c:pt idx="0">
                  <c:v>0.18582791385573472</c:v>
                </c:pt>
                <c:pt idx="1">
                  <c:v>0.18582791385573472</c:v>
                </c:pt>
                <c:pt idx="2">
                  <c:v>0.18582791385573472</c:v>
                </c:pt>
                <c:pt idx="3">
                  <c:v>0.18582791385573472</c:v>
                </c:pt>
                <c:pt idx="4">
                  <c:v>0.18582791385573472</c:v>
                </c:pt>
                <c:pt idx="5">
                  <c:v>0.37165582771146943</c:v>
                </c:pt>
                <c:pt idx="6">
                  <c:v>0.37165582771146943</c:v>
                </c:pt>
                <c:pt idx="7">
                  <c:v>0.37165582771146943</c:v>
                </c:pt>
                <c:pt idx="8">
                  <c:v>0.37165582771146943</c:v>
                </c:pt>
                <c:pt idx="9">
                  <c:v>0.37165582771146943</c:v>
                </c:pt>
                <c:pt idx="10">
                  <c:v>0.74331165542293887</c:v>
                </c:pt>
                <c:pt idx="11">
                  <c:v>0.74331165542293887</c:v>
                </c:pt>
                <c:pt idx="12">
                  <c:v>0.74331165542293887</c:v>
                </c:pt>
                <c:pt idx="13">
                  <c:v>0.74331165542293887</c:v>
                </c:pt>
                <c:pt idx="14">
                  <c:v>0.74331165542293887</c:v>
                </c:pt>
                <c:pt idx="15">
                  <c:v>1.4866233108458777</c:v>
                </c:pt>
                <c:pt idx="16">
                  <c:v>1.4866233108458777</c:v>
                </c:pt>
                <c:pt idx="17">
                  <c:v>1.4866233108458777</c:v>
                </c:pt>
                <c:pt idx="18">
                  <c:v>1.4866233108458777</c:v>
                </c:pt>
                <c:pt idx="19">
                  <c:v>1.4866233108458777</c:v>
                </c:pt>
                <c:pt idx="20">
                  <c:v>2.9732466216917555</c:v>
                </c:pt>
                <c:pt idx="21">
                  <c:v>2.9732466216917555</c:v>
                </c:pt>
                <c:pt idx="22">
                  <c:v>2.9732466216917555</c:v>
                </c:pt>
                <c:pt idx="23">
                  <c:v>2.9732466216917555</c:v>
                </c:pt>
                <c:pt idx="24">
                  <c:v>2.9732466216917555</c:v>
                </c:pt>
                <c:pt idx="25">
                  <c:v>7.5831526840800467E-2</c:v>
                </c:pt>
                <c:pt idx="26">
                  <c:v>7.5831526840800467E-2</c:v>
                </c:pt>
                <c:pt idx="27">
                  <c:v>7.5831526840800467E-2</c:v>
                </c:pt>
                <c:pt idx="28">
                  <c:v>7.5831526840800467E-2</c:v>
                </c:pt>
                <c:pt idx="29">
                  <c:v>7.5831526840800467E-2</c:v>
                </c:pt>
                <c:pt idx="30">
                  <c:v>0.15166305368160093</c:v>
                </c:pt>
                <c:pt idx="31">
                  <c:v>0.15166305368160093</c:v>
                </c:pt>
                <c:pt idx="32">
                  <c:v>0.15166305368160093</c:v>
                </c:pt>
                <c:pt idx="33">
                  <c:v>0.15166305368160093</c:v>
                </c:pt>
                <c:pt idx="34">
                  <c:v>0.15166305368160093</c:v>
                </c:pt>
                <c:pt idx="35">
                  <c:v>0.30332610736320187</c:v>
                </c:pt>
                <c:pt idx="36">
                  <c:v>0.30332610736320187</c:v>
                </c:pt>
                <c:pt idx="37">
                  <c:v>0.30332610736320187</c:v>
                </c:pt>
                <c:pt idx="38">
                  <c:v>0.30332610736320187</c:v>
                </c:pt>
                <c:pt idx="39">
                  <c:v>0.30332610736320187</c:v>
                </c:pt>
                <c:pt idx="40">
                  <c:v>0.60665221472640374</c:v>
                </c:pt>
                <c:pt idx="41">
                  <c:v>0.60665221472640374</c:v>
                </c:pt>
                <c:pt idx="42">
                  <c:v>0.60665221472640374</c:v>
                </c:pt>
                <c:pt idx="43">
                  <c:v>0.60665221472640374</c:v>
                </c:pt>
                <c:pt idx="44">
                  <c:v>0.60665221472640374</c:v>
                </c:pt>
                <c:pt idx="45">
                  <c:v>1.2133044294528075</c:v>
                </c:pt>
                <c:pt idx="46">
                  <c:v>1.2133044294528075</c:v>
                </c:pt>
                <c:pt idx="47">
                  <c:v>1.2133044294528075</c:v>
                </c:pt>
                <c:pt idx="48">
                  <c:v>1.2133044294528075</c:v>
                </c:pt>
                <c:pt idx="49">
                  <c:v>1.2133044294528075</c:v>
                </c:pt>
                <c:pt idx="50">
                  <c:v>0.13082972034826759</c:v>
                </c:pt>
                <c:pt idx="51">
                  <c:v>0.13082972034826759</c:v>
                </c:pt>
                <c:pt idx="52">
                  <c:v>0.13082972034826759</c:v>
                </c:pt>
                <c:pt idx="53">
                  <c:v>0.13082972034826759</c:v>
                </c:pt>
                <c:pt idx="54">
                  <c:v>0.13082972034826759</c:v>
                </c:pt>
                <c:pt idx="55">
                  <c:v>0.26165944069653518</c:v>
                </c:pt>
                <c:pt idx="56">
                  <c:v>0.26165944069653518</c:v>
                </c:pt>
                <c:pt idx="57">
                  <c:v>0.26165944069653518</c:v>
                </c:pt>
                <c:pt idx="58">
                  <c:v>0.26165944069653518</c:v>
                </c:pt>
                <c:pt idx="59">
                  <c:v>0.26165944069653518</c:v>
                </c:pt>
                <c:pt idx="60">
                  <c:v>0.52331888139307037</c:v>
                </c:pt>
                <c:pt idx="61">
                  <c:v>0.52331888139307037</c:v>
                </c:pt>
                <c:pt idx="62">
                  <c:v>0.52331888139307037</c:v>
                </c:pt>
                <c:pt idx="63">
                  <c:v>0.52331888139307037</c:v>
                </c:pt>
                <c:pt idx="64">
                  <c:v>0.52331888139307037</c:v>
                </c:pt>
                <c:pt idx="65">
                  <c:v>1.0466377627861407</c:v>
                </c:pt>
                <c:pt idx="66">
                  <c:v>1.0466377627861407</c:v>
                </c:pt>
                <c:pt idx="67">
                  <c:v>1.0466377627861407</c:v>
                </c:pt>
                <c:pt idx="68">
                  <c:v>1.0466377627861407</c:v>
                </c:pt>
                <c:pt idx="69">
                  <c:v>1.0466377627861407</c:v>
                </c:pt>
                <c:pt idx="70">
                  <c:v>2.0932755255722815</c:v>
                </c:pt>
                <c:pt idx="71">
                  <c:v>2.0932755255722815</c:v>
                </c:pt>
                <c:pt idx="72">
                  <c:v>2.0932755255722815</c:v>
                </c:pt>
                <c:pt idx="73">
                  <c:v>2.0932755255722815</c:v>
                </c:pt>
                <c:pt idx="74">
                  <c:v>2.0932755255722815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MPs CPF (FBSA)'!$J$228:$J$317</c:f>
              <c:numCache>
                <c:formatCode>0.00</c:formatCode>
                <c:ptCount val="90"/>
                <c:pt idx="0">
                  <c:v>37.394575871491497</c:v>
                </c:pt>
                <c:pt idx="1">
                  <c:v>-55.605424128508503</c:v>
                </c:pt>
                <c:pt idx="2">
                  <c:v>4.3945758714914973</c:v>
                </c:pt>
                <c:pt idx="3">
                  <c:v>51.394575871491497</c:v>
                </c:pt>
                <c:pt idx="4">
                  <c:v>-25.605424128508503</c:v>
                </c:pt>
                <c:pt idx="5">
                  <c:v>-113.46397349946892</c:v>
                </c:pt>
                <c:pt idx="6">
                  <c:v>-10.463973499468921</c:v>
                </c:pt>
                <c:pt idx="7">
                  <c:v>72.536026500531079</c:v>
                </c:pt>
                <c:pt idx="8">
                  <c:v>24.536026500531079</c:v>
                </c:pt>
                <c:pt idx="9">
                  <c:v>-49.463973499468921</c:v>
                </c:pt>
                <c:pt idx="10">
                  <c:v>44.878369458086127</c:v>
                </c:pt>
                <c:pt idx="11">
                  <c:v>-20.121630541913873</c:v>
                </c:pt>
                <c:pt idx="12">
                  <c:v>12.878369458086127</c:v>
                </c:pt>
                <c:pt idx="13">
                  <c:v>22.878369458086127</c:v>
                </c:pt>
                <c:pt idx="14">
                  <c:v>-79.121630541913873</c:v>
                </c:pt>
                <c:pt idx="15">
                  <c:v>179.97936820447961</c:v>
                </c:pt>
                <c:pt idx="16">
                  <c:v>216.97936820447961</c:v>
                </c:pt>
                <c:pt idx="17">
                  <c:v>158.97936820447961</c:v>
                </c:pt>
                <c:pt idx="18">
                  <c:v>249.97936820447961</c:v>
                </c:pt>
                <c:pt idx="19">
                  <c:v>235.97936820447961</c:v>
                </c:pt>
                <c:pt idx="20">
                  <c:v>1.9999872620480186</c:v>
                </c:pt>
                <c:pt idx="21">
                  <c:v>2.9999872620480188</c:v>
                </c:pt>
                <c:pt idx="22">
                  <c:v>3.9999872620480188</c:v>
                </c:pt>
                <c:pt idx="23">
                  <c:v>3.9999872620480188</c:v>
                </c:pt>
                <c:pt idx="24">
                  <c:v>88.999987262048023</c:v>
                </c:pt>
                <c:pt idx="25">
                  <c:v>-141.57117058561187</c:v>
                </c:pt>
                <c:pt idx="26">
                  <c:v>65.428829414388133</c:v>
                </c:pt>
                <c:pt idx="27">
                  <c:v>-43.571170585611867</c:v>
                </c:pt>
                <c:pt idx="28">
                  <c:v>38.428829414388133</c:v>
                </c:pt>
                <c:pt idx="29">
                  <c:v>-98.571170585611867</c:v>
                </c:pt>
                <c:pt idx="30">
                  <c:v>-132.36517583889781</c:v>
                </c:pt>
                <c:pt idx="31">
                  <c:v>76.634824161102188</c:v>
                </c:pt>
                <c:pt idx="32">
                  <c:v>-44.365175838897812</c:v>
                </c:pt>
                <c:pt idx="33">
                  <c:v>-127.36517583889781</c:v>
                </c:pt>
                <c:pt idx="34">
                  <c:v>-40.365175838897812</c:v>
                </c:pt>
                <c:pt idx="35">
                  <c:v>-41.041349851363066</c:v>
                </c:pt>
                <c:pt idx="36">
                  <c:v>-176.04134985136307</c:v>
                </c:pt>
                <c:pt idx="37">
                  <c:v>-109.04134985136307</c:v>
                </c:pt>
                <c:pt idx="38">
                  <c:v>-153.04134985136307</c:v>
                </c:pt>
                <c:pt idx="39">
                  <c:v>-31.041349851363066</c:v>
                </c:pt>
                <c:pt idx="40">
                  <c:v>-2.703677789249582</c:v>
                </c:pt>
                <c:pt idx="41">
                  <c:v>-77.703677789249582</c:v>
                </c:pt>
                <c:pt idx="42">
                  <c:v>-50.703677789249582</c:v>
                </c:pt>
                <c:pt idx="43">
                  <c:v>-27.703677789249582</c:v>
                </c:pt>
                <c:pt idx="44">
                  <c:v>-30.703677789249582</c:v>
                </c:pt>
                <c:pt idx="45">
                  <c:v>146.88441953388025</c:v>
                </c:pt>
                <c:pt idx="46">
                  <c:v>-22.115580466119752</c:v>
                </c:pt>
                <c:pt idx="47">
                  <c:v>73.884419533880248</c:v>
                </c:pt>
                <c:pt idx="48">
                  <c:v>18.884419533880248</c:v>
                </c:pt>
                <c:pt idx="49">
                  <c:v>-28.115580466119752</c:v>
                </c:pt>
                <c:pt idx="50">
                  <c:v>39.416414601830752</c:v>
                </c:pt>
                <c:pt idx="51">
                  <c:v>-50.583585398169248</c:v>
                </c:pt>
                <c:pt idx="52">
                  <c:v>-75.583585398169248</c:v>
                </c:pt>
                <c:pt idx="53">
                  <c:v>-107.58358539816925</c:v>
                </c:pt>
                <c:pt idx="54">
                  <c:v>148.41641460183075</c:v>
                </c:pt>
                <c:pt idx="55">
                  <c:v>-43.371002426832661</c:v>
                </c:pt>
                <c:pt idx="56">
                  <c:v>2.6289975731673394</c:v>
                </c:pt>
                <c:pt idx="57">
                  <c:v>-95.371002426832661</c:v>
                </c:pt>
                <c:pt idx="58">
                  <c:v>-82.371002426832661</c:v>
                </c:pt>
                <c:pt idx="59">
                  <c:v>-54.371002426832661</c:v>
                </c:pt>
                <c:pt idx="60">
                  <c:v>11.435968581817406</c:v>
                </c:pt>
                <c:pt idx="61">
                  <c:v>158.43596858181741</c:v>
                </c:pt>
                <c:pt idx="62">
                  <c:v>108.43596858181741</c:v>
                </c:pt>
                <c:pt idx="63">
                  <c:v>86.435968581817406</c:v>
                </c:pt>
                <c:pt idx="64">
                  <c:v>75.435968581817406</c:v>
                </c:pt>
                <c:pt idx="65">
                  <c:v>88.514471796235625</c:v>
                </c:pt>
                <c:pt idx="66">
                  <c:v>-33.485528203764375</c:v>
                </c:pt>
                <c:pt idx="67">
                  <c:v>-107.48552820376437</c:v>
                </c:pt>
                <c:pt idx="68">
                  <c:v>-108.48552820376437</c:v>
                </c:pt>
                <c:pt idx="69">
                  <c:v>-133.48552820376437</c:v>
                </c:pt>
                <c:pt idx="70">
                  <c:v>8.9506798449750953</c:v>
                </c:pt>
                <c:pt idx="71">
                  <c:v>-4.9320155024903868E-2</c:v>
                </c:pt>
                <c:pt idx="72">
                  <c:v>2.9506798449750962</c:v>
                </c:pt>
                <c:pt idx="73">
                  <c:v>0.95067984497509617</c:v>
                </c:pt>
                <c:pt idx="74">
                  <c:v>2.9506798449750962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1-4710-8A5C-1D929D16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CPF (FBSA)'!$L$46:$L$90</c:f>
              <c:numCache>
                <c:formatCode>0.00</c:formatCode>
                <c:ptCount val="45"/>
                <c:pt idx="0">
                  <c:v>601.48830373960789</c:v>
                </c:pt>
                <c:pt idx="1">
                  <c:v>601.48830373960789</c:v>
                </c:pt>
                <c:pt idx="2">
                  <c:v>601.48830373960789</c:v>
                </c:pt>
                <c:pt idx="3">
                  <c:v>601.48830373960789</c:v>
                </c:pt>
                <c:pt idx="4">
                  <c:v>601.48830373960789</c:v>
                </c:pt>
                <c:pt idx="5">
                  <c:v>601.02800473732884</c:v>
                </c:pt>
                <c:pt idx="6">
                  <c:v>601.02800473732884</c:v>
                </c:pt>
                <c:pt idx="7">
                  <c:v>601.02800473732884</c:v>
                </c:pt>
                <c:pt idx="8">
                  <c:v>601.02800473732884</c:v>
                </c:pt>
                <c:pt idx="9">
                  <c:v>601.02800473732884</c:v>
                </c:pt>
                <c:pt idx="10">
                  <c:v>598.95247315137408</c:v>
                </c:pt>
                <c:pt idx="11">
                  <c:v>598.95247315137408</c:v>
                </c:pt>
                <c:pt idx="12">
                  <c:v>598.95247315137408</c:v>
                </c:pt>
                <c:pt idx="13">
                  <c:v>598.95247315137408</c:v>
                </c:pt>
                <c:pt idx="14">
                  <c:v>598.95247315137408</c:v>
                </c:pt>
                <c:pt idx="15">
                  <c:v>589.73074017763361</c:v>
                </c:pt>
                <c:pt idx="16">
                  <c:v>589.73074017763361</c:v>
                </c:pt>
                <c:pt idx="17">
                  <c:v>589.73074017763361</c:v>
                </c:pt>
                <c:pt idx="18">
                  <c:v>589.73074017763361</c:v>
                </c:pt>
                <c:pt idx="19">
                  <c:v>589.73074017763361</c:v>
                </c:pt>
                <c:pt idx="20">
                  <c:v>551.29556900891009</c:v>
                </c:pt>
                <c:pt idx="21">
                  <c:v>551.29556900891009</c:v>
                </c:pt>
                <c:pt idx="22">
                  <c:v>551.29556900891009</c:v>
                </c:pt>
                <c:pt idx="23">
                  <c:v>551.29556900891009</c:v>
                </c:pt>
                <c:pt idx="24">
                  <c:v>551.29556900891009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0-4FA4-A029-BF68D0ABFC9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CPF (FBSA)'!$L$91:$L$135</c:f>
              <c:numCache>
                <c:formatCode>0.00</c:formatCode>
                <c:ptCount val="45"/>
                <c:pt idx="0">
                  <c:v>601.61889539817309</c:v>
                </c:pt>
                <c:pt idx="1">
                  <c:v>601.61889539817309</c:v>
                </c:pt>
                <c:pt idx="2">
                  <c:v>601.61889539817309</c:v>
                </c:pt>
                <c:pt idx="3">
                  <c:v>601.61889539817309</c:v>
                </c:pt>
                <c:pt idx="4">
                  <c:v>601.61889539817309</c:v>
                </c:pt>
                <c:pt idx="5">
                  <c:v>601.61701692002953</c:v>
                </c:pt>
                <c:pt idx="6">
                  <c:v>601.61701692002953</c:v>
                </c:pt>
                <c:pt idx="7">
                  <c:v>601.61701692002953</c:v>
                </c:pt>
                <c:pt idx="8">
                  <c:v>601.61701692002953</c:v>
                </c:pt>
                <c:pt idx="9">
                  <c:v>601.61701692002953</c:v>
                </c:pt>
                <c:pt idx="10">
                  <c:v>395.10096266073145</c:v>
                </c:pt>
                <c:pt idx="11">
                  <c:v>395.10096266073145</c:v>
                </c:pt>
                <c:pt idx="12">
                  <c:v>395.10096266073145</c:v>
                </c:pt>
                <c:pt idx="13">
                  <c:v>395.10096266073145</c:v>
                </c:pt>
                <c:pt idx="14">
                  <c:v>395.10096266073145</c:v>
                </c:pt>
                <c:pt idx="15">
                  <c:v>6.8755235012007906E-3</c:v>
                </c:pt>
                <c:pt idx="16">
                  <c:v>6.8755235012007906E-3</c:v>
                </c:pt>
                <c:pt idx="17">
                  <c:v>6.8755235012007906E-3</c:v>
                </c:pt>
                <c:pt idx="18">
                  <c:v>6.8755235012007906E-3</c:v>
                </c:pt>
                <c:pt idx="19">
                  <c:v>6.8755235012007906E-3</c:v>
                </c:pt>
                <c:pt idx="20">
                  <c:v>4.1072362240294229E-8</c:v>
                </c:pt>
                <c:pt idx="21">
                  <c:v>4.1072362240294229E-8</c:v>
                </c:pt>
                <c:pt idx="22">
                  <c:v>4.1072362240294229E-8</c:v>
                </c:pt>
                <c:pt idx="23">
                  <c:v>4.1072362240294229E-8</c:v>
                </c:pt>
                <c:pt idx="24">
                  <c:v>4.1072362240294229E-8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0-4FA4-A029-BF68D0ABFC9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(FBSA)'!$C$136:$C$225</c:f>
              <c:numCache>
                <c:formatCode>0.00</c:formatCode>
                <c:ptCount val="90"/>
                <c:pt idx="0">
                  <c:v>639</c:v>
                </c:pt>
                <c:pt idx="1">
                  <c:v>546</c:v>
                </c:pt>
                <c:pt idx="2">
                  <c:v>606</c:v>
                </c:pt>
                <c:pt idx="3">
                  <c:v>653</c:v>
                </c:pt>
                <c:pt idx="4">
                  <c:v>576</c:v>
                </c:pt>
                <c:pt idx="5">
                  <c:v>488</c:v>
                </c:pt>
                <c:pt idx="6">
                  <c:v>591</c:v>
                </c:pt>
                <c:pt idx="7">
                  <c:v>674</c:v>
                </c:pt>
                <c:pt idx="8">
                  <c:v>626</c:v>
                </c:pt>
                <c:pt idx="9">
                  <c:v>552</c:v>
                </c:pt>
                <c:pt idx="10">
                  <c:v>636</c:v>
                </c:pt>
                <c:pt idx="11">
                  <c:v>571</c:v>
                </c:pt>
                <c:pt idx="12">
                  <c:v>604</c:v>
                </c:pt>
                <c:pt idx="13">
                  <c:v>614</c:v>
                </c:pt>
                <c:pt idx="14">
                  <c:v>512</c:v>
                </c:pt>
                <c:pt idx="15">
                  <c:v>182</c:v>
                </c:pt>
                <c:pt idx="16">
                  <c:v>219</c:v>
                </c:pt>
                <c:pt idx="17">
                  <c:v>161</c:v>
                </c:pt>
                <c:pt idx="18">
                  <c:v>252</c:v>
                </c:pt>
                <c:pt idx="19">
                  <c:v>238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  <c:pt idx="24">
                  <c:v>89</c:v>
                </c:pt>
                <c:pt idx="25">
                  <c:v>460</c:v>
                </c:pt>
                <c:pt idx="26">
                  <c:v>667</c:v>
                </c:pt>
                <c:pt idx="27">
                  <c:v>558</c:v>
                </c:pt>
                <c:pt idx="28">
                  <c:v>640</c:v>
                </c:pt>
                <c:pt idx="29">
                  <c:v>503</c:v>
                </c:pt>
                <c:pt idx="30">
                  <c:v>469</c:v>
                </c:pt>
                <c:pt idx="31">
                  <c:v>678</c:v>
                </c:pt>
                <c:pt idx="32">
                  <c:v>557</c:v>
                </c:pt>
                <c:pt idx="33">
                  <c:v>474</c:v>
                </c:pt>
                <c:pt idx="34">
                  <c:v>561</c:v>
                </c:pt>
                <c:pt idx="35">
                  <c:v>559</c:v>
                </c:pt>
                <c:pt idx="36">
                  <c:v>424</c:v>
                </c:pt>
                <c:pt idx="37">
                  <c:v>491</c:v>
                </c:pt>
                <c:pt idx="38">
                  <c:v>447</c:v>
                </c:pt>
                <c:pt idx="39">
                  <c:v>569</c:v>
                </c:pt>
                <c:pt idx="40">
                  <c:v>585</c:v>
                </c:pt>
                <c:pt idx="41">
                  <c:v>510</c:v>
                </c:pt>
                <c:pt idx="42">
                  <c:v>537</c:v>
                </c:pt>
                <c:pt idx="43">
                  <c:v>560</c:v>
                </c:pt>
                <c:pt idx="44">
                  <c:v>557</c:v>
                </c:pt>
                <c:pt idx="45">
                  <c:v>513</c:v>
                </c:pt>
                <c:pt idx="46">
                  <c:v>344</c:v>
                </c:pt>
                <c:pt idx="47">
                  <c:v>440</c:v>
                </c:pt>
                <c:pt idx="48">
                  <c:v>385</c:v>
                </c:pt>
                <c:pt idx="49">
                  <c:v>338</c:v>
                </c:pt>
                <c:pt idx="50">
                  <c:v>641</c:v>
                </c:pt>
                <c:pt idx="51">
                  <c:v>551</c:v>
                </c:pt>
                <c:pt idx="52">
                  <c:v>526</c:v>
                </c:pt>
                <c:pt idx="53">
                  <c:v>494</c:v>
                </c:pt>
                <c:pt idx="54">
                  <c:v>750</c:v>
                </c:pt>
                <c:pt idx="55">
                  <c:v>558</c:v>
                </c:pt>
                <c:pt idx="56">
                  <c:v>604</c:v>
                </c:pt>
                <c:pt idx="57">
                  <c:v>506</c:v>
                </c:pt>
                <c:pt idx="58">
                  <c:v>519</c:v>
                </c:pt>
                <c:pt idx="59">
                  <c:v>547</c:v>
                </c:pt>
                <c:pt idx="60">
                  <c:v>610</c:v>
                </c:pt>
                <c:pt idx="61">
                  <c:v>757</c:v>
                </c:pt>
                <c:pt idx="62">
                  <c:v>707</c:v>
                </c:pt>
                <c:pt idx="63">
                  <c:v>685</c:v>
                </c:pt>
                <c:pt idx="64">
                  <c:v>674</c:v>
                </c:pt>
                <c:pt idx="65">
                  <c:v>496</c:v>
                </c:pt>
                <c:pt idx="66">
                  <c:v>374</c:v>
                </c:pt>
                <c:pt idx="67">
                  <c:v>300</c:v>
                </c:pt>
                <c:pt idx="68">
                  <c:v>299</c:v>
                </c:pt>
                <c:pt idx="69">
                  <c:v>274</c:v>
                </c:pt>
                <c:pt idx="70">
                  <c:v>9</c:v>
                </c:pt>
                <c:pt idx="71">
                  <c:v>0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</c:numCache>
            </c:numRef>
          </c:xVal>
          <c:yVal>
            <c:numRef>
              <c:f>'CA - MPs CPF (FBSA)'!$L$136:$L$225</c:f>
              <c:numCache>
                <c:formatCode>0.00</c:formatCode>
                <c:ptCount val="90"/>
                <c:pt idx="0">
                  <c:v>601.60544393370594</c:v>
                </c:pt>
                <c:pt idx="1">
                  <c:v>601.60544393370594</c:v>
                </c:pt>
                <c:pt idx="2">
                  <c:v>601.60544393370594</c:v>
                </c:pt>
                <c:pt idx="3">
                  <c:v>601.60544393370594</c:v>
                </c:pt>
                <c:pt idx="4">
                  <c:v>601.60544393370594</c:v>
                </c:pt>
                <c:pt idx="5">
                  <c:v>601.4642929012017</c:v>
                </c:pt>
                <c:pt idx="6">
                  <c:v>601.4642929012017</c:v>
                </c:pt>
                <c:pt idx="7">
                  <c:v>601.4642929012017</c:v>
                </c:pt>
                <c:pt idx="8">
                  <c:v>601.4642929012017</c:v>
                </c:pt>
                <c:pt idx="9">
                  <c:v>601.4642929012017</c:v>
                </c:pt>
                <c:pt idx="10">
                  <c:v>591.16768067765656</c:v>
                </c:pt>
                <c:pt idx="11">
                  <c:v>591.16768067765656</c:v>
                </c:pt>
                <c:pt idx="12">
                  <c:v>591.16768067765656</c:v>
                </c:pt>
                <c:pt idx="13">
                  <c:v>591.16768067765656</c:v>
                </c:pt>
                <c:pt idx="14">
                  <c:v>591.16768067765656</c:v>
                </c:pt>
                <c:pt idx="15">
                  <c:v>2.0373418025180725</c:v>
                </c:pt>
                <c:pt idx="16">
                  <c:v>2.0373418025180725</c:v>
                </c:pt>
                <c:pt idx="17">
                  <c:v>2.0373418025180725</c:v>
                </c:pt>
                <c:pt idx="18">
                  <c:v>2.0373418025180725</c:v>
                </c:pt>
                <c:pt idx="19">
                  <c:v>2.0373418025180725</c:v>
                </c:pt>
                <c:pt idx="20">
                  <c:v>1.2845797747829387E-5</c:v>
                </c:pt>
                <c:pt idx="21">
                  <c:v>1.2845797747829387E-5</c:v>
                </c:pt>
                <c:pt idx="22">
                  <c:v>1.2845797747829387E-5</c:v>
                </c:pt>
                <c:pt idx="23">
                  <c:v>1.2845797747829387E-5</c:v>
                </c:pt>
                <c:pt idx="24">
                  <c:v>1.2845797747829387E-5</c:v>
                </c:pt>
                <c:pt idx="25">
                  <c:v>601.57350849748752</c:v>
                </c:pt>
                <c:pt idx="26">
                  <c:v>601.57350849748752</c:v>
                </c:pt>
                <c:pt idx="27">
                  <c:v>601.57350849748752</c:v>
                </c:pt>
                <c:pt idx="28">
                  <c:v>601.57350849748752</c:v>
                </c:pt>
                <c:pt idx="29">
                  <c:v>601.57350849748752</c:v>
                </c:pt>
                <c:pt idx="30">
                  <c:v>601.37838577183277</c:v>
                </c:pt>
                <c:pt idx="31">
                  <c:v>601.37838577183277</c:v>
                </c:pt>
                <c:pt idx="32">
                  <c:v>601.37838577183277</c:v>
                </c:pt>
                <c:pt idx="33">
                  <c:v>601.37838577183277</c:v>
                </c:pt>
                <c:pt idx="34">
                  <c:v>601.37838577183277</c:v>
                </c:pt>
                <c:pt idx="35">
                  <c:v>600.13370046663636</c:v>
                </c:pt>
                <c:pt idx="36">
                  <c:v>600.13370046663636</c:v>
                </c:pt>
                <c:pt idx="37">
                  <c:v>600.13370046663636</c:v>
                </c:pt>
                <c:pt idx="38">
                  <c:v>600.13370046663636</c:v>
                </c:pt>
                <c:pt idx="39">
                  <c:v>600.13370046663636</c:v>
                </c:pt>
                <c:pt idx="40">
                  <c:v>588.72485862198323</c:v>
                </c:pt>
                <c:pt idx="41">
                  <c:v>588.72485862198323</c:v>
                </c:pt>
                <c:pt idx="42">
                  <c:v>588.72485862198323</c:v>
                </c:pt>
                <c:pt idx="43">
                  <c:v>588.72485862198323</c:v>
                </c:pt>
                <c:pt idx="44">
                  <c:v>588.72485862198323</c:v>
                </c:pt>
                <c:pt idx="45">
                  <c:v>385.67813632308639</c:v>
                </c:pt>
                <c:pt idx="46">
                  <c:v>385.67813632308639</c:v>
                </c:pt>
                <c:pt idx="47">
                  <c:v>385.67813632308639</c:v>
                </c:pt>
                <c:pt idx="48">
                  <c:v>385.67813632308639</c:v>
                </c:pt>
                <c:pt idx="49">
                  <c:v>385.67813632308639</c:v>
                </c:pt>
                <c:pt idx="50">
                  <c:v>601.58392554811189</c:v>
                </c:pt>
                <c:pt idx="51">
                  <c:v>601.58392554811189</c:v>
                </c:pt>
                <c:pt idx="52">
                  <c:v>601.58392554811189</c:v>
                </c:pt>
                <c:pt idx="53">
                  <c:v>601.58392554811189</c:v>
                </c:pt>
                <c:pt idx="54">
                  <c:v>601.58392554811189</c:v>
                </c:pt>
                <c:pt idx="55">
                  <c:v>601.3738241091703</c:v>
                </c:pt>
                <c:pt idx="56">
                  <c:v>601.3738241091703</c:v>
                </c:pt>
                <c:pt idx="57">
                  <c:v>601.3738241091703</c:v>
                </c:pt>
                <c:pt idx="58">
                  <c:v>601.3738241091703</c:v>
                </c:pt>
                <c:pt idx="59">
                  <c:v>601.3738241091703</c:v>
                </c:pt>
                <c:pt idx="60">
                  <c:v>598.61359842925322</c:v>
                </c:pt>
                <c:pt idx="61">
                  <c:v>598.61359842925322</c:v>
                </c:pt>
                <c:pt idx="62">
                  <c:v>598.61359842925322</c:v>
                </c:pt>
                <c:pt idx="63">
                  <c:v>598.61359842925322</c:v>
                </c:pt>
                <c:pt idx="64">
                  <c:v>598.61359842925322</c:v>
                </c:pt>
                <c:pt idx="65">
                  <c:v>412.34623783508704</c:v>
                </c:pt>
                <c:pt idx="66">
                  <c:v>412.34623783508704</c:v>
                </c:pt>
                <c:pt idx="67">
                  <c:v>412.34623783508704</c:v>
                </c:pt>
                <c:pt idx="68">
                  <c:v>412.34623783508704</c:v>
                </c:pt>
                <c:pt idx="69">
                  <c:v>412.34623783508704</c:v>
                </c:pt>
                <c:pt idx="70">
                  <c:v>5.2555857192593307E-2</c:v>
                </c:pt>
                <c:pt idx="71">
                  <c:v>5.2555857192593307E-2</c:v>
                </c:pt>
                <c:pt idx="72">
                  <c:v>5.2555857192593307E-2</c:v>
                </c:pt>
                <c:pt idx="73">
                  <c:v>5.2555857192593307E-2</c:v>
                </c:pt>
                <c:pt idx="74">
                  <c:v>5.2555857192593307E-2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0-4FA4-A029-BF68D0ABFC9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E0-4FA4-A029-BF68D0ABF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(FBSA)'!$C$46:$C$90</c:f>
              <c:numCache>
                <c:formatCode>General</c:formatCode>
                <c:ptCount val="45"/>
                <c:pt idx="0">
                  <c:v>533</c:v>
                </c:pt>
                <c:pt idx="1">
                  <c:v>519</c:v>
                </c:pt>
                <c:pt idx="2">
                  <c:v>633</c:v>
                </c:pt>
                <c:pt idx="3">
                  <c:v>510</c:v>
                </c:pt>
                <c:pt idx="4">
                  <c:v>662</c:v>
                </c:pt>
                <c:pt idx="5" formatCode="0.00">
                  <c:v>584</c:v>
                </c:pt>
                <c:pt idx="6" formatCode="0.00">
                  <c:v>596</c:v>
                </c:pt>
                <c:pt idx="7" formatCode="0.00">
                  <c:v>605</c:v>
                </c:pt>
                <c:pt idx="8" formatCode="0.00">
                  <c:v>571</c:v>
                </c:pt>
                <c:pt idx="9" formatCode="0.00">
                  <c:v>622</c:v>
                </c:pt>
                <c:pt idx="10" formatCode="0.00">
                  <c:v>584</c:v>
                </c:pt>
                <c:pt idx="11" formatCode="0.00">
                  <c:v>670</c:v>
                </c:pt>
                <c:pt idx="12" formatCode="0.00">
                  <c:v>509</c:v>
                </c:pt>
                <c:pt idx="13" formatCode="0.00">
                  <c:v>413</c:v>
                </c:pt>
                <c:pt idx="14" formatCode="0.00">
                  <c:v>477</c:v>
                </c:pt>
                <c:pt idx="15" formatCode="0.00">
                  <c:v>619</c:v>
                </c:pt>
                <c:pt idx="16" formatCode="0.00">
                  <c:v>506</c:v>
                </c:pt>
                <c:pt idx="17" formatCode="0.00">
                  <c:v>629</c:v>
                </c:pt>
                <c:pt idx="18" formatCode="0.00">
                  <c:v>635</c:v>
                </c:pt>
                <c:pt idx="19" formatCode="0.00">
                  <c:v>590</c:v>
                </c:pt>
                <c:pt idx="20" formatCode="0.00">
                  <c:v>476</c:v>
                </c:pt>
                <c:pt idx="21" formatCode="0.00">
                  <c:v>674</c:v>
                </c:pt>
                <c:pt idx="22" formatCode="0.00">
                  <c:v>556</c:v>
                </c:pt>
                <c:pt idx="23" formatCode="0.00">
                  <c:v>526</c:v>
                </c:pt>
                <c:pt idx="24" formatCode="0.00">
                  <c:v>559</c:v>
                </c:pt>
              </c:numCache>
            </c:numRef>
          </c:xVal>
          <c:yVal>
            <c:numRef>
              <c:f>'CA - MPs CPF (FBSA)'!$O$46:$O$90</c:f>
              <c:numCache>
                <c:formatCode>0.00</c:formatCode>
                <c:ptCount val="45"/>
                <c:pt idx="0">
                  <c:v>601.48830373960789</c:v>
                </c:pt>
                <c:pt idx="1">
                  <c:v>601.48830373960789</c:v>
                </c:pt>
                <c:pt idx="2">
                  <c:v>601.48830373960789</c:v>
                </c:pt>
                <c:pt idx="3">
                  <c:v>601.48830373960789</c:v>
                </c:pt>
                <c:pt idx="4">
                  <c:v>601.48830373960789</c:v>
                </c:pt>
                <c:pt idx="5">
                  <c:v>601.02800473732884</c:v>
                </c:pt>
                <c:pt idx="6">
                  <c:v>601.02800473732884</c:v>
                </c:pt>
                <c:pt idx="7">
                  <c:v>601.02800473732884</c:v>
                </c:pt>
                <c:pt idx="8">
                  <c:v>601.02800473732884</c:v>
                </c:pt>
                <c:pt idx="9">
                  <c:v>601.02800473732884</c:v>
                </c:pt>
                <c:pt idx="10">
                  <c:v>598.95247315137408</c:v>
                </c:pt>
                <c:pt idx="11">
                  <c:v>598.95247315137408</c:v>
                </c:pt>
                <c:pt idx="12">
                  <c:v>598.95247315137408</c:v>
                </c:pt>
                <c:pt idx="13">
                  <c:v>598.95247315137408</c:v>
                </c:pt>
                <c:pt idx="14">
                  <c:v>598.95247315137408</c:v>
                </c:pt>
                <c:pt idx="15">
                  <c:v>589.73074017763361</c:v>
                </c:pt>
                <c:pt idx="16">
                  <c:v>589.73074017763361</c:v>
                </c:pt>
                <c:pt idx="17">
                  <c:v>589.73074017763361</c:v>
                </c:pt>
                <c:pt idx="18">
                  <c:v>589.73074017763361</c:v>
                </c:pt>
                <c:pt idx="19">
                  <c:v>589.73074017763361</c:v>
                </c:pt>
                <c:pt idx="20">
                  <c:v>551.29556900891009</c:v>
                </c:pt>
                <c:pt idx="21">
                  <c:v>551.29556900891009</c:v>
                </c:pt>
                <c:pt idx="22">
                  <c:v>551.29556900891009</c:v>
                </c:pt>
                <c:pt idx="23">
                  <c:v>551.29556900891009</c:v>
                </c:pt>
                <c:pt idx="24">
                  <c:v>551.29556900891009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7-4D6A-966C-0F978D809D9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MPs CPF (FBSA)'!$O$91:$O$135</c:f>
              <c:numCache>
                <c:formatCode>0.00</c:formatCode>
                <c:ptCount val="45"/>
                <c:pt idx="0">
                  <c:v>601.61889539817309</c:v>
                </c:pt>
                <c:pt idx="1">
                  <c:v>601.61889539817309</c:v>
                </c:pt>
                <c:pt idx="2">
                  <c:v>601.61889539817309</c:v>
                </c:pt>
                <c:pt idx="3">
                  <c:v>601.61889539817309</c:v>
                </c:pt>
                <c:pt idx="4">
                  <c:v>601.61889539817309</c:v>
                </c:pt>
                <c:pt idx="5">
                  <c:v>601.61701692002953</c:v>
                </c:pt>
                <c:pt idx="6">
                  <c:v>601.61701692002953</c:v>
                </c:pt>
                <c:pt idx="7">
                  <c:v>601.61701692002953</c:v>
                </c:pt>
                <c:pt idx="8">
                  <c:v>601.61701692002953</c:v>
                </c:pt>
                <c:pt idx="9">
                  <c:v>601.61701692002953</c:v>
                </c:pt>
                <c:pt idx="10">
                  <c:v>395.10096266073145</c:v>
                </c:pt>
                <c:pt idx="11">
                  <c:v>395.10096266073145</c:v>
                </c:pt>
                <c:pt idx="12">
                  <c:v>395.10096266073145</c:v>
                </c:pt>
                <c:pt idx="13">
                  <c:v>395.10096266073145</c:v>
                </c:pt>
                <c:pt idx="14">
                  <c:v>395.10096266073145</c:v>
                </c:pt>
                <c:pt idx="15">
                  <c:v>6.8755235012007906E-3</c:v>
                </c:pt>
                <c:pt idx="16">
                  <c:v>6.8755235012007906E-3</c:v>
                </c:pt>
                <c:pt idx="17">
                  <c:v>6.8755235012007906E-3</c:v>
                </c:pt>
                <c:pt idx="18">
                  <c:v>6.8755235012007906E-3</c:v>
                </c:pt>
                <c:pt idx="19">
                  <c:v>6.8755235012007906E-3</c:v>
                </c:pt>
                <c:pt idx="20">
                  <c:v>4.1072362240294229E-8</c:v>
                </c:pt>
                <c:pt idx="21">
                  <c:v>4.1072362240294229E-8</c:v>
                </c:pt>
                <c:pt idx="22">
                  <c:v>4.1072362240294229E-8</c:v>
                </c:pt>
                <c:pt idx="23">
                  <c:v>4.1072362240294229E-8</c:v>
                </c:pt>
                <c:pt idx="24">
                  <c:v>4.1072362240294229E-8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07-4D6A-966C-0F978D809D9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MPs CPF (FBSA)'!$C$136:$C$225</c:f>
              <c:numCache>
                <c:formatCode>0.00</c:formatCode>
                <c:ptCount val="90"/>
                <c:pt idx="0">
                  <c:v>639</c:v>
                </c:pt>
                <c:pt idx="1">
                  <c:v>546</c:v>
                </c:pt>
                <c:pt idx="2">
                  <c:v>606</c:v>
                </c:pt>
                <c:pt idx="3">
                  <c:v>653</c:v>
                </c:pt>
                <c:pt idx="4">
                  <c:v>576</c:v>
                </c:pt>
                <c:pt idx="5">
                  <c:v>488</c:v>
                </c:pt>
                <c:pt idx="6">
                  <c:v>591</c:v>
                </c:pt>
                <c:pt idx="7">
                  <c:v>674</c:v>
                </c:pt>
                <c:pt idx="8">
                  <c:v>626</c:v>
                </c:pt>
                <c:pt idx="9">
                  <c:v>552</c:v>
                </c:pt>
                <c:pt idx="10">
                  <c:v>636</c:v>
                </c:pt>
                <c:pt idx="11">
                  <c:v>571</c:v>
                </c:pt>
                <c:pt idx="12">
                  <c:v>604</c:v>
                </c:pt>
                <c:pt idx="13">
                  <c:v>614</c:v>
                </c:pt>
                <c:pt idx="14">
                  <c:v>512</c:v>
                </c:pt>
                <c:pt idx="15">
                  <c:v>182</c:v>
                </c:pt>
                <c:pt idx="16">
                  <c:v>219</c:v>
                </c:pt>
                <c:pt idx="17">
                  <c:v>161</c:v>
                </c:pt>
                <c:pt idx="18">
                  <c:v>252</c:v>
                </c:pt>
                <c:pt idx="19">
                  <c:v>238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  <c:pt idx="24">
                  <c:v>89</c:v>
                </c:pt>
                <c:pt idx="25">
                  <c:v>460</c:v>
                </c:pt>
                <c:pt idx="26">
                  <c:v>667</c:v>
                </c:pt>
                <c:pt idx="27">
                  <c:v>558</c:v>
                </c:pt>
                <c:pt idx="28">
                  <c:v>640</c:v>
                </c:pt>
                <c:pt idx="29">
                  <c:v>503</c:v>
                </c:pt>
                <c:pt idx="30">
                  <c:v>469</c:v>
                </c:pt>
                <c:pt idx="31">
                  <c:v>678</c:v>
                </c:pt>
                <c:pt idx="32">
                  <c:v>557</c:v>
                </c:pt>
                <c:pt idx="33">
                  <c:v>474</c:v>
                </c:pt>
                <c:pt idx="34">
                  <c:v>561</c:v>
                </c:pt>
                <c:pt idx="35">
                  <c:v>559</c:v>
                </c:pt>
                <c:pt idx="36">
                  <c:v>424</c:v>
                </c:pt>
                <c:pt idx="37">
                  <c:v>491</c:v>
                </c:pt>
                <c:pt idx="38">
                  <c:v>447</c:v>
                </c:pt>
                <c:pt idx="39">
                  <c:v>569</c:v>
                </c:pt>
                <c:pt idx="40">
                  <c:v>585</c:v>
                </c:pt>
                <c:pt idx="41">
                  <c:v>510</c:v>
                </c:pt>
                <c:pt idx="42">
                  <c:v>537</c:v>
                </c:pt>
                <c:pt idx="43">
                  <c:v>560</c:v>
                </c:pt>
                <c:pt idx="44">
                  <c:v>557</c:v>
                </c:pt>
                <c:pt idx="45">
                  <c:v>513</c:v>
                </c:pt>
                <c:pt idx="46">
                  <c:v>344</c:v>
                </c:pt>
                <c:pt idx="47">
                  <c:v>440</c:v>
                </c:pt>
                <c:pt idx="48">
                  <c:v>385</c:v>
                </c:pt>
                <c:pt idx="49">
                  <c:v>338</c:v>
                </c:pt>
                <c:pt idx="50">
                  <c:v>641</c:v>
                </c:pt>
                <c:pt idx="51">
                  <c:v>551</c:v>
                </c:pt>
                <c:pt idx="52">
                  <c:v>526</c:v>
                </c:pt>
                <c:pt idx="53">
                  <c:v>494</c:v>
                </c:pt>
                <c:pt idx="54">
                  <c:v>750</c:v>
                </c:pt>
                <c:pt idx="55">
                  <c:v>558</c:v>
                </c:pt>
                <c:pt idx="56">
                  <c:v>604</c:v>
                </c:pt>
                <c:pt idx="57">
                  <c:v>506</c:v>
                </c:pt>
                <c:pt idx="58">
                  <c:v>519</c:v>
                </c:pt>
                <c:pt idx="59">
                  <c:v>547</c:v>
                </c:pt>
                <c:pt idx="60">
                  <c:v>610</c:v>
                </c:pt>
                <c:pt idx="61">
                  <c:v>757</c:v>
                </c:pt>
                <c:pt idx="62">
                  <c:v>707</c:v>
                </c:pt>
                <c:pt idx="63">
                  <c:v>685</c:v>
                </c:pt>
                <c:pt idx="64">
                  <c:v>674</c:v>
                </c:pt>
                <c:pt idx="65">
                  <c:v>496</c:v>
                </c:pt>
                <c:pt idx="66">
                  <c:v>374</c:v>
                </c:pt>
                <c:pt idx="67">
                  <c:v>300</c:v>
                </c:pt>
                <c:pt idx="68">
                  <c:v>299</c:v>
                </c:pt>
                <c:pt idx="69">
                  <c:v>274</c:v>
                </c:pt>
                <c:pt idx="70">
                  <c:v>9</c:v>
                </c:pt>
                <c:pt idx="71">
                  <c:v>0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</c:numCache>
            </c:numRef>
          </c:xVal>
          <c:yVal>
            <c:numRef>
              <c:f>'CA - MPs CPF (FBSA)'!$O$136:$O$225</c:f>
              <c:numCache>
                <c:formatCode>0.00</c:formatCode>
                <c:ptCount val="90"/>
                <c:pt idx="0">
                  <c:v>601.60542964781826</c:v>
                </c:pt>
                <c:pt idx="1">
                  <c:v>601.60542964781826</c:v>
                </c:pt>
                <c:pt idx="2">
                  <c:v>601.60542964781826</c:v>
                </c:pt>
                <c:pt idx="3">
                  <c:v>601.60542964781826</c:v>
                </c:pt>
                <c:pt idx="4">
                  <c:v>601.60542964781826</c:v>
                </c:pt>
                <c:pt idx="5">
                  <c:v>601.46415151167753</c:v>
                </c:pt>
                <c:pt idx="6">
                  <c:v>601.46415151167753</c:v>
                </c:pt>
                <c:pt idx="7">
                  <c:v>601.46415151167753</c:v>
                </c:pt>
                <c:pt idx="8">
                  <c:v>601.46415151167753</c:v>
                </c:pt>
                <c:pt idx="9">
                  <c:v>601.46415151167753</c:v>
                </c:pt>
                <c:pt idx="10">
                  <c:v>591.17291862289517</c:v>
                </c:pt>
                <c:pt idx="11">
                  <c:v>591.17291862289517</c:v>
                </c:pt>
                <c:pt idx="12">
                  <c:v>591.17291862289517</c:v>
                </c:pt>
                <c:pt idx="13">
                  <c:v>591.17291862289517</c:v>
                </c:pt>
                <c:pt idx="14">
                  <c:v>591.17291862289517</c:v>
                </c:pt>
                <c:pt idx="15">
                  <c:v>2.0580508711664511</c:v>
                </c:pt>
                <c:pt idx="16">
                  <c:v>2.0580508711664511</c:v>
                </c:pt>
                <c:pt idx="17">
                  <c:v>2.0580508711664511</c:v>
                </c:pt>
                <c:pt idx="18">
                  <c:v>2.0580508711664511</c:v>
                </c:pt>
                <c:pt idx="19">
                  <c:v>2.0580508711664511</c:v>
                </c:pt>
                <c:pt idx="20">
                  <c:v>1.3225621872401826E-5</c:v>
                </c:pt>
                <c:pt idx="21">
                  <c:v>1.3225621872401826E-5</c:v>
                </c:pt>
                <c:pt idx="22">
                  <c:v>1.3225621872401826E-5</c:v>
                </c:pt>
                <c:pt idx="23">
                  <c:v>1.3225621872401826E-5</c:v>
                </c:pt>
                <c:pt idx="24">
                  <c:v>1.3225621872401826E-5</c:v>
                </c:pt>
                <c:pt idx="25">
                  <c:v>601.5712076557171</c:v>
                </c:pt>
                <c:pt idx="26">
                  <c:v>601.5712076557171</c:v>
                </c:pt>
                <c:pt idx="27">
                  <c:v>601.5712076557171</c:v>
                </c:pt>
                <c:pt idx="28">
                  <c:v>601.5712076557171</c:v>
                </c:pt>
                <c:pt idx="29">
                  <c:v>601.5712076557171</c:v>
                </c:pt>
                <c:pt idx="30">
                  <c:v>601.36559549381423</c:v>
                </c:pt>
                <c:pt idx="31">
                  <c:v>601.36559549381423</c:v>
                </c:pt>
                <c:pt idx="32">
                  <c:v>601.36559549381423</c:v>
                </c:pt>
                <c:pt idx="33">
                  <c:v>601.36559549381423</c:v>
                </c:pt>
                <c:pt idx="34">
                  <c:v>601.36559549381423</c:v>
                </c:pt>
                <c:pt idx="35">
                  <c:v>600.04723795329664</c:v>
                </c:pt>
                <c:pt idx="36">
                  <c:v>600.04723795329664</c:v>
                </c:pt>
                <c:pt idx="37">
                  <c:v>600.04723795329664</c:v>
                </c:pt>
                <c:pt idx="38">
                  <c:v>600.04723795329664</c:v>
                </c:pt>
                <c:pt idx="39">
                  <c:v>600.04723795329664</c:v>
                </c:pt>
                <c:pt idx="40">
                  <c:v>587.83478219652932</c:v>
                </c:pt>
                <c:pt idx="41">
                  <c:v>587.83478219652932</c:v>
                </c:pt>
                <c:pt idx="42">
                  <c:v>587.83478219652932</c:v>
                </c:pt>
                <c:pt idx="43">
                  <c:v>587.83478219652932</c:v>
                </c:pt>
                <c:pt idx="44">
                  <c:v>587.83478219652932</c:v>
                </c:pt>
                <c:pt idx="45">
                  <c:v>371.06533371446255</c:v>
                </c:pt>
                <c:pt idx="46">
                  <c:v>371.06533371446255</c:v>
                </c:pt>
                <c:pt idx="47">
                  <c:v>371.06533371446255</c:v>
                </c:pt>
                <c:pt idx="48">
                  <c:v>371.06533371446255</c:v>
                </c:pt>
                <c:pt idx="49">
                  <c:v>371.06533371446255</c:v>
                </c:pt>
                <c:pt idx="50">
                  <c:v>601.58360899003912</c:v>
                </c:pt>
                <c:pt idx="51">
                  <c:v>601.58360899003912</c:v>
                </c:pt>
                <c:pt idx="52">
                  <c:v>601.58360899003912</c:v>
                </c:pt>
                <c:pt idx="53">
                  <c:v>601.58360899003912</c:v>
                </c:pt>
                <c:pt idx="54">
                  <c:v>601.58360899003912</c:v>
                </c:pt>
                <c:pt idx="55">
                  <c:v>601.37139410241798</c:v>
                </c:pt>
                <c:pt idx="56">
                  <c:v>601.37139410241798</c:v>
                </c:pt>
                <c:pt idx="57">
                  <c:v>601.37139410241798</c:v>
                </c:pt>
                <c:pt idx="58">
                  <c:v>601.37139410241798</c:v>
                </c:pt>
                <c:pt idx="59">
                  <c:v>601.37139410241798</c:v>
                </c:pt>
                <c:pt idx="60">
                  <c:v>598.57781194948677</c:v>
                </c:pt>
                <c:pt idx="61">
                  <c:v>598.57781194948677</c:v>
                </c:pt>
                <c:pt idx="62">
                  <c:v>598.57781194948677</c:v>
                </c:pt>
                <c:pt idx="63">
                  <c:v>598.57781194948677</c:v>
                </c:pt>
                <c:pt idx="64">
                  <c:v>598.57781194948677</c:v>
                </c:pt>
                <c:pt idx="65">
                  <c:v>410.18115109849032</c:v>
                </c:pt>
                <c:pt idx="66">
                  <c:v>410.18115109849032</c:v>
                </c:pt>
                <c:pt idx="67">
                  <c:v>410.18115109849032</c:v>
                </c:pt>
                <c:pt idx="68">
                  <c:v>410.18115109849032</c:v>
                </c:pt>
                <c:pt idx="69">
                  <c:v>410.18115109849032</c:v>
                </c:pt>
                <c:pt idx="70">
                  <c:v>5.2905644476873424E-2</c:v>
                </c:pt>
                <c:pt idx="71">
                  <c:v>5.2905644476873424E-2</c:v>
                </c:pt>
                <c:pt idx="72">
                  <c:v>5.2905644476873424E-2</c:v>
                </c:pt>
                <c:pt idx="73">
                  <c:v>5.2905644476873424E-2</c:v>
                </c:pt>
                <c:pt idx="74">
                  <c:v>5.2905644476873424E-2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07-4D6A-966C-0F978D809D9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MPs CPF (FBSA)'!$S$2:$S$3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07-4D6A-966C-0F978D80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CPF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00-4644-A7C0-1A2F92CA210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CPF (FBSA)'!$AD$4:$AD$16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601.43825006104942</c:v>
                </c:pt>
                <c:pt idx="2">
                  <c:v>601.29900506358172</c:v>
                </c:pt>
                <c:pt idx="3">
                  <c:v>601.05252834964267</c:v>
                </c:pt>
                <c:pt idx="4">
                  <c:v>600.6164570061618</c:v>
                </c:pt>
                <c:pt idx="5">
                  <c:v>599.8456253789094</c:v>
                </c:pt>
                <c:pt idx="6">
                  <c:v>598.48515031241936</c:v>
                </c:pt>
                <c:pt idx="7">
                  <c:v>596.09052142634334</c:v>
                </c:pt>
                <c:pt idx="8">
                  <c:v>591.89578195140791</c:v>
                </c:pt>
                <c:pt idx="9">
                  <c:v>584.60904292020541</c:v>
                </c:pt>
                <c:pt idx="10">
                  <c:v>572.13347740071686</c:v>
                </c:pt>
                <c:pt idx="11">
                  <c:v>551.29556900891009</c:v>
                </c:pt>
                <c:pt idx="12">
                  <c:v>517.88636337380603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00-4644-A7C0-1A2F92CA2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(FBSA)'!$B$25:$B$45,'CA - MPs CPF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MPs CPF (FBSA)'!$C$25:$C$45,'CA - MPs CPF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3-4ED9-8A31-912CE64CF473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MPs CPF (FBSA)'!$AK$4:$AK$16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601.61889526061248</c:v>
                </c:pt>
                <c:pt idx="2">
                  <c:v>601.61888129036765</c:v>
                </c:pt>
                <c:pt idx="3">
                  <c:v>601.61755555352477</c:v>
                </c:pt>
                <c:pt idx="4">
                  <c:v>601.4917731656617</c:v>
                </c:pt>
                <c:pt idx="5">
                  <c:v>589.79001745310461</c:v>
                </c:pt>
                <c:pt idx="6">
                  <c:v>207.22112972051144</c:v>
                </c:pt>
                <c:pt idx="7">
                  <c:v>3.3125991703897766</c:v>
                </c:pt>
                <c:pt idx="8">
                  <c:v>3.509838800193435E-2</c:v>
                </c:pt>
                <c:pt idx="9">
                  <c:v>3.6987754431856457E-4</c:v>
                </c:pt>
                <c:pt idx="10">
                  <c:v>3.8976600196712252E-6</c:v>
                </c:pt>
                <c:pt idx="11">
                  <c:v>4.1072362240294322E-8</c:v>
                </c:pt>
                <c:pt idx="12">
                  <c:v>4.3280812610237088E-10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E3-4ED9-8A31-912CE64CF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CPF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B-468D-A2D2-7DA95CA238B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MPs CPF (FBSA)'!$AD$20:$AD$32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601.43825006104942</c:v>
                </c:pt>
                <c:pt idx="2">
                  <c:v>601.29900506358172</c:v>
                </c:pt>
                <c:pt idx="3">
                  <c:v>601.05252834964267</c:v>
                </c:pt>
                <c:pt idx="4">
                  <c:v>600.6164570061618</c:v>
                </c:pt>
                <c:pt idx="5">
                  <c:v>599.8456253789094</c:v>
                </c:pt>
                <c:pt idx="6">
                  <c:v>598.48515031241936</c:v>
                </c:pt>
                <c:pt idx="7">
                  <c:v>596.09052142634334</c:v>
                </c:pt>
                <c:pt idx="8">
                  <c:v>591.89578195140791</c:v>
                </c:pt>
                <c:pt idx="9">
                  <c:v>584.60904292020541</c:v>
                </c:pt>
                <c:pt idx="10">
                  <c:v>572.13347740071686</c:v>
                </c:pt>
                <c:pt idx="11">
                  <c:v>551.29556900891009</c:v>
                </c:pt>
                <c:pt idx="12">
                  <c:v>517.88636337380603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BB-468D-A2D2-7DA95CA23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(FBSA)'!$B$25:$B$45,'CA - MPs CPF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MPs CPF (FBSA)'!$C$25:$C$45,'CA - MPs CPF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37-48CC-90E0-816CE5FA48B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MPs CPF (FBSA)'!$AK$20:$AK$32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601.61889526061248</c:v>
                </c:pt>
                <c:pt idx="2">
                  <c:v>601.61888129036765</c:v>
                </c:pt>
                <c:pt idx="3">
                  <c:v>601.61755555352477</c:v>
                </c:pt>
                <c:pt idx="4">
                  <c:v>601.4917731656617</c:v>
                </c:pt>
                <c:pt idx="5">
                  <c:v>589.79001745310461</c:v>
                </c:pt>
                <c:pt idx="6">
                  <c:v>207.22112972051144</c:v>
                </c:pt>
                <c:pt idx="7">
                  <c:v>3.3125991703897766</c:v>
                </c:pt>
                <c:pt idx="8">
                  <c:v>3.509838800193435E-2</c:v>
                </c:pt>
                <c:pt idx="9">
                  <c:v>3.6987754431856457E-4</c:v>
                </c:pt>
                <c:pt idx="10">
                  <c:v>3.8976600196712252E-6</c:v>
                </c:pt>
                <c:pt idx="11">
                  <c:v>4.1072362240294322E-8</c:v>
                </c:pt>
                <c:pt idx="12">
                  <c:v>4.3280812610237088E-10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37-48CC-90E0-816CE5FA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CPF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3-44DB-99D3-C0F2F41B500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CPF (FBSA)'!$AD$37:$AD$49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601.43825006104942</c:v>
                </c:pt>
                <c:pt idx="2">
                  <c:v>601.29900506358172</c:v>
                </c:pt>
                <c:pt idx="3">
                  <c:v>601.05252834964267</c:v>
                </c:pt>
                <c:pt idx="4">
                  <c:v>600.6164570061618</c:v>
                </c:pt>
                <c:pt idx="5">
                  <c:v>599.8456253789094</c:v>
                </c:pt>
                <c:pt idx="6">
                  <c:v>598.48515031241936</c:v>
                </c:pt>
                <c:pt idx="7">
                  <c:v>596.09052142634334</c:v>
                </c:pt>
                <c:pt idx="8">
                  <c:v>591.89578195140791</c:v>
                </c:pt>
                <c:pt idx="9">
                  <c:v>584.60904292020541</c:v>
                </c:pt>
                <c:pt idx="10">
                  <c:v>572.13347740071686</c:v>
                </c:pt>
                <c:pt idx="11">
                  <c:v>551.29556900891009</c:v>
                </c:pt>
                <c:pt idx="12" formatCode="0.00">
                  <c:v>517.88636337380603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43-44DB-99D3-C0F2F41B5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MPs CPF (FBSA)'!$A$25:$A$90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</c:numCache>
            </c:numRef>
          </c:xVal>
          <c:yVal>
            <c:numRef>
              <c:f>'CA - MPs CPF (FBSA)'!$C$25:$C$90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533</c:v>
                </c:pt>
                <c:pt idx="22" formatCode="General">
                  <c:v>519</c:v>
                </c:pt>
                <c:pt idx="23" formatCode="General">
                  <c:v>633</c:v>
                </c:pt>
                <c:pt idx="24" formatCode="General">
                  <c:v>510</c:v>
                </c:pt>
                <c:pt idx="25" formatCode="General">
                  <c:v>662</c:v>
                </c:pt>
                <c:pt idx="26">
                  <c:v>584</c:v>
                </c:pt>
                <c:pt idx="27">
                  <c:v>596</c:v>
                </c:pt>
                <c:pt idx="28">
                  <c:v>605</c:v>
                </c:pt>
                <c:pt idx="29">
                  <c:v>571</c:v>
                </c:pt>
                <c:pt idx="30">
                  <c:v>622</c:v>
                </c:pt>
                <c:pt idx="31">
                  <c:v>584</c:v>
                </c:pt>
                <c:pt idx="32">
                  <c:v>670</c:v>
                </c:pt>
                <c:pt idx="33">
                  <c:v>509</c:v>
                </c:pt>
                <c:pt idx="34">
                  <c:v>413</c:v>
                </c:pt>
                <c:pt idx="35">
                  <c:v>477</c:v>
                </c:pt>
                <c:pt idx="36">
                  <c:v>619</c:v>
                </c:pt>
                <c:pt idx="37">
                  <c:v>506</c:v>
                </c:pt>
                <c:pt idx="38">
                  <c:v>629</c:v>
                </c:pt>
                <c:pt idx="39">
                  <c:v>635</c:v>
                </c:pt>
                <c:pt idx="40">
                  <c:v>590</c:v>
                </c:pt>
                <c:pt idx="41">
                  <c:v>476</c:v>
                </c:pt>
                <c:pt idx="42">
                  <c:v>674</c:v>
                </c:pt>
                <c:pt idx="43">
                  <c:v>556</c:v>
                </c:pt>
                <c:pt idx="44">
                  <c:v>526</c:v>
                </c:pt>
                <c:pt idx="45">
                  <c:v>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6-42ED-8A8F-38A4F0618BB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MPs CPF (FBSA)'!$AD$54:$AD$66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601.43825006104942</c:v>
                </c:pt>
                <c:pt idx="2">
                  <c:v>601.29900506358172</c:v>
                </c:pt>
                <c:pt idx="3">
                  <c:v>601.05252834964267</c:v>
                </c:pt>
                <c:pt idx="4">
                  <c:v>600.6164570061618</c:v>
                </c:pt>
                <c:pt idx="5">
                  <c:v>599.8456253789094</c:v>
                </c:pt>
                <c:pt idx="6">
                  <c:v>598.48515031241936</c:v>
                </c:pt>
                <c:pt idx="7">
                  <c:v>596.09052142634334</c:v>
                </c:pt>
                <c:pt idx="8">
                  <c:v>591.89578195140791</c:v>
                </c:pt>
                <c:pt idx="9">
                  <c:v>584.60904292020541</c:v>
                </c:pt>
                <c:pt idx="10">
                  <c:v>572.13347740071686</c:v>
                </c:pt>
                <c:pt idx="11">
                  <c:v>551.29556900891009</c:v>
                </c:pt>
                <c:pt idx="12" formatCode="0.00">
                  <c:v>517.88636337380603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6-42ED-8A8F-38A4F061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(FBSA)'!$B$25:$B$45,'CA - MPs CPF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MPs CPF (FBSA)'!$C$25:$C$45,'CA - MPs CPF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B8-43B5-A476-870B93B56EB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MPs CPF (FBSA)'!$AK$38:$AK$50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601.61889526061248</c:v>
                </c:pt>
                <c:pt idx="2">
                  <c:v>601.61888129036765</c:v>
                </c:pt>
                <c:pt idx="3">
                  <c:v>601.61755555352477</c:v>
                </c:pt>
                <c:pt idx="4">
                  <c:v>601.4917731656617</c:v>
                </c:pt>
                <c:pt idx="5">
                  <c:v>589.79001745310461</c:v>
                </c:pt>
                <c:pt idx="6">
                  <c:v>207.22112972051144</c:v>
                </c:pt>
                <c:pt idx="7">
                  <c:v>3.3125991703897766</c:v>
                </c:pt>
                <c:pt idx="8">
                  <c:v>3.509838800193435E-2</c:v>
                </c:pt>
                <c:pt idx="9">
                  <c:v>3.6987754431856457E-4</c:v>
                </c:pt>
                <c:pt idx="10">
                  <c:v>3.8976600196712252E-6</c:v>
                </c:pt>
                <c:pt idx="11">
                  <c:v>4.1072362240294322E-8</c:v>
                </c:pt>
                <c:pt idx="12" formatCode="0.00">
                  <c:v>4.3280812610237088E-10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B8-43B5-A476-870B93B5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MPs CPF (FBSA)'!$B$25:$B$45,'CA - MPs CPF (FBSA)'!$B$91:$B$135)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MPs CPF (FBSA)'!$C$25:$C$45,'CA - MPs CPF (FBSA)'!$C$91:$C$135)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B3-4D74-BD8F-0C649A4DAAAE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MPs CPF (FBSA)'!$AJ$54:$AJ$66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MPs CPF (FBSA)'!$AK$54:$AK$66</c:f>
              <c:numCache>
                <c:formatCode>General</c:formatCode>
                <c:ptCount val="13"/>
                <c:pt idx="0">
                  <c:v>601.61889540939455</c:v>
                </c:pt>
                <c:pt idx="1">
                  <c:v>601.61889526061248</c:v>
                </c:pt>
                <c:pt idx="2">
                  <c:v>601.61888129036765</c:v>
                </c:pt>
                <c:pt idx="3">
                  <c:v>601.61755555352477</c:v>
                </c:pt>
                <c:pt idx="4">
                  <c:v>601.4917731656617</c:v>
                </c:pt>
                <c:pt idx="5">
                  <c:v>589.79001745310461</c:v>
                </c:pt>
                <c:pt idx="6">
                  <c:v>207.22112972051144</c:v>
                </c:pt>
                <c:pt idx="7">
                  <c:v>3.3125991703897766</c:v>
                </c:pt>
                <c:pt idx="8">
                  <c:v>3.509838800193435E-2</c:v>
                </c:pt>
                <c:pt idx="9">
                  <c:v>3.6987754431856457E-4</c:v>
                </c:pt>
                <c:pt idx="10">
                  <c:v>3.8976600196712252E-6</c:v>
                </c:pt>
                <c:pt idx="11">
                  <c:v>4.1072362240294322E-8</c:v>
                </c:pt>
                <c:pt idx="12" formatCode="0.00">
                  <c:v>4.3280812610237088E-10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B3-4D74-BD8F-0C649A4DA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0556517207422318"/>
          <c:y val="3.57154574097421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14817757169287"/>
          <c:y val="0.1500049211209169"/>
          <c:w val="0.55557304013495123"/>
          <c:h val="0.560732681332951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(MPs)'!$E$46:$E$90</c:f>
              <c:numCache>
                <c:formatCode>0.00</c:formatCode>
                <c:ptCount val="45"/>
                <c:pt idx="0">
                  <c:v>575.68104214224104</c:v>
                </c:pt>
                <c:pt idx="1">
                  <c:v>575.68104214224104</c:v>
                </c:pt>
                <c:pt idx="2">
                  <c:v>575.68104214224104</c:v>
                </c:pt>
                <c:pt idx="3">
                  <c:v>575.68104214224104</c:v>
                </c:pt>
                <c:pt idx="4">
                  <c:v>575.68104214224104</c:v>
                </c:pt>
                <c:pt idx="5">
                  <c:v>480.42266944972704</c:v>
                </c:pt>
                <c:pt idx="6">
                  <c:v>480.42266944972704</c:v>
                </c:pt>
                <c:pt idx="7">
                  <c:v>480.42266944972704</c:v>
                </c:pt>
                <c:pt idx="8">
                  <c:v>480.42266944972704</c:v>
                </c:pt>
                <c:pt idx="9">
                  <c:v>480.42266944972704</c:v>
                </c:pt>
                <c:pt idx="10">
                  <c:v>258.51649334607635</c:v>
                </c:pt>
                <c:pt idx="11">
                  <c:v>258.51649334607635</c:v>
                </c:pt>
                <c:pt idx="12">
                  <c:v>258.51649334607635</c:v>
                </c:pt>
                <c:pt idx="13">
                  <c:v>258.51649334607635</c:v>
                </c:pt>
                <c:pt idx="14">
                  <c:v>258.51649334607635</c:v>
                </c:pt>
                <c:pt idx="15">
                  <c:v>76.121472122013913</c:v>
                </c:pt>
                <c:pt idx="16">
                  <c:v>76.121472122013913</c:v>
                </c:pt>
                <c:pt idx="17">
                  <c:v>76.121472122013913</c:v>
                </c:pt>
                <c:pt idx="18">
                  <c:v>76.121472122013913</c:v>
                </c:pt>
                <c:pt idx="19">
                  <c:v>76.121472122013913</c:v>
                </c:pt>
                <c:pt idx="20">
                  <c:v>16.334975254186567</c:v>
                </c:pt>
                <c:pt idx="21">
                  <c:v>16.334975254186567</c:v>
                </c:pt>
                <c:pt idx="22">
                  <c:v>16.334975254186567</c:v>
                </c:pt>
                <c:pt idx="23">
                  <c:v>16.334975254186567</c:v>
                </c:pt>
                <c:pt idx="24">
                  <c:v>16.334975254186567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7-4A6C-B388-1193DDB044AE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CPF FBSA (MPs)'!$E$91:$E$135</c:f>
              <c:numCache>
                <c:formatCode>0.00</c:formatCode>
                <c:ptCount val="45"/>
                <c:pt idx="0">
                  <c:v>604.29455997201148</c:v>
                </c:pt>
                <c:pt idx="1">
                  <c:v>604.29455997201148</c:v>
                </c:pt>
                <c:pt idx="2">
                  <c:v>604.29455997201148</c:v>
                </c:pt>
                <c:pt idx="3">
                  <c:v>604.29455997201148</c:v>
                </c:pt>
                <c:pt idx="4">
                  <c:v>604.29455997201148</c:v>
                </c:pt>
                <c:pt idx="5">
                  <c:v>604.25998883607178</c:v>
                </c:pt>
                <c:pt idx="6">
                  <c:v>604.25998883607178</c:v>
                </c:pt>
                <c:pt idx="7">
                  <c:v>604.25998883607178</c:v>
                </c:pt>
                <c:pt idx="8">
                  <c:v>604.25998883607178</c:v>
                </c:pt>
                <c:pt idx="9">
                  <c:v>604.25998883607178</c:v>
                </c:pt>
                <c:pt idx="10">
                  <c:v>396.24396007890437</c:v>
                </c:pt>
                <c:pt idx="11">
                  <c:v>396.24396007890437</c:v>
                </c:pt>
                <c:pt idx="12">
                  <c:v>396.24396007890437</c:v>
                </c:pt>
                <c:pt idx="13">
                  <c:v>396.24396007890437</c:v>
                </c:pt>
                <c:pt idx="14">
                  <c:v>396.24396007890437</c:v>
                </c:pt>
                <c:pt idx="15">
                  <c:v>0.12539581810265632</c:v>
                </c:pt>
                <c:pt idx="16">
                  <c:v>0.12539581810265632</c:v>
                </c:pt>
                <c:pt idx="17">
                  <c:v>0.12539581810265632</c:v>
                </c:pt>
                <c:pt idx="18">
                  <c:v>0.12539581810265632</c:v>
                </c:pt>
                <c:pt idx="19">
                  <c:v>0.12539581810265632</c:v>
                </c:pt>
                <c:pt idx="20">
                  <c:v>1.3667969210161758E-5</c:v>
                </c:pt>
                <c:pt idx="21">
                  <c:v>1.3667969210161758E-5</c:v>
                </c:pt>
                <c:pt idx="22">
                  <c:v>1.3667969210161758E-5</c:v>
                </c:pt>
                <c:pt idx="23">
                  <c:v>1.3667969210161758E-5</c:v>
                </c:pt>
                <c:pt idx="24">
                  <c:v>1.3667969210161758E-5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17-4A6C-B388-1193DDB044AE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(MPs)'!$C$136:$C$225</c:f>
              <c:numCache>
                <c:formatCode>0.00</c:formatCode>
                <c:ptCount val="90"/>
                <c:pt idx="0">
                  <c:v>506</c:v>
                </c:pt>
                <c:pt idx="1">
                  <c:v>571</c:v>
                </c:pt>
                <c:pt idx="2">
                  <c:v>567</c:v>
                </c:pt>
                <c:pt idx="3">
                  <c:v>623</c:v>
                </c:pt>
                <c:pt idx="4">
                  <c:v>714</c:v>
                </c:pt>
                <c:pt idx="5">
                  <c:v>552</c:v>
                </c:pt>
                <c:pt idx="6">
                  <c:v>619</c:v>
                </c:pt>
                <c:pt idx="7">
                  <c:v>638</c:v>
                </c:pt>
                <c:pt idx="8">
                  <c:v>725</c:v>
                </c:pt>
                <c:pt idx="9">
                  <c:v>550</c:v>
                </c:pt>
                <c:pt idx="10">
                  <c:v>578</c:v>
                </c:pt>
                <c:pt idx="11">
                  <c:v>528</c:v>
                </c:pt>
                <c:pt idx="12">
                  <c:v>442</c:v>
                </c:pt>
                <c:pt idx="13">
                  <c:v>599</c:v>
                </c:pt>
                <c:pt idx="14">
                  <c:v>449</c:v>
                </c:pt>
                <c:pt idx="15">
                  <c:v>9</c:v>
                </c:pt>
                <c:pt idx="16">
                  <c:v>46</c:v>
                </c:pt>
                <c:pt idx="17">
                  <c:v>13</c:v>
                </c:pt>
                <c:pt idx="19">
                  <c:v>82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483</c:v>
                </c:pt>
                <c:pt idx="26">
                  <c:v>363</c:v>
                </c:pt>
                <c:pt idx="27">
                  <c:v>688</c:v>
                </c:pt>
                <c:pt idx="28">
                  <c:v>450</c:v>
                </c:pt>
                <c:pt idx="29">
                  <c:v>537</c:v>
                </c:pt>
                <c:pt idx="30">
                  <c:v>532</c:v>
                </c:pt>
                <c:pt idx="31">
                  <c:v>580</c:v>
                </c:pt>
                <c:pt idx="32">
                  <c:v>446</c:v>
                </c:pt>
                <c:pt idx="33">
                  <c:v>468</c:v>
                </c:pt>
                <c:pt idx="34">
                  <c:v>527</c:v>
                </c:pt>
                <c:pt idx="35">
                  <c:v>393</c:v>
                </c:pt>
                <c:pt idx="36">
                  <c:v>380</c:v>
                </c:pt>
                <c:pt idx="37">
                  <c:v>341</c:v>
                </c:pt>
                <c:pt idx="38">
                  <c:v>358</c:v>
                </c:pt>
                <c:pt idx="39">
                  <c:v>349</c:v>
                </c:pt>
                <c:pt idx="40">
                  <c:v>0</c:v>
                </c:pt>
                <c:pt idx="41">
                  <c:v>25</c:v>
                </c:pt>
                <c:pt idx="42">
                  <c:v>70</c:v>
                </c:pt>
                <c:pt idx="43">
                  <c:v>38</c:v>
                </c:pt>
                <c:pt idx="44">
                  <c:v>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510</c:v>
                </c:pt>
                <c:pt idx="51">
                  <c:v>541</c:v>
                </c:pt>
                <c:pt idx="52">
                  <c:v>602</c:v>
                </c:pt>
                <c:pt idx="53">
                  <c:v>505</c:v>
                </c:pt>
                <c:pt idx="54">
                  <c:v>726</c:v>
                </c:pt>
                <c:pt idx="55">
                  <c:v>492</c:v>
                </c:pt>
                <c:pt idx="56">
                  <c:v>487</c:v>
                </c:pt>
                <c:pt idx="57">
                  <c:v>414</c:v>
                </c:pt>
                <c:pt idx="58">
                  <c:v>529</c:v>
                </c:pt>
                <c:pt idx="59">
                  <c:v>492</c:v>
                </c:pt>
                <c:pt idx="60">
                  <c:v>442</c:v>
                </c:pt>
                <c:pt idx="61">
                  <c:v>417</c:v>
                </c:pt>
                <c:pt idx="62">
                  <c:v>446</c:v>
                </c:pt>
                <c:pt idx="63">
                  <c:v>379</c:v>
                </c:pt>
                <c:pt idx="64">
                  <c:v>333</c:v>
                </c:pt>
                <c:pt idx="65">
                  <c:v>58</c:v>
                </c:pt>
                <c:pt idx="66">
                  <c:v>28</c:v>
                </c:pt>
                <c:pt idx="67">
                  <c:v>71</c:v>
                </c:pt>
                <c:pt idx="68">
                  <c:v>35</c:v>
                </c:pt>
                <c:pt idx="69">
                  <c:v>56</c:v>
                </c:pt>
                <c:pt idx="70">
                  <c:v>0</c:v>
                </c:pt>
                <c:pt idx="71">
                  <c:v>0</c:v>
                </c:pt>
                <c:pt idx="72">
                  <c:v>6</c:v>
                </c:pt>
                <c:pt idx="74">
                  <c:v>0</c:v>
                </c:pt>
              </c:numCache>
            </c:numRef>
          </c:xVal>
          <c:yVal>
            <c:numRef>
              <c:f>'CA - CPF FBSA (MPs)'!$E$136:$E$225</c:f>
              <c:numCache>
                <c:formatCode>0.00</c:formatCode>
                <c:ptCount val="90"/>
                <c:pt idx="0">
                  <c:v>601.93176221273347</c:v>
                </c:pt>
                <c:pt idx="1">
                  <c:v>601.93176221273347</c:v>
                </c:pt>
                <c:pt idx="2">
                  <c:v>601.93176221273347</c:v>
                </c:pt>
                <c:pt idx="3">
                  <c:v>601.93176221273347</c:v>
                </c:pt>
                <c:pt idx="4">
                  <c:v>601.93176221273347</c:v>
                </c:pt>
                <c:pt idx="5">
                  <c:v>580.72164313707776</c:v>
                </c:pt>
                <c:pt idx="6">
                  <c:v>580.72164313707776</c:v>
                </c:pt>
                <c:pt idx="7">
                  <c:v>580.72164313707776</c:v>
                </c:pt>
                <c:pt idx="8">
                  <c:v>580.72164313707776</c:v>
                </c:pt>
                <c:pt idx="9">
                  <c:v>580.72164313707776</c:v>
                </c:pt>
                <c:pt idx="10">
                  <c:v>304.97760657021109</c:v>
                </c:pt>
                <c:pt idx="11">
                  <c:v>304.97760657021109</c:v>
                </c:pt>
                <c:pt idx="12">
                  <c:v>304.97760657021109</c:v>
                </c:pt>
                <c:pt idx="13">
                  <c:v>304.97760657021109</c:v>
                </c:pt>
                <c:pt idx="14">
                  <c:v>304.97760657021109</c:v>
                </c:pt>
                <c:pt idx="15">
                  <c:v>2.5559678775165819</c:v>
                </c:pt>
                <c:pt idx="16">
                  <c:v>2.5559678775165819</c:v>
                </c:pt>
                <c:pt idx="17">
                  <c:v>2.5559678775165819</c:v>
                </c:pt>
                <c:pt idx="19">
                  <c:v>2.5559678775165819</c:v>
                </c:pt>
                <c:pt idx="20">
                  <c:v>5.7737750840109109E-4</c:v>
                </c:pt>
                <c:pt idx="21">
                  <c:v>5.7737750840109109E-4</c:v>
                </c:pt>
                <c:pt idx="22">
                  <c:v>5.7737750840109109E-4</c:v>
                </c:pt>
                <c:pt idx="23">
                  <c:v>5.7737750840109109E-4</c:v>
                </c:pt>
                <c:pt idx="24">
                  <c:v>5.7737750840109109E-4</c:v>
                </c:pt>
                <c:pt idx="25">
                  <c:v>586.46200517185935</c:v>
                </c:pt>
                <c:pt idx="26">
                  <c:v>586.46200517185935</c:v>
                </c:pt>
                <c:pt idx="27">
                  <c:v>586.46200517185935</c:v>
                </c:pt>
                <c:pt idx="28">
                  <c:v>586.46200517185935</c:v>
                </c:pt>
                <c:pt idx="29">
                  <c:v>586.46200517185935</c:v>
                </c:pt>
                <c:pt idx="30">
                  <c:v>510.415809240312</c:v>
                </c:pt>
                <c:pt idx="31">
                  <c:v>510.415809240312</c:v>
                </c:pt>
                <c:pt idx="32">
                  <c:v>510.415809240312</c:v>
                </c:pt>
                <c:pt idx="33">
                  <c:v>510.415809240312</c:v>
                </c:pt>
                <c:pt idx="34">
                  <c:v>510.415809240312</c:v>
                </c:pt>
                <c:pt idx="35">
                  <c:v>266.06919627227467</c:v>
                </c:pt>
                <c:pt idx="36">
                  <c:v>266.06919627227467</c:v>
                </c:pt>
                <c:pt idx="37">
                  <c:v>266.06919627227467</c:v>
                </c:pt>
                <c:pt idx="38">
                  <c:v>266.06919627227467</c:v>
                </c:pt>
                <c:pt idx="39">
                  <c:v>266.06919627227467</c:v>
                </c:pt>
                <c:pt idx="40">
                  <c:v>48.068018331658479</c:v>
                </c:pt>
                <c:pt idx="41">
                  <c:v>48.068018331658479</c:v>
                </c:pt>
                <c:pt idx="42">
                  <c:v>48.068018331658479</c:v>
                </c:pt>
                <c:pt idx="43">
                  <c:v>48.068018331658479</c:v>
                </c:pt>
                <c:pt idx="44">
                  <c:v>48.068018331658479</c:v>
                </c:pt>
                <c:pt idx="45">
                  <c:v>2.9913456790313422</c:v>
                </c:pt>
                <c:pt idx="46">
                  <c:v>2.9913456790313422</c:v>
                </c:pt>
                <c:pt idx="47">
                  <c:v>2.9913456790313422</c:v>
                </c:pt>
                <c:pt idx="48">
                  <c:v>2.9913456790313422</c:v>
                </c:pt>
                <c:pt idx="49">
                  <c:v>2.9913456790313422</c:v>
                </c:pt>
                <c:pt idx="50">
                  <c:v>595.56136771727085</c:v>
                </c:pt>
                <c:pt idx="51">
                  <c:v>595.56136771727085</c:v>
                </c:pt>
                <c:pt idx="52">
                  <c:v>595.56136771727085</c:v>
                </c:pt>
                <c:pt idx="53">
                  <c:v>595.56136771727085</c:v>
                </c:pt>
                <c:pt idx="54">
                  <c:v>595.56136771727085</c:v>
                </c:pt>
                <c:pt idx="55">
                  <c:v>544.87011777307021</c:v>
                </c:pt>
                <c:pt idx="56">
                  <c:v>544.87011777307021</c:v>
                </c:pt>
                <c:pt idx="57">
                  <c:v>544.87011777307021</c:v>
                </c:pt>
                <c:pt idx="58">
                  <c:v>544.87011777307021</c:v>
                </c:pt>
                <c:pt idx="59">
                  <c:v>544.87011777307021</c:v>
                </c:pt>
                <c:pt idx="60">
                  <c:v>278.79178109780651</c:v>
                </c:pt>
                <c:pt idx="61">
                  <c:v>278.79178109780651</c:v>
                </c:pt>
                <c:pt idx="62">
                  <c:v>278.79178109780651</c:v>
                </c:pt>
                <c:pt idx="63">
                  <c:v>278.79178109780651</c:v>
                </c:pt>
                <c:pt idx="64">
                  <c:v>278.79178109780651</c:v>
                </c:pt>
                <c:pt idx="65">
                  <c:v>18.90450144672538</c:v>
                </c:pt>
                <c:pt idx="66">
                  <c:v>18.90450144672538</c:v>
                </c:pt>
                <c:pt idx="67">
                  <c:v>18.90450144672538</c:v>
                </c:pt>
                <c:pt idx="68">
                  <c:v>18.90450144672538</c:v>
                </c:pt>
                <c:pt idx="69">
                  <c:v>18.90450144672538</c:v>
                </c:pt>
                <c:pt idx="70">
                  <c:v>6.5324293312362003E-2</c:v>
                </c:pt>
                <c:pt idx="71">
                  <c:v>6.5324293312362003E-2</c:v>
                </c:pt>
                <c:pt idx="72">
                  <c:v>6.5324293312362003E-2</c:v>
                </c:pt>
                <c:pt idx="74">
                  <c:v>6.5324293312362003E-2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17-4A6C-B388-1193DDB044A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17-4A6C-B388-1193DDB04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935"/>
        <c:axId val="1"/>
      </c:scatterChart>
      <c:valAx>
        <c:axId val="1010831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79438812820367"/>
              <c:y val="0.839313249128939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722528202361648E-2"/>
              <c:y val="0.37144075706131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93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641489720074002"/>
          <c:y val="0.6000196844836676"/>
          <c:w val="0.14931025453626814"/>
          <c:h val="0.153576466861891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551603288306172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241013434726397"/>
          <c:w val="0.62850541862258569"/>
          <c:h val="0.45879601574276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(MPs)'!$E$228:$E$317</c:f>
              <c:numCache>
                <c:formatCode>General</c:formatCode>
                <c:ptCount val="90"/>
                <c:pt idx="0">
                  <c:v>0.24918625128371213</c:v>
                </c:pt>
                <c:pt idx="1">
                  <c:v>0.24918625128371213</c:v>
                </c:pt>
                <c:pt idx="2">
                  <c:v>0.24918625128371213</c:v>
                </c:pt>
                <c:pt idx="3">
                  <c:v>0.24918625128371213</c:v>
                </c:pt>
                <c:pt idx="4">
                  <c:v>0.24918625128371213</c:v>
                </c:pt>
                <c:pt idx="5">
                  <c:v>0.49837250256742427</c:v>
                </c:pt>
                <c:pt idx="6">
                  <c:v>0.49837250256742427</c:v>
                </c:pt>
                <c:pt idx="7">
                  <c:v>0.49837250256742427</c:v>
                </c:pt>
                <c:pt idx="8">
                  <c:v>0.49837250256742427</c:v>
                </c:pt>
                <c:pt idx="9">
                  <c:v>0.49837250256742427</c:v>
                </c:pt>
                <c:pt idx="10">
                  <c:v>0.99674500513484854</c:v>
                </c:pt>
                <c:pt idx="11">
                  <c:v>0.99674500513484854</c:v>
                </c:pt>
                <c:pt idx="12">
                  <c:v>0.99674500513484854</c:v>
                </c:pt>
                <c:pt idx="13">
                  <c:v>0.99674500513484854</c:v>
                </c:pt>
                <c:pt idx="14">
                  <c:v>0.99674500513484854</c:v>
                </c:pt>
                <c:pt idx="15">
                  <c:v>1.9934900102696971</c:v>
                </c:pt>
                <c:pt idx="16">
                  <c:v>1.9934900102696971</c:v>
                </c:pt>
                <c:pt idx="17">
                  <c:v>1.9934900102696971</c:v>
                </c:pt>
                <c:pt idx="18">
                  <c:v>0</c:v>
                </c:pt>
                <c:pt idx="19">
                  <c:v>1.9934900102696971</c:v>
                </c:pt>
                <c:pt idx="20">
                  <c:v>3.9869800205393942</c:v>
                </c:pt>
                <c:pt idx="21">
                  <c:v>3.9869800205393942</c:v>
                </c:pt>
                <c:pt idx="22">
                  <c:v>3.9869800205393942</c:v>
                </c:pt>
                <c:pt idx="23">
                  <c:v>3.9869800205393942</c:v>
                </c:pt>
                <c:pt idx="24">
                  <c:v>3.9869800205393942</c:v>
                </c:pt>
                <c:pt idx="25">
                  <c:v>0.27144024357386348</c:v>
                </c:pt>
                <c:pt idx="26">
                  <c:v>0.27144024357386348</c:v>
                </c:pt>
                <c:pt idx="27">
                  <c:v>0.27144024357386348</c:v>
                </c:pt>
                <c:pt idx="28">
                  <c:v>0.27144024357386348</c:v>
                </c:pt>
                <c:pt idx="29">
                  <c:v>0.27144024357386348</c:v>
                </c:pt>
                <c:pt idx="30">
                  <c:v>0.54288048714772696</c:v>
                </c:pt>
                <c:pt idx="31">
                  <c:v>0.54288048714772696</c:v>
                </c:pt>
                <c:pt idx="32">
                  <c:v>0.54288048714772696</c:v>
                </c:pt>
                <c:pt idx="33">
                  <c:v>0.54288048714772696</c:v>
                </c:pt>
                <c:pt idx="34">
                  <c:v>0.54288048714772696</c:v>
                </c:pt>
                <c:pt idx="35">
                  <c:v>1.0857609742954539</c:v>
                </c:pt>
                <c:pt idx="36">
                  <c:v>1.0857609742954539</c:v>
                </c:pt>
                <c:pt idx="37">
                  <c:v>1.0857609742954539</c:v>
                </c:pt>
                <c:pt idx="38">
                  <c:v>1.0857609742954539</c:v>
                </c:pt>
                <c:pt idx="39">
                  <c:v>1.0857609742954539</c:v>
                </c:pt>
                <c:pt idx="40">
                  <c:v>2.1715219485909079</c:v>
                </c:pt>
                <c:pt idx="41">
                  <c:v>2.1715219485909079</c:v>
                </c:pt>
                <c:pt idx="42">
                  <c:v>2.1715219485909079</c:v>
                </c:pt>
                <c:pt idx="43">
                  <c:v>2.1715219485909079</c:v>
                </c:pt>
                <c:pt idx="44">
                  <c:v>2.1715219485909079</c:v>
                </c:pt>
                <c:pt idx="45">
                  <c:v>4.3430438971818157</c:v>
                </c:pt>
                <c:pt idx="46">
                  <c:v>4.3430438971818157</c:v>
                </c:pt>
                <c:pt idx="47">
                  <c:v>4.3430438971818157</c:v>
                </c:pt>
                <c:pt idx="48">
                  <c:v>4.3430438971818157</c:v>
                </c:pt>
                <c:pt idx="49">
                  <c:v>4.3430438971818157</c:v>
                </c:pt>
                <c:pt idx="50">
                  <c:v>0.26031324742878781</c:v>
                </c:pt>
                <c:pt idx="51">
                  <c:v>0.26031324742878781</c:v>
                </c:pt>
                <c:pt idx="52">
                  <c:v>0.26031324742878781</c:v>
                </c:pt>
                <c:pt idx="53">
                  <c:v>0.26031324742878781</c:v>
                </c:pt>
                <c:pt idx="54">
                  <c:v>0.26031324742878781</c:v>
                </c:pt>
                <c:pt idx="55">
                  <c:v>0.52062649485757562</c:v>
                </c:pt>
                <c:pt idx="56">
                  <c:v>0.52062649485757562</c:v>
                </c:pt>
                <c:pt idx="57">
                  <c:v>0.52062649485757562</c:v>
                </c:pt>
                <c:pt idx="58">
                  <c:v>0.52062649485757562</c:v>
                </c:pt>
                <c:pt idx="59">
                  <c:v>0.52062649485757562</c:v>
                </c:pt>
                <c:pt idx="60">
                  <c:v>1.0412529897151512</c:v>
                </c:pt>
                <c:pt idx="61">
                  <c:v>1.0412529897151512</c:v>
                </c:pt>
                <c:pt idx="62">
                  <c:v>1.0412529897151512</c:v>
                </c:pt>
                <c:pt idx="63">
                  <c:v>1.0412529897151512</c:v>
                </c:pt>
                <c:pt idx="64">
                  <c:v>1.0412529897151512</c:v>
                </c:pt>
                <c:pt idx="65">
                  <c:v>2.0825059794303025</c:v>
                </c:pt>
                <c:pt idx="66">
                  <c:v>2.0825059794303025</c:v>
                </c:pt>
                <c:pt idx="67">
                  <c:v>2.0825059794303025</c:v>
                </c:pt>
                <c:pt idx="68">
                  <c:v>2.0825059794303025</c:v>
                </c:pt>
                <c:pt idx="69">
                  <c:v>2.0825059794303025</c:v>
                </c:pt>
                <c:pt idx="70">
                  <c:v>4.1650119588606049</c:v>
                </c:pt>
                <c:pt idx="71">
                  <c:v>4.1650119588606049</c:v>
                </c:pt>
                <c:pt idx="72">
                  <c:v>4.1650119588606049</c:v>
                </c:pt>
                <c:pt idx="73">
                  <c:v>0</c:v>
                </c:pt>
                <c:pt idx="74">
                  <c:v>4.1650119588606049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(MPs)'!$F$228:$F$317</c:f>
              <c:numCache>
                <c:formatCode>0.00</c:formatCode>
                <c:ptCount val="90"/>
                <c:pt idx="0">
                  <c:v>-95.931762212733474</c:v>
                </c:pt>
                <c:pt idx="1">
                  <c:v>-30.931762212733474</c:v>
                </c:pt>
                <c:pt idx="2">
                  <c:v>-34.931762212733474</c:v>
                </c:pt>
                <c:pt idx="3">
                  <c:v>21.068237787266526</c:v>
                </c:pt>
                <c:pt idx="4">
                  <c:v>112.06823778726653</c:v>
                </c:pt>
                <c:pt idx="5">
                  <c:v>-28.721643137077763</c:v>
                </c:pt>
                <c:pt idx="6">
                  <c:v>38.278356862922237</c:v>
                </c:pt>
                <c:pt idx="7">
                  <c:v>57.278356862922237</c:v>
                </c:pt>
                <c:pt idx="8">
                  <c:v>144.27835686292224</c:v>
                </c:pt>
                <c:pt idx="9">
                  <c:v>-30.721643137077763</c:v>
                </c:pt>
                <c:pt idx="10">
                  <c:v>273.02239342978891</c:v>
                </c:pt>
                <c:pt idx="11">
                  <c:v>223.02239342978891</c:v>
                </c:pt>
                <c:pt idx="12">
                  <c:v>137.02239342978891</c:v>
                </c:pt>
                <c:pt idx="13">
                  <c:v>294.02239342978891</c:v>
                </c:pt>
                <c:pt idx="14">
                  <c:v>144.02239342978891</c:v>
                </c:pt>
                <c:pt idx="15">
                  <c:v>6.4440321224834181</c:v>
                </c:pt>
                <c:pt idx="16">
                  <c:v>43.444032122483421</c:v>
                </c:pt>
                <c:pt idx="17">
                  <c:v>10.444032122483417</c:v>
                </c:pt>
                <c:pt idx="18">
                  <c:v>0</c:v>
                </c:pt>
                <c:pt idx="19">
                  <c:v>79.444032122483421</c:v>
                </c:pt>
                <c:pt idx="20">
                  <c:v>-5.7737750840109109E-4</c:v>
                </c:pt>
                <c:pt idx="21">
                  <c:v>-5.7737750840109109E-4</c:v>
                </c:pt>
                <c:pt idx="22">
                  <c:v>-5.7737750840109109E-4</c:v>
                </c:pt>
                <c:pt idx="23">
                  <c:v>-5.7737750840109109E-4</c:v>
                </c:pt>
                <c:pt idx="24">
                  <c:v>-5.7737750840109109E-4</c:v>
                </c:pt>
                <c:pt idx="25">
                  <c:v>-103.46200517185935</c:v>
                </c:pt>
                <c:pt idx="26">
                  <c:v>-223.46200517185935</c:v>
                </c:pt>
                <c:pt idx="27">
                  <c:v>101.53799482814065</c:v>
                </c:pt>
                <c:pt idx="28">
                  <c:v>-136.46200517185935</c:v>
                </c:pt>
                <c:pt idx="29">
                  <c:v>-49.462005171859346</c:v>
                </c:pt>
                <c:pt idx="30">
                  <c:v>21.584190759687999</c:v>
                </c:pt>
                <c:pt idx="31">
                  <c:v>69.584190759687999</c:v>
                </c:pt>
                <c:pt idx="32">
                  <c:v>-64.415809240312001</c:v>
                </c:pt>
                <c:pt idx="33">
                  <c:v>-42.415809240312001</c:v>
                </c:pt>
                <c:pt idx="34">
                  <c:v>16.584190759687999</c:v>
                </c:pt>
                <c:pt idx="35">
                  <c:v>126.93080372772533</c:v>
                </c:pt>
                <c:pt idx="36">
                  <c:v>113.93080372772533</c:v>
                </c:pt>
                <c:pt idx="37">
                  <c:v>74.930803727725333</c:v>
                </c:pt>
                <c:pt idx="38">
                  <c:v>91.930803727725333</c:v>
                </c:pt>
                <c:pt idx="39">
                  <c:v>82.930803727725333</c:v>
                </c:pt>
                <c:pt idx="40">
                  <c:v>-48.068018331658479</c:v>
                </c:pt>
                <c:pt idx="41">
                  <c:v>-23.068018331658479</c:v>
                </c:pt>
                <c:pt idx="42">
                  <c:v>21.931981668341521</c:v>
                </c:pt>
                <c:pt idx="43">
                  <c:v>-10.068018331658479</c:v>
                </c:pt>
                <c:pt idx="44">
                  <c:v>1.9319816683415212</c:v>
                </c:pt>
                <c:pt idx="45">
                  <c:v>-2.9913456790313422</c:v>
                </c:pt>
                <c:pt idx="46">
                  <c:v>-2.9913456790313422</c:v>
                </c:pt>
                <c:pt idx="47">
                  <c:v>-2.9913456790313422</c:v>
                </c:pt>
                <c:pt idx="48">
                  <c:v>-2.9913456790313422</c:v>
                </c:pt>
                <c:pt idx="49">
                  <c:v>-2.9913456790313422</c:v>
                </c:pt>
                <c:pt idx="50">
                  <c:v>-85.561367717270855</c:v>
                </c:pt>
                <c:pt idx="51">
                  <c:v>-54.561367717270855</c:v>
                </c:pt>
                <c:pt idx="52">
                  <c:v>6.4386322827291451</c:v>
                </c:pt>
                <c:pt idx="53">
                  <c:v>-90.561367717270855</c:v>
                </c:pt>
                <c:pt idx="54">
                  <c:v>130.43863228272915</c:v>
                </c:pt>
                <c:pt idx="55">
                  <c:v>-52.870117773070206</c:v>
                </c:pt>
                <c:pt idx="56">
                  <c:v>-57.870117773070206</c:v>
                </c:pt>
                <c:pt idx="57">
                  <c:v>-130.87011777307021</c:v>
                </c:pt>
                <c:pt idx="58">
                  <c:v>-15.870117773070206</c:v>
                </c:pt>
                <c:pt idx="59">
                  <c:v>-52.870117773070206</c:v>
                </c:pt>
                <c:pt idx="60">
                  <c:v>163.20821890219349</c:v>
                </c:pt>
                <c:pt idx="61">
                  <c:v>138.20821890219349</c:v>
                </c:pt>
                <c:pt idx="62">
                  <c:v>167.20821890219349</c:v>
                </c:pt>
                <c:pt idx="63">
                  <c:v>100.20821890219349</c:v>
                </c:pt>
                <c:pt idx="64">
                  <c:v>54.208218902193494</c:v>
                </c:pt>
                <c:pt idx="65">
                  <c:v>39.095498553274624</c:v>
                </c:pt>
                <c:pt idx="66">
                  <c:v>9.09549855327462</c:v>
                </c:pt>
                <c:pt idx="67">
                  <c:v>52.095498553274624</c:v>
                </c:pt>
                <c:pt idx="68">
                  <c:v>16.09549855327462</c:v>
                </c:pt>
                <c:pt idx="69">
                  <c:v>37.095498553274624</c:v>
                </c:pt>
                <c:pt idx="70">
                  <c:v>-6.5324293312362003E-2</c:v>
                </c:pt>
                <c:pt idx="71">
                  <c:v>-6.5324293312362003E-2</c:v>
                </c:pt>
                <c:pt idx="72">
                  <c:v>5.9346757066876377</c:v>
                </c:pt>
                <c:pt idx="73">
                  <c:v>0</c:v>
                </c:pt>
                <c:pt idx="74">
                  <c:v>-6.5324293312362003E-2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7-4B3D-B7C9-FB25A9AC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367"/>
        <c:axId val="1"/>
      </c:scatterChart>
      <c:valAx>
        <c:axId val="10108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024252951767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19954539388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3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(MPs)'!$L$228:$L$317</c:f>
              <c:numCache>
                <c:formatCode>General</c:formatCode>
                <c:ptCount val="90"/>
                <c:pt idx="0">
                  <c:v>0.24918625128371213</c:v>
                </c:pt>
                <c:pt idx="1">
                  <c:v>0.24918625128371213</c:v>
                </c:pt>
                <c:pt idx="2">
                  <c:v>0.24918625128371213</c:v>
                </c:pt>
                <c:pt idx="3">
                  <c:v>0.24918625128371213</c:v>
                </c:pt>
                <c:pt idx="4">
                  <c:v>0.24918625128371213</c:v>
                </c:pt>
                <c:pt idx="5">
                  <c:v>0.49837250256742427</c:v>
                </c:pt>
                <c:pt idx="6">
                  <c:v>0.49837250256742427</c:v>
                </c:pt>
                <c:pt idx="7">
                  <c:v>0.49837250256742427</c:v>
                </c:pt>
                <c:pt idx="8">
                  <c:v>0.49837250256742427</c:v>
                </c:pt>
                <c:pt idx="9">
                  <c:v>0.49837250256742427</c:v>
                </c:pt>
                <c:pt idx="10">
                  <c:v>0.99674500513484854</c:v>
                </c:pt>
                <c:pt idx="11">
                  <c:v>0.99674500513484854</c:v>
                </c:pt>
                <c:pt idx="12">
                  <c:v>0.99674500513484854</c:v>
                </c:pt>
                <c:pt idx="13">
                  <c:v>0.99674500513484854</c:v>
                </c:pt>
                <c:pt idx="14">
                  <c:v>0.99674500513484854</c:v>
                </c:pt>
                <c:pt idx="15">
                  <c:v>1.9934900102696971</c:v>
                </c:pt>
                <c:pt idx="16">
                  <c:v>1.9934900102696971</c:v>
                </c:pt>
                <c:pt idx="17">
                  <c:v>1.9934900102696971</c:v>
                </c:pt>
                <c:pt idx="18">
                  <c:v>0</c:v>
                </c:pt>
                <c:pt idx="19">
                  <c:v>1.9934900102696971</c:v>
                </c:pt>
                <c:pt idx="20">
                  <c:v>3.9869800205393942</c:v>
                </c:pt>
                <c:pt idx="21">
                  <c:v>3.9869800205393942</c:v>
                </c:pt>
                <c:pt idx="22">
                  <c:v>3.9869800205393942</c:v>
                </c:pt>
                <c:pt idx="23">
                  <c:v>3.9869800205393942</c:v>
                </c:pt>
                <c:pt idx="24">
                  <c:v>3.9869800205393942</c:v>
                </c:pt>
                <c:pt idx="25">
                  <c:v>0.27144024357386348</c:v>
                </c:pt>
                <c:pt idx="26">
                  <c:v>0.27144024357386348</c:v>
                </c:pt>
                <c:pt idx="27">
                  <c:v>0.27144024357386348</c:v>
                </c:pt>
                <c:pt idx="28">
                  <c:v>0.27144024357386348</c:v>
                </c:pt>
                <c:pt idx="29">
                  <c:v>0.27144024357386348</c:v>
                </c:pt>
                <c:pt idx="30">
                  <c:v>0.54288048714772696</c:v>
                </c:pt>
                <c:pt idx="31">
                  <c:v>0.54288048714772696</c:v>
                </c:pt>
                <c:pt idx="32">
                  <c:v>0.54288048714772696</c:v>
                </c:pt>
                <c:pt idx="33">
                  <c:v>0.54288048714772696</c:v>
                </c:pt>
                <c:pt idx="34">
                  <c:v>0.54288048714772696</c:v>
                </c:pt>
                <c:pt idx="35">
                  <c:v>1.0857609742954539</c:v>
                </c:pt>
                <c:pt idx="36">
                  <c:v>1.0857609742954539</c:v>
                </c:pt>
                <c:pt idx="37">
                  <c:v>1.0857609742954539</c:v>
                </c:pt>
                <c:pt idx="38">
                  <c:v>1.0857609742954539</c:v>
                </c:pt>
                <c:pt idx="39">
                  <c:v>1.0857609742954539</c:v>
                </c:pt>
                <c:pt idx="40">
                  <c:v>2.1715219485909079</c:v>
                </c:pt>
                <c:pt idx="41">
                  <c:v>2.1715219485909079</c:v>
                </c:pt>
                <c:pt idx="42">
                  <c:v>2.1715219485909079</c:v>
                </c:pt>
                <c:pt idx="43">
                  <c:v>2.1715219485909079</c:v>
                </c:pt>
                <c:pt idx="44">
                  <c:v>2.1715219485909079</c:v>
                </c:pt>
                <c:pt idx="45">
                  <c:v>4.3430438971818157</c:v>
                </c:pt>
                <c:pt idx="46">
                  <c:v>4.3430438971818157</c:v>
                </c:pt>
                <c:pt idx="47">
                  <c:v>4.3430438971818157</c:v>
                </c:pt>
                <c:pt idx="48">
                  <c:v>4.3430438971818157</c:v>
                </c:pt>
                <c:pt idx="49">
                  <c:v>4.3430438971818157</c:v>
                </c:pt>
                <c:pt idx="50">
                  <c:v>0.26031324742878781</c:v>
                </c:pt>
                <c:pt idx="51">
                  <c:v>0.26031324742878781</c:v>
                </c:pt>
                <c:pt idx="52">
                  <c:v>0.26031324742878781</c:v>
                </c:pt>
                <c:pt idx="53">
                  <c:v>0.26031324742878781</c:v>
                </c:pt>
                <c:pt idx="54">
                  <c:v>0.26031324742878781</c:v>
                </c:pt>
                <c:pt idx="55">
                  <c:v>0.52062649485757562</c:v>
                </c:pt>
                <c:pt idx="56">
                  <c:v>0.52062649485757562</c:v>
                </c:pt>
                <c:pt idx="57">
                  <c:v>0.52062649485757562</c:v>
                </c:pt>
                <c:pt idx="58">
                  <c:v>0.52062649485757562</c:v>
                </c:pt>
                <c:pt idx="59">
                  <c:v>0.52062649485757562</c:v>
                </c:pt>
                <c:pt idx="60">
                  <c:v>1.0412529897151512</c:v>
                </c:pt>
                <c:pt idx="61">
                  <c:v>1.0412529897151512</c:v>
                </c:pt>
                <c:pt idx="62">
                  <c:v>1.0412529897151512</c:v>
                </c:pt>
                <c:pt idx="63">
                  <c:v>1.0412529897151512</c:v>
                </c:pt>
                <c:pt idx="64">
                  <c:v>1.0412529897151512</c:v>
                </c:pt>
                <c:pt idx="65">
                  <c:v>2.0825059794303025</c:v>
                </c:pt>
                <c:pt idx="66">
                  <c:v>2.0825059794303025</c:v>
                </c:pt>
                <c:pt idx="67">
                  <c:v>2.0825059794303025</c:v>
                </c:pt>
                <c:pt idx="68">
                  <c:v>2.0825059794303025</c:v>
                </c:pt>
                <c:pt idx="69">
                  <c:v>2.0825059794303025</c:v>
                </c:pt>
                <c:pt idx="70">
                  <c:v>4.1650119588606049</c:v>
                </c:pt>
                <c:pt idx="71">
                  <c:v>4.1650119588606049</c:v>
                </c:pt>
                <c:pt idx="72">
                  <c:v>4.1650119588606049</c:v>
                </c:pt>
                <c:pt idx="73">
                  <c:v>0</c:v>
                </c:pt>
                <c:pt idx="74">
                  <c:v>4.1650119588606049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(MPs)'!$M$228:$M$317</c:f>
              <c:numCache>
                <c:formatCode>0.00</c:formatCode>
                <c:ptCount val="90"/>
                <c:pt idx="0">
                  <c:v>-97.012116723758709</c:v>
                </c:pt>
                <c:pt idx="1">
                  <c:v>-32.012116723758709</c:v>
                </c:pt>
                <c:pt idx="2">
                  <c:v>-36.012116723758709</c:v>
                </c:pt>
                <c:pt idx="3">
                  <c:v>19.987883276241291</c:v>
                </c:pt>
                <c:pt idx="4">
                  <c:v>110.98788327624129</c:v>
                </c:pt>
                <c:pt idx="5">
                  <c:v>-40.874318463514896</c:v>
                </c:pt>
                <c:pt idx="6">
                  <c:v>26.125681536485104</c:v>
                </c:pt>
                <c:pt idx="7">
                  <c:v>45.125681536485104</c:v>
                </c:pt>
                <c:pt idx="8">
                  <c:v>132.1256815364851</c:v>
                </c:pt>
                <c:pt idx="9">
                  <c:v>-42.874318463514896</c:v>
                </c:pt>
                <c:pt idx="10">
                  <c:v>123.77965249896749</c:v>
                </c:pt>
                <c:pt idx="11">
                  <c:v>73.779652498967494</c:v>
                </c:pt>
                <c:pt idx="12">
                  <c:v>-12.220347501032506</c:v>
                </c:pt>
                <c:pt idx="13">
                  <c:v>144.77965249896749</c:v>
                </c:pt>
                <c:pt idx="14">
                  <c:v>-5.2203475010325064</c:v>
                </c:pt>
                <c:pt idx="15">
                  <c:v>-9.0845581782382574</c:v>
                </c:pt>
                <c:pt idx="16">
                  <c:v>27.915441821761743</c:v>
                </c:pt>
                <c:pt idx="17">
                  <c:v>-5.0845581782382574</c:v>
                </c:pt>
                <c:pt idx="18">
                  <c:v>0</c:v>
                </c:pt>
                <c:pt idx="19">
                  <c:v>63.915441821761746</c:v>
                </c:pt>
                <c:pt idx="20">
                  <c:v>-8.0256135202091562E-3</c:v>
                </c:pt>
                <c:pt idx="21">
                  <c:v>-8.0256135202091562E-3</c:v>
                </c:pt>
                <c:pt idx="22">
                  <c:v>-8.0256135202091562E-3</c:v>
                </c:pt>
                <c:pt idx="23">
                  <c:v>-8.0256135202091562E-3</c:v>
                </c:pt>
                <c:pt idx="24">
                  <c:v>-8.0256135202091562E-3</c:v>
                </c:pt>
                <c:pt idx="25">
                  <c:v>-109.14841616518311</c:v>
                </c:pt>
                <c:pt idx="26">
                  <c:v>-229.14841616518311</c:v>
                </c:pt>
                <c:pt idx="27">
                  <c:v>95.851583834816893</c:v>
                </c:pt>
                <c:pt idx="28">
                  <c:v>-142.14841616518311</c:v>
                </c:pt>
                <c:pt idx="29">
                  <c:v>-55.148416165183107</c:v>
                </c:pt>
                <c:pt idx="30">
                  <c:v>-6.7473630586511035</c:v>
                </c:pt>
                <c:pt idx="31">
                  <c:v>41.252636941348896</c:v>
                </c:pt>
                <c:pt idx="32">
                  <c:v>-92.747363058651104</c:v>
                </c:pt>
                <c:pt idx="33">
                  <c:v>-70.747363058651104</c:v>
                </c:pt>
                <c:pt idx="34">
                  <c:v>-11.747363058651104</c:v>
                </c:pt>
                <c:pt idx="35">
                  <c:v>58.991738593351215</c:v>
                </c:pt>
                <c:pt idx="36">
                  <c:v>45.991738593351215</c:v>
                </c:pt>
                <c:pt idx="37">
                  <c:v>6.9917385933512151</c:v>
                </c:pt>
                <c:pt idx="38">
                  <c:v>23.991738593351215</c:v>
                </c:pt>
                <c:pt idx="39">
                  <c:v>14.991738593351215</c:v>
                </c:pt>
                <c:pt idx="40">
                  <c:v>-77.599192616801929</c:v>
                </c:pt>
                <c:pt idx="41">
                  <c:v>-52.599192616801929</c:v>
                </c:pt>
                <c:pt idx="42">
                  <c:v>-7.599192616801929</c:v>
                </c:pt>
                <c:pt idx="43">
                  <c:v>-39.599192616801929</c:v>
                </c:pt>
                <c:pt idx="44">
                  <c:v>-27.599192616801929</c:v>
                </c:pt>
                <c:pt idx="45">
                  <c:v>-6.2107976842468631</c:v>
                </c:pt>
                <c:pt idx="46">
                  <c:v>-6.2107976842468631</c:v>
                </c:pt>
                <c:pt idx="47">
                  <c:v>-6.2107976842468631</c:v>
                </c:pt>
                <c:pt idx="48">
                  <c:v>-6.2107976842468631</c:v>
                </c:pt>
                <c:pt idx="49">
                  <c:v>-6.2107976842468631</c:v>
                </c:pt>
                <c:pt idx="50">
                  <c:v>-89.671984269951054</c:v>
                </c:pt>
                <c:pt idx="51">
                  <c:v>-58.671984269951054</c:v>
                </c:pt>
                <c:pt idx="52">
                  <c:v>2.3280157300489464</c:v>
                </c:pt>
                <c:pt idx="53">
                  <c:v>-94.671984269951054</c:v>
                </c:pt>
                <c:pt idx="54">
                  <c:v>126.32801573004895</c:v>
                </c:pt>
                <c:pt idx="55">
                  <c:v>-81.694864095249159</c:v>
                </c:pt>
                <c:pt idx="56">
                  <c:v>-86.694864095249159</c:v>
                </c:pt>
                <c:pt idx="57">
                  <c:v>-159.69486409524916</c:v>
                </c:pt>
                <c:pt idx="58">
                  <c:v>-44.694864095249159</c:v>
                </c:pt>
                <c:pt idx="59">
                  <c:v>-81.694864095249159</c:v>
                </c:pt>
                <c:pt idx="60">
                  <c:v>35.542989983661982</c:v>
                </c:pt>
                <c:pt idx="61">
                  <c:v>10.542989983661982</c:v>
                </c:pt>
                <c:pt idx="62">
                  <c:v>39.542989983661982</c:v>
                </c:pt>
                <c:pt idx="63">
                  <c:v>-27.457010016338018</c:v>
                </c:pt>
                <c:pt idx="64">
                  <c:v>-73.457010016338018</c:v>
                </c:pt>
                <c:pt idx="65">
                  <c:v>-5.5552344320497724</c:v>
                </c:pt>
                <c:pt idx="66">
                  <c:v>-35.555234432049772</c:v>
                </c:pt>
                <c:pt idx="67">
                  <c:v>7.4447655679502276</c:v>
                </c:pt>
                <c:pt idx="68">
                  <c:v>-28.555234432049772</c:v>
                </c:pt>
                <c:pt idx="69">
                  <c:v>-7.5552344320497724</c:v>
                </c:pt>
                <c:pt idx="70">
                  <c:v>-0.68656571507888908</c:v>
                </c:pt>
                <c:pt idx="71">
                  <c:v>-0.68656571507888908</c:v>
                </c:pt>
                <c:pt idx="72">
                  <c:v>5.3134342849211107</c:v>
                </c:pt>
                <c:pt idx="73">
                  <c:v>0</c:v>
                </c:pt>
                <c:pt idx="74">
                  <c:v>-0.68656571507888908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5-4E3A-88E9-7F53B5269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0863"/>
        <c:axId val="1"/>
      </c:scatterChart>
      <c:valAx>
        <c:axId val="101084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08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(MPs)'!$O$228:$O$317</c:f>
              <c:numCache>
                <c:formatCode>General</c:formatCode>
                <c:ptCount val="90"/>
                <c:pt idx="0">
                  <c:v>0.24918625128371213</c:v>
                </c:pt>
                <c:pt idx="1">
                  <c:v>0.24918625128371213</c:v>
                </c:pt>
                <c:pt idx="2">
                  <c:v>0.24918625128371213</c:v>
                </c:pt>
                <c:pt idx="3">
                  <c:v>0.24918625128371213</c:v>
                </c:pt>
                <c:pt idx="4">
                  <c:v>0.24918625128371213</c:v>
                </c:pt>
                <c:pt idx="5">
                  <c:v>0.49837250256742427</c:v>
                </c:pt>
                <c:pt idx="6">
                  <c:v>0.49837250256742427</c:v>
                </c:pt>
                <c:pt idx="7">
                  <c:v>0.49837250256742427</c:v>
                </c:pt>
                <c:pt idx="8">
                  <c:v>0.49837250256742427</c:v>
                </c:pt>
                <c:pt idx="9">
                  <c:v>0.49837250256742427</c:v>
                </c:pt>
                <c:pt idx="10">
                  <c:v>0.99674500513484854</c:v>
                </c:pt>
                <c:pt idx="11">
                  <c:v>0.99674500513484854</c:v>
                </c:pt>
                <c:pt idx="12">
                  <c:v>0.99674500513484854</c:v>
                </c:pt>
                <c:pt idx="13">
                  <c:v>0.99674500513484854</c:v>
                </c:pt>
                <c:pt idx="14">
                  <c:v>0.99674500513484854</c:v>
                </c:pt>
                <c:pt idx="15">
                  <c:v>1.9934900102696971</c:v>
                </c:pt>
                <c:pt idx="16">
                  <c:v>1.9934900102696971</c:v>
                </c:pt>
                <c:pt idx="17">
                  <c:v>1.9934900102696971</c:v>
                </c:pt>
                <c:pt idx="18">
                  <c:v>0</c:v>
                </c:pt>
                <c:pt idx="19">
                  <c:v>1.9934900102696971</c:v>
                </c:pt>
                <c:pt idx="20">
                  <c:v>3.9869800205393942</c:v>
                </c:pt>
                <c:pt idx="21">
                  <c:v>3.9869800205393942</c:v>
                </c:pt>
                <c:pt idx="22">
                  <c:v>3.9869800205393942</c:v>
                </c:pt>
                <c:pt idx="23">
                  <c:v>3.9869800205393942</c:v>
                </c:pt>
                <c:pt idx="24">
                  <c:v>3.9869800205393942</c:v>
                </c:pt>
                <c:pt idx="25">
                  <c:v>0.27144024357386348</c:v>
                </c:pt>
                <c:pt idx="26">
                  <c:v>0.27144024357386348</c:v>
                </c:pt>
                <c:pt idx="27">
                  <c:v>0.27144024357386348</c:v>
                </c:pt>
                <c:pt idx="28">
                  <c:v>0.27144024357386348</c:v>
                </c:pt>
                <c:pt idx="29">
                  <c:v>0.27144024357386348</c:v>
                </c:pt>
                <c:pt idx="30">
                  <c:v>0.54288048714772696</c:v>
                </c:pt>
                <c:pt idx="31">
                  <c:v>0.54288048714772696</c:v>
                </c:pt>
                <c:pt idx="32">
                  <c:v>0.54288048714772696</c:v>
                </c:pt>
                <c:pt idx="33">
                  <c:v>0.54288048714772696</c:v>
                </c:pt>
                <c:pt idx="34">
                  <c:v>0.54288048714772696</c:v>
                </c:pt>
                <c:pt idx="35">
                  <c:v>1.0857609742954539</c:v>
                </c:pt>
                <c:pt idx="36">
                  <c:v>1.0857609742954539</c:v>
                </c:pt>
                <c:pt idx="37">
                  <c:v>1.0857609742954539</c:v>
                </c:pt>
                <c:pt idx="38">
                  <c:v>1.0857609742954539</c:v>
                </c:pt>
                <c:pt idx="39">
                  <c:v>1.0857609742954539</c:v>
                </c:pt>
                <c:pt idx="40">
                  <c:v>2.1715219485909079</c:v>
                </c:pt>
                <c:pt idx="41">
                  <c:v>2.1715219485909079</c:v>
                </c:pt>
                <c:pt idx="42">
                  <c:v>2.1715219485909079</c:v>
                </c:pt>
                <c:pt idx="43">
                  <c:v>2.1715219485909079</c:v>
                </c:pt>
                <c:pt idx="44">
                  <c:v>2.1715219485909079</c:v>
                </c:pt>
                <c:pt idx="45">
                  <c:v>4.3430438971818157</c:v>
                </c:pt>
                <c:pt idx="46">
                  <c:v>4.3430438971818157</c:v>
                </c:pt>
                <c:pt idx="47">
                  <c:v>4.3430438971818157</c:v>
                </c:pt>
                <c:pt idx="48">
                  <c:v>4.3430438971818157</c:v>
                </c:pt>
                <c:pt idx="49">
                  <c:v>4.3430438971818157</c:v>
                </c:pt>
                <c:pt idx="50">
                  <c:v>0.26031324742878781</c:v>
                </c:pt>
                <c:pt idx="51">
                  <c:v>0.26031324742878781</c:v>
                </c:pt>
                <c:pt idx="52">
                  <c:v>0.26031324742878781</c:v>
                </c:pt>
                <c:pt idx="53">
                  <c:v>0.26031324742878781</c:v>
                </c:pt>
                <c:pt idx="54">
                  <c:v>0.26031324742878781</c:v>
                </c:pt>
                <c:pt idx="55">
                  <c:v>0.52062649485757562</c:v>
                </c:pt>
                <c:pt idx="56">
                  <c:v>0.52062649485757562</c:v>
                </c:pt>
                <c:pt idx="57">
                  <c:v>0.52062649485757562</c:v>
                </c:pt>
                <c:pt idx="58">
                  <c:v>0.52062649485757562</c:v>
                </c:pt>
                <c:pt idx="59">
                  <c:v>0.52062649485757562</c:v>
                </c:pt>
                <c:pt idx="60">
                  <c:v>1.0412529897151512</c:v>
                </c:pt>
                <c:pt idx="61">
                  <c:v>1.0412529897151512</c:v>
                </c:pt>
                <c:pt idx="62">
                  <c:v>1.0412529897151512</c:v>
                </c:pt>
                <c:pt idx="63">
                  <c:v>1.0412529897151512</c:v>
                </c:pt>
                <c:pt idx="64">
                  <c:v>1.0412529897151512</c:v>
                </c:pt>
                <c:pt idx="65">
                  <c:v>2.0825059794303025</c:v>
                </c:pt>
                <c:pt idx="66">
                  <c:v>2.0825059794303025</c:v>
                </c:pt>
                <c:pt idx="67">
                  <c:v>2.0825059794303025</c:v>
                </c:pt>
                <c:pt idx="68">
                  <c:v>2.0825059794303025</c:v>
                </c:pt>
                <c:pt idx="69">
                  <c:v>2.0825059794303025</c:v>
                </c:pt>
                <c:pt idx="70">
                  <c:v>4.1650119588606049</c:v>
                </c:pt>
                <c:pt idx="71">
                  <c:v>4.1650119588606049</c:v>
                </c:pt>
                <c:pt idx="72">
                  <c:v>4.1650119588606049</c:v>
                </c:pt>
                <c:pt idx="73">
                  <c:v>0</c:v>
                </c:pt>
                <c:pt idx="74">
                  <c:v>4.1650119588606049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(MPs)'!$P$228:$P$317</c:f>
              <c:numCache>
                <c:formatCode>0.00</c:formatCode>
                <c:ptCount val="90"/>
                <c:pt idx="0">
                  <c:v>-97.04878110763616</c:v>
                </c:pt>
                <c:pt idx="1">
                  <c:v>-32.04878110763616</c:v>
                </c:pt>
                <c:pt idx="2">
                  <c:v>-36.04878110763616</c:v>
                </c:pt>
                <c:pt idx="3">
                  <c:v>19.95121889236384</c:v>
                </c:pt>
                <c:pt idx="4">
                  <c:v>110.95121889236384</c:v>
                </c:pt>
                <c:pt idx="5">
                  <c:v>-41.202663117391921</c:v>
                </c:pt>
                <c:pt idx="6">
                  <c:v>25.797336882608079</c:v>
                </c:pt>
                <c:pt idx="7">
                  <c:v>44.797336882608079</c:v>
                </c:pt>
                <c:pt idx="8">
                  <c:v>131.79733688260808</c:v>
                </c:pt>
                <c:pt idx="9">
                  <c:v>-43.202663117391921</c:v>
                </c:pt>
                <c:pt idx="10">
                  <c:v>120.65569608960686</c:v>
                </c:pt>
                <c:pt idx="11">
                  <c:v>70.655696089606863</c:v>
                </c:pt>
                <c:pt idx="12">
                  <c:v>-15.344303910393137</c:v>
                </c:pt>
                <c:pt idx="13">
                  <c:v>141.65569608960686</c:v>
                </c:pt>
                <c:pt idx="14">
                  <c:v>-8.3443039103931369</c:v>
                </c:pt>
                <c:pt idx="15">
                  <c:v>-9.0823230349529744</c:v>
                </c:pt>
                <c:pt idx="16">
                  <c:v>27.917676965047026</c:v>
                </c:pt>
                <c:pt idx="17">
                  <c:v>-5.0823230349529744</c:v>
                </c:pt>
                <c:pt idx="18">
                  <c:v>0</c:v>
                </c:pt>
                <c:pt idx="19">
                  <c:v>63.917676965047022</c:v>
                </c:pt>
                <c:pt idx="20">
                  <c:v>-6.9464409804255878E-3</c:v>
                </c:pt>
                <c:pt idx="21">
                  <c:v>-6.9464409804255878E-3</c:v>
                </c:pt>
                <c:pt idx="22">
                  <c:v>-6.9464409804255878E-3</c:v>
                </c:pt>
                <c:pt idx="23">
                  <c:v>-6.9464409804255878E-3</c:v>
                </c:pt>
                <c:pt idx="24">
                  <c:v>-6.9464409804255878E-3</c:v>
                </c:pt>
                <c:pt idx="25">
                  <c:v>-109.87483395622007</c:v>
                </c:pt>
                <c:pt idx="26">
                  <c:v>-229.87483395622007</c:v>
                </c:pt>
                <c:pt idx="27">
                  <c:v>95.125166043779927</c:v>
                </c:pt>
                <c:pt idx="28">
                  <c:v>-142.87483395622007</c:v>
                </c:pt>
                <c:pt idx="29">
                  <c:v>-55.874833956220073</c:v>
                </c:pt>
                <c:pt idx="30">
                  <c:v>-10.303635976077999</c:v>
                </c:pt>
                <c:pt idx="31">
                  <c:v>37.696364023922001</c:v>
                </c:pt>
                <c:pt idx="32">
                  <c:v>-96.303635976077999</c:v>
                </c:pt>
                <c:pt idx="33">
                  <c:v>-74.303635976077999</c:v>
                </c:pt>
                <c:pt idx="34">
                  <c:v>-15.303635976077999</c:v>
                </c:pt>
                <c:pt idx="35">
                  <c:v>50.020106978714239</c:v>
                </c:pt>
                <c:pt idx="36">
                  <c:v>37.020106978714239</c:v>
                </c:pt>
                <c:pt idx="37">
                  <c:v>-1.9798930212857613</c:v>
                </c:pt>
                <c:pt idx="38">
                  <c:v>15.020106978714239</c:v>
                </c:pt>
                <c:pt idx="39">
                  <c:v>6.0201069787142387</c:v>
                </c:pt>
                <c:pt idx="40">
                  <c:v>-81.250759149217942</c:v>
                </c:pt>
                <c:pt idx="41">
                  <c:v>-56.250759149217942</c:v>
                </c:pt>
                <c:pt idx="42">
                  <c:v>-11.250759149217942</c:v>
                </c:pt>
                <c:pt idx="43">
                  <c:v>-43.250759149217942</c:v>
                </c:pt>
                <c:pt idx="44">
                  <c:v>-31.250759149217942</c:v>
                </c:pt>
                <c:pt idx="45">
                  <c:v>-6.3636903195850394</c:v>
                </c:pt>
                <c:pt idx="46">
                  <c:v>-6.3636903195850394</c:v>
                </c:pt>
                <c:pt idx="47">
                  <c:v>-6.3636903195850394</c:v>
                </c:pt>
                <c:pt idx="48">
                  <c:v>-6.3636903195850394</c:v>
                </c:pt>
                <c:pt idx="49">
                  <c:v>-6.3636903195850394</c:v>
                </c:pt>
                <c:pt idx="50">
                  <c:v>-89.964918623553558</c:v>
                </c:pt>
                <c:pt idx="51">
                  <c:v>-58.964918623553558</c:v>
                </c:pt>
                <c:pt idx="52">
                  <c:v>2.0350813764464419</c:v>
                </c:pt>
                <c:pt idx="53">
                  <c:v>-94.964918623553558</c:v>
                </c:pt>
                <c:pt idx="54">
                  <c:v>126.03508137644644</c:v>
                </c:pt>
                <c:pt idx="55">
                  <c:v>-83.588674723030863</c:v>
                </c:pt>
                <c:pt idx="56">
                  <c:v>-88.588674723030863</c:v>
                </c:pt>
                <c:pt idx="57">
                  <c:v>-161.58867472303086</c:v>
                </c:pt>
                <c:pt idx="58">
                  <c:v>-46.588674723030863</c:v>
                </c:pt>
                <c:pt idx="59">
                  <c:v>-83.588674723030863</c:v>
                </c:pt>
                <c:pt idx="60">
                  <c:v>26.655394172316278</c:v>
                </c:pt>
                <c:pt idx="61">
                  <c:v>1.6553941723162779</c:v>
                </c:pt>
                <c:pt idx="62">
                  <c:v>30.655394172316278</c:v>
                </c:pt>
                <c:pt idx="63">
                  <c:v>-36.344605827683722</c:v>
                </c:pt>
                <c:pt idx="64">
                  <c:v>-82.344605827683722</c:v>
                </c:pt>
                <c:pt idx="65">
                  <c:v>-9.0291716984315258</c:v>
                </c:pt>
                <c:pt idx="66">
                  <c:v>-39.029171698431526</c:v>
                </c:pt>
                <c:pt idx="67">
                  <c:v>3.9708283015684742</c:v>
                </c:pt>
                <c:pt idx="68">
                  <c:v>-32.029171698431526</c:v>
                </c:pt>
                <c:pt idx="69">
                  <c:v>-11.029171698431526</c:v>
                </c:pt>
                <c:pt idx="70">
                  <c:v>-0.67158314057707758</c:v>
                </c:pt>
                <c:pt idx="71">
                  <c:v>-0.67158314057707758</c:v>
                </c:pt>
                <c:pt idx="72">
                  <c:v>5.3284168594229229</c:v>
                </c:pt>
                <c:pt idx="73">
                  <c:v>0</c:v>
                </c:pt>
                <c:pt idx="74">
                  <c:v>-0.67158314057707758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5E-4E36-8716-13D08DF47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351"/>
        <c:axId val="1"/>
      </c:scatterChart>
      <c:valAx>
        <c:axId val="10108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3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094407179273113"/>
          <c:w val="0.65519406348244857"/>
          <c:h val="0.6107576444351682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(MPs)'!$A$25:$A$225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111">
                  <c:v>0.35</c:v>
                </c:pt>
                <c:pt idx="112">
                  <c:v>0.35</c:v>
                </c:pt>
                <c:pt idx="113">
                  <c:v>0.35</c:v>
                </c:pt>
                <c:pt idx="114">
                  <c:v>0.35</c:v>
                </c:pt>
                <c:pt idx="115">
                  <c:v>0.35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1.4</c:v>
                </c:pt>
                <c:pt idx="122">
                  <c:v>1.4</c:v>
                </c:pt>
                <c:pt idx="123">
                  <c:v>1.4</c:v>
                </c:pt>
                <c:pt idx="124">
                  <c:v>1.4</c:v>
                </c:pt>
                <c:pt idx="125">
                  <c:v>1.4</c:v>
                </c:pt>
                <c:pt idx="126">
                  <c:v>2.8</c:v>
                </c:pt>
                <c:pt idx="127">
                  <c:v>2.8</c:v>
                </c:pt>
                <c:pt idx="128">
                  <c:v>2.8</c:v>
                </c:pt>
                <c:pt idx="130">
                  <c:v>2.8</c:v>
                </c:pt>
                <c:pt idx="131">
                  <c:v>5.6</c:v>
                </c:pt>
                <c:pt idx="132">
                  <c:v>5.6</c:v>
                </c:pt>
                <c:pt idx="133">
                  <c:v>5.6</c:v>
                </c:pt>
                <c:pt idx="134">
                  <c:v>5.6</c:v>
                </c:pt>
                <c:pt idx="135">
                  <c:v>5.6</c:v>
                </c:pt>
                <c:pt idx="136">
                  <c:v>1.0499999999999998</c:v>
                </c:pt>
                <c:pt idx="137">
                  <c:v>1.0499999999999998</c:v>
                </c:pt>
                <c:pt idx="138">
                  <c:v>1.0499999999999998</c:v>
                </c:pt>
                <c:pt idx="139">
                  <c:v>1.0499999999999998</c:v>
                </c:pt>
                <c:pt idx="140">
                  <c:v>1.0499999999999998</c:v>
                </c:pt>
                <c:pt idx="141">
                  <c:v>2.0999999999999996</c:v>
                </c:pt>
                <c:pt idx="142">
                  <c:v>2.0999999999999996</c:v>
                </c:pt>
                <c:pt idx="143">
                  <c:v>2.0999999999999996</c:v>
                </c:pt>
                <c:pt idx="144">
                  <c:v>2.0999999999999996</c:v>
                </c:pt>
                <c:pt idx="145">
                  <c:v>2.0999999999999996</c:v>
                </c:pt>
                <c:pt idx="146">
                  <c:v>4.1999999999999993</c:v>
                </c:pt>
                <c:pt idx="147">
                  <c:v>4.1999999999999993</c:v>
                </c:pt>
                <c:pt idx="148">
                  <c:v>4.1999999999999993</c:v>
                </c:pt>
                <c:pt idx="149">
                  <c:v>4.1999999999999993</c:v>
                </c:pt>
                <c:pt idx="150">
                  <c:v>4.1999999999999993</c:v>
                </c:pt>
                <c:pt idx="151">
                  <c:v>8.3999999999999986</c:v>
                </c:pt>
                <c:pt idx="152">
                  <c:v>8.3999999999999986</c:v>
                </c:pt>
                <c:pt idx="153">
                  <c:v>8.3999999999999986</c:v>
                </c:pt>
                <c:pt idx="154">
                  <c:v>8.3999999999999986</c:v>
                </c:pt>
                <c:pt idx="155">
                  <c:v>8.3999999999999986</c:v>
                </c:pt>
                <c:pt idx="156">
                  <c:v>16.799999999999997</c:v>
                </c:pt>
                <c:pt idx="157">
                  <c:v>16.799999999999997</c:v>
                </c:pt>
                <c:pt idx="158">
                  <c:v>16.799999999999997</c:v>
                </c:pt>
                <c:pt idx="159">
                  <c:v>16.799999999999997</c:v>
                </c:pt>
                <c:pt idx="160">
                  <c:v>16.799999999999997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1.4</c:v>
                </c:pt>
                <c:pt idx="171">
                  <c:v>2.8</c:v>
                </c:pt>
                <c:pt idx="172">
                  <c:v>2.8</c:v>
                </c:pt>
                <c:pt idx="173">
                  <c:v>2.8</c:v>
                </c:pt>
                <c:pt idx="174">
                  <c:v>2.8</c:v>
                </c:pt>
                <c:pt idx="175">
                  <c:v>2.8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11.2</c:v>
                </c:pt>
                <c:pt idx="182">
                  <c:v>11.2</c:v>
                </c:pt>
                <c:pt idx="183">
                  <c:v>11.2</c:v>
                </c:pt>
                <c:pt idx="185">
                  <c:v>11.2</c:v>
                </c:pt>
              </c:numCache>
            </c:numRef>
          </c:xVal>
          <c:yVal>
            <c:numRef>
              <c:f>'CA - CPF FBSA (MPs)'!$B$25:$B$225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111">
                  <c:v>1.8750000000000003E-2</c:v>
                </c:pt>
                <c:pt idx="112">
                  <c:v>1.8750000000000003E-2</c:v>
                </c:pt>
                <c:pt idx="113">
                  <c:v>1.8750000000000003E-2</c:v>
                </c:pt>
                <c:pt idx="114">
                  <c:v>1.8750000000000003E-2</c:v>
                </c:pt>
                <c:pt idx="115">
                  <c:v>1.8750000000000003E-2</c:v>
                </c:pt>
                <c:pt idx="116">
                  <c:v>3.7500000000000006E-2</c:v>
                </c:pt>
                <c:pt idx="117">
                  <c:v>3.7500000000000006E-2</c:v>
                </c:pt>
                <c:pt idx="118">
                  <c:v>3.7500000000000006E-2</c:v>
                </c:pt>
                <c:pt idx="119">
                  <c:v>3.7500000000000006E-2</c:v>
                </c:pt>
                <c:pt idx="120">
                  <c:v>3.7500000000000006E-2</c:v>
                </c:pt>
                <c:pt idx="121">
                  <c:v>7.5000000000000011E-2</c:v>
                </c:pt>
                <c:pt idx="122">
                  <c:v>7.5000000000000011E-2</c:v>
                </c:pt>
                <c:pt idx="123">
                  <c:v>7.5000000000000011E-2</c:v>
                </c:pt>
                <c:pt idx="124">
                  <c:v>7.5000000000000011E-2</c:v>
                </c:pt>
                <c:pt idx="125">
                  <c:v>7.5000000000000011E-2</c:v>
                </c:pt>
                <c:pt idx="126">
                  <c:v>0.15000000000000002</c:v>
                </c:pt>
                <c:pt idx="127">
                  <c:v>0.15000000000000002</c:v>
                </c:pt>
                <c:pt idx="128">
                  <c:v>0.15000000000000002</c:v>
                </c:pt>
                <c:pt idx="130">
                  <c:v>0.15000000000000002</c:v>
                </c:pt>
                <c:pt idx="131">
                  <c:v>0.30000000000000004</c:v>
                </c:pt>
                <c:pt idx="132">
                  <c:v>0.30000000000000004</c:v>
                </c:pt>
                <c:pt idx="133">
                  <c:v>0.30000000000000004</c:v>
                </c:pt>
                <c:pt idx="134">
                  <c:v>0.30000000000000004</c:v>
                </c:pt>
                <c:pt idx="135">
                  <c:v>0.30000000000000004</c:v>
                </c:pt>
                <c:pt idx="136">
                  <c:v>6.2500000000000003E-3</c:v>
                </c:pt>
                <c:pt idx="137">
                  <c:v>6.2500000000000003E-3</c:v>
                </c:pt>
                <c:pt idx="138">
                  <c:v>6.2500000000000003E-3</c:v>
                </c:pt>
                <c:pt idx="139">
                  <c:v>6.2500000000000003E-3</c:v>
                </c:pt>
                <c:pt idx="140">
                  <c:v>6.2500000000000003E-3</c:v>
                </c:pt>
                <c:pt idx="141">
                  <c:v>1.2500000000000001E-2</c:v>
                </c:pt>
                <c:pt idx="142">
                  <c:v>1.2500000000000001E-2</c:v>
                </c:pt>
                <c:pt idx="143">
                  <c:v>1.2500000000000001E-2</c:v>
                </c:pt>
                <c:pt idx="144">
                  <c:v>1.2500000000000001E-2</c:v>
                </c:pt>
                <c:pt idx="145">
                  <c:v>1.2500000000000001E-2</c:v>
                </c:pt>
                <c:pt idx="146">
                  <c:v>2.5000000000000001E-2</c:v>
                </c:pt>
                <c:pt idx="147">
                  <c:v>2.5000000000000001E-2</c:v>
                </c:pt>
                <c:pt idx="148">
                  <c:v>2.5000000000000001E-2</c:v>
                </c:pt>
                <c:pt idx="149">
                  <c:v>2.5000000000000001E-2</c:v>
                </c:pt>
                <c:pt idx="150">
                  <c:v>2.5000000000000001E-2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C-4C3B-97A4-983328176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4991"/>
        <c:axId val="1"/>
      </c:scatterChart>
      <c:valAx>
        <c:axId val="10108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49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5711136856526966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(MPs)'!$I$46:$I$90</c:f>
              <c:numCache>
                <c:formatCode>0.00</c:formatCode>
                <c:ptCount val="45"/>
                <c:pt idx="0">
                  <c:v>575.68104214224104</c:v>
                </c:pt>
                <c:pt idx="1">
                  <c:v>575.68104214224104</c:v>
                </c:pt>
                <c:pt idx="2">
                  <c:v>575.68104214224104</c:v>
                </c:pt>
                <c:pt idx="3">
                  <c:v>575.68104214224104</c:v>
                </c:pt>
                <c:pt idx="4">
                  <c:v>575.68104214224104</c:v>
                </c:pt>
                <c:pt idx="5">
                  <c:v>480.42266944972704</c:v>
                </c:pt>
                <c:pt idx="6">
                  <c:v>480.42266944972704</c:v>
                </c:pt>
                <c:pt idx="7">
                  <c:v>480.42266944972704</c:v>
                </c:pt>
                <c:pt idx="8">
                  <c:v>480.42266944972704</c:v>
                </c:pt>
                <c:pt idx="9">
                  <c:v>480.42266944972704</c:v>
                </c:pt>
                <c:pt idx="10">
                  <c:v>258.51649334607635</c:v>
                </c:pt>
                <c:pt idx="11">
                  <c:v>258.51649334607635</c:v>
                </c:pt>
                <c:pt idx="12">
                  <c:v>258.51649334607635</c:v>
                </c:pt>
                <c:pt idx="13">
                  <c:v>258.51649334607635</c:v>
                </c:pt>
                <c:pt idx="14">
                  <c:v>258.51649334607635</c:v>
                </c:pt>
                <c:pt idx="15">
                  <c:v>76.121472122013913</c:v>
                </c:pt>
                <c:pt idx="16">
                  <c:v>76.121472122013913</c:v>
                </c:pt>
                <c:pt idx="17">
                  <c:v>76.121472122013913</c:v>
                </c:pt>
                <c:pt idx="18">
                  <c:v>76.121472122013913</c:v>
                </c:pt>
                <c:pt idx="19">
                  <c:v>76.121472122013913</c:v>
                </c:pt>
                <c:pt idx="20">
                  <c:v>16.334975254186567</c:v>
                </c:pt>
                <c:pt idx="21">
                  <c:v>16.334975254186567</c:v>
                </c:pt>
                <c:pt idx="22">
                  <c:v>16.334975254186567</c:v>
                </c:pt>
                <c:pt idx="23">
                  <c:v>16.334975254186567</c:v>
                </c:pt>
                <c:pt idx="24">
                  <c:v>16.334975254186567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B-4631-A813-14B47ABEDFE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CPF FBSA (MPs)'!$I$91:$I$135</c:f>
              <c:numCache>
                <c:formatCode>0.00</c:formatCode>
                <c:ptCount val="45"/>
                <c:pt idx="0">
                  <c:v>604.29455997201148</c:v>
                </c:pt>
                <c:pt idx="1">
                  <c:v>604.29455997201148</c:v>
                </c:pt>
                <c:pt idx="2">
                  <c:v>604.29455997201148</c:v>
                </c:pt>
                <c:pt idx="3">
                  <c:v>604.29455997201148</c:v>
                </c:pt>
                <c:pt idx="4">
                  <c:v>604.29455997201148</c:v>
                </c:pt>
                <c:pt idx="5">
                  <c:v>604.25998883607178</c:v>
                </c:pt>
                <c:pt idx="6">
                  <c:v>604.25998883607178</c:v>
                </c:pt>
                <c:pt idx="7">
                  <c:v>604.25998883607178</c:v>
                </c:pt>
                <c:pt idx="8">
                  <c:v>604.25998883607178</c:v>
                </c:pt>
                <c:pt idx="9">
                  <c:v>604.25998883607178</c:v>
                </c:pt>
                <c:pt idx="10">
                  <c:v>396.24396007890437</c:v>
                </c:pt>
                <c:pt idx="11">
                  <c:v>396.24396007890437</c:v>
                </c:pt>
                <c:pt idx="12">
                  <c:v>396.24396007890437</c:v>
                </c:pt>
                <c:pt idx="13">
                  <c:v>396.24396007890437</c:v>
                </c:pt>
                <c:pt idx="14">
                  <c:v>396.24396007890437</c:v>
                </c:pt>
                <c:pt idx="15">
                  <c:v>0.12539581810265632</c:v>
                </c:pt>
                <c:pt idx="16">
                  <c:v>0.12539581810265632</c:v>
                </c:pt>
                <c:pt idx="17">
                  <c:v>0.12539581810265632</c:v>
                </c:pt>
                <c:pt idx="18">
                  <c:v>0.12539581810265632</c:v>
                </c:pt>
                <c:pt idx="19">
                  <c:v>0.12539581810265632</c:v>
                </c:pt>
                <c:pt idx="20">
                  <c:v>1.3667969210161758E-5</c:v>
                </c:pt>
                <c:pt idx="21">
                  <c:v>1.3667969210161758E-5</c:v>
                </c:pt>
                <c:pt idx="22">
                  <c:v>1.3667969210161758E-5</c:v>
                </c:pt>
                <c:pt idx="23">
                  <c:v>1.3667969210161758E-5</c:v>
                </c:pt>
                <c:pt idx="24">
                  <c:v>1.3667969210161758E-5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7B-4631-A813-14B47ABEDFE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(MPs)'!$C$136:$C$225</c:f>
              <c:numCache>
                <c:formatCode>0.00</c:formatCode>
                <c:ptCount val="90"/>
                <c:pt idx="0">
                  <c:v>506</c:v>
                </c:pt>
                <c:pt idx="1">
                  <c:v>571</c:v>
                </c:pt>
                <c:pt idx="2">
                  <c:v>567</c:v>
                </c:pt>
                <c:pt idx="3">
                  <c:v>623</c:v>
                </c:pt>
                <c:pt idx="4">
                  <c:v>714</c:v>
                </c:pt>
                <c:pt idx="5">
                  <c:v>552</c:v>
                </c:pt>
                <c:pt idx="6">
                  <c:v>619</c:v>
                </c:pt>
                <c:pt idx="7">
                  <c:v>638</c:v>
                </c:pt>
                <c:pt idx="8">
                  <c:v>725</c:v>
                </c:pt>
                <c:pt idx="9">
                  <c:v>550</c:v>
                </c:pt>
                <c:pt idx="10">
                  <c:v>578</c:v>
                </c:pt>
                <c:pt idx="11">
                  <c:v>528</c:v>
                </c:pt>
                <c:pt idx="12">
                  <c:v>442</c:v>
                </c:pt>
                <c:pt idx="13">
                  <c:v>599</c:v>
                </c:pt>
                <c:pt idx="14">
                  <c:v>449</c:v>
                </c:pt>
                <c:pt idx="15">
                  <c:v>9</c:v>
                </c:pt>
                <c:pt idx="16">
                  <c:v>46</c:v>
                </c:pt>
                <c:pt idx="17">
                  <c:v>13</c:v>
                </c:pt>
                <c:pt idx="19">
                  <c:v>82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483</c:v>
                </c:pt>
                <c:pt idx="26">
                  <c:v>363</c:v>
                </c:pt>
                <c:pt idx="27">
                  <c:v>688</c:v>
                </c:pt>
                <c:pt idx="28">
                  <c:v>450</c:v>
                </c:pt>
                <c:pt idx="29">
                  <c:v>537</c:v>
                </c:pt>
                <c:pt idx="30">
                  <c:v>532</c:v>
                </c:pt>
                <c:pt idx="31">
                  <c:v>580</c:v>
                </c:pt>
                <c:pt idx="32">
                  <c:v>446</c:v>
                </c:pt>
                <c:pt idx="33">
                  <c:v>468</c:v>
                </c:pt>
                <c:pt idx="34">
                  <c:v>527</c:v>
                </c:pt>
                <c:pt idx="35">
                  <c:v>393</c:v>
                </c:pt>
                <c:pt idx="36">
                  <c:v>380</c:v>
                </c:pt>
                <c:pt idx="37">
                  <c:v>341</c:v>
                </c:pt>
                <c:pt idx="38">
                  <c:v>358</c:v>
                </c:pt>
                <c:pt idx="39">
                  <c:v>349</c:v>
                </c:pt>
                <c:pt idx="40">
                  <c:v>0</c:v>
                </c:pt>
                <c:pt idx="41">
                  <c:v>25</c:v>
                </c:pt>
                <c:pt idx="42">
                  <c:v>70</c:v>
                </c:pt>
                <c:pt idx="43">
                  <c:v>38</c:v>
                </c:pt>
                <c:pt idx="44">
                  <c:v>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510</c:v>
                </c:pt>
                <c:pt idx="51">
                  <c:v>541</c:v>
                </c:pt>
                <c:pt idx="52">
                  <c:v>602</c:v>
                </c:pt>
                <c:pt idx="53">
                  <c:v>505</c:v>
                </c:pt>
                <c:pt idx="54">
                  <c:v>726</c:v>
                </c:pt>
                <c:pt idx="55">
                  <c:v>492</c:v>
                </c:pt>
                <c:pt idx="56">
                  <c:v>487</c:v>
                </c:pt>
                <c:pt idx="57">
                  <c:v>414</c:v>
                </c:pt>
                <c:pt idx="58">
                  <c:v>529</c:v>
                </c:pt>
                <c:pt idx="59">
                  <c:v>492</c:v>
                </c:pt>
                <c:pt idx="60">
                  <c:v>442</c:v>
                </c:pt>
                <c:pt idx="61">
                  <c:v>417</c:v>
                </c:pt>
                <c:pt idx="62">
                  <c:v>446</c:v>
                </c:pt>
                <c:pt idx="63">
                  <c:v>379</c:v>
                </c:pt>
                <c:pt idx="64">
                  <c:v>333</c:v>
                </c:pt>
                <c:pt idx="65">
                  <c:v>58</c:v>
                </c:pt>
                <c:pt idx="66">
                  <c:v>28</c:v>
                </c:pt>
                <c:pt idx="67">
                  <c:v>71</c:v>
                </c:pt>
                <c:pt idx="68">
                  <c:v>35</c:v>
                </c:pt>
                <c:pt idx="69">
                  <c:v>56</c:v>
                </c:pt>
                <c:pt idx="70">
                  <c:v>0</c:v>
                </c:pt>
                <c:pt idx="71">
                  <c:v>0</c:v>
                </c:pt>
                <c:pt idx="72">
                  <c:v>6</c:v>
                </c:pt>
                <c:pt idx="74">
                  <c:v>0</c:v>
                </c:pt>
              </c:numCache>
            </c:numRef>
          </c:xVal>
          <c:yVal>
            <c:numRef>
              <c:f>'CA - CPF FBSA (MPs)'!$I$136:$I$225</c:f>
              <c:numCache>
                <c:formatCode>0.00</c:formatCode>
                <c:ptCount val="90"/>
                <c:pt idx="0">
                  <c:v>603.05393492604276</c:v>
                </c:pt>
                <c:pt idx="1">
                  <c:v>603.05393492604276</c:v>
                </c:pt>
                <c:pt idx="2">
                  <c:v>603.05393492604276</c:v>
                </c:pt>
                <c:pt idx="3">
                  <c:v>603.05393492604276</c:v>
                </c:pt>
                <c:pt idx="4">
                  <c:v>603.05393492604276</c:v>
                </c:pt>
                <c:pt idx="5">
                  <c:v>593.31000966527904</c:v>
                </c:pt>
                <c:pt idx="6">
                  <c:v>593.31000966527904</c:v>
                </c:pt>
                <c:pt idx="7">
                  <c:v>593.31000966527904</c:v>
                </c:pt>
                <c:pt idx="8">
                  <c:v>593.31000966527904</c:v>
                </c:pt>
                <c:pt idx="9">
                  <c:v>593.31000966527904</c:v>
                </c:pt>
                <c:pt idx="10">
                  <c:v>460.41995596199791</c:v>
                </c:pt>
                <c:pt idx="11">
                  <c:v>460.41995596199791</c:v>
                </c:pt>
                <c:pt idx="12">
                  <c:v>460.41995596199791</c:v>
                </c:pt>
                <c:pt idx="13">
                  <c:v>460.41995596199791</c:v>
                </c:pt>
                <c:pt idx="14">
                  <c:v>460.41995596199791</c:v>
                </c:pt>
                <c:pt idx="15">
                  <c:v>19.925645194473642</c:v>
                </c:pt>
                <c:pt idx="16">
                  <c:v>19.925645194473642</c:v>
                </c:pt>
                <c:pt idx="17">
                  <c:v>19.925645194473642</c:v>
                </c:pt>
                <c:pt idx="19">
                  <c:v>19.925645194473642</c:v>
                </c:pt>
                <c:pt idx="20">
                  <c:v>9.266709642610579E-3</c:v>
                </c:pt>
                <c:pt idx="21">
                  <c:v>9.266709642610579E-3</c:v>
                </c:pt>
                <c:pt idx="22">
                  <c:v>9.266709642610579E-3</c:v>
                </c:pt>
                <c:pt idx="23">
                  <c:v>9.266709642610579E-3</c:v>
                </c:pt>
                <c:pt idx="24">
                  <c:v>9.266709642610579E-3</c:v>
                </c:pt>
                <c:pt idx="25">
                  <c:v>592.91145440275545</c:v>
                </c:pt>
                <c:pt idx="26">
                  <c:v>592.91145440275545</c:v>
                </c:pt>
                <c:pt idx="27">
                  <c:v>592.91145440275545</c:v>
                </c:pt>
                <c:pt idx="28">
                  <c:v>592.91145440275545</c:v>
                </c:pt>
                <c:pt idx="29">
                  <c:v>592.91145440275545</c:v>
                </c:pt>
                <c:pt idx="30">
                  <c:v>542.68340288526372</c:v>
                </c:pt>
                <c:pt idx="31">
                  <c:v>542.68340288526372</c:v>
                </c:pt>
                <c:pt idx="32">
                  <c:v>542.68340288526372</c:v>
                </c:pt>
                <c:pt idx="33">
                  <c:v>542.68340288526372</c:v>
                </c:pt>
                <c:pt idx="34">
                  <c:v>542.68340288526372</c:v>
                </c:pt>
                <c:pt idx="35">
                  <c:v>345.17987612236755</c:v>
                </c:pt>
                <c:pt idx="36">
                  <c:v>345.17987612236755</c:v>
                </c:pt>
                <c:pt idx="37">
                  <c:v>345.17987612236755</c:v>
                </c:pt>
                <c:pt idx="38">
                  <c:v>345.17987612236755</c:v>
                </c:pt>
                <c:pt idx="39">
                  <c:v>345.17987612236755</c:v>
                </c:pt>
                <c:pt idx="40">
                  <c:v>83.713330795394654</c:v>
                </c:pt>
                <c:pt idx="41">
                  <c:v>83.713330795394654</c:v>
                </c:pt>
                <c:pt idx="42">
                  <c:v>83.713330795394654</c:v>
                </c:pt>
                <c:pt idx="43">
                  <c:v>83.713330795394654</c:v>
                </c:pt>
                <c:pt idx="44">
                  <c:v>83.713330795394654</c:v>
                </c:pt>
                <c:pt idx="45">
                  <c:v>6.9760124434234339</c:v>
                </c:pt>
                <c:pt idx="46">
                  <c:v>6.9760124434234339</c:v>
                </c:pt>
                <c:pt idx="47">
                  <c:v>6.9760124434234339</c:v>
                </c:pt>
                <c:pt idx="48">
                  <c:v>6.9760124434234339</c:v>
                </c:pt>
                <c:pt idx="49">
                  <c:v>6.9760124434234339</c:v>
                </c:pt>
                <c:pt idx="50">
                  <c:v>599.98562368863793</c:v>
                </c:pt>
                <c:pt idx="51">
                  <c:v>599.98562368863793</c:v>
                </c:pt>
                <c:pt idx="52">
                  <c:v>599.98562368863793</c:v>
                </c:pt>
                <c:pt idx="53">
                  <c:v>599.98562368863793</c:v>
                </c:pt>
                <c:pt idx="54">
                  <c:v>599.98562368863793</c:v>
                </c:pt>
                <c:pt idx="55">
                  <c:v>575.87717795626827</c:v>
                </c:pt>
                <c:pt idx="56">
                  <c:v>575.87717795626827</c:v>
                </c:pt>
                <c:pt idx="57">
                  <c:v>575.87717795626827</c:v>
                </c:pt>
                <c:pt idx="58">
                  <c:v>575.87717795626827</c:v>
                </c:pt>
                <c:pt idx="59">
                  <c:v>575.87717795626827</c:v>
                </c:pt>
                <c:pt idx="60">
                  <c:v>418.61304914626226</c:v>
                </c:pt>
                <c:pt idx="61">
                  <c:v>418.61304914626226</c:v>
                </c:pt>
                <c:pt idx="62">
                  <c:v>418.61304914626226</c:v>
                </c:pt>
                <c:pt idx="63">
                  <c:v>418.61304914626226</c:v>
                </c:pt>
                <c:pt idx="64">
                  <c:v>418.61304914626226</c:v>
                </c:pt>
                <c:pt idx="65">
                  <c:v>71.392146690347118</c:v>
                </c:pt>
                <c:pt idx="66">
                  <c:v>71.392146690347118</c:v>
                </c:pt>
                <c:pt idx="67">
                  <c:v>71.392146690347118</c:v>
                </c:pt>
                <c:pt idx="68">
                  <c:v>71.392146690347118</c:v>
                </c:pt>
                <c:pt idx="69">
                  <c:v>71.392146690347118</c:v>
                </c:pt>
                <c:pt idx="70">
                  <c:v>0.86842848996788469</c:v>
                </c:pt>
                <c:pt idx="71">
                  <c:v>0.86842848996788469</c:v>
                </c:pt>
                <c:pt idx="72">
                  <c:v>0.86842848996788469</c:v>
                </c:pt>
                <c:pt idx="74">
                  <c:v>0.86842848996788469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7B-4631-A813-14B47ABEDFE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7B-4631-A813-14B47ABE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327"/>
        <c:axId val="1"/>
      </c:scatterChart>
      <c:valAx>
        <c:axId val="101084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3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(MPs)'!$I$228:$I$317</c:f>
              <c:numCache>
                <c:formatCode>General</c:formatCode>
                <c:ptCount val="90"/>
                <c:pt idx="0">
                  <c:v>0.24918625128371213</c:v>
                </c:pt>
                <c:pt idx="1">
                  <c:v>0.24918625128371213</c:v>
                </c:pt>
                <c:pt idx="2">
                  <c:v>0.24918625128371213</c:v>
                </c:pt>
                <c:pt idx="3">
                  <c:v>0.24918625128371213</c:v>
                </c:pt>
                <c:pt idx="4">
                  <c:v>0.24918625128371213</c:v>
                </c:pt>
                <c:pt idx="5">
                  <c:v>0.49837250256742427</c:v>
                </c:pt>
                <c:pt idx="6">
                  <c:v>0.49837250256742427</c:v>
                </c:pt>
                <c:pt idx="7">
                  <c:v>0.49837250256742427</c:v>
                </c:pt>
                <c:pt idx="8">
                  <c:v>0.49837250256742427</c:v>
                </c:pt>
                <c:pt idx="9">
                  <c:v>0.49837250256742427</c:v>
                </c:pt>
                <c:pt idx="10">
                  <c:v>0.99674500513484854</c:v>
                </c:pt>
                <c:pt idx="11">
                  <c:v>0.99674500513484854</c:v>
                </c:pt>
                <c:pt idx="12">
                  <c:v>0.99674500513484854</c:v>
                </c:pt>
                <c:pt idx="13">
                  <c:v>0.99674500513484854</c:v>
                </c:pt>
                <c:pt idx="14">
                  <c:v>0.99674500513484854</c:v>
                </c:pt>
                <c:pt idx="15">
                  <c:v>1.9934900102696971</c:v>
                </c:pt>
                <c:pt idx="16">
                  <c:v>1.9934900102696971</c:v>
                </c:pt>
                <c:pt idx="17">
                  <c:v>1.9934900102696971</c:v>
                </c:pt>
                <c:pt idx="18">
                  <c:v>0</c:v>
                </c:pt>
                <c:pt idx="19">
                  <c:v>1.9934900102696971</c:v>
                </c:pt>
                <c:pt idx="20">
                  <c:v>3.9869800205393942</c:v>
                </c:pt>
                <c:pt idx="21">
                  <c:v>3.9869800205393942</c:v>
                </c:pt>
                <c:pt idx="22">
                  <c:v>3.9869800205393942</c:v>
                </c:pt>
                <c:pt idx="23">
                  <c:v>3.9869800205393942</c:v>
                </c:pt>
                <c:pt idx="24">
                  <c:v>3.9869800205393942</c:v>
                </c:pt>
                <c:pt idx="25">
                  <c:v>0.27144024357386348</c:v>
                </c:pt>
                <c:pt idx="26">
                  <c:v>0.27144024357386348</c:v>
                </c:pt>
                <c:pt idx="27">
                  <c:v>0.27144024357386348</c:v>
                </c:pt>
                <c:pt idx="28">
                  <c:v>0.27144024357386348</c:v>
                </c:pt>
                <c:pt idx="29">
                  <c:v>0.27144024357386348</c:v>
                </c:pt>
                <c:pt idx="30">
                  <c:v>0.54288048714772696</c:v>
                </c:pt>
                <c:pt idx="31">
                  <c:v>0.54288048714772696</c:v>
                </c:pt>
                <c:pt idx="32">
                  <c:v>0.54288048714772696</c:v>
                </c:pt>
                <c:pt idx="33">
                  <c:v>0.54288048714772696</c:v>
                </c:pt>
                <c:pt idx="34">
                  <c:v>0.54288048714772696</c:v>
                </c:pt>
                <c:pt idx="35">
                  <c:v>1.0857609742954539</c:v>
                </c:pt>
                <c:pt idx="36">
                  <c:v>1.0857609742954539</c:v>
                </c:pt>
                <c:pt idx="37">
                  <c:v>1.0857609742954539</c:v>
                </c:pt>
                <c:pt idx="38">
                  <c:v>1.0857609742954539</c:v>
                </c:pt>
                <c:pt idx="39">
                  <c:v>1.0857609742954539</c:v>
                </c:pt>
                <c:pt idx="40">
                  <c:v>2.1715219485909079</c:v>
                </c:pt>
                <c:pt idx="41">
                  <c:v>2.1715219485909079</c:v>
                </c:pt>
                <c:pt idx="42">
                  <c:v>2.1715219485909079</c:v>
                </c:pt>
                <c:pt idx="43">
                  <c:v>2.1715219485909079</c:v>
                </c:pt>
                <c:pt idx="44">
                  <c:v>2.1715219485909079</c:v>
                </c:pt>
                <c:pt idx="45">
                  <c:v>4.3430438971818157</c:v>
                </c:pt>
                <c:pt idx="46">
                  <c:v>4.3430438971818157</c:v>
                </c:pt>
                <c:pt idx="47">
                  <c:v>4.3430438971818157</c:v>
                </c:pt>
                <c:pt idx="48">
                  <c:v>4.3430438971818157</c:v>
                </c:pt>
                <c:pt idx="49">
                  <c:v>4.3430438971818157</c:v>
                </c:pt>
                <c:pt idx="50">
                  <c:v>0.26031324742878781</c:v>
                </c:pt>
                <c:pt idx="51">
                  <c:v>0.26031324742878781</c:v>
                </c:pt>
                <c:pt idx="52">
                  <c:v>0.26031324742878781</c:v>
                </c:pt>
                <c:pt idx="53">
                  <c:v>0.26031324742878781</c:v>
                </c:pt>
                <c:pt idx="54">
                  <c:v>0.26031324742878781</c:v>
                </c:pt>
                <c:pt idx="55">
                  <c:v>0.52062649485757562</c:v>
                </c:pt>
                <c:pt idx="56">
                  <c:v>0.52062649485757562</c:v>
                </c:pt>
                <c:pt idx="57">
                  <c:v>0.52062649485757562</c:v>
                </c:pt>
                <c:pt idx="58">
                  <c:v>0.52062649485757562</c:v>
                </c:pt>
                <c:pt idx="59">
                  <c:v>0.52062649485757562</c:v>
                </c:pt>
                <c:pt idx="60">
                  <c:v>1.0412529897151512</c:v>
                </c:pt>
                <c:pt idx="61">
                  <c:v>1.0412529897151512</c:v>
                </c:pt>
                <c:pt idx="62">
                  <c:v>1.0412529897151512</c:v>
                </c:pt>
                <c:pt idx="63">
                  <c:v>1.0412529897151512</c:v>
                </c:pt>
                <c:pt idx="64">
                  <c:v>1.0412529897151512</c:v>
                </c:pt>
                <c:pt idx="65">
                  <c:v>2.0825059794303025</c:v>
                </c:pt>
                <c:pt idx="66">
                  <c:v>2.0825059794303025</c:v>
                </c:pt>
                <c:pt idx="67">
                  <c:v>2.0825059794303025</c:v>
                </c:pt>
                <c:pt idx="68">
                  <c:v>2.0825059794303025</c:v>
                </c:pt>
                <c:pt idx="69">
                  <c:v>2.0825059794303025</c:v>
                </c:pt>
                <c:pt idx="70">
                  <c:v>4.1650119588606049</c:v>
                </c:pt>
                <c:pt idx="71">
                  <c:v>4.1650119588606049</c:v>
                </c:pt>
                <c:pt idx="72">
                  <c:v>4.1650119588606049</c:v>
                </c:pt>
                <c:pt idx="73">
                  <c:v>0</c:v>
                </c:pt>
                <c:pt idx="74">
                  <c:v>4.1650119588606049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CPF FBSA (MPs)'!$J$228:$J$317</c:f>
              <c:numCache>
                <c:formatCode>0.00</c:formatCode>
                <c:ptCount val="90"/>
                <c:pt idx="0">
                  <c:v>-97.053934926042757</c:v>
                </c:pt>
                <c:pt idx="1">
                  <c:v>-32.053934926042757</c:v>
                </c:pt>
                <c:pt idx="2">
                  <c:v>-36.053934926042757</c:v>
                </c:pt>
                <c:pt idx="3">
                  <c:v>19.946065073957243</c:v>
                </c:pt>
                <c:pt idx="4">
                  <c:v>110.94606507395724</c:v>
                </c:pt>
                <c:pt idx="5">
                  <c:v>-41.31000966527904</c:v>
                </c:pt>
                <c:pt idx="6">
                  <c:v>25.68999033472096</c:v>
                </c:pt>
                <c:pt idx="7">
                  <c:v>44.68999033472096</c:v>
                </c:pt>
                <c:pt idx="8">
                  <c:v>131.68999033472096</c:v>
                </c:pt>
                <c:pt idx="9">
                  <c:v>-43.31000966527904</c:v>
                </c:pt>
                <c:pt idx="10">
                  <c:v>117.58004403800209</c:v>
                </c:pt>
                <c:pt idx="11">
                  <c:v>67.580044038002086</c:v>
                </c:pt>
                <c:pt idx="12">
                  <c:v>-18.419955961997914</c:v>
                </c:pt>
                <c:pt idx="13">
                  <c:v>138.58004403800209</c:v>
                </c:pt>
                <c:pt idx="14">
                  <c:v>-11.419955961997914</c:v>
                </c:pt>
                <c:pt idx="15">
                  <c:v>-10.925645194473642</c:v>
                </c:pt>
                <c:pt idx="16">
                  <c:v>26.074354805526358</c:v>
                </c:pt>
                <c:pt idx="17">
                  <c:v>-6.9256451944736419</c:v>
                </c:pt>
                <c:pt idx="18">
                  <c:v>0</c:v>
                </c:pt>
                <c:pt idx="19">
                  <c:v>62.074354805526355</c:v>
                </c:pt>
                <c:pt idx="20">
                  <c:v>-9.266709642610579E-3</c:v>
                </c:pt>
                <c:pt idx="21">
                  <c:v>-9.266709642610579E-3</c:v>
                </c:pt>
                <c:pt idx="22">
                  <c:v>-9.266709642610579E-3</c:v>
                </c:pt>
                <c:pt idx="23">
                  <c:v>-9.266709642610579E-3</c:v>
                </c:pt>
                <c:pt idx="24">
                  <c:v>-9.266709642610579E-3</c:v>
                </c:pt>
                <c:pt idx="25">
                  <c:v>-109.91145440275545</c:v>
                </c:pt>
                <c:pt idx="26">
                  <c:v>-229.91145440275545</c:v>
                </c:pt>
                <c:pt idx="27">
                  <c:v>95.088545597244547</c:v>
                </c:pt>
                <c:pt idx="28">
                  <c:v>-142.91145440275545</c:v>
                </c:pt>
                <c:pt idx="29">
                  <c:v>-55.911454402755453</c:v>
                </c:pt>
                <c:pt idx="30">
                  <c:v>-10.683402885263718</c:v>
                </c:pt>
                <c:pt idx="31">
                  <c:v>37.316597114736282</c:v>
                </c:pt>
                <c:pt idx="32">
                  <c:v>-96.683402885263718</c:v>
                </c:pt>
                <c:pt idx="33">
                  <c:v>-74.683402885263718</c:v>
                </c:pt>
                <c:pt idx="34">
                  <c:v>-15.683402885263718</c:v>
                </c:pt>
                <c:pt idx="35">
                  <c:v>47.820123877632454</c:v>
                </c:pt>
                <c:pt idx="36">
                  <c:v>34.820123877632454</c:v>
                </c:pt>
                <c:pt idx="37">
                  <c:v>-4.1798761223675456</c:v>
                </c:pt>
                <c:pt idx="38">
                  <c:v>12.820123877632454</c:v>
                </c:pt>
                <c:pt idx="39">
                  <c:v>3.8201238776324544</c:v>
                </c:pt>
                <c:pt idx="40">
                  <c:v>-83.713330795394654</c:v>
                </c:pt>
                <c:pt idx="41">
                  <c:v>-58.713330795394654</c:v>
                </c:pt>
                <c:pt idx="42">
                  <c:v>-13.713330795394654</c:v>
                </c:pt>
                <c:pt idx="43">
                  <c:v>-45.713330795394654</c:v>
                </c:pt>
                <c:pt idx="44">
                  <c:v>-33.713330795394654</c:v>
                </c:pt>
                <c:pt idx="45">
                  <c:v>-6.9760124434234339</c:v>
                </c:pt>
                <c:pt idx="46">
                  <c:v>-6.9760124434234339</c:v>
                </c:pt>
                <c:pt idx="47">
                  <c:v>-6.9760124434234339</c:v>
                </c:pt>
                <c:pt idx="48">
                  <c:v>-6.9760124434234339</c:v>
                </c:pt>
                <c:pt idx="49">
                  <c:v>-6.9760124434234339</c:v>
                </c:pt>
                <c:pt idx="50">
                  <c:v>-89.985623688637929</c:v>
                </c:pt>
                <c:pt idx="51">
                  <c:v>-58.985623688637929</c:v>
                </c:pt>
                <c:pt idx="52">
                  <c:v>2.0143763113620707</c:v>
                </c:pt>
                <c:pt idx="53">
                  <c:v>-94.985623688637929</c:v>
                </c:pt>
                <c:pt idx="54">
                  <c:v>126.01437631136207</c:v>
                </c:pt>
                <c:pt idx="55">
                  <c:v>-83.87717795626827</c:v>
                </c:pt>
                <c:pt idx="56">
                  <c:v>-88.87717795626827</c:v>
                </c:pt>
                <c:pt idx="57">
                  <c:v>-161.87717795626827</c:v>
                </c:pt>
                <c:pt idx="58">
                  <c:v>-46.87717795626827</c:v>
                </c:pt>
                <c:pt idx="59">
                  <c:v>-83.87717795626827</c:v>
                </c:pt>
                <c:pt idx="60">
                  <c:v>23.386950853737744</c:v>
                </c:pt>
                <c:pt idx="61">
                  <c:v>-1.6130491462622558</c:v>
                </c:pt>
                <c:pt idx="62">
                  <c:v>27.386950853737744</c:v>
                </c:pt>
                <c:pt idx="63">
                  <c:v>-39.613049146262256</c:v>
                </c:pt>
                <c:pt idx="64">
                  <c:v>-85.613049146262256</c:v>
                </c:pt>
                <c:pt idx="65">
                  <c:v>-13.392146690347118</c:v>
                </c:pt>
                <c:pt idx="66">
                  <c:v>-43.392146690347118</c:v>
                </c:pt>
                <c:pt idx="67">
                  <c:v>-0.39214669034711847</c:v>
                </c:pt>
                <c:pt idx="68">
                  <c:v>-36.392146690347118</c:v>
                </c:pt>
                <c:pt idx="69">
                  <c:v>-15.392146690347118</c:v>
                </c:pt>
                <c:pt idx="70">
                  <c:v>-0.86842848996788469</c:v>
                </c:pt>
                <c:pt idx="71">
                  <c:v>-0.86842848996788469</c:v>
                </c:pt>
                <c:pt idx="72">
                  <c:v>5.1315715100321153</c:v>
                </c:pt>
                <c:pt idx="73">
                  <c:v>0</c:v>
                </c:pt>
                <c:pt idx="74">
                  <c:v>-0.86842848996788469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9-4297-8490-AAFF072AA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2847"/>
        <c:axId val="1"/>
      </c:scatterChart>
      <c:valAx>
        <c:axId val="101084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284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311313366320069"/>
          <c:y val="0.15088273462963203"/>
          <c:w val="0.55863914886398247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(MPs)'!$L$46:$L$90</c:f>
              <c:numCache>
                <c:formatCode>0.00</c:formatCode>
                <c:ptCount val="45"/>
                <c:pt idx="0">
                  <c:v>575.68104214224104</c:v>
                </c:pt>
                <c:pt idx="1">
                  <c:v>575.68104214224104</c:v>
                </c:pt>
                <c:pt idx="2">
                  <c:v>575.68104214224104</c:v>
                </c:pt>
                <c:pt idx="3">
                  <c:v>575.68104214224104</c:v>
                </c:pt>
                <c:pt idx="4">
                  <c:v>575.68104214224104</c:v>
                </c:pt>
                <c:pt idx="5">
                  <c:v>480.42266944972704</c:v>
                </c:pt>
                <c:pt idx="6">
                  <c:v>480.42266944972704</c:v>
                </c:pt>
                <c:pt idx="7">
                  <c:v>480.42266944972704</c:v>
                </c:pt>
                <c:pt idx="8">
                  <c:v>480.42266944972704</c:v>
                </c:pt>
                <c:pt idx="9">
                  <c:v>480.42266944972704</c:v>
                </c:pt>
                <c:pt idx="10">
                  <c:v>258.51649334607635</c:v>
                </c:pt>
                <c:pt idx="11">
                  <c:v>258.51649334607635</c:v>
                </c:pt>
                <c:pt idx="12">
                  <c:v>258.51649334607635</c:v>
                </c:pt>
                <c:pt idx="13">
                  <c:v>258.51649334607635</c:v>
                </c:pt>
                <c:pt idx="14">
                  <c:v>258.51649334607635</c:v>
                </c:pt>
                <c:pt idx="15">
                  <c:v>76.121472122013913</c:v>
                </c:pt>
                <c:pt idx="16">
                  <c:v>76.121472122013913</c:v>
                </c:pt>
                <c:pt idx="17">
                  <c:v>76.121472122013913</c:v>
                </c:pt>
                <c:pt idx="18">
                  <c:v>76.121472122013913</c:v>
                </c:pt>
                <c:pt idx="19">
                  <c:v>76.121472122013913</c:v>
                </c:pt>
                <c:pt idx="20">
                  <c:v>16.334975254186567</c:v>
                </c:pt>
                <c:pt idx="21">
                  <c:v>16.334975254186567</c:v>
                </c:pt>
                <c:pt idx="22">
                  <c:v>16.334975254186567</c:v>
                </c:pt>
                <c:pt idx="23">
                  <c:v>16.334975254186567</c:v>
                </c:pt>
                <c:pt idx="24">
                  <c:v>16.334975254186567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5-4000-8FAD-CA6081DA92DA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CPF FBSA (MPs)'!$L$91:$L$135</c:f>
              <c:numCache>
                <c:formatCode>0.00</c:formatCode>
                <c:ptCount val="45"/>
                <c:pt idx="0">
                  <c:v>604.29455997201148</c:v>
                </c:pt>
                <c:pt idx="1">
                  <c:v>604.29455997201148</c:v>
                </c:pt>
                <c:pt idx="2">
                  <c:v>604.29455997201148</c:v>
                </c:pt>
                <c:pt idx="3">
                  <c:v>604.29455997201148</c:v>
                </c:pt>
                <c:pt idx="4">
                  <c:v>604.29455997201148</c:v>
                </c:pt>
                <c:pt idx="5">
                  <c:v>604.25998883607178</c:v>
                </c:pt>
                <c:pt idx="6">
                  <c:v>604.25998883607178</c:v>
                </c:pt>
                <c:pt idx="7">
                  <c:v>604.25998883607178</c:v>
                </c:pt>
                <c:pt idx="8">
                  <c:v>604.25998883607178</c:v>
                </c:pt>
                <c:pt idx="9">
                  <c:v>604.25998883607178</c:v>
                </c:pt>
                <c:pt idx="10">
                  <c:v>396.24396007890437</c:v>
                </c:pt>
                <c:pt idx="11">
                  <c:v>396.24396007890437</c:v>
                </c:pt>
                <c:pt idx="12">
                  <c:v>396.24396007890437</c:v>
                </c:pt>
                <c:pt idx="13">
                  <c:v>396.24396007890437</c:v>
                </c:pt>
                <c:pt idx="14">
                  <c:v>396.24396007890437</c:v>
                </c:pt>
                <c:pt idx="15">
                  <c:v>0.12539581810265632</c:v>
                </c:pt>
                <c:pt idx="16">
                  <c:v>0.12539581810265632</c:v>
                </c:pt>
                <c:pt idx="17">
                  <c:v>0.12539581810265632</c:v>
                </c:pt>
                <c:pt idx="18">
                  <c:v>0.12539581810265632</c:v>
                </c:pt>
                <c:pt idx="19">
                  <c:v>0.12539581810265632</c:v>
                </c:pt>
                <c:pt idx="20">
                  <c:v>1.3667969210161758E-5</c:v>
                </c:pt>
                <c:pt idx="21">
                  <c:v>1.3667969210161758E-5</c:v>
                </c:pt>
                <c:pt idx="22">
                  <c:v>1.3667969210161758E-5</c:v>
                </c:pt>
                <c:pt idx="23">
                  <c:v>1.3667969210161758E-5</c:v>
                </c:pt>
                <c:pt idx="24">
                  <c:v>1.3667969210161758E-5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45-4000-8FAD-CA6081DA92DA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(MPs)'!$C$136:$C$225</c:f>
              <c:numCache>
                <c:formatCode>0.00</c:formatCode>
                <c:ptCount val="90"/>
                <c:pt idx="0">
                  <c:v>506</c:v>
                </c:pt>
                <c:pt idx="1">
                  <c:v>571</c:v>
                </c:pt>
                <c:pt idx="2">
                  <c:v>567</c:v>
                </c:pt>
                <c:pt idx="3">
                  <c:v>623</c:v>
                </c:pt>
                <c:pt idx="4">
                  <c:v>714</c:v>
                </c:pt>
                <c:pt idx="5">
                  <c:v>552</c:v>
                </c:pt>
                <c:pt idx="6">
                  <c:v>619</c:v>
                </c:pt>
                <c:pt idx="7">
                  <c:v>638</c:v>
                </c:pt>
                <c:pt idx="8">
                  <c:v>725</c:v>
                </c:pt>
                <c:pt idx="9">
                  <c:v>550</c:v>
                </c:pt>
                <c:pt idx="10">
                  <c:v>578</c:v>
                </c:pt>
                <c:pt idx="11">
                  <c:v>528</c:v>
                </c:pt>
                <c:pt idx="12">
                  <c:v>442</c:v>
                </c:pt>
                <c:pt idx="13">
                  <c:v>599</c:v>
                </c:pt>
                <c:pt idx="14">
                  <c:v>449</c:v>
                </c:pt>
                <c:pt idx="15">
                  <c:v>9</c:v>
                </c:pt>
                <c:pt idx="16">
                  <c:v>46</c:v>
                </c:pt>
                <c:pt idx="17">
                  <c:v>13</c:v>
                </c:pt>
                <c:pt idx="19">
                  <c:v>82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483</c:v>
                </c:pt>
                <c:pt idx="26">
                  <c:v>363</c:v>
                </c:pt>
                <c:pt idx="27">
                  <c:v>688</c:v>
                </c:pt>
                <c:pt idx="28">
                  <c:v>450</c:v>
                </c:pt>
                <c:pt idx="29">
                  <c:v>537</c:v>
                </c:pt>
                <c:pt idx="30">
                  <c:v>532</c:v>
                </c:pt>
                <c:pt idx="31">
                  <c:v>580</c:v>
                </c:pt>
                <c:pt idx="32">
                  <c:v>446</c:v>
                </c:pt>
                <c:pt idx="33">
                  <c:v>468</c:v>
                </c:pt>
                <c:pt idx="34">
                  <c:v>527</c:v>
                </c:pt>
                <c:pt idx="35">
                  <c:v>393</c:v>
                </c:pt>
                <c:pt idx="36">
                  <c:v>380</c:v>
                </c:pt>
                <c:pt idx="37">
                  <c:v>341</c:v>
                </c:pt>
                <c:pt idx="38">
                  <c:v>358</c:v>
                </c:pt>
                <c:pt idx="39">
                  <c:v>349</c:v>
                </c:pt>
                <c:pt idx="40">
                  <c:v>0</c:v>
                </c:pt>
                <c:pt idx="41">
                  <c:v>25</c:v>
                </c:pt>
                <c:pt idx="42">
                  <c:v>70</c:v>
                </c:pt>
                <c:pt idx="43">
                  <c:v>38</c:v>
                </c:pt>
                <c:pt idx="44">
                  <c:v>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510</c:v>
                </c:pt>
                <c:pt idx="51">
                  <c:v>541</c:v>
                </c:pt>
                <c:pt idx="52">
                  <c:v>602</c:v>
                </c:pt>
                <c:pt idx="53">
                  <c:v>505</c:v>
                </c:pt>
                <c:pt idx="54">
                  <c:v>726</c:v>
                </c:pt>
                <c:pt idx="55">
                  <c:v>492</c:v>
                </c:pt>
                <c:pt idx="56">
                  <c:v>487</c:v>
                </c:pt>
                <c:pt idx="57">
                  <c:v>414</c:v>
                </c:pt>
                <c:pt idx="58">
                  <c:v>529</c:v>
                </c:pt>
                <c:pt idx="59">
                  <c:v>492</c:v>
                </c:pt>
                <c:pt idx="60">
                  <c:v>442</c:v>
                </c:pt>
                <c:pt idx="61">
                  <c:v>417</c:v>
                </c:pt>
                <c:pt idx="62">
                  <c:v>446</c:v>
                </c:pt>
                <c:pt idx="63">
                  <c:v>379</c:v>
                </c:pt>
                <c:pt idx="64">
                  <c:v>333</c:v>
                </c:pt>
                <c:pt idx="65">
                  <c:v>58</c:v>
                </c:pt>
                <c:pt idx="66">
                  <c:v>28</c:v>
                </c:pt>
                <c:pt idx="67">
                  <c:v>71</c:v>
                </c:pt>
                <c:pt idx="68">
                  <c:v>35</c:v>
                </c:pt>
                <c:pt idx="69">
                  <c:v>56</c:v>
                </c:pt>
                <c:pt idx="70">
                  <c:v>0</c:v>
                </c:pt>
                <c:pt idx="71">
                  <c:v>0</c:v>
                </c:pt>
                <c:pt idx="72">
                  <c:v>6</c:v>
                </c:pt>
                <c:pt idx="74">
                  <c:v>0</c:v>
                </c:pt>
              </c:numCache>
            </c:numRef>
          </c:xVal>
          <c:yVal>
            <c:numRef>
              <c:f>'CA - CPF FBSA (MPs)'!$L$136:$L$225</c:f>
              <c:numCache>
                <c:formatCode>0.00</c:formatCode>
                <c:ptCount val="90"/>
                <c:pt idx="0">
                  <c:v>603.01211672375871</c:v>
                </c:pt>
                <c:pt idx="1">
                  <c:v>603.01211672375871</c:v>
                </c:pt>
                <c:pt idx="2">
                  <c:v>603.01211672375871</c:v>
                </c:pt>
                <c:pt idx="3">
                  <c:v>603.01211672375871</c:v>
                </c:pt>
                <c:pt idx="4">
                  <c:v>603.01211672375871</c:v>
                </c:pt>
                <c:pt idx="5">
                  <c:v>592.8743184635149</c:v>
                </c:pt>
                <c:pt idx="6">
                  <c:v>592.8743184635149</c:v>
                </c:pt>
                <c:pt idx="7">
                  <c:v>592.8743184635149</c:v>
                </c:pt>
                <c:pt idx="8">
                  <c:v>592.8743184635149</c:v>
                </c:pt>
                <c:pt idx="9">
                  <c:v>592.8743184635149</c:v>
                </c:pt>
                <c:pt idx="10">
                  <c:v>454.22034750103251</c:v>
                </c:pt>
                <c:pt idx="11">
                  <c:v>454.22034750103251</c:v>
                </c:pt>
                <c:pt idx="12">
                  <c:v>454.22034750103251</c:v>
                </c:pt>
                <c:pt idx="13">
                  <c:v>454.22034750103251</c:v>
                </c:pt>
                <c:pt idx="14">
                  <c:v>454.22034750103251</c:v>
                </c:pt>
                <c:pt idx="15">
                  <c:v>18.084558178238257</c:v>
                </c:pt>
                <c:pt idx="16">
                  <c:v>18.084558178238257</c:v>
                </c:pt>
                <c:pt idx="17">
                  <c:v>18.084558178238257</c:v>
                </c:pt>
                <c:pt idx="19">
                  <c:v>18.084558178238257</c:v>
                </c:pt>
                <c:pt idx="20">
                  <c:v>8.0256135202091562E-3</c:v>
                </c:pt>
                <c:pt idx="21">
                  <c:v>8.0256135202091562E-3</c:v>
                </c:pt>
                <c:pt idx="22">
                  <c:v>8.0256135202091562E-3</c:v>
                </c:pt>
                <c:pt idx="23">
                  <c:v>8.0256135202091562E-3</c:v>
                </c:pt>
                <c:pt idx="24">
                  <c:v>8.0256135202091562E-3</c:v>
                </c:pt>
                <c:pt idx="25">
                  <c:v>592.14841616518311</c:v>
                </c:pt>
                <c:pt idx="26">
                  <c:v>592.14841616518311</c:v>
                </c:pt>
                <c:pt idx="27">
                  <c:v>592.14841616518311</c:v>
                </c:pt>
                <c:pt idx="28">
                  <c:v>592.14841616518311</c:v>
                </c:pt>
                <c:pt idx="29">
                  <c:v>592.14841616518311</c:v>
                </c:pt>
                <c:pt idx="30">
                  <c:v>538.7473630586511</c:v>
                </c:pt>
                <c:pt idx="31">
                  <c:v>538.7473630586511</c:v>
                </c:pt>
                <c:pt idx="32">
                  <c:v>538.7473630586511</c:v>
                </c:pt>
                <c:pt idx="33">
                  <c:v>538.7473630586511</c:v>
                </c:pt>
                <c:pt idx="34">
                  <c:v>538.7473630586511</c:v>
                </c:pt>
                <c:pt idx="35">
                  <c:v>334.00826140664878</c:v>
                </c:pt>
                <c:pt idx="36">
                  <c:v>334.00826140664878</c:v>
                </c:pt>
                <c:pt idx="37">
                  <c:v>334.00826140664878</c:v>
                </c:pt>
                <c:pt idx="38">
                  <c:v>334.00826140664878</c:v>
                </c:pt>
                <c:pt idx="39">
                  <c:v>334.00826140664878</c:v>
                </c:pt>
                <c:pt idx="40">
                  <c:v>77.599192616801929</c:v>
                </c:pt>
                <c:pt idx="41">
                  <c:v>77.599192616801929</c:v>
                </c:pt>
                <c:pt idx="42">
                  <c:v>77.599192616801929</c:v>
                </c:pt>
                <c:pt idx="43">
                  <c:v>77.599192616801929</c:v>
                </c:pt>
                <c:pt idx="44">
                  <c:v>77.599192616801929</c:v>
                </c:pt>
                <c:pt idx="45">
                  <c:v>6.2107976842468631</c:v>
                </c:pt>
                <c:pt idx="46">
                  <c:v>6.2107976842468631</c:v>
                </c:pt>
                <c:pt idx="47">
                  <c:v>6.2107976842468631</c:v>
                </c:pt>
                <c:pt idx="48">
                  <c:v>6.2107976842468631</c:v>
                </c:pt>
                <c:pt idx="49">
                  <c:v>6.2107976842468631</c:v>
                </c:pt>
                <c:pt idx="50">
                  <c:v>599.67198426995105</c:v>
                </c:pt>
                <c:pt idx="51">
                  <c:v>599.67198426995105</c:v>
                </c:pt>
                <c:pt idx="52">
                  <c:v>599.67198426995105</c:v>
                </c:pt>
                <c:pt idx="53">
                  <c:v>599.67198426995105</c:v>
                </c:pt>
                <c:pt idx="54">
                  <c:v>599.67198426995105</c:v>
                </c:pt>
                <c:pt idx="55">
                  <c:v>573.69486409524916</c:v>
                </c:pt>
                <c:pt idx="56">
                  <c:v>573.69486409524916</c:v>
                </c:pt>
                <c:pt idx="57">
                  <c:v>573.69486409524916</c:v>
                </c:pt>
                <c:pt idx="58">
                  <c:v>573.69486409524916</c:v>
                </c:pt>
                <c:pt idx="59">
                  <c:v>573.69486409524916</c:v>
                </c:pt>
                <c:pt idx="60">
                  <c:v>406.45701001633802</c:v>
                </c:pt>
                <c:pt idx="61">
                  <c:v>406.45701001633802</c:v>
                </c:pt>
                <c:pt idx="62">
                  <c:v>406.45701001633802</c:v>
                </c:pt>
                <c:pt idx="63">
                  <c:v>406.45701001633802</c:v>
                </c:pt>
                <c:pt idx="64">
                  <c:v>406.45701001633802</c:v>
                </c:pt>
                <c:pt idx="65">
                  <c:v>63.555234432049772</c:v>
                </c:pt>
                <c:pt idx="66">
                  <c:v>63.555234432049772</c:v>
                </c:pt>
                <c:pt idx="67">
                  <c:v>63.555234432049772</c:v>
                </c:pt>
                <c:pt idx="68">
                  <c:v>63.555234432049772</c:v>
                </c:pt>
                <c:pt idx="69">
                  <c:v>63.555234432049772</c:v>
                </c:pt>
                <c:pt idx="70">
                  <c:v>0.68656571507888908</c:v>
                </c:pt>
                <c:pt idx="71">
                  <c:v>0.68656571507888908</c:v>
                </c:pt>
                <c:pt idx="72">
                  <c:v>0.68656571507888908</c:v>
                </c:pt>
                <c:pt idx="74">
                  <c:v>0.68656571507888908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45-4000-8FAD-CA6081DA92DA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45-4000-8FAD-CA6081DA9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5823"/>
        <c:axId val="1"/>
      </c:scatterChart>
      <c:valAx>
        <c:axId val="10108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554914618466103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58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60353093851852813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85125666349336"/>
          <c:y val="0.16475640963428559"/>
          <c:w val="0.59049804399305605"/>
          <c:h val="0.5249215841836540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(MPs)'!$C$46:$C$90</c:f>
              <c:numCache>
                <c:formatCode>General</c:formatCode>
                <c:ptCount val="45"/>
                <c:pt idx="0">
                  <c:v>551</c:v>
                </c:pt>
                <c:pt idx="1">
                  <c:v>367</c:v>
                </c:pt>
                <c:pt idx="2">
                  <c:v>589</c:v>
                </c:pt>
                <c:pt idx="3">
                  <c:v>419</c:v>
                </c:pt>
                <c:pt idx="4">
                  <c:v>514</c:v>
                </c:pt>
                <c:pt idx="5" formatCode="0.00">
                  <c:v>509</c:v>
                </c:pt>
                <c:pt idx="6" formatCode="0.00">
                  <c:v>516</c:v>
                </c:pt>
                <c:pt idx="7" formatCode="0.00">
                  <c:v>370</c:v>
                </c:pt>
                <c:pt idx="8" formatCode="0.00">
                  <c:v>455</c:v>
                </c:pt>
                <c:pt idx="9" formatCode="0.00">
                  <c:v>503</c:v>
                </c:pt>
                <c:pt idx="10" formatCode="0.00">
                  <c:v>326</c:v>
                </c:pt>
                <c:pt idx="11" formatCode="0.00">
                  <c:v>217</c:v>
                </c:pt>
                <c:pt idx="12" formatCode="0.00">
                  <c:v>327</c:v>
                </c:pt>
                <c:pt idx="13" formatCode="0.00">
                  <c:v>377</c:v>
                </c:pt>
                <c:pt idx="14" formatCode="0.00">
                  <c:v>333</c:v>
                </c:pt>
                <c:pt idx="15" formatCode="0.00">
                  <c:v>1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</c:numCache>
            </c:numRef>
          </c:xVal>
          <c:yVal>
            <c:numRef>
              <c:f>'CA - CPF FBSA (MPs)'!$O$46:$O$90</c:f>
              <c:numCache>
                <c:formatCode>0.00</c:formatCode>
                <c:ptCount val="45"/>
                <c:pt idx="0">
                  <c:v>575.68104214224104</c:v>
                </c:pt>
                <c:pt idx="1">
                  <c:v>575.68104214224104</c:v>
                </c:pt>
                <c:pt idx="2">
                  <c:v>575.68104214224104</c:v>
                </c:pt>
                <c:pt idx="3">
                  <c:v>575.68104214224104</c:v>
                </c:pt>
                <c:pt idx="4">
                  <c:v>575.68104214224104</c:v>
                </c:pt>
                <c:pt idx="5">
                  <c:v>480.42266944972704</c:v>
                </c:pt>
                <c:pt idx="6">
                  <c:v>480.42266944972704</c:v>
                </c:pt>
                <c:pt idx="7">
                  <c:v>480.42266944972704</c:v>
                </c:pt>
                <c:pt idx="8">
                  <c:v>480.42266944972704</c:v>
                </c:pt>
                <c:pt idx="9">
                  <c:v>480.42266944972704</c:v>
                </c:pt>
                <c:pt idx="10">
                  <c:v>258.51649334607635</c:v>
                </c:pt>
                <c:pt idx="11">
                  <c:v>258.51649334607635</c:v>
                </c:pt>
                <c:pt idx="12">
                  <c:v>258.51649334607635</c:v>
                </c:pt>
                <c:pt idx="13">
                  <c:v>258.51649334607635</c:v>
                </c:pt>
                <c:pt idx="14">
                  <c:v>258.51649334607635</c:v>
                </c:pt>
                <c:pt idx="15">
                  <c:v>76.121472122013913</c:v>
                </c:pt>
                <c:pt idx="16">
                  <c:v>76.121472122013913</c:v>
                </c:pt>
                <c:pt idx="17">
                  <c:v>76.121472122013913</c:v>
                </c:pt>
                <c:pt idx="18">
                  <c:v>76.121472122013913</c:v>
                </c:pt>
                <c:pt idx="19">
                  <c:v>76.121472122013913</c:v>
                </c:pt>
                <c:pt idx="20">
                  <c:v>16.334975254186567</c:v>
                </c:pt>
                <c:pt idx="21">
                  <c:v>16.334975254186567</c:v>
                </c:pt>
                <c:pt idx="22">
                  <c:v>16.334975254186567</c:v>
                </c:pt>
                <c:pt idx="23">
                  <c:v>16.334975254186567</c:v>
                </c:pt>
                <c:pt idx="24">
                  <c:v>16.334975254186567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A3-4162-B218-3813E0905C9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(MPs)'!$C$91:$C$135</c:f>
              <c:numCache>
                <c:formatCode>0.00</c:formatCode>
                <c:ptCount val="45"/>
                <c:pt idx="0">
                  <c:v>763</c:v>
                </c:pt>
                <c:pt idx="1">
                  <c:v>682</c:v>
                </c:pt>
                <c:pt idx="2">
                  <c:v>575</c:v>
                </c:pt>
                <c:pt idx="3">
                  <c:v>650</c:v>
                </c:pt>
                <c:pt idx="4">
                  <c:v>468</c:v>
                </c:pt>
                <c:pt idx="5">
                  <c:v>688</c:v>
                </c:pt>
                <c:pt idx="6">
                  <c:v>717</c:v>
                </c:pt>
                <c:pt idx="7">
                  <c:v>631</c:v>
                </c:pt>
                <c:pt idx="8">
                  <c:v>470</c:v>
                </c:pt>
                <c:pt idx="9">
                  <c:v>675</c:v>
                </c:pt>
                <c:pt idx="10">
                  <c:v>407</c:v>
                </c:pt>
                <c:pt idx="11">
                  <c:v>308</c:v>
                </c:pt>
                <c:pt idx="12">
                  <c:v>457</c:v>
                </c:pt>
                <c:pt idx="13">
                  <c:v>367</c:v>
                </c:pt>
                <c:pt idx="14">
                  <c:v>437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CPF FBSA (MPs)'!$O$91:$O$135</c:f>
              <c:numCache>
                <c:formatCode>0.00</c:formatCode>
                <c:ptCount val="45"/>
                <c:pt idx="0">
                  <c:v>604.29455997201148</c:v>
                </c:pt>
                <c:pt idx="1">
                  <c:v>604.29455997201148</c:v>
                </c:pt>
                <c:pt idx="2">
                  <c:v>604.29455997201148</c:v>
                </c:pt>
                <c:pt idx="3">
                  <c:v>604.29455997201148</c:v>
                </c:pt>
                <c:pt idx="4">
                  <c:v>604.29455997201148</c:v>
                </c:pt>
                <c:pt idx="5">
                  <c:v>604.25998883607178</c:v>
                </c:pt>
                <c:pt idx="6">
                  <c:v>604.25998883607178</c:v>
                </c:pt>
                <c:pt idx="7">
                  <c:v>604.25998883607178</c:v>
                </c:pt>
                <c:pt idx="8">
                  <c:v>604.25998883607178</c:v>
                </c:pt>
                <c:pt idx="9">
                  <c:v>604.25998883607178</c:v>
                </c:pt>
                <c:pt idx="10">
                  <c:v>396.24396007890437</c:v>
                </c:pt>
                <c:pt idx="11">
                  <c:v>396.24396007890437</c:v>
                </c:pt>
                <c:pt idx="12">
                  <c:v>396.24396007890437</c:v>
                </c:pt>
                <c:pt idx="13">
                  <c:v>396.24396007890437</c:v>
                </c:pt>
                <c:pt idx="14">
                  <c:v>396.24396007890437</c:v>
                </c:pt>
                <c:pt idx="15">
                  <c:v>0.12539581810265632</c:v>
                </c:pt>
                <c:pt idx="16">
                  <c:v>0.12539581810265632</c:v>
                </c:pt>
                <c:pt idx="17">
                  <c:v>0.12539581810265632</c:v>
                </c:pt>
                <c:pt idx="18">
                  <c:v>0.12539581810265632</c:v>
                </c:pt>
                <c:pt idx="19">
                  <c:v>0.12539581810265632</c:v>
                </c:pt>
                <c:pt idx="20">
                  <c:v>1.3667969210161758E-5</c:v>
                </c:pt>
                <c:pt idx="21">
                  <c:v>1.3667969210161758E-5</c:v>
                </c:pt>
                <c:pt idx="22">
                  <c:v>1.3667969210161758E-5</c:v>
                </c:pt>
                <c:pt idx="23">
                  <c:v>1.3667969210161758E-5</c:v>
                </c:pt>
                <c:pt idx="24">
                  <c:v>1.3667969210161758E-5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3-4162-B218-3813E0905C9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CPF FBSA (MPs)'!$C$136:$C$225</c:f>
              <c:numCache>
                <c:formatCode>0.00</c:formatCode>
                <c:ptCount val="90"/>
                <c:pt idx="0">
                  <c:v>506</c:v>
                </c:pt>
                <c:pt idx="1">
                  <c:v>571</c:v>
                </c:pt>
                <c:pt idx="2">
                  <c:v>567</c:v>
                </c:pt>
                <c:pt idx="3">
                  <c:v>623</c:v>
                </c:pt>
                <c:pt idx="4">
                  <c:v>714</c:v>
                </c:pt>
                <c:pt idx="5">
                  <c:v>552</c:v>
                </c:pt>
                <c:pt idx="6">
                  <c:v>619</c:v>
                </c:pt>
                <c:pt idx="7">
                  <c:v>638</c:v>
                </c:pt>
                <c:pt idx="8">
                  <c:v>725</c:v>
                </c:pt>
                <c:pt idx="9">
                  <c:v>550</c:v>
                </c:pt>
                <c:pt idx="10">
                  <c:v>578</c:v>
                </c:pt>
                <c:pt idx="11">
                  <c:v>528</c:v>
                </c:pt>
                <c:pt idx="12">
                  <c:v>442</c:v>
                </c:pt>
                <c:pt idx="13">
                  <c:v>599</c:v>
                </c:pt>
                <c:pt idx="14">
                  <c:v>449</c:v>
                </c:pt>
                <c:pt idx="15">
                  <c:v>9</c:v>
                </c:pt>
                <c:pt idx="16">
                  <c:v>46</c:v>
                </c:pt>
                <c:pt idx="17">
                  <c:v>13</c:v>
                </c:pt>
                <c:pt idx="19">
                  <c:v>82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483</c:v>
                </c:pt>
                <c:pt idx="26">
                  <c:v>363</c:v>
                </c:pt>
                <c:pt idx="27">
                  <c:v>688</c:v>
                </c:pt>
                <c:pt idx="28">
                  <c:v>450</c:v>
                </c:pt>
                <c:pt idx="29">
                  <c:v>537</c:v>
                </c:pt>
                <c:pt idx="30">
                  <c:v>532</c:v>
                </c:pt>
                <c:pt idx="31">
                  <c:v>580</c:v>
                </c:pt>
                <c:pt idx="32">
                  <c:v>446</c:v>
                </c:pt>
                <c:pt idx="33">
                  <c:v>468</c:v>
                </c:pt>
                <c:pt idx="34">
                  <c:v>527</c:v>
                </c:pt>
                <c:pt idx="35">
                  <c:v>393</c:v>
                </c:pt>
                <c:pt idx="36">
                  <c:v>380</c:v>
                </c:pt>
                <c:pt idx="37">
                  <c:v>341</c:v>
                </c:pt>
                <c:pt idx="38">
                  <c:v>358</c:v>
                </c:pt>
                <c:pt idx="39">
                  <c:v>349</c:v>
                </c:pt>
                <c:pt idx="40">
                  <c:v>0</c:v>
                </c:pt>
                <c:pt idx="41">
                  <c:v>25</c:v>
                </c:pt>
                <c:pt idx="42">
                  <c:v>70</c:v>
                </c:pt>
                <c:pt idx="43">
                  <c:v>38</c:v>
                </c:pt>
                <c:pt idx="44">
                  <c:v>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510</c:v>
                </c:pt>
                <c:pt idx="51">
                  <c:v>541</c:v>
                </c:pt>
                <c:pt idx="52">
                  <c:v>602</c:v>
                </c:pt>
                <c:pt idx="53">
                  <c:v>505</c:v>
                </c:pt>
                <c:pt idx="54">
                  <c:v>726</c:v>
                </c:pt>
                <c:pt idx="55">
                  <c:v>492</c:v>
                </c:pt>
                <c:pt idx="56">
                  <c:v>487</c:v>
                </c:pt>
                <c:pt idx="57">
                  <c:v>414</c:v>
                </c:pt>
                <c:pt idx="58">
                  <c:v>529</c:v>
                </c:pt>
                <c:pt idx="59">
                  <c:v>492</c:v>
                </c:pt>
                <c:pt idx="60">
                  <c:v>442</c:v>
                </c:pt>
                <c:pt idx="61">
                  <c:v>417</c:v>
                </c:pt>
                <c:pt idx="62">
                  <c:v>446</c:v>
                </c:pt>
                <c:pt idx="63">
                  <c:v>379</c:v>
                </c:pt>
                <c:pt idx="64">
                  <c:v>333</c:v>
                </c:pt>
                <c:pt idx="65">
                  <c:v>58</c:v>
                </c:pt>
                <c:pt idx="66">
                  <c:v>28</c:v>
                </c:pt>
                <c:pt idx="67">
                  <c:v>71</c:v>
                </c:pt>
                <c:pt idx="68">
                  <c:v>35</c:v>
                </c:pt>
                <c:pt idx="69">
                  <c:v>56</c:v>
                </c:pt>
                <c:pt idx="70">
                  <c:v>0</c:v>
                </c:pt>
                <c:pt idx="71">
                  <c:v>0</c:v>
                </c:pt>
                <c:pt idx="72">
                  <c:v>6</c:v>
                </c:pt>
                <c:pt idx="74">
                  <c:v>0</c:v>
                </c:pt>
              </c:numCache>
            </c:numRef>
          </c:xVal>
          <c:yVal>
            <c:numRef>
              <c:f>'CA - CPF FBSA (MPs)'!$O$136:$O$225</c:f>
              <c:numCache>
                <c:formatCode>0.00</c:formatCode>
                <c:ptCount val="90"/>
                <c:pt idx="0">
                  <c:v>603.04878110763616</c:v>
                </c:pt>
                <c:pt idx="1">
                  <c:v>603.04878110763616</c:v>
                </c:pt>
                <c:pt idx="2">
                  <c:v>603.04878110763616</c:v>
                </c:pt>
                <c:pt idx="3">
                  <c:v>603.04878110763616</c:v>
                </c:pt>
                <c:pt idx="4">
                  <c:v>603.04878110763616</c:v>
                </c:pt>
                <c:pt idx="5">
                  <c:v>593.20266311739192</c:v>
                </c:pt>
                <c:pt idx="6">
                  <c:v>593.20266311739192</c:v>
                </c:pt>
                <c:pt idx="7">
                  <c:v>593.20266311739192</c:v>
                </c:pt>
                <c:pt idx="8">
                  <c:v>593.20266311739192</c:v>
                </c:pt>
                <c:pt idx="9">
                  <c:v>593.20266311739192</c:v>
                </c:pt>
                <c:pt idx="10">
                  <c:v>457.34430391039314</c:v>
                </c:pt>
                <c:pt idx="11">
                  <c:v>457.34430391039314</c:v>
                </c:pt>
                <c:pt idx="12">
                  <c:v>457.34430391039314</c:v>
                </c:pt>
                <c:pt idx="13">
                  <c:v>457.34430391039314</c:v>
                </c:pt>
                <c:pt idx="14">
                  <c:v>457.34430391039314</c:v>
                </c:pt>
                <c:pt idx="15">
                  <c:v>18.082323034952974</c:v>
                </c:pt>
                <c:pt idx="16">
                  <c:v>18.082323034952974</c:v>
                </c:pt>
                <c:pt idx="17">
                  <c:v>18.082323034952974</c:v>
                </c:pt>
                <c:pt idx="19">
                  <c:v>18.082323034952974</c:v>
                </c:pt>
                <c:pt idx="20">
                  <c:v>6.9464409804255878E-3</c:v>
                </c:pt>
                <c:pt idx="21">
                  <c:v>6.9464409804255878E-3</c:v>
                </c:pt>
                <c:pt idx="22">
                  <c:v>6.9464409804255878E-3</c:v>
                </c:pt>
                <c:pt idx="23">
                  <c:v>6.9464409804255878E-3</c:v>
                </c:pt>
                <c:pt idx="24">
                  <c:v>6.9464409804255878E-3</c:v>
                </c:pt>
                <c:pt idx="25">
                  <c:v>592.87483395622007</c:v>
                </c:pt>
                <c:pt idx="26">
                  <c:v>592.87483395622007</c:v>
                </c:pt>
                <c:pt idx="27">
                  <c:v>592.87483395622007</c:v>
                </c:pt>
                <c:pt idx="28">
                  <c:v>592.87483395622007</c:v>
                </c:pt>
                <c:pt idx="29">
                  <c:v>592.87483395622007</c:v>
                </c:pt>
                <c:pt idx="30">
                  <c:v>542.303635976078</c:v>
                </c:pt>
                <c:pt idx="31">
                  <c:v>542.303635976078</c:v>
                </c:pt>
                <c:pt idx="32">
                  <c:v>542.303635976078</c:v>
                </c:pt>
                <c:pt idx="33">
                  <c:v>542.303635976078</c:v>
                </c:pt>
                <c:pt idx="34">
                  <c:v>542.303635976078</c:v>
                </c:pt>
                <c:pt idx="35">
                  <c:v>342.97989302128576</c:v>
                </c:pt>
                <c:pt idx="36">
                  <c:v>342.97989302128576</c:v>
                </c:pt>
                <c:pt idx="37">
                  <c:v>342.97989302128576</c:v>
                </c:pt>
                <c:pt idx="38">
                  <c:v>342.97989302128576</c:v>
                </c:pt>
                <c:pt idx="39">
                  <c:v>342.97989302128576</c:v>
                </c:pt>
                <c:pt idx="40">
                  <c:v>81.250759149217942</c:v>
                </c:pt>
                <c:pt idx="41">
                  <c:v>81.250759149217942</c:v>
                </c:pt>
                <c:pt idx="42">
                  <c:v>81.250759149217942</c:v>
                </c:pt>
                <c:pt idx="43">
                  <c:v>81.250759149217942</c:v>
                </c:pt>
                <c:pt idx="44">
                  <c:v>81.250759149217942</c:v>
                </c:pt>
                <c:pt idx="45">
                  <c:v>6.3636903195850394</c:v>
                </c:pt>
                <c:pt idx="46">
                  <c:v>6.3636903195850394</c:v>
                </c:pt>
                <c:pt idx="47">
                  <c:v>6.3636903195850394</c:v>
                </c:pt>
                <c:pt idx="48">
                  <c:v>6.3636903195850394</c:v>
                </c:pt>
                <c:pt idx="49">
                  <c:v>6.3636903195850394</c:v>
                </c:pt>
                <c:pt idx="50">
                  <c:v>599.96491862355356</c:v>
                </c:pt>
                <c:pt idx="51">
                  <c:v>599.96491862355356</c:v>
                </c:pt>
                <c:pt idx="52">
                  <c:v>599.96491862355356</c:v>
                </c:pt>
                <c:pt idx="53">
                  <c:v>599.96491862355356</c:v>
                </c:pt>
                <c:pt idx="54">
                  <c:v>599.96491862355356</c:v>
                </c:pt>
                <c:pt idx="55">
                  <c:v>575.58867472303086</c:v>
                </c:pt>
                <c:pt idx="56">
                  <c:v>575.58867472303086</c:v>
                </c:pt>
                <c:pt idx="57">
                  <c:v>575.58867472303086</c:v>
                </c:pt>
                <c:pt idx="58">
                  <c:v>575.58867472303086</c:v>
                </c:pt>
                <c:pt idx="59">
                  <c:v>575.58867472303086</c:v>
                </c:pt>
                <c:pt idx="60">
                  <c:v>415.34460582768372</c:v>
                </c:pt>
                <c:pt idx="61">
                  <c:v>415.34460582768372</c:v>
                </c:pt>
                <c:pt idx="62">
                  <c:v>415.34460582768372</c:v>
                </c:pt>
                <c:pt idx="63">
                  <c:v>415.34460582768372</c:v>
                </c:pt>
                <c:pt idx="64">
                  <c:v>415.34460582768372</c:v>
                </c:pt>
                <c:pt idx="65">
                  <c:v>67.029171698431526</c:v>
                </c:pt>
                <c:pt idx="66">
                  <c:v>67.029171698431526</c:v>
                </c:pt>
                <c:pt idx="67">
                  <c:v>67.029171698431526</c:v>
                </c:pt>
                <c:pt idx="68">
                  <c:v>67.029171698431526</c:v>
                </c:pt>
                <c:pt idx="69">
                  <c:v>67.029171698431526</c:v>
                </c:pt>
                <c:pt idx="70">
                  <c:v>0.67158314057707758</c:v>
                </c:pt>
                <c:pt idx="71">
                  <c:v>0.67158314057707758</c:v>
                </c:pt>
                <c:pt idx="72">
                  <c:v>0.67158314057707758</c:v>
                </c:pt>
                <c:pt idx="74">
                  <c:v>0.67158314057707758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A3-4162-B218-3813E0905C9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xVal>
          <c:yVal>
            <c:numRef>
              <c:f>'CA - CPF FBSA (MPs)'!$S$2:$S$3</c:f>
              <c:numCache>
                <c:formatCode>0.00</c:formatCode>
                <c:ptCount val="2"/>
                <c:pt idx="0">
                  <c:v>0</c:v>
                </c:pt>
                <c:pt idx="1">
                  <c:v>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A3-4162-B218-3813E0905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5071"/>
        <c:axId val="1"/>
      </c:scatterChart>
      <c:valAx>
        <c:axId val="1010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382890999384002"/>
              <c:y val="0.827613592581527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8892178665621338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50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85632059250494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7501217718820701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1300453297010519"/>
          <c:w val="0.72563331846173384"/>
          <c:h val="0.548757440872135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CPF FBSA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E-4807-95AD-B7117B11594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CPF FBSA (MPs)'!$AD$4:$AD$16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564.34024896277515</c:v>
                </c:pt>
                <c:pt idx="2">
                  <c:v>533.81917721068601</c:v>
                </c:pt>
                <c:pt idx="3">
                  <c:v>484.91509718598246</c:v>
                </c:pt>
                <c:pt idx="4">
                  <c:v>414.16250802706844</c:v>
                </c:pt>
                <c:pt idx="5">
                  <c:v>325.57887569047125</c:v>
                </c:pt>
                <c:pt idx="6">
                  <c:v>232.74848187145969</c:v>
                </c:pt>
                <c:pt idx="7">
                  <c:v>151.95581651288416</c:v>
                </c:pt>
                <c:pt idx="8">
                  <c:v>92.245372445969977</c:v>
                </c:pt>
                <c:pt idx="9">
                  <c:v>53.236515335033324</c:v>
                </c:pt>
                <c:pt idx="10">
                  <c:v>29.76487824511479</c:v>
                </c:pt>
                <c:pt idx="11">
                  <c:v>16.334975254186567</c:v>
                </c:pt>
                <c:pt idx="12">
                  <c:v>8.8710766545000759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DE-4807-95AD-B7117B115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5983"/>
        <c:axId val="1"/>
      </c:scatterChart>
      <c:valAx>
        <c:axId val="101082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84078855588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9619312261737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598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6876241427729034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188415289935813"/>
          <c:y val="0.22744551825621401"/>
          <c:w val="0.6718976192340459"/>
          <c:h val="0.5270959629429721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(MPs)'!$B$25:$B$45,'CA - CPF FBSA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CPF FBSA (MPs)'!$C$25:$C$45,'CA - CPF FBSA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9-485F-87B0-51D6920B7DD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FBSA (MPs)'!$AK$4:$AK$16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604.29453697119902</c:v>
                </c:pt>
                <c:pt idx="2">
                  <c:v>604.29371739849739</c:v>
                </c:pt>
                <c:pt idx="3">
                  <c:v>604.26780637207185</c:v>
                </c:pt>
                <c:pt idx="4">
                  <c:v>603.44972975556118</c:v>
                </c:pt>
                <c:pt idx="5">
                  <c:v>578.68010552455144</c:v>
                </c:pt>
                <c:pt idx="6">
                  <c:v>251.84522933907158</c:v>
                </c:pt>
                <c:pt idx="7">
                  <c:v>13.355597373614318</c:v>
                </c:pt>
                <c:pt idx="8">
                  <c:v>0.43166088456815649</c:v>
                </c:pt>
                <c:pt idx="9">
                  <c:v>1.3662396042256036E-2</c:v>
                </c:pt>
                <c:pt idx="10">
                  <c:v>4.3213558936077134E-4</c:v>
                </c:pt>
                <c:pt idx="11">
                  <c:v>1.3667969210161765E-5</c:v>
                </c:pt>
                <c:pt idx="12">
                  <c:v>4.3230241075880349E-7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49-485F-87B0-51D6920B7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479"/>
        <c:axId val="1"/>
      </c:scatterChart>
      <c:valAx>
        <c:axId val="1010826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3757714659431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437952384680918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47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CPF FBSA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EE-4690-B813-532F894897E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>
                  <c:v>29.119999999999997</c:v>
                </c:pt>
              </c:numCache>
            </c:numRef>
          </c:xVal>
          <c:yVal>
            <c:numRef>
              <c:f>'CA - CPF FBSA (MPs)'!$AD$20:$AD$32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564.34024896277515</c:v>
                </c:pt>
                <c:pt idx="2">
                  <c:v>533.81917721068601</c:v>
                </c:pt>
                <c:pt idx="3">
                  <c:v>484.91509718598246</c:v>
                </c:pt>
                <c:pt idx="4">
                  <c:v>414.16250802706844</c:v>
                </c:pt>
                <c:pt idx="5">
                  <c:v>325.57887569047125</c:v>
                </c:pt>
                <c:pt idx="6">
                  <c:v>232.74848187145969</c:v>
                </c:pt>
                <c:pt idx="7">
                  <c:v>151.95581651288416</c:v>
                </c:pt>
                <c:pt idx="8">
                  <c:v>92.245372445969977</c:v>
                </c:pt>
                <c:pt idx="9">
                  <c:v>53.236515335033324</c:v>
                </c:pt>
                <c:pt idx="10">
                  <c:v>29.76487824511479</c:v>
                </c:pt>
                <c:pt idx="11">
                  <c:v>16.334975254186567</c:v>
                </c:pt>
                <c:pt idx="12">
                  <c:v>8.8710766545000759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E-4690-B813-532F89489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9455"/>
        <c:axId val="1"/>
      </c:scatterChart>
      <c:valAx>
        <c:axId val="101082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9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937520284486212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(MPs)'!$B$25:$B$45,'CA - CPF FBSA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CPF FBSA (MPs)'!$C$25:$C$45,'CA - CPF FBSA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8-4503-B3E9-5C317B7AB1B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CPF FBSA (MPs)'!$AK$20:$AK$32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604.29453697119902</c:v>
                </c:pt>
                <c:pt idx="2">
                  <c:v>604.29371739849739</c:v>
                </c:pt>
                <c:pt idx="3">
                  <c:v>604.26780637207185</c:v>
                </c:pt>
                <c:pt idx="4">
                  <c:v>603.44972975556118</c:v>
                </c:pt>
                <c:pt idx="5">
                  <c:v>578.68010552455144</c:v>
                </c:pt>
                <c:pt idx="6">
                  <c:v>251.84522933907158</c:v>
                </c:pt>
                <c:pt idx="7">
                  <c:v>13.355597373614318</c:v>
                </c:pt>
                <c:pt idx="8">
                  <c:v>0.43166088456815649</c:v>
                </c:pt>
                <c:pt idx="9">
                  <c:v>1.3662396042256036E-2</c:v>
                </c:pt>
                <c:pt idx="10">
                  <c:v>4.3213558936077134E-4</c:v>
                </c:pt>
                <c:pt idx="11">
                  <c:v>1.3667969210161765E-5</c:v>
                </c:pt>
                <c:pt idx="12">
                  <c:v>4.3230241075880349E-7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68-4503-B3E9-5C317B7AB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6815"/>
        <c:axId val="1"/>
      </c:scatterChart>
      <c:valAx>
        <c:axId val="10108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72377388930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68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CPF FBSA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B-428B-ABFE-E326BB28165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CPF FBSA (MPs)'!$AD$37:$AD$49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564.34024896277515</c:v>
                </c:pt>
                <c:pt idx="2">
                  <c:v>533.81917721068601</c:v>
                </c:pt>
                <c:pt idx="3">
                  <c:v>484.91509718598246</c:v>
                </c:pt>
                <c:pt idx="4">
                  <c:v>414.16250802706844</c:v>
                </c:pt>
                <c:pt idx="5">
                  <c:v>325.57887569047125</c:v>
                </c:pt>
                <c:pt idx="6">
                  <c:v>232.74848187145969</c:v>
                </c:pt>
                <c:pt idx="7">
                  <c:v>151.95581651288416</c:v>
                </c:pt>
                <c:pt idx="8">
                  <c:v>92.245372445969977</c:v>
                </c:pt>
                <c:pt idx="9">
                  <c:v>53.236515335033324</c:v>
                </c:pt>
                <c:pt idx="10">
                  <c:v>29.76487824511479</c:v>
                </c:pt>
                <c:pt idx="11">
                  <c:v>16.334975254186567</c:v>
                </c:pt>
                <c:pt idx="12" formatCode="0.00">
                  <c:v>8.8710766545000759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6B-428B-ABFE-E326BB28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0991"/>
        <c:axId val="1"/>
      </c:scatterChart>
      <c:valAx>
        <c:axId val="10090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0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CPF FBSA (MPs)'!$A$25:$A$90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11.2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22.4</c:v>
                </c:pt>
                <c:pt idx="42">
                  <c:v>22.4</c:v>
                </c:pt>
                <c:pt idx="43">
                  <c:v>22.4</c:v>
                </c:pt>
                <c:pt idx="44">
                  <c:v>22.4</c:v>
                </c:pt>
                <c:pt idx="45">
                  <c:v>22.4</c:v>
                </c:pt>
              </c:numCache>
            </c:numRef>
          </c:xVal>
          <c:yVal>
            <c:numRef>
              <c:f>'CA - CPF FBSA (MPs)'!$C$25:$C$90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 formatCode="General">
                  <c:v>551</c:v>
                </c:pt>
                <c:pt idx="22" formatCode="General">
                  <c:v>367</c:v>
                </c:pt>
                <c:pt idx="23" formatCode="General">
                  <c:v>589</c:v>
                </c:pt>
                <c:pt idx="24" formatCode="General">
                  <c:v>419</c:v>
                </c:pt>
                <c:pt idx="25" formatCode="General">
                  <c:v>514</c:v>
                </c:pt>
                <c:pt idx="26">
                  <c:v>509</c:v>
                </c:pt>
                <c:pt idx="27">
                  <c:v>516</c:v>
                </c:pt>
                <c:pt idx="28">
                  <c:v>370</c:v>
                </c:pt>
                <c:pt idx="29">
                  <c:v>455</c:v>
                </c:pt>
                <c:pt idx="30">
                  <c:v>503</c:v>
                </c:pt>
                <c:pt idx="31">
                  <c:v>326</c:v>
                </c:pt>
                <c:pt idx="32">
                  <c:v>217</c:v>
                </c:pt>
                <c:pt idx="33">
                  <c:v>327</c:v>
                </c:pt>
                <c:pt idx="34">
                  <c:v>377</c:v>
                </c:pt>
                <c:pt idx="35">
                  <c:v>333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4-445F-8D02-BBF4C731FE2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1.6248545664154874</c:v>
                </c:pt>
                <c:pt idx="2">
                  <c:v>2.1123109363401338</c:v>
                </c:pt>
                <c:pt idx="3">
                  <c:v>2.7460042172421741</c:v>
                </c:pt>
                <c:pt idx="4">
                  <c:v>3.5698054824148264</c:v>
                </c:pt>
                <c:pt idx="5">
                  <c:v>4.6407471271392744</c:v>
                </c:pt>
                <c:pt idx="6">
                  <c:v>6.0329712652810574</c:v>
                </c:pt>
                <c:pt idx="7">
                  <c:v>7.8428626448653747</c:v>
                </c:pt>
                <c:pt idx="8">
                  <c:v>10.195721438324988</c:v>
                </c:pt>
                <c:pt idx="9">
                  <c:v>13.254437869822484</c:v>
                </c:pt>
                <c:pt idx="10">
                  <c:v>17.23076923076923</c:v>
                </c:pt>
                <c:pt idx="11">
                  <c:v>22.4</c:v>
                </c:pt>
                <c:pt idx="12" formatCode="0.00">
                  <c:v>29.119999999999997</c:v>
                </c:pt>
              </c:numCache>
            </c:numRef>
          </c:xVal>
          <c:yVal>
            <c:numRef>
              <c:f>'CA - CPF FBSA (MPs)'!$AD$54:$AD$66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564.34024896277515</c:v>
                </c:pt>
                <c:pt idx="2">
                  <c:v>533.81917721068601</c:v>
                </c:pt>
                <c:pt idx="3">
                  <c:v>484.91509718598246</c:v>
                </c:pt>
                <c:pt idx="4">
                  <c:v>414.16250802706844</c:v>
                </c:pt>
                <c:pt idx="5">
                  <c:v>325.57887569047125</c:v>
                </c:pt>
                <c:pt idx="6">
                  <c:v>232.74848187145969</c:v>
                </c:pt>
                <c:pt idx="7">
                  <c:v>151.95581651288416</c:v>
                </c:pt>
                <c:pt idx="8">
                  <c:v>92.245372445969977</c:v>
                </c:pt>
                <c:pt idx="9">
                  <c:v>53.236515335033324</c:v>
                </c:pt>
                <c:pt idx="10">
                  <c:v>29.76487824511479</c:v>
                </c:pt>
                <c:pt idx="11">
                  <c:v>16.334975254186567</c:v>
                </c:pt>
                <c:pt idx="12" formatCode="0.00">
                  <c:v>8.8710766545000759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D4-445F-8D02-BBF4C731F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4959"/>
        <c:axId val="1"/>
      </c:scatterChart>
      <c:valAx>
        <c:axId val="100900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49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6783931497902"/>
          <c:y val="0.20641262084307585"/>
          <c:w val="0.65824812695008261"/>
          <c:h val="0.5302669052692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(MPs)'!$B$25:$B$45,'CA - CPF FBSA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CPF FBSA (MPs)'!$C$25:$C$45,'CA - CPF FBSA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8-4C86-AA61-899ECB464111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FBSA (MPs)'!$AK$38:$AK$50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604.29453697119902</c:v>
                </c:pt>
                <c:pt idx="2">
                  <c:v>604.29371739849739</c:v>
                </c:pt>
                <c:pt idx="3">
                  <c:v>604.26780637207185</c:v>
                </c:pt>
                <c:pt idx="4">
                  <c:v>603.44972975556118</c:v>
                </c:pt>
                <c:pt idx="5">
                  <c:v>578.68010552455144</c:v>
                </c:pt>
                <c:pt idx="6">
                  <c:v>251.84522933907158</c:v>
                </c:pt>
                <c:pt idx="7">
                  <c:v>13.355597373614318</c:v>
                </c:pt>
                <c:pt idx="8">
                  <c:v>0.43166088456815649</c:v>
                </c:pt>
                <c:pt idx="9">
                  <c:v>1.3662396042256036E-2</c:v>
                </c:pt>
                <c:pt idx="10">
                  <c:v>4.3213558936077134E-4</c:v>
                </c:pt>
                <c:pt idx="11">
                  <c:v>1.3667969210161765E-5</c:v>
                </c:pt>
                <c:pt idx="12" formatCode="0.00">
                  <c:v>4.3230241075880349E-7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F8-4C86-AA61-899ECB46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6031"/>
        <c:axId val="1"/>
      </c:scatterChart>
      <c:valAx>
        <c:axId val="100899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4335970641958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60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0985507159871"/>
          <c:y val="0.21073494255548156"/>
          <c:w val="0.65932674948005365"/>
          <c:h val="0.5134269509533551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CPF FBSA (MPs)'!$B$25:$B$45,'CA - CPF FBSA (MPs)'!$B$91:$B$135)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</c:numCache>
            </c:numRef>
          </c:xVal>
          <c:yVal>
            <c:numRef>
              <c:f>('CA - CPF FBSA (MPs)'!$C$25:$C$45,'CA - CPF FBSA (MPs)'!$C$91:$C$135)</c:f>
              <c:numCache>
                <c:formatCode>0.00</c:formatCode>
                <c:ptCount val="66"/>
                <c:pt idx="0">
                  <c:v>620</c:v>
                </c:pt>
                <c:pt idx="1">
                  <c:v>590</c:v>
                </c:pt>
                <c:pt idx="2">
                  <c:v>587</c:v>
                </c:pt>
                <c:pt idx="3">
                  <c:v>731</c:v>
                </c:pt>
                <c:pt idx="4">
                  <c:v>538</c:v>
                </c:pt>
                <c:pt idx="5">
                  <c:v>531</c:v>
                </c:pt>
                <c:pt idx="6">
                  <c:v>709</c:v>
                </c:pt>
                <c:pt idx="7">
                  <c:v>631</c:v>
                </c:pt>
                <c:pt idx="8">
                  <c:v>546</c:v>
                </c:pt>
                <c:pt idx="9">
                  <c:v>657</c:v>
                </c:pt>
                <c:pt idx="10">
                  <c:v>596</c:v>
                </c:pt>
                <c:pt idx="11">
                  <c:v>594</c:v>
                </c:pt>
                <c:pt idx="12">
                  <c:v>518</c:v>
                </c:pt>
                <c:pt idx="13">
                  <c:v>711</c:v>
                </c:pt>
                <c:pt idx="14">
                  <c:v>566</c:v>
                </c:pt>
                <c:pt idx="15">
                  <c:v>616</c:v>
                </c:pt>
                <c:pt idx="16">
                  <c:v>569</c:v>
                </c:pt>
                <c:pt idx="17">
                  <c:v>662</c:v>
                </c:pt>
                <c:pt idx="18">
                  <c:v>643</c:v>
                </c:pt>
                <c:pt idx="19">
                  <c:v>571</c:v>
                </c:pt>
                <c:pt idx="21">
                  <c:v>763</c:v>
                </c:pt>
                <c:pt idx="22">
                  <c:v>682</c:v>
                </c:pt>
                <c:pt idx="23">
                  <c:v>575</c:v>
                </c:pt>
                <c:pt idx="24">
                  <c:v>650</c:v>
                </c:pt>
                <c:pt idx="25">
                  <c:v>468</c:v>
                </c:pt>
                <c:pt idx="26">
                  <c:v>688</c:v>
                </c:pt>
                <c:pt idx="27">
                  <c:v>717</c:v>
                </c:pt>
                <c:pt idx="28">
                  <c:v>631</c:v>
                </c:pt>
                <c:pt idx="29">
                  <c:v>470</c:v>
                </c:pt>
                <c:pt idx="30">
                  <c:v>675</c:v>
                </c:pt>
                <c:pt idx="31">
                  <c:v>407</c:v>
                </c:pt>
                <c:pt idx="32">
                  <c:v>308</c:v>
                </c:pt>
                <c:pt idx="33">
                  <c:v>457</c:v>
                </c:pt>
                <c:pt idx="34">
                  <c:v>367</c:v>
                </c:pt>
                <c:pt idx="35">
                  <c:v>437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6-494E-B285-FD683799EAE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CPF FBSA (MPs)'!$AJ$54:$AJ$66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CPF FBSA (MPs)'!$AK$54:$AK$66</c:f>
              <c:numCache>
                <c:formatCode>General</c:formatCode>
                <c:ptCount val="13"/>
                <c:pt idx="0">
                  <c:v>604.29456374006145</c:v>
                </c:pt>
                <c:pt idx="1">
                  <c:v>604.29453697119902</c:v>
                </c:pt>
                <c:pt idx="2">
                  <c:v>604.29371739849739</c:v>
                </c:pt>
                <c:pt idx="3">
                  <c:v>604.26780637207185</c:v>
                </c:pt>
                <c:pt idx="4">
                  <c:v>603.44972975556118</c:v>
                </c:pt>
                <c:pt idx="5">
                  <c:v>578.68010552455144</c:v>
                </c:pt>
                <c:pt idx="6">
                  <c:v>251.84522933907158</c:v>
                </c:pt>
                <c:pt idx="7">
                  <c:v>13.355597373614318</c:v>
                </c:pt>
                <c:pt idx="8">
                  <c:v>0.43166088456815649</c:v>
                </c:pt>
                <c:pt idx="9">
                  <c:v>1.3662396042256036E-2</c:v>
                </c:pt>
                <c:pt idx="10">
                  <c:v>4.3213558936077134E-4</c:v>
                </c:pt>
                <c:pt idx="11">
                  <c:v>1.3667969210161765E-5</c:v>
                </c:pt>
                <c:pt idx="12" formatCode="0.00">
                  <c:v>4.3230241075880349E-7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26-494E-B285-FD683799E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455"/>
        <c:axId val="1"/>
      </c:scatterChart>
      <c:valAx>
        <c:axId val="100900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410422360211373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4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IMI EC50 is affected by presence of FBSA</a:t>
            </a:r>
          </a:p>
        </c:rich>
      </c:tx>
      <c:layout>
        <c:manualLayout>
          <c:xMode val="edge"/>
          <c:yMode val="edge"/>
          <c:x val="0.13580392004953079"/>
          <c:y val="2.77227809223609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>
        <c:manualLayout>
          <c:layoutTarget val="inner"/>
          <c:xMode val="edge"/>
          <c:yMode val="edge"/>
          <c:x val="0.16010469047742545"/>
          <c:y val="0.14277268556618142"/>
          <c:w val="0.57707113091584028"/>
          <c:h val="0.63813985233435278"/>
        </c:manualLayout>
      </c:layout>
      <c:scatterChart>
        <c:scatterStyle val="smoothMarker"/>
        <c:varyColors val="0"/>
        <c:ser>
          <c:idx val="0"/>
          <c:order val="0"/>
          <c:tx>
            <c:v>IMI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'[1]IMI FBSA ec50'!$D$3:$D$46</c:f>
              <c:numCache>
                <c:formatCode>General</c:formatCode>
                <c:ptCount val="44"/>
                <c:pt idx="0">
                  <c:v>5.0000000000000001E-3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1</c:v>
                </c:pt>
                <c:pt idx="42">
                  <c:v>1.0249999999999999</c:v>
                </c:pt>
                <c:pt idx="43">
                  <c:v>1.05</c:v>
                </c:pt>
              </c:numCache>
            </c:numRef>
          </c:xVal>
          <c:yVal>
            <c:numRef>
              <c:f>'[1]IMI FBSA ec50'!$E$2:$E$45</c:f>
              <c:numCache>
                <c:formatCode>General</c:formatCode>
                <c:ptCount val="44"/>
                <c:pt idx="0">
                  <c:v>843.68209280556164</c:v>
                </c:pt>
                <c:pt idx="1">
                  <c:v>843.68208729281196</c:v>
                </c:pt>
                <c:pt idx="2">
                  <c:v>843.68200736834501</c:v>
                </c:pt>
                <c:pt idx="3">
                  <c:v>843.67889960448076</c:v>
                </c:pt>
                <c:pt idx="4">
                  <c:v>843.63268684033176</c:v>
                </c:pt>
                <c:pt idx="5">
                  <c:v>843.43688413672896</c:v>
                </c:pt>
                <c:pt idx="6">
                  <c:v>842.91827947135539</c:v>
                </c:pt>
                <c:pt idx="7">
                  <c:v>841.83967130962776</c:v>
                </c:pt>
                <c:pt idx="8">
                  <c:v>839.90386169684484</c:v>
                </c:pt>
                <c:pt idx="9">
                  <c:v>836.76039432130028</c:v>
                </c:pt>
                <c:pt idx="10">
                  <c:v>832.01643139463306</c:v>
                </c:pt>
                <c:pt idx="11">
                  <c:v>825.25303028131145</c:v>
                </c:pt>
                <c:pt idx="12">
                  <c:v>816.0476433811499</c:v>
                </c:pt>
                <c:pt idx="13">
                  <c:v>804.00281834870862</c:v>
                </c:pt>
                <c:pt idx="14">
                  <c:v>788.77980755004546</c:v>
                </c:pt>
                <c:pt idx="15">
                  <c:v>770.13424571307598</c:v>
                </c:pt>
                <c:pt idx="16">
                  <c:v>747.9495563585939</c:v>
                </c:pt>
                <c:pt idx="17">
                  <c:v>722.26279448277717</c:v>
                </c:pt>
                <c:pt idx="18">
                  <c:v>693.27773712891678</c:v>
                </c:pt>
                <c:pt idx="19">
                  <c:v>661.3614950948878</c:v>
                </c:pt>
                <c:pt idx="20">
                  <c:v>627.02360718593297</c:v>
                </c:pt>
                <c:pt idx="21">
                  <c:v>590.87986590775745</c:v>
                </c:pt>
                <c:pt idx="22">
                  <c:v>553.60606663660178</c:v>
                </c:pt>
                <c:pt idx="23">
                  <c:v>515.8885845894431</c:v>
                </c:pt>
                <c:pt idx="24">
                  <c:v>478.3787119468912</c:v>
                </c:pt>
                <c:pt idx="25">
                  <c:v>441.65617887970433</c:v>
                </c:pt>
                <c:pt idx="26">
                  <c:v>406.20486408632553</c:v>
                </c:pt>
                <c:pt idx="27">
                  <c:v>372.40116495330619</c:v>
                </c:pt>
                <c:pt idx="28">
                  <c:v>340.51348434821449</c:v>
                </c:pt>
                <c:pt idx="29">
                  <c:v>310.71011473722962</c:v>
                </c:pt>
                <c:pt idx="30">
                  <c:v>283.07245340494211</c:v>
                </c:pt>
                <c:pt idx="31">
                  <c:v>257.61075251066291</c:v>
                </c:pt>
                <c:pt idx="32">
                  <c:v>234.28021662434384</c:v>
                </c:pt>
                <c:pt idx="33">
                  <c:v>212.9959663941375</c:v>
                </c:pt>
                <c:pt idx="34">
                  <c:v>193.64602961432971</c:v>
                </c:pt>
                <c:pt idx="35">
                  <c:v>176.10202226058556</c:v>
                </c:pt>
                <c:pt idx="36">
                  <c:v>160.22752543822375</c:v>
                </c:pt>
                <c:pt idx="37">
                  <c:v>145.88436843545284</c:v>
                </c:pt>
                <c:pt idx="38">
                  <c:v>132.93712632566417</c:v>
                </c:pt>
                <c:pt idx="39">
                  <c:v>121.2561669847063</c:v>
                </c:pt>
                <c:pt idx="40">
                  <c:v>110.71956560559823</c:v>
                </c:pt>
                <c:pt idx="41">
                  <c:v>101.21416588277397</c:v>
                </c:pt>
                <c:pt idx="42">
                  <c:v>92.63601999708554</c:v>
                </c:pt>
                <c:pt idx="43">
                  <c:v>84.890392745010402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5A-40BC-9953-AE604392BD85}"/>
            </c:ext>
          </c:extLst>
        </c:ser>
        <c:ser>
          <c:idx val="1"/>
          <c:order val="1"/>
          <c:tx>
            <c:v>IMI &amp; FBSA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'[1]IMI FBSA ec50'!$D$53:$D$146</c:f>
              <c:numCache>
                <c:formatCode>General</c:formatCode>
                <c:ptCount val="94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7.4999999999999997E-2</c:v>
                </c:pt>
                <c:pt idx="6">
                  <c:v>0.1</c:v>
                </c:pt>
                <c:pt idx="7">
                  <c:v>0.125</c:v>
                </c:pt>
                <c:pt idx="8">
                  <c:v>0.15</c:v>
                </c:pt>
                <c:pt idx="9">
                  <c:v>0.17499999999999999</c:v>
                </c:pt>
                <c:pt idx="10">
                  <c:v>0.2</c:v>
                </c:pt>
                <c:pt idx="11">
                  <c:v>0.22500000000000001</c:v>
                </c:pt>
                <c:pt idx="12">
                  <c:v>0.25</c:v>
                </c:pt>
                <c:pt idx="13">
                  <c:v>0.27500000000000002</c:v>
                </c:pt>
                <c:pt idx="14">
                  <c:v>0.3</c:v>
                </c:pt>
                <c:pt idx="15">
                  <c:v>0.32500000000000001</c:v>
                </c:pt>
                <c:pt idx="16">
                  <c:v>0.35</c:v>
                </c:pt>
                <c:pt idx="17">
                  <c:v>0.375</c:v>
                </c:pt>
                <c:pt idx="18">
                  <c:v>0.4</c:v>
                </c:pt>
                <c:pt idx="19">
                  <c:v>0.42499999999999999</c:v>
                </c:pt>
                <c:pt idx="20">
                  <c:v>0.45</c:v>
                </c:pt>
                <c:pt idx="21">
                  <c:v>0.47499999999999998</c:v>
                </c:pt>
                <c:pt idx="22">
                  <c:v>0.5</c:v>
                </c:pt>
                <c:pt idx="23">
                  <c:v>0.52500000000000002</c:v>
                </c:pt>
                <c:pt idx="24">
                  <c:v>0.55000000000000004</c:v>
                </c:pt>
                <c:pt idx="25">
                  <c:v>0.57499999999999996</c:v>
                </c:pt>
                <c:pt idx="26">
                  <c:v>0.6</c:v>
                </c:pt>
                <c:pt idx="27">
                  <c:v>0.625</c:v>
                </c:pt>
                <c:pt idx="28">
                  <c:v>0.65</c:v>
                </c:pt>
                <c:pt idx="29">
                  <c:v>0.67500000000000004</c:v>
                </c:pt>
                <c:pt idx="30">
                  <c:v>0.7</c:v>
                </c:pt>
                <c:pt idx="31">
                  <c:v>0.72499999999999998</c:v>
                </c:pt>
                <c:pt idx="32">
                  <c:v>0.75</c:v>
                </c:pt>
                <c:pt idx="33">
                  <c:v>0.77500000000000002</c:v>
                </c:pt>
                <c:pt idx="34">
                  <c:v>0.8</c:v>
                </c:pt>
                <c:pt idx="35">
                  <c:v>0.82499999999999996</c:v>
                </c:pt>
                <c:pt idx="36">
                  <c:v>0.85</c:v>
                </c:pt>
                <c:pt idx="37">
                  <c:v>0.875</c:v>
                </c:pt>
                <c:pt idx="38">
                  <c:v>0.9</c:v>
                </c:pt>
                <c:pt idx="39">
                  <c:v>0.92500000000000004</c:v>
                </c:pt>
                <c:pt idx="40">
                  <c:v>0.95</c:v>
                </c:pt>
                <c:pt idx="41">
                  <c:v>0.97499999999999998</c:v>
                </c:pt>
                <c:pt idx="42">
                  <c:v>1</c:v>
                </c:pt>
                <c:pt idx="43">
                  <c:v>1.0249999999999999</c:v>
                </c:pt>
                <c:pt idx="44">
                  <c:v>1.05</c:v>
                </c:pt>
                <c:pt idx="45">
                  <c:v>1.075</c:v>
                </c:pt>
                <c:pt idx="46">
                  <c:v>1.1000000000000001</c:v>
                </c:pt>
                <c:pt idx="47">
                  <c:v>1.125</c:v>
                </c:pt>
                <c:pt idx="48">
                  <c:v>1.1499999999999999</c:v>
                </c:pt>
                <c:pt idx="49">
                  <c:v>1.175</c:v>
                </c:pt>
                <c:pt idx="50">
                  <c:v>1.2</c:v>
                </c:pt>
              </c:numCache>
            </c:numRef>
          </c:xVal>
          <c:yVal>
            <c:numRef>
              <c:f>'[1]IMI FBSA ec50'!$E$53:$E$146</c:f>
              <c:numCache>
                <c:formatCode>General</c:formatCode>
                <c:ptCount val="94"/>
                <c:pt idx="0">
                  <c:v>843.68209280556164</c:v>
                </c:pt>
                <c:pt idx="1">
                  <c:v>843.68208729281196</c:v>
                </c:pt>
                <c:pt idx="2">
                  <c:v>843.68200736834501</c:v>
                </c:pt>
                <c:pt idx="3">
                  <c:v>843.67889960448076</c:v>
                </c:pt>
                <c:pt idx="4">
                  <c:v>843.63268684033176</c:v>
                </c:pt>
                <c:pt idx="5">
                  <c:v>843.43688413672896</c:v>
                </c:pt>
                <c:pt idx="6">
                  <c:v>842.91827947135539</c:v>
                </c:pt>
                <c:pt idx="7">
                  <c:v>841.83967130962776</c:v>
                </c:pt>
                <c:pt idx="8">
                  <c:v>839.90386169684484</c:v>
                </c:pt>
                <c:pt idx="9">
                  <c:v>836.76039432130028</c:v>
                </c:pt>
                <c:pt idx="10">
                  <c:v>832.01643139463306</c:v>
                </c:pt>
                <c:pt idx="11">
                  <c:v>825.25303028131145</c:v>
                </c:pt>
                <c:pt idx="12">
                  <c:v>816.0476433811499</c:v>
                </c:pt>
                <c:pt idx="13">
                  <c:v>804.00281834870862</c:v>
                </c:pt>
                <c:pt idx="14">
                  <c:v>788.77980755004546</c:v>
                </c:pt>
                <c:pt idx="15">
                  <c:v>770.13424571307598</c:v>
                </c:pt>
                <c:pt idx="16">
                  <c:v>747.9495563585939</c:v>
                </c:pt>
                <c:pt idx="17">
                  <c:v>722.26279448277717</c:v>
                </c:pt>
                <c:pt idx="18">
                  <c:v>693.27773712891678</c:v>
                </c:pt>
                <c:pt idx="19">
                  <c:v>661.3614950948878</c:v>
                </c:pt>
                <c:pt idx="20">
                  <c:v>627.02360718593297</c:v>
                </c:pt>
                <c:pt idx="21">
                  <c:v>590.87986590775745</c:v>
                </c:pt>
                <c:pt idx="22">
                  <c:v>553.60606663660178</c:v>
                </c:pt>
                <c:pt idx="23">
                  <c:v>515.8885845894431</c:v>
                </c:pt>
                <c:pt idx="24">
                  <c:v>478.3787119468912</c:v>
                </c:pt>
                <c:pt idx="25">
                  <c:v>441.65617887970433</c:v>
                </c:pt>
                <c:pt idx="26">
                  <c:v>406.20486408632553</c:v>
                </c:pt>
                <c:pt idx="27">
                  <c:v>372.40116495330619</c:v>
                </c:pt>
                <c:pt idx="28">
                  <c:v>340.51348434821449</c:v>
                </c:pt>
                <c:pt idx="29">
                  <c:v>310.71011473722962</c:v>
                </c:pt>
                <c:pt idx="30">
                  <c:v>283.07245340494211</c:v>
                </c:pt>
                <c:pt idx="31">
                  <c:v>257.61075251066291</c:v>
                </c:pt>
                <c:pt idx="32">
                  <c:v>234.28021662434384</c:v>
                </c:pt>
                <c:pt idx="33">
                  <c:v>212.9959663941375</c:v>
                </c:pt>
                <c:pt idx="34">
                  <c:v>193.64602961432971</c:v>
                </c:pt>
                <c:pt idx="35">
                  <c:v>176.10202226058556</c:v>
                </c:pt>
                <c:pt idx="36">
                  <c:v>160.22752543822375</c:v>
                </c:pt>
                <c:pt idx="37">
                  <c:v>145.88436843545284</c:v>
                </c:pt>
                <c:pt idx="38">
                  <c:v>132.93712632566417</c:v>
                </c:pt>
                <c:pt idx="39">
                  <c:v>121.2561669847063</c:v>
                </c:pt>
                <c:pt idx="40">
                  <c:v>110.71956560559823</c:v>
                </c:pt>
                <c:pt idx="41">
                  <c:v>101.21416588277397</c:v>
                </c:pt>
                <c:pt idx="42">
                  <c:v>92.63601999708554</c:v>
                </c:pt>
                <c:pt idx="43">
                  <c:v>84.890392745010402</c:v>
                </c:pt>
                <c:pt idx="44">
                  <c:v>77.89147302120206</c:v>
                </c:pt>
                <c:pt idx="45">
                  <c:v>71.561900199816421</c:v>
                </c:pt>
                <c:pt idx="46">
                  <c:v>65.832184052879299</c:v>
                </c:pt>
                <c:pt idx="47">
                  <c:v>60.640074168683419</c:v>
                </c:pt>
                <c:pt idx="48">
                  <c:v>55.92991751107828</c:v>
                </c:pt>
                <c:pt idx="49">
                  <c:v>51.652029825956831</c:v>
                </c:pt>
                <c:pt idx="50">
                  <c:v>47.762097143406443</c:v>
                </c:pt>
                <c:pt idx="51">
                  <c:v>843.68209281511179</c:v>
                </c:pt>
                <c:pt idx="52">
                  <c:v>843.68209281511179</c:v>
                </c:pt>
                <c:pt idx="53">
                  <c:v>843.68209281511179</c:v>
                </c:pt>
                <c:pt idx="54">
                  <c:v>843.68209281511179</c:v>
                </c:pt>
                <c:pt idx="55">
                  <c:v>843.68209281511179</c:v>
                </c:pt>
                <c:pt idx="56">
                  <c:v>843.68209281511179</c:v>
                </c:pt>
                <c:pt idx="57">
                  <c:v>843.68209281511179</c:v>
                </c:pt>
                <c:pt idx="58">
                  <c:v>843.68209281511179</c:v>
                </c:pt>
                <c:pt idx="59">
                  <c:v>843.68209281511179</c:v>
                </c:pt>
                <c:pt idx="60">
                  <c:v>843.68209281511179</c:v>
                </c:pt>
                <c:pt idx="61">
                  <c:v>843.68209281511179</c:v>
                </c:pt>
                <c:pt idx="62">
                  <c:v>843.68209281511179</c:v>
                </c:pt>
                <c:pt idx="63">
                  <c:v>843.68209281511179</c:v>
                </c:pt>
                <c:pt idx="64">
                  <c:v>843.68209281511179</c:v>
                </c:pt>
                <c:pt idx="65">
                  <c:v>843.68209281511179</c:v>
                </c:pt>
                <c:pt idx="66">
                  <c:v>843.68209281511179</c:v>
                </c:pt>
                <c:pt idx="67">
                  <c:v>843.68209281511179</c:v>
                </c:pt>
                <c:pt idx="68">
                  <c:v>843.68209281511179</c:v>
                </c:pt>
                <c:pt idx="69">
                  <c:v>843.68209281511179</c:v>
                </c:pt>
                <c:pt idx="70">
                  <c:v>843.68209281511179</c:v>
                </c:pt>
                <c:pt idx="71">
                  <c:v>843.68209281511179</c:v>
                </c:pt>
                <c:pt idx="72">
                  <c:v>843.68209281511179</c:v>
                </c:pt>
                <c:pt idx="73">
                  <c:v>843.68209281511179</c:v>
                </c:pt>
                <c:pt idx="74">
                  <c:v>843.68209281511179</c:v>
                </c:pt>
                <c:pt idx="75">
                  <c:v>843.68209281511179</c:v>
                </c:pt>
                <c:pt idx="76">
                  <c:v>843.68209281511179</c:v>
                </c:pt>
                <c:pt idx="77">
                  <c:v>843.68209281511179</c:v>
                </c:pt>
                <c:pt idx="78">
                  <c:v>843.68209281511179</c:v>
                </c:pt>
                <c:pt idx="79">
                  <c:v>843.68209281511179</c:v>
                </c:pt>
                <c:pt idx="80">
                  <c:v>843.68209281511179</c:v>
                </c:pt>
                <c:pt idx="81">
                  <c:v>843.68209281511179</c:v>
                </c:pt>
                <c:pt idx="82">
                  <c:v>843.68209281511179</c:v>
                </c:pt>
                <c:pt idx="83">
                  <c:v>843.68209281511179</c:v>
                </c:pt>
                <c:pt idx="84">
                  <c:v>843.68209281511179</c:v>
                </c:pt>
                <c:pt idx="85">
                  <c:v>843.68209281511179</c:v>
                </c:pt>
                <c:pt idx="86">
                  <c:v>843.68209281511179</c:v>
                </c:pt>
                <c:pt idx="87">
                  <c:v>843.68209281511179</c:v>
                </c:pt>
                <c:pt idx="88">
                  <c:v>843.68209281511179</c:v>
                </c:pt>
                <c:pt idx="89">
                  <c:v>843.68209281511179</c:v>
                </c:pt>
                <c:pt idx="90">
                  <c:v>843.68209281511179</c:v>
                </c:pt>
                <c:pt idx="91">
                  <c:v>843.68209281511179</c:v>
                </c:pt>
                <c:pt idx="92">
                  <c:v>843.68209281511179</c:v>
                </c:pt>
                <c:pt idx="93">
                  <c:v>843.68209281511179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5A-40BC-9953-AE604392B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235631"/>
        <c:axId val="1934231791"/>
      </c:scatterChart>
      <c:valAx>
        <c:axId val="1934235631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Concentration</a:t>
                </a:r>
                <a:r>
                  <a:rPr lang="nl-NL" baseline="0"/>
                  <a:t> of IMI (mg/kg)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34231791"/>
        <c:crosses val="autoZero"/>
        <c:crossBetween val="midCat"/>
      </c:valAx>
      <c:valAx>
        <c:axId val="193423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No. of Juveniles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34235631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CPF </a:t>
            </a:r>
            <a:r>
              <a:rPr lang="nl-NL" b="1"/>
              <a:t>EC10</a:t>
            </a:r>
            <a:r>
              <a:rPr lang="nl-NL"/>
              <a:t> is affected by presence of FBSA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>
        <c:manualLayout>
          <c:layoutTarget val="inner"/>
          <c:xMode val="edge"/>
          <c:yMode val="edge"/>
          <c:x val="0.16307838406112751"/>
          <c:y val="0.19861154805028727"/>
          <c:w val="0.58850493313081365"/>
          <c:h val="0.56334775566774409"/>
        </c:manualLayout>
      </c:layout>
      <c:scatterChart>
        <c:scatterStyle val="smoothMarker"/>
        <c:varyColors val="0"/>
        <c:ser>
          <c:idx val="0"/>
          <c:order val="0"/>
          <c:tx>
            <c:v>CPF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58-493D-B63E-C7968D0D494A}"/>
            </c:ext>
          </c:extLst>
        </c:ser>
        <c:ser>
          <c:idx val="1"/>
          <c:order val="1"/>
          <c:tx>
            <c:v>CPF &amp; FBSA</c:v>
          </c:tx>
          <c:spPr>
            <a:ln w="19050" cap="rnd">
              <a:solidFill>
                <a:srgbClr val="DA40DE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58-493D-B63E-C7968D0D4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863007"/>
        <c:axId val="1199991471"/>
      </c:scatterChart>
      <c:valAx>
        <c:axId val="344863007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Concentration</a:t>
                </a:r>
                <a:r>
                  <a:rPr lang="nl-NL" baseline="0"/>
                  <a:t> of CPF (mg/kg)</a:t>
                </a:r>
                <a:endParaRPr lang="nl-NL"/>
              </a:p>
            </c:rich>
          </c:tx>
          <c:layout>
            <c:manualLayout>
              <c:xMode val="edge"/>
              <c:yMode val="edge"/>
              <c:x val="0.17742355334416049"/>
              <c:y val="0.881249956711124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solidFill>
            <a:srgbClr val="FFFFFF"/>
          </a:solidFill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199991471"/>
        <c:crosses val="autoZero"/>
        <c:crossBetween val="midCat"/>
      </c:valAx>
      <c:valAx>
        <c:axId val="119999147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No. of Juveniles</a:t>
                </a:r>
              </a:p>
            </c:rich>
          </c:tx>
          <c:layout>
            <c:manualLayout>
              <c:xMode val="edge"/>
              <c:yMode val="edge"/>
              <c:x val="1.391373397291226E-2"/>
              <c:y val="0.31444455907136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44863007"/>
        <c:crossesAt val="1.0000000000000002E-2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6004286744747196"/>
          <c:y val="0.40640726392799065"/>
          <c:w val="0.23995704494377326"/>
          <c:h val="0.185792653842874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CPF </a:t>
            </a:r>
            <a:r>
              <a:rPr lang="en-US" b="1"/>
              <a:t>LC10</a:t>
            </a:r>
            <a:r>
              <a:rPr lang="en-US"/>
              <a:t> is affected by presence of FBSA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0.11339031552551657"/>
          <c:y val="0.17714449626645509"/>
          <c:w val="0.61847405404285394"/>
          <c:h val="0.58114437281347531"/>
        </c:manualLayout>
      </c:layout>
      <c:scatterChart>
        <c:scatterStyle val="smoothMarker"/>
        <c:varyColors val="0"/>
        <c:ser>
          <c:idx val="0"/>
          <c:order val="0"/>
          <c:tx>
            <c:v>CPF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'[2]CPF FBSA LC10'!$D$2:$D$39</c:f>
              <c:numCache>
                <c:formatCode>General</c:formatCode>
                <c:ptCount val="38"/>
                <c:pt idx="0">
                  <c:v>1E-3</c:v>
                </c:pt>
                <c:pt idx="1">
                  <c:v>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0.01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0.05</c:v>
                </c:pt>
                <c:pt idx="9">
                  <c:v>0.05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0.1</c:v>
                </c:pt>
                <c:pt idx="13">
                  <c:v>0.1</c:v>
                </c:pt>
                <c:pt idx="14">
                  <c:v>0.125</c:v>
                </c:pt>
                <c:pt idx="15">
                  <c:v>0.125</c:v>
                </c:pt>
                <c:pt idx="16">
                  <c:v>0.15</c:v>
                </c:pt>
                <c:pt idx="17">
                  <c:v>0.15</c:v>
                </c:pt>
                <c:pt idx="18">
                  <c:v>0.17499999999999999</c:v>
                </c:pt>
                <c:pt idx="19">
                  <c:v>0.17499999999999999</c:v>
                </c:pt>
                <c:pt idx="20">
                  <c:v>0.2</c:v>
                </c:pt>
                <c:pt idx="21">
                  <c:v>0.2</c:v>
                </c:pt>
                <c:pt idx="22">
                  <c:v>0.22500000000000001</c:v>
                </c:pt>
                <c:pt idx="23">
                  <c:v>0.22500000000000001</c:v>
                </c:pt>
                <c:pt idx="24">
                  <c:v>0.25</c:v>
                </c:pt>
                <c:pt idx="25">
                  <c:v>0.25</c:v>
                </c:pt>
                <c:pt idx="26">
                  <c:v>0.27500000000000002</c:v>
                </c:pt>
                <c:pt idx="27">
                  <c:v>0.27500000000000002</c:v>
                </c:pt>
                <c:pt idx="28">
                  <c:v>0.3</c:v>
                </c:pt>
                <c:pt idx="29">
                  <c:v>0.3</c:v>
                </c:pt>
                <c:pt idx="30">
                  <c:v>0.32500000000000001</c:v>
                </c:pt>
                <c:pt idx="31">
                  <c:v>0.32500000000000001</c:v>
                </c:pt>
                <c:pt idx="32">
                  <c:v>0.35</c:v>
                </c:pt>
                <c:pt idx="33">
                  <c:v>0.35</c:v>
                </c:pt>
                <c:pt idx="34">
                  <c:v>0.375</c:v>
                </c:pt>
                <c:pt idx="35">
                  <c:v>0.375</c:v>
                </c:pt>
                <c:pt idx="36">
                  <c:v>0.4</c:v>
                </c:pt>
                <c:pt idx="37">
                  <c:v>0.4</c:v>
                </c:pt>
              </c:numCache>
            </c:numRef>
          </c:xVal>
          <c:yVal>
            <c:numRef>
              <c:f>'[2]CPF FBSA LC10'!$E$2:$E$39</c:f>
              <c:numCache>
                <c:formatCode>General</c:formatCode>
                <c:ptCount val="38"/>
                <c:pt idx="0">
                  <c:v>9.5593431530575774</c:v>
                </c:pt>
                <c:pt idx="1">
                  <c:v>9.5593431530575774</c:v>
                </c:pt>
                <c:pt idx="2">
                  <c:v>9.5593431530033826</c:v>
                </c:pt>
                <c:pt idx="3">
                  <c:v>9.5593431530033826</c:v>
                </c:pt>
                <c:pt idx="4">
                  <c:v>9.5593431486272973</c:v>
                </c:pt>
                <c:pt idx="5">
                  <c:v>9.5593431486272973</c:v>
                </c:pt>
                <c:pt idx="6">
                  <c:v>9.5593416583265203</c:v>
                </c:pt>
                <c:pt idx="7">
                  <c:v>9.5593416583265203</c:v>
                </c:pt>
                <c:pt idx="8">
                  <c:v>9.5592209687317311</c:v>
                </c:pt>
                <c:pt idx="9">
                  <c:v>9.5592209687317311</c:v>
                </c:pt>
                <c:pt idx="10">
                  <c:v>9.5577374535997226</c:v>
                </c:pt>
                <c:pt idx="11">
                  <c:v>9.5577374535997226</c:v>
                </c:pt>
                <c:pt idx="12">
                  <c:v>9.5493655680499945</c:v>
                </c:pt>
                <c:pt idx="13">
                  <c:v>9.5493655680499945</c:v>
                </c:pt>
                <c:pt idx="14">
                  <c:v>9.518295904195929</c:v>
                </c:pt>
                <c:pt idx="15">
                  <c:v>9.518295904195929</c:v>
                </c:pt>
                <c:pt idx="16">
                  <c:v>9.4298426276752441</c:v>
                </c:pt>
                <c:pt idx="17">
                  <c:v>9.4298426276752441</c:v>
                </c:pt>
                <c:pt idx="18">
                  <c:v>9.2221225338280597</c:v>
                </c:pt>
                <c:pt idx="19">
                  <c:v>9.2221225338280597</c:v>
                </c:pt>
                <c:pt idx="20">
                  <c:v>8.8071262943309954</c:v>
                </c:pt>
                <c:pt idx="21">
                  <c:v>8.8071262943309954</c:v>
                </c:pt>
                <c:pt idx="22">
                  <c:v>8.0976897931401446</c:v>
                </c:pt>
                <c:pt idx="23">
                  <c:v>8.0976897931401446</c:v>
                </c:pt>
                <c:pt idx="24">
                  <c:v>7.0678058887108097</c:v>
                </c:pt>
                <c:pt idx="25">
                  <c:v>7.0678058887108097</c:v>
                </c:pt>
                <c:pt idx="26">
                  <c:v>5.8080404548389843</c:v>
                </c:pt>
                <c:pt idx="27">
                  <c:v>5.8080404548389843</c:v>
                </c:pt>
                <c:pt idx="28">
                  <c:v>4.5036010167424543</c:v>
                </c:pt>
                <c:pt idx="29">
                  <c:v>4.5036010167424543</c:v>
                </c:pt>
                <c:pt idx="30">
                  <c:v>3.3346368218559501</c:v>
                </c:pt>
                <c:pt idx="31">
                  <c:v>3.3346368218559501</c:v>
                </c:pt>
                <c:pt idx="32">
                  <c:v>2.396362950748661</c:v>
                </c:pt>
                <c:pt idx="33">
                  <c:v>2.396362950748661</c:v>
                </c:pt>
                <c:pt idx="34">
                  <c:v>1.696907478674397</c:v>
                </c:pt>
                <c:pt idx="35">
                  <c:v>1.696907478674397</c:v>
                </c:pt>
                <c:pt idx="36">
                  <c:v>1.1976440850787151</c:v>
                </c:pt>
                <c:pt idx="37">
                  <c:v>1.1976440850787151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A0-41CF-A0D3-8B22CEA87202}"/>
            </c:ext>
          </c:extLst>
        </c:ser>
        <c:ser>
          <c:idx val="1"/>
          <c:order val="1"/>
          <c:tx>
            <c:v>CPF &amp; MPs</c:v>
          </c:tx>
          <c:spPr>
            <a:ln w="19050" cap="rnd">
              <a:solidFill>
                <a:srgbClr val="DA40DE"/>
              </a:solidFill>
              <a:round/>
            </a:ln>
            <a:effectLst/>
          </c:spPr>
          <c:marker>
            <c:symbol val="none"/>
          </c:marker>
          <c:xVal>
            <c:numRef>
              <c:f>'[2]CPF FBSA LC10'!$D$46:$D$89</c:f>
              <c:numCache>
                <c:formatCode>General</c:formatCode>
                <c:ptCount val="44"/>
                <c:pt idx="0">
                  <c:v>1E-3</c:v>
                </c:pt>
                <c:pt idx="1">
                  <c:v>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0.01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0.05</c:v>
                </c:pt>
                <c:pt idx="9">
                  <c:v>0.05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0.1</c:v>
                </c:pt>
                <c:pt idx="13">
                  <c:v>0.1</c:v>
                </c:pt>
                <c:pt idx="14">
                  <c:v>0.125</c:v>
                </c:pt>
                <c:pt idx="15">
                  <c:v>0.125</c:v>
                </c:pt>
                <c:pt idx="16">
                  <c:v>0.15</c:v>
                </c:pt>
                <c:pt idx="17">
                  <c:v>0.15</c:v>
                </c:pt>
                <c:pt idx="18">
                  <c:v>0.17499999999999999</c:v>
                </c:pt>
                <c:pt idx="19">
                  <c:v>0.17499999999999999</c:v>
                </c:pt>
                <c:pt idx="20">
                  <c:v>0.2</c:v>
                </c:pt>
                <c:pt idx="21">
                  <c:v>0.2</c:v>
                </c:pt>
                <c:pt idx="22">
                  <c:v>0.22500000000000001</c:v>
                </c:pt>
                <c:pt idx="23">
                  <c:v>0.22500000000000001</c:v>
                </c:pt>
                <c:pt idx="24">
                  <c:v>0.25</c:v>
                </c:pt>
                <c:pt idx="25">
                  <c:v>0.25</c:v>
                </c:pt>
                <c:pt idx="26">
                  <c:v>0.27500000000000002</c:v>
                </c:pt>
                <c:pt idx="27">
                  <c:v>0.27500000000000002</c:v>
                </c:pt>
                <c:pt idx="28">
                  <c:v>0.28299999999999997</c:v>
                </c:pt>
                <c:pt idx="29">
                  <c:v>0.28299999999999997</c:v>
                </c:pt>
                <c:pt idx="30">
                  <c:v>0.29099999999999998</c:v>
                </c:pt>
                <c:pt idx="31">
                  <c:v>0.29099999999999998</c:v>
                </c:pt>
                <c:pt idx="32">
                  <c:v>0.3</c:v>
                </c:pt>
                <c:pt idx="33">
                  <c:v>0.3</c:v>
                </c:pt>
                <c:pt idx="34">
                  <c:v>0.3125</c:v>
                </c:pt>
                <c:pt idx="35">
                  <c:v>0.3125</c:v>
                </c:pt>
                <c:pt idx="36">
                  <c:v>0.32500000000000001</c:v>
                </c:pt>
                <c:pt idx="37">
                  <c:v>0.32500000000000001</c:v>
                </c:pt>
                <c:pt idx="38">
                  <c:v>0.35</c:v>
                </c:pt>
                <c:pt idx="39">
                  <c:v>0.35</c:v>
                </c:pt>
                <c:pt idx="40">
                  <c:v>0.375</c:v>
                </c:pt>
                <c:pt idx="41">
                  <c:v>0.375</c:v>
                </c:pt>
                <c:pt idx="42">
                  <c:v>0.4</c:v>
                </c:pt>
                <c:pt idx="43">
                  <c:v>0.4</c:v>
                </c:pt>
              </c:numCache>
            </c:numRef>
          </c:xVal>
          <c:yVal>
            <c:numRef>
              <c:f>'[2]CPF FBSA LC10'!$E$46:$E$89</c:f>
              <c:numCache>
                <c:formatCode>General</c:formatCode>
                <c:ptCount val="44"/>
                <c:pt idx="0">
                  <c:v>9.4831674061877642</c:v>
                </c:pt>
                <c:pt idx="1">
                  <c:v>9.4831674061877642</c:v>
                </c:pt>
                <c:pt idx="2">
                  <c:v>9.4831674061877642</c:v>
                </c:pt>
                <c:pt idx="3">
                  <c:v>9.4831674061877642</c:v>
                </c:pt>
                <c:pt idx="4">
                  <c:v>9.4831674061877642</c:v>
                </c:pt>
                <c:pt idx="5">
                  <c:v>9.4831674061877642</c:v>
                </c:pt>
                <c:pt idx="6">
                  <c:v>9.4831674061877642</c:v>
                </c:pt>
                <c:pt idx="7">
                  <c:v>9.4831674061877642</c:v>
                </c:pt>
                <c:pt idx="8">
                  <c:v>9.4831674061877642</c:v>
                </c:pt>
                <c:pt idx="9">
                  <c:v>9.4831674061877642</c:v>
                </c:pt>
                <c:pt idx="10">
                  <c:v>9.4831674061877642</c:v>
                </c:pt>
                <c:pt idx="11">
                  <c:v>9.4831674061877642</c:v>
                </c:pt>
                <c:pt idx="12">
                  <c:v>9.4831674061877642</c:v>
                </c:pt>
                <c:pt idx="13">
                  <c:v>9.4831674061877642</c:v>
                </c:pt>
                <c:pt idx="14">
                  <c:v>9.4831674061869489</c:v>
                </c:pt>
                <c:pt idx="15">
                  <c:v>9.4831674061869489</c:v>
                </c:pt>
                <c:pt idx="16">
                  <c:v>9.4831674059081337</c:v>
                </c:pt>
                <c:pt idx="17">
                  <c:v>9.4831674059081337</c:v>
                </c:pt>
                <c:pt idx="18">
                  <c:v>9.4831673672266295</c:v>
                </c:pt>
                <c:pt idx="19">
                  <c:v>9.4831673672266295</c:v>
                </c:pt>
                <c:pt idx="20">
                  <c:v>9.4831646014700457</c:v>
                </c:pt>
                <c:pt idx="21">
                  <c:v>9.4831646014700457</c:v>
                </c:pt>
                <c:pt idx="22">
                  <c:v>9.4830454788500465</c:v>
                </c:pt>
                <c:pt idx="23">
                  <c:v>9.4830454788500465</c:v>
                </c:pt>
                <c:pt idx="24">
                  <c:v>9.4796079879113915</c:v>
                </c:pt>
                <c:pt idx="25">
                  <c:v>9.4796079879113915</c:v>
                </c:pt>
                <c:pt idx="26">
                  <c:v>9.4083932245735884</c:v>
                </c:pt>
                <c:pt idx="27">
                  <c:v>9.4083932245735884</c:v>
                </c:pt>
                <c:pt idx="28">
                  <c:v>9.2980391366515462</c:v>
                </c:pt>
                <c:pt idx="29">
                  <c:v>9.2980391366515462</c:v>
                </c:pt>
                <c:pt idx="30">
                  <c:v>9.0434809695772049</c:v>
                </c:pt>
                <c:pt idx="31">
                  <c:v>9.0434809695772049</c:v>
                </c:pt>
                <c:pt idx="32">
                  <c:v>8.3999087232962975</c:v>
                </c:pt>
                <c:pt idx="33">
                  <c:v>8.3999087232962975</c:v>
                </c:pt>
                <c:pt idx="34">
                  <c:v>6.421882350957409</c:v>
                </c:pt>
                <c:pt idx="35">
                  <c:v>6.421882350957409</c:v>
                </c:pt>
                <c:pt idx="36">
                  <c:v>3.5464456650925413</c:v>
                </c:pt>
                <c:pt idx="37">
                  <c:v>3.5464456650925413</c:v>
                </c:pt>
                <c:pt idx="38">
                  <c:v>0.49995116279544971</c:v>
                </c:pt>
                <c:pt idx="39">
                  <c:v>0.49995116279544971</c:v>
                </c:pt>
                <c:pt idx="40">
                  <c:v>5.7570298555123557E-2</c:v>
                </c:pt>
                <c:pt idx="41">
                  <c:v>5.7570298555123557E-2</c:v>
                </c:pt>
                <c:pt idx="42">
                  <c:v>7.3258129543753532E-3</c:v>
                </c:pt>
                <c:pt idx="43">
                  <c:v>7.3258129543753532E-3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A0-41CF-A0D3-8B22CEA87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77903"/>
        <c:axId val="344363215"/>
      </c:scatterChart>
      <c:valAx>
        <c:axId val="346277903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Concentration CPF (mg/kg)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44363215"/>
        <c:crosses val="autoZero"/>
        <c:crossBetween val="midCat"/>
      </c:valAx>
      <c:valAx>
        <c:axId val="344363215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Survival</a:t>
                </a:r>
              </a:p>
            </c:rich>
          </c:tx>
          <c:layout>
            <c:manualLayout>
              <c:xMode val="edge"/>
              <c:yMode val="edge"/>
              <c:x val="8.3130135153424729E-3"/>
              <c:y val="0.376985231366246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46277903"/>
        <c:crossesAt val="1.0000000000000002E-2"/>
        <c:crossBetween val="midCat"/>
      </c:valAx>
      <c:spPr>
        <a:solidFill>
          <a:srgbClr val="FFFFFF"/>
        </a:solidFill>
        <a:ln w="3175">
          <a:solidFill>
            <a:srgbClr val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IMI</a:t>
            </a:r>
            <a:r>
              <a:rPr lang="en-US" b="0" baseline="0"/>
              <a:t> </a:t>
            </a:r>
            <a:r>
              <a:rPr lang="en-US" b="1"/>
              <a:t>LC10</a:t>
            </a:r>
            <a:r>
              <a:rPr lang="en-US"/>
              <a:t> and LC50 not affected by presence of FBSA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0.11339031552551657"/>
          <c:y val="0.17714449626645509"/>
          <c:w val="0.67914819074581967"/>
          <c:h val="0.63969304097487523"/>
        </c:manualLayout>
      </c:layout>
      <c:scatterChart>
        <c:scatterStyle val="smoothMarker"/>
        <c:varyColors val="0"/>
        <c:ser>
          <c:idx val="1"/>
          <c:order val="0"/>
          <c:tx>
            <c:v>IMI &amp; FBSA</c:v>
          </c:tx>
          <c:spPr>
            <a:ln w="19050" cap="rnd">
              <a:solidFill>
                <a:srgbClr val="DA40DE"/>
              </a:solidFill>
              <a:round/>
            </a:ln>
            <a:effectLst/>
          </c:spPr>
          <c:marker>
            <c:symbol val="none"/>
          </c:marker>
          <c:xVal>
            <c:numRef>
              <c:f>'[2]IMI FBSA LC50 slope'!$D$46:$D$89</c:f>
              <c:numCache>
                <c:formatCode>General</c:formatCode>
                <c:ptCount val="44"/>
                <c:pt idx="0">
                  <c:v>1E-3</c:v>
                </c:pt>
                <c:pt idx="1">
                  <c:v>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0.01</c:v>
                </c:pt>
                <c:pt idx="6">
                  <c:v>0.05</c:v>
                </c:pt>
                <c:pt idx="7">
                  <c:v>0.05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0.3</c:v>
                </c:pt>
                <c:pt idx="13">
                  <c:v>0.3</c:v>
                </c:pt>
                <c:pt idx="14">
                  <c:v>0.4</c:v>
                </c:pt>
                <c:pt idx="15">
                  <c:v>0.4</c:v>
                </c:pt>
                <c:pt idx="16">
                  <c:v>0.5</c:v>
                </c:pt>
                <c:pt idx="17">
                  <c:v>0.5</c:v>
                </c:pt>
                <c:pt idx="18">
                  <c:v>0.6</c:v>
                </c:pt>
                <c:pt idx="19">
                  <c:v>0.6</c:v>
                </c:pt>
                <c:pt idx="20">
                  <c:v>0.7</c:v>
                </c:pt>
                <c:pt idx="21">
                  <c:v>0.7</c:v>
                </c:pt>
                <c:pt idx="22">
                  <c:v>0.8</c:v>
                </c:pt>
                <c:pt idx="23">
                  <c:v>0.8</c:v>
                </c:pt>
                <c:pt idx="24">
                  <c:v>0.9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1.2</c:v>
                </c:pt>
                <c:pt idx="31">
                  <c:v>1.2</c:v>
                </c:pt>
              </c:numCache>
            </c:numRef>
          </c:xVal>
          <c:yVal>
            <c:numRef>
              <c:f>'[2]IMI FBSA LC50 slope'!$E$46:$E$89</c:f>
              <c:numCache>
                <c:formatCode>General</c:formatCode>
                <c:ptCount val="44"/>
                <c:pt idx="0">
                  <c:v>9.5810014031492674</c:v>
                </c:pt>
                <c:pt idx="1">
                  <c:v>9.5810014031492674</c:v>
                </c:pt>
                <c:pt idx="2">
                  <c:v>9.5807275340363685</c:v>
                </c:pt>
                <c:pt idx="3">
                  <c:v>9.5807275340363685</c:v>
                </c:pt>
                <c:pt idx="4">
                  <c:v>9.5801546038633312</c:v>
                </c:pt>
                <c:pt idx="5">
                  <c:v>9.5801546038633312</c:v>
                </c:pt>
                <c:pt idx="6">
                  <c:v>9.5705587010605999</c:v>
                </c:pt>
                <c:pt idx="7">
                  <c:v>9.5705587010605999</c:v>
                </c:pt>
                <c:pt idx="8">
                  <c:v>9.5505444897721592</c:v>
                </c:pt>
                <c:pt idx="9">
                  <c:v>9.5505444897721592</c:v>
                </c:pt>
                <c:pt idx="10">
                  <c:v>9.4926161334669743</c:v>
                </c:pt>
                <c:pt idx="11">
                  <c:v>9.4926161334669743</c:v>
                </c:pt>
                <c:pt idx="12">
                  <c:v>9.4169317846615836</c:v>
                </c:pt>
                <c:pt idx="13">
                  <c:v>9.4169317846615836</c:v>
                </c:pt>
                <c:pt idx="14">
                  <c:v>9.327521323005266</c:v>
                </c:pt>
                <c:pt idx="15">
                  <c:v>9.327521323005266</c:v>
                </c:pt>
                <c:pt idx="16">
                  <c:v>9.2270194000067871</c:v>
                </c:pt>
                <c:pt idx="17">
                  <c:v>9.2270194000067871</c:v>
                </c:pt>
                <c:pt idx="18">
                  <c:v>9.1174085288100013</c:v>
                </c:pt>
                <c:pt idx="19">
                  <c:v>9.1174085288100013</c:v>
                </c:pt>
                <c:pt idx="20">
                  <c:v>9.0002877294969554</c:v>
                </c:pt>
                <c:pt idx="21">
                  <c:v>9.0002877294969554</c:v>
                </c:pt>
                <c:pt idx="22">
                  <c:v>8.8769975616555001</c:v>
                </c:pt>
                <c:pt idx="23">
                  <c:v>8.8769975616555001</c:v>
                </c:pt>
                <c:pt idx="24">
                  <c:v>8.7486877436255135</c:v>
                </c:pt>
                <c:pt idx="25">
                  <c:v>8.7486877436255135</c:v>
                </c:pt>
                <c:pt idx="26">
                  <c:v>8.6163578344188103</c:v>
                </c:pt>
                <c:pt idx="27">
                  <c:v>8.6163578344188103</c:v>
                </c:pt>
                <c:pt idx="28">
                  <c:v>8.4808838552087522</c:v>
                </c:pt>
                <c:pt idx="29">
                  <c:v>8.4808838552087522</c:v>
                </c:pt>
                <c:pt idx="30">
                  <c:v>8.3430369773481221</c:v>
                </c:pt>
                <c:pt idx="31">
                  <c:v>8.3430369773481221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2B-4075-8655-8FFDA88194FE}"/>
            </c:ext>
          </c:extLst>
        </c:ser>
        <c:ser>
          <c:idx val="0"/>
          <c:order val="1"/>
          <c:tx>
            <c:v>"IMI"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'[2]IMI FBSA LC50 slope'!$D$2:$D$39</c:f>
              <c:numCache>
                <c:formatCode>General</c:formatCode>
                <c:ptCount val="38"/>
                <c:pt idx="0">
                  <c:v>1E-3</c:v>
                </c:pt>
                <c:pt idx="1">
                  <c:v>1E-3</c:v>
                </c:pt>
                <c:pt idx="2">
                  <c:v>0.01</c:v>
                </c:pt>
                <c:pt idx="3">
                  <c:v>0.01</c:v>
                </c:pt>
                <c:pt idx="4">
                  <c:v>0.05</c:v>
                </c:pt>
                <c:pt idx="5">
                  <c:v>0.05</c:v>
                </c:pt>
                <c:pt idx="6">
                  <c:v>0.1</c:v>
                </c:pt>
                <c:pt idx="7">
                  <c:v>0.1</c:v>
                </c:pt>
                <c:pt idx="8">
                  <c:v>0.2</c:v>
                </c:pt>
                <c:pt idx="9">
                  <c:v>0.2</c:v>
                </c:pt>
                <c:pt idx="10">
                  <c:v>0.3</c:v>
                </c:pt>
                <c:pt idx="11">
                  <c:v>0.3</c:v>
                </c:pt>
                <c:pt idx="12">
                  <c:v>0.4</c:v>
                </c:pt>
                <c:pt idx="13">
                  <c:v>0.4</c:v>
                </c:pt>
                <c:pt idx="14">
                  <c:v>0.5</c:v>
                </c:pt>
                <c:pt idx="15">
                  <c:v>0.5</c:v>
                </c:pt>
                <c:pt idx="16">
                  <c:v>0.6</c:v>
                </c:pt>
                <c:pt idx="17">
                  <c:v>0.6</c:v>
                </c:pt>
                <c:pt idx="18">
                  <c:v>0.7</c:v>
                </c:pt>
                <c:pt idx="19">
                  <c:v>0.7</c:v>
                </c:pt>
                <c:pt idx="20">
                  <c:v>0.8</c:v>
                </c:pt>
                <c:pt idx="21">
                  <c:v>0.8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1.2</c:v>
                </c:pt>
                <c:pt idx="29">
                  <c:v>1.2</c:v>
                </c:pt>
              </c:numCache>
            </c:numRef>
          </c:xVal>
          <c:yVal>
            <c:numRef>
              <c:f>'[2]IMI FBSA LC50 slope'!$E$2:$E$39</c:f>
              <c:numCache>
                <c:formatCode>General</c:formatCode>
                <c:ptCount val="38"/>
                <c:pt idx="0">
                  <c:v>9.5782563423697624</c:v>
                </c:pt>
                <c:pt idx="1">
                  <c:v>9.5782563423697624</c:v>
                </c:pt>
                <c:pt idx="2">
                  <c:v>9.574809259183402</c:v>
                </c:pt>
                <c:pt idx="3">
                  <c:v>9.574809259183402</c:v>
                </c:pt>
                <c:pt idx="4">
                  <c:v>9.5552697258607324</c:v>
                </c:pt>
                <c:pt idx="5">
                  <c:v>9.5552697258607324</c:v>
                </c:pt>
                <c:pt idx="6">
                  <c:v>9.5273976909870672</c:v>
                </c:pt>
                <c:pt idx="7">
                  <c:v>9.5273976909870672</c:v>
                </c:pt>
                <c:pt idx="8">
                  <c:v>9.4665121596236688</c:v>
                </c:pt>
                <c:pt idx="9">
                  <c:v>9.4665121596236688</c:v>
                </c:pt>
                <c:pt idx="10">
                  <c:v>9.401853414521014</c:v>
                </c:pt>
                <c:pt idx="11">
                  <c:v>9.401853414521014</c:v>
                </c:pt>
                <c:pt idx="12">
                  <c:v>9.3349741386527878</c:v>
                </c:pt>
                <c:pt idx="13">
                  <c:v>9.3349741386527878</c:v>
                </c:pt>
                <c:pt idx="14">
                  <c:v>9.2666719525904693</c:v>
                </c:pt>
                <c:pt idx="15">
                  <c:v>9.2666719525904693</c:v>
                </c:pt>
                <c:pt idx="16">
                  <c:v>9.1974425750850735</c:v>
                </c:pt>
                <c:pt idx="17">
                  <c:v>9.1974425750850735</c:v>
                </c:pt>
                <c:pt idx="18">
                  <c:v>9.1276263692541999</c:v>
                </c:pt>
                <c:pt idx="19">
                  <c:v>9.1276263692541999</c:v>
                </c:pt>
                <c:pt idx="20">
                  <c:v>9.0574717832172524</c:v>
                </c:pt>
                <c:pt idx="21">
                  <c:v>9.0574717832172524</c:v>
                </c:pt>
                <c:pt idx="22">
                  <c:v>8.9871677487193917</c:v>
                </c:pt>
                <c:pt idx="23">
                  <c:v>8.9871677487193917</c:v>
                </c:pt>
                <c:pt idx="24">
                  <c:v>8.9168621371005514</c:v>
                </c:pt>
                <c:pt idx="25">
                  <c:v>8.9168621371005514</c:v>
                </c:pt>
                <c:pt idx="26">
                  <c:v>8.8466731305428521</c:v>
                </c:pt>
                <c:pt idx="27">
                  <c:v>8.8466731305428521</c:v>
                </c:pt>
                <c:pt idx="28">
                  <c:v>8.7766966564172701</c:v>
                </c:pt>
                <c:pt idx="29">
                  <c:v>8.7766966564172701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2B-4075-8655-8FFDA8819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77903"/>
        <c:axId val="344363215"/>
      </c:scatterChart>
      <c:valAx>
        <c:axId val="346277903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Concentration CPF (mg/kg)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44363215"/>
        <c:crosses val="autoZero"/>
        <c:crossBetween val="midCat"/>
      </c:valAx>
      <c:valAx>
        <c:axId val="344363215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Survival</a:t>
                </a:r>
              </a:p>
            </c:rich>
          </c:tx>
          <c:layout>
            <c:manualLayout>
              <c:xMode val="edge"/>
              <c:yMode val="edge"/>
              <c:x val="8.3130135153424729E-3"/>
              <c:y val="0.376985231366246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46277903"/>
        <c:crossesAt val="1.0000000000000002E-2"/>
        <c:crossBetween val="midCat"/>
      </c:valAx>
      <c:spPr>
        <a:solidFill>
          <a:srgbClr val="FFFFFF"/>
        </a:solidFill>
        <a:ln w="3175">
          <a:solidFill>
            <a:srgbClr val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Independent addition</a:t>
            </a:r>
          </a:p>
        </c:rich>
      </c:tx>
      <c:layout>
        <c:manualLayout>
          <c:xMode val="edge"/>
          <c:yMode val="edge"/>
          <c:x val="0.32180967252527998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720648193116388"/>
          <c:y val="0.1368471314082709"/>
          <c:w val="0.56057168762468124"/>
          <c:h val="0.582477533686486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(new)'!$C$48:$C$92</c:f>
              <c:numCache>
                <c:formatCode>0.00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>
                  <c:v>645</c:v>
                </c:pt>
                <c:pt idx="6">
                  <c:v>771</c:v>
                </c:pt>
                <c:pt idx="7">
                  <c:v>729</c:v>
                </c:pt>
                <c:pt idx="8">
                  <c:v>787</c:v>
                </c:pt>
                <c:pt idx="9">
                  <c:v>892</c:v>
                </c:pt>
                <c:pt idx="10">
                  <c:v>736</c:v>
                </c:pt>
                <c:pt idx="11">
                  <c:v>697</c:v>
                </c:pt>
                <c:pt idx="12">
                  <c:v>718</c:v>
                </c:pt>
                <c:pt idx="13">
                  <c:v>731</c:v>
                </c:pt>
                <c:pt idx="14">
                  <c:v>488</c:v>
                </c:pt>
                <c:pt idx="15">
                  <c:v>81</c:v>
                </c:pt>
                <c:pt idx="16">
                  <c:v>71</c:v>
                </c:pt>
                <c:pt idx="17">
                  <c:v>77</c:v>
                </c:pt>
                <c:pt idx="18">
                  <c:v>113</c:v>
                </c:pt>
                <c:pt idx="19">
                  <c:v>61</c:v>
                </c:pt>
                <c:pt idx="20">
                  <c:v>7</c:v>
                </c:pt>
                <c:pt idx="21">
                  <c:v>14</c:v>
                </c:pt>
                <c:pt idx="22">
                  <c:v>0</c:v>
                </c:pt>
                <c:pt idx="23">
                  <c:v>25</c:v>
                </c:pt>
                <c:pt idx="24">
                  <c:v>3</c:v>
                </c:pt>
              </c:numCache>
            </c:numRef>
          </c:xVal>
          <c:yVal>
            <c:numRef>
              <c:f>'IA - continous data model (new)'!$E$48:$E$92</c:f>
              <c:numCache>
                <c:formatCode>0.00</c:formatCode>
                <c:ptCount val="45"/>
                <c:pt idx="0">
                  <c:v>746.77562800948283</c:v>
                </c:pt>
                <c:pt idx="1">
                  <c:v>746.77562800948283</c:v>
                </c:pt>
                <c:pt idx="2">
                  <c:v>746.77562800948283</c:v>
                </c:pt>
                <c:pt idx="3">
                  <c:v>746.77562800948283</c:v>
                </c:pt>
                <c:pt idx="4">
                  <c:v>746.77562800948283</c:v>
                </c:pt>
                <c:pt idx="5">
                  <c:v>670.00696835530994</c:v>
                </c:pt>
                <c:pt idx="6">
                  <c:v>670.00696835530994</c:v>
                </c:pt>
                <c:pt idx="7">
                  <c:v>670.00696835530994</c:v>
                </c:pt>
                <c:pt idx="8">
                  <c:v>670.00696835530994</c:v>
                </c:pt>
                <c:pt idx="9">
                  <c:v>670.00696835530994</c:v>
                </c:pt>
                <c:pt idx="10">
                  <c:v>429.29447569068361</c:v>
                </c:pt>
                <c:pt idx="11">
                  <c:v>429.29447569068361</c:v>
                </c:pt>
                <c:pt idx="12">
                  <c:v>429.29447569068361</c:v>
                </c:pt>
                <c:pt idx="13">
                  <c:v>429.29447569068361</c:v>
                </c:pt>
                <c:pt idx="14">
                  <c:v>429.29447569068361</c:v>
                </c:pt>
                <c:pt idx="15">
                  <c:v>145.05121211995595</c:v>
                </c:pt>
                <c:pt idx="16">
                  <c:v>145.05121211995595</c:v>
                </c:pt>
                <c:pt idx="17">
                  <c:v>145.05121211995595</c:v>
                </c:pt>
                <c:pt idx="18">
                  <c:v>145.05121211995595</c:v>
                </c:pt>
                <c:pt idx="19">
                  <c:v>145.05121211995595</c:v>
                </c:pt>
                <c:pt idx="20">
                  <c:v>31.454419826427376</c:v>
                </c:pt>
                <c:pt idx="21">
                  <c:v>31.454419826427376</c:v>
                </c:pt>
                <c:pt idx="22">
                  <c:v>31.454419826427376</c:v>
                </c:pt>
                <c:pt idx="23">
                  <c:v>31.454419826427376</c:v>
                </c:pt>
                <c:pt idx="24">
                  <c:v>31.454419826427376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C1-4097-B081-DF92F1CA522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(new)'!$C$93:$C$137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345.23650038192608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332.34385099006994</c:v>
                </c:pt>
                <c:pt idx="20">
                  <c:v>117.46636112580057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'IA - continous data model (new)'!$E$93:$E$137</c:f>
              <c:numCache>
                <c:formatCode>0.00</c:formatCode>
                <c:ptCount val="45"/>
                <c:pt idx="0">
                  <c:v>764.91387218557531</c:v>
                </c:pt>
                <c:pt idx="1">
                  <c:v>764.91387218557531</c:v>
                </c:pt>
                <c:pt idx="2">
                  <c:v>764.91387218557531</c:v>
                </c:pt>
                <c:pt idx="3">
                  <c:v>764.91387218557531</c:v>
                </c:pt>
                <c:pt idx="4">
                  <c:v>764.91387218557531</c:v>
                </c:pt>
                <c:pt idx="5">
                  <c:v>753.69620712951871</c:v>
                </c:pt>
                <c:pt idx="6">
                  <c:v>753.69620712951871</c:v>
                </c:pt>
                <c:pt idx="7">
                  <c:v>753.69620712951871</c:v>
                </c:pt>
                <c:pt idx="8">
                  <c:v>753.69620712951871</c:v>
                </c:pt>
                <c:pt idx="9">
                  <c:v>753.69620712951871</c:v>
                </c:pt>
                <c:pt idx="10">
                  <c:v>672.52220193455355</c:v>
                </c:pt>
                <c:pt idx="11">
                  <c:v>672.52220193455355</c:v>
                </c:pt>
                <c:pt idx="12">
                  <c:v>672.52220193455355</c:v>
                </c:pt>
                <c:pt idx="13">
                  <c:v>672.52220193455355</c:v>
                </c:pt>
                <c:pt idx="14">
                  <c:v>672.52220193455355</c:v>
                </c:pt>
                <c:pt idx="15">
                  <c:v>356.50655663659899</c:v>
                </c:pt>
                <c:pt idx="16">
                  <c:v>356.50655663659899</c:v>
                </c:pt>
                <c:pt idx="17">
                  <c:v>356.50655663659899</c:v>
                </c:pt>
                <c:pt idx="18">
                  <c:v>356.50655663659899</c:v>
                </c:pt>
                <c:pt idx="19">
                  <c:v>356.50655663659899</c:v>
                </c:pt>
                <c:pt idx="20">
                  <c:v>73.243295324117184</c:v>
                </c:pt>
                <c:pt idx="21">
                  <c:v>73.243295324117184</c:v>
                </c:pt>
                <c:pt idx="22">
                  <c:v>73.243295324117184</c:v>
                </c:pt>
                <c:pt idx="23">
                  <c:v>73.243295324117184</c:v>
                </c:pt>
                <c:pt idx="24">
                  <c:v>73.243295324117184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C1-4097-B081-DF92F1CA522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(new)'!$C$138:$C$227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'IA - continous data model (new)'!$E$138:$E$227</c:f>
              <c:numCache>
                <c:formatCode>0.00</c:formatCode>
                <c:ptCount val="90"/>
                <c:pt idx="0">
                  <c:v>765.15402950145096</c:v>
                </c:pt>
                <c:pt idx="1">
                  <c:v>765.15402950145096</c:v>
                </c:pt>
                <c:pt idx="2">
                  <c:v>765.15402950145096</c:v>
                </c:pt>
                <c:pt idx="3">
                  <c:v>765.15402950145096</c:v>
                </c:pt>
                <c:pt idx="4">
                  <c:v>765.15402950145096</c:v>
                </c:pt>
                <c:pt idx="5">
                  <c:v>757.43809042131215</c:v>
                </c:pt>
                <c:pt idx="6">
                  <c:v>757.43809042131215</c:v>
                </c:pt>
                <c:pt idx="7">
                  <c:v>757.43809042131215</c:v>
                </c:pt>
                <c:pt idx="8">
                  <c:v>757.43809042131215</c:v>
                </c:pt>
                <c:pt idx="9">
                  <c:v>757.43809042131215</c:v>
                </c:pt>
                <c:pt idx="10">
                  <c:v>705.66582147918768</c:v>
                </c:pt>
                <c:pt idx="11">
                  <c:v>705.66582147918768</c:v>
                </c:pt>
                <c:pt idx="12">
                  <c:v>705.66582147918768</c:v>
                </c:pt>
                <c:pt idx="13">
                  <c:v>705.66582147918768</c:v>
                </c:pt>
                <c:pt idx="14">
                  <c:v>705.66582147918768</c:v>
                </c:pt>
                <c:pt idx="15">
                  <c:v>452.8677866530071</c:v>
                </c:pt>
                <c:pt idx="16">
                  <c:v>452.8677866530071</c:v>
                </c:pt>
                <c:pt idx="17">
                  <c:v>452.8677866530071</c:v>
                </c:pt>
                <c:pt idx="18">
                  <c:v>452.8677866530071</c:v>
                </c:pt>
                <c:pt idx="19">
                  <c:v>452.8677866530071</c:v>
                </c:pt>
                <c:pt idx="20">
                  <c:v>86.791495225409392</c:v>
                </c:pt>
                <c:pt idx="21">
                  <c:v>86.791495225409392</c:v>
                </c:pt>
                <c:pt idx="22">
                  <c:v>86.791495225409392</c:v>
                </c:pt>
                <c:pt idx="23">
                  <c:v>86.791495225409392</c:v>
                </c:pt>
                <c:pt idx="24">
                  <c:v>86.791495225409392</c:v>
                </c:pt>
                <c:pt idx="25">
                  <c:v>756.58937282455508</c:v>
                </c:pt>
                <c:pt idx="26">
                  <c:v>756.58937282455508</c:v>
                </c:pt>
                <c:pt idx="27">
                  <c:v>756.58937282455508</c:v>
                </c:pt>
                <c:pt idx="28">
                  <c:v>756.58937282455508</c:v>
                </c:pt>
                <c:pt idx="29">
                  <c:v>756.58937282455508</c:v>
                </c:pt>
                <c:pt idx="30">
                  <c:v>715.35239809730501</c:v>
                </c:pt>
                <c:pt idx="31">
                  <c:v>715.35239809730501</c:v>
                </c:pt>
                <c:pt idx="32">
                  <c:v>715.35239809730501</c:v>
                </c:pt>
                <c:pt idx="33">
                  <c:v>715.35239809730501</c:v>
                </c:pt>
                <c:pt idx="34">
                  <c:v>715.35239809730501</c:v>
                </c:pt>
                <c:pt idx="35">
                  <c:v>550.90680390408988</c:v>
                </c:pt>
                <c:pt idx="36">
                  <c:v>550.90680390408988</c:v>
                </c:pt>
                <c:pt idx="37">
                  <c:v>550.90680390408988</c:v>
                </c:pt>
                <c:pt idx="38">
                  <c:v>550.90680390408988</c:v>
                </c:pt>
                <c:pt idx="39">
                  <c:v>550.90680390408988</c:v>
                </c:pt>
                <c:pt idx="40">
                  <c:v>241.65864337933411</c:v>
                </c:pt>
                <c:pt idx="41">
                  <c:v>241.65864337933411</c:v>
                </c:pt>
                <c:pt idx="42">
                  <c:v>241.65864337933411</c:v>
                </c:pt>
                <c:pt idx="43">
                  <c:v>241.65864337933411</c:v>
                </c:pt>
                <c:pt idx="44">
                  <c:v>241.65864337933411</c:v>
                </c:pt>
                <c:pt idx="45">
                  <c:v>53.557112862527269</c:v>
                </c:pt>
                <c:pt idx="46">
                  <c:v>53.557112862527269</c:v>
                </c:pt>
                <c:pt idx="47">
                  <c:v>53.557112862527269</c:v>
                </c:pt>
                <c:pt idx="48">
                  <c:v>53.557112862527269</c:v>
                </c:pt>
                <c:pt idx="49">
                  <c:v>53.557112862527269</c:v>
                </c:pt>
                <c:pt idx="50">
                  <c:v>762.60830072462829</c:v>
                </c:pt>
                <c:pt idx="51">
                  <c:v>762.60830072462829</c:v>
                </c:pt>
                <c:pt idx="52">
                  <c:v>762.60830072462829</c:v>
                </c:pt>
                <c:pt idx="53">
                  <c:v>762.60830072462829</c:v>
                </c:pt>
                <c:pt idx="54">
                  <c:v>762.60830072462829</c:v>
                </c:pt>
                <c:pt idx="55">
                  <c:v>745.23841324113107</c:v>
                </c:pt>
                <c:pt idx="56">
                  <c:v>745.23841324113107</c:v>
                </c:pt>
                <c:pt idx="57">
                  <c:v>745.23841324113107</c:v>
                </c:pt>
                <c:pt idx="58">
                  <c:v>745.23841324113107</c:v>
                </c:pt>
                <c:pt idx="59">
                  <c:v>745.23841324113107</c:v>
                </c:pt>
                <c:pt idx="60">
                  <c:v>658.82217558396053</c:v>
                </c:pt>
                <c:pt idx="61">
                  <c:v>658.82217558396053</c:v>
                </c:pt>
                <c:pt idx="62">
                  <c:v>658.82217558396053</c:v>
                </c:pt>
                <c:pt idx="63">
                  <c:v>658.82217558396053</c:v>
                </c:pt>
                <c:pt idx="64">
                  <c:v>658.82217558396053</c:v>
                </c:pt>
                <c:pt idx="65">
                  <c:v>376.66432223829361</c:v>
                </c:pt>
                <c:pt idx="66">
                  <c:v>376.66432223829361</c:v>
                </c:pt>
                <c:pt idx="67">
                  <c:v>376.66432223829361</c:v>
                </c:pt>
                <c:pt idx="68">
                  <c:v>376.66432223829361</c:v>
                </c:pt>
                <c:pt idx="69">
                  <c:v>376.66432223829361</c:v>
                </c:pt>
                <c:pt idx="70">
                  <c:v>67.465453402282137</c:v>
                </c:pt>
                <c:pt idx="71">
                  <c:v>67.465453402282137</c:v>
                </c:pt>
                <c:pt idx="72">
                  <c:v>67.465453402282137</c:v>
                </c:pt>
                <c:pt idx="73">
                  <c:v>67.465453402282137</c:v>
                </c:pt>
                <c:pt idx="74">
                  <c:v>67.465453402282137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C1-4097-B081-DF92F1CA522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C1-4097-B081-DF92F1CA5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0751"/>
        <c:axId val="1"/>
      </c:scatterChart>
      <c:valAx>
        <c:axId val="1006330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250817797115356"/>
              <c:y val="0.845645094087007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9968295544701926E-2"/>
              <c:y val="0.371943485366069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07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663529802114054"/>
          <c:y val="0.60353093851852813"/>
          <c:w val="0.14879371955469933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IA to the complete data set</a:t>
            </a:r>
          </a:p>
        </c:rich>
      </c:tx>
      <c:layout>
        <c:manualLayout>
          <c:xMode val="edge"/>
          <c:yMode val="edge"/>
          <c:x val="0.12625013522990808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904636223689484"/>
          <c:y val="0.26856067787208004"/>
          <c:w val="0.60134932833193055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(new)'!$E$230:$E$319</c:f>
              <c:numCache>
                <c:formatCode>General</c:formatCode>
                <c:ptCount val="90"/>
                <c:pt idx="0">
                  <c:v>0.15478737753008395</c:v>
                </c:pt>
                <c:pt idx="1">
                  <c:v>0.15478737753008395</c:v>
                </c:pt>
                <c:pt idx="2">
                  <c:v>0.15478737753008395</c:v>
                </c:pt>
                <c:pt idx="3">
                  <c:v>0.15478737753008395</c:v>
                </c:pt>
                <c:pt idx="4">
                  <c:v>0.15478737753008395</c:v>
                </c:pt>
                <c:pt idx="5">
                  <c:v>0.30957475506016791</c:v>
                </c:pt>
                <c:pt idx="6">
                  <c:v>0.30957475506016791</c:v>
                </c:pt>
                <c:pt idx="7">
                  <c:v>0.30957475506016791</c:v>
                </c:pt>
                <c:pt idx="8">
                  <c:v>0.30957475506016791</c:v>
                </c:pt>
                <c:pt idx="9">
                  <c:v>0.30957475506016791</c:v>
                </c:pt>
                <c:pt idx="10">
                  <c:v>0.61914951012033581</c:v>
                </c:pt>
                <c:pt idx="11">
                  <c:v>0.61914951012033581</c:v>
                </c:pt>
                <c:pt idx="12">
                  <c:v>0.61914951012033581</c:v>
                </c:pt>
                <c:pt idx="13">
                  <c:v>0.61914951012033581</c:v>
                </c:pt>
                <c:pt idx="14">
                  <c:v>0.61914951012033581</c:v>
                </c:pt>
                <c:pt idx="15">
                  <c:v>1.2382990202406716</c:v>
                </c:pt>
                <c:pt idx="16">
                  <c:v>1.2382990202406716</c:v>
                </c:pt>
                <c:pt idx="17">
                  <c:v>1.2382990202406716</c:v>
                </c:pt>
                <c:pt idx="18">
                  <c:v>1.2382990202406716</c:v>
                </c:pt>
                <c:pt idx="19">
                  <c:v>1.2382990202406716</c:v>
                </c:pt>
                <c:pt idx="20">
                  <c:v>2.4765980404813432</c:v>
                </c:pt>
                <c:pt idx="21">
                  <c:v>2.4765980404813432</c:v>
                </c:pt>
                <c:pt idx="22">
                  <c:v>2.4765980404813432</c:v>
                </c:pt>
                <c:pt idx="23">
                  <c:v>2.4765980404813432</c:v>
                </c:pt>
                <c:pt idx="24">
                  <c:v>2.4765980404813432</c:v>
                </c:pt>
                <c:pt idx="25">
                  <c:v>0.20260351278005401</c:v>
                </c:pt>
                <c:pt idx="26">
                  <c:v>0.20260351278005401</c:v>
                </c:pt>
                <c:pt idx="27">
                  <c:v>0.20260351278005401</c:v>
                </c:pt>
                <c:pt idx="28">
                  <c:v>0.20260351278005401</c:v>
                </c:pt>
                <c:pt idx="29">
                  <c:v>0.20260351278005401</c:v>
                </c:pt>
                <c:pt idx="30">
                  <c:v>0.40520702556010801</c:v>
                </c:pt>
                <c:pt idx="31">
                  <c:v>0.40520702556010801</c:v>
                </c:pt>
                <c:pt idx="32">
                  <c:v>0.40520702556010801</c:v>
                </c:pt>
                <c:pt idx="33">
                  <c:v>0.40520702556010801</c:v>
                </c:pt>
                <c:pt idx="34">
                  <c:v>0.40520702556010801</c:v>
                </c:pt>
                <c:pt idx="35">
                  <c:v>0.81041405112021603</c:v>
                </c:pt>
                <c:pt idx="36">
                  <c:v>0.81041405112021603</c:v>
                </c:pt>
                <c:pt idx="37">
                  <c:v>0.81041405112021603</c:v>
                </c:pt>
                <c:pt idx="38">
                  <c:v>0.81041405112021603</c:v>
                </c:pt>
                <c:pt idx="39">
                  <c:v>0.81041405112021603</c:v>
                </c:pt>
                <c:pt idx="40">
                  <c:v>1.6208281022404321</c:v>
                </c:pt>
                <c:pt idx="41">
                  <c:v>1.6208281022404321</c:v>
                </c:pt>
                <c:pt idx="42">
                  <c:v>1.6208281022404321</c:v>
                </c:pt>
                <c:pt idx="43">
                  <c:v>1.6208281022404321</c:v>
                </c:pt>
                <c:pt idx="44">
                  <c:v>1.6208281022404321</c:v>
                </c:pt>
                <c:pt idx="45">
                  <c:v>3.2416562044808641</c:v>
                </c:pt>
                <c:pt idx="46">
                  <c:v>3.2416562044808641</c:v>
                </c:pt>
                <c:pt idx="47">
                  <c:v>3.2416562044808641</c:v>
                </c:pt>
                <c:pt idx="48">
                  <c:v>3.2416562044808641</c:v>
                </c:pt>
                <c:pt idx="49">
                  <c:v>3.2416562044808641</c:v>
                </c:pt>
                <c:pt idx="50">
                  <c:v>0.17869544515506899</c:v>
                </c:pt>
                <c:pt idx="51">
                  <c:v>0.17869544515506899</c:v>
                </c:pt>
                <c:pt idx="52">
                  <c:v>0.17869544515506899</c:v>
                </c:pt>
                <c:pt idx="53">
                  <c:v>0.17869544515506899</c:v>
                </c:pt>
                <c:pt idx="54">
                  <c:v>0.17869544515506899</c:v>
                </c:pt>
                <c:pt idx="55">
                  <c:v>0.35739089031013799</c:v>
                </c:pt>
                <c:pt idx="56">
                  <c:v>0.35739089031013799</c:v>
                </c:pt>
                <c:pt idx="57">
                  <c:v>0.35739089031013799</c:v>
                </c:pt>
                <c:pt idx="58">
                  <c:v>0.35739089031013799</c:v>
                </c:pt>
                <c:pt idx="59">
                  <c:v>0.35739089031013799</c:v>
                </c:pt>
                <c:pt idx="60">
                  <c:v>0.71478178062027597</c:v>
                </c:pt>
                <c:pt idx="61">
                  <c:v>0.71478178062027597</c:v>
                </c:pt>
                <c:pt idx="62">
                  <c:v>0.71478178062027597</c:v>
                </c:pt>
                <c:pt idx="63">
                  <c:v>0.71478178062027597</c:v>
                </c:pt>
                <c:pt idx="64">
                  <c:v>0.71478178062027597</c:v>
                </c:pt>
                <c:pt idx="65">
                  <c:v>1.4295635612405519</c:v>
                </c:pt>
                <c:pt idx="66">
                  <c:v>1.4295635612405519</c:v>
                </c:pt>
                <c:pt idx="67">
                  <c:v>1.4295635612405519</c:v>
                </c:pt>
                <c:pt idx="68">
                  <c:v>1.4295635612405519</c:v>
                </c:pt>
                <c:pt idx="69">
                  <c:v>1.4295635612405519</c:v>
                </c:pt>
                <c:pt idx="70">
                  <c:v>2.8591271224811039</c:v>
                </c:pt>
                <c:pt idx="71">
                  <c:v>2.8591271224811039</c:v>
                </c:pt>
                <c:pt idx="72">
                  <c:v>2.8591271224811039</c:v>
                </c:pt>
                <c:pt idx="73">
                  <c:v>2.8591271224811039</c:v>
                </c:pt>
                <c:pt idx="74">
                  <c:v>2.8591271224811039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(new)'!$F$230:$F$319</c:f>
              <c:numCache>
                <c:formatCode>0.00</c:formatCode>
                <c:ptCount val="90"/>
                <c:pt idx="0">
                  <c:v>-24.154029501450964</c:v>
                </c:pt>
                <c:pt idx="1">
                  <c:v>-58.154029501450964</c:v>
                </c:pt>
                <c:pt idx="2">
                  <c:v>9.8459704985490362</c:v>
                </c:pt>
                <c:pt idx="3">
                  <c:v>63.845970498549036</c:v>
                </c:pt>
                <c:pt idx="4">
                  <c:v>74.845970498549036</c:v>
                </c:pt>
                <c:pt idx="5">
                  <c:v>-128.43809042131215</c:v>
                </c:pt>
                <c:pt idx="6">
                  <c:v>-2.4380904213121539</c:v>
                </c:pt>
                <c:pt idx="7">
                  <c:v>-30.438090421312154</c:v>
                </c:pt>
                <c:pt idx="8">
                  <c:v>-9.4380904213121539</c:v>
                </c:pt>
                <c:pt idx="9">
                  <c:v>4.5619095786878461</c:v>
                </c:pt>
                <c:pt idx="10">
                  <c:v>-180.66582147918768</c:v>
                </c:pt>
                <c:pt idx="11">
                  <c:v>-165.66582147918768</c:v>
                </c:pt>
                <c:pt idx="12">
                  <c:v>-19.665821479187684</c:v>
                </c:pt>
                <c:pt idx="13">
                  <c:v>-89.665821479187684</c:v>
                </c:pt>
                <c:pt idx="14">
                  <c:v>0.33417852081231558</c:v>
                </c:pt>
                <c:pt idx="15">
                  <c:v>-89.867786653007101</c:v>
                </c:pt>
                <c:pt idx="16">
                  <c:v>-128.8677866530071</c:v>
                </c:pt>
                <c:pt idx="17">
                  <c:v>21.132213346992899</c:v>
                </c:pt>
                <c:pt idx="18">
                  <c:v>15.132213346992899</c:v>
                </c:pt>
                <c:pt idx="19">
                  <c:v>-30.867786653007101</c:v>
                </c:pt>
                <c:pt idx="20">
                  <c:v>-31.791495225409392</c:v>
                </c:pt>
                <c:pt idx="21">
                  <c:v>-54.791495225409392</c:v>
                </c:pt>
                <c:pt idx="22">
                  <c:v>-35.791495225409392</c:v>
                </c:pt>
                <c:pt idx="23">
                  <c:v>-53.791495225409392</c:v>
                </c:pt>
                <c:pt idx="24">
                  <c:v>21.208504774590608</c:v>
                </c:pt>
                <c:pt idx="25">
                  <c:v>-11.589372824555085</c:v>
                </c:pt>
                <c:pt idx="26">
                  <c:v>-154.58937282455508</c:v>
                </c:pt>
                <c:pt idx="27">
                  <c:v>-171.58937282455508</c:v>
                </c:pt>
                <c:pt idx="28">
                  <c:v>-235.58937282455508</c:v>
                </c:pt>
                <c:pt idx="29">
                  <c:v>-69.589372824555085</c:v>
                </c:pt>
                <c:pt idx="30">
                  <c:v>-219.35239809730501</c:v>
                </c:pt>
                <c:pt idx="31">
                  <c:v>-273.35239809730501</c:v>
                </c:pt>
                <c:pt idx="32">
                  <c:v>-23.352398097305013</c:v>
                </c:pt>
                <c:pt idx="33">
                  <c:v>-26.352398097305013</c:v>
                </c:pt>
                <c:pt idx="34">
                  <c:v>-6.3523980973050129</c:v>
                </c:pt>
                <c:pt idx="35">
                  <c:v>170.09319609591012</c:v>
                </c:pt>
                <c:pt idx="36">
                  <c:v>12.093196095910116</c:v>
                </c:pt>
                <c:pt idx="37">
                  <c:v>-30.906803904089884</c:v>
                </c:pt>
                <c:pt idx="38">
                  <c:v>-6.9068039040898839</c:v>
                </c:pt>
                <c:pt idx="39">
                  <c:v>41.093196095910116</c:v>
                </c:pt>
                <c:pt idx="40">
                  <c:v>-87.658643379334109</c:v>
                </c:pt>
                <c:pt idx="41">
                  <c:v>-75.658643379334109</c:v>
                </c:pt>
                <c:pt idx="42">
                  <c:v>68.341356620665891</c:v>
                </c:pt>
                <c:pt idx="43">
                  <c:v>-72.658643379334109</c:v>
                </c:pt>
                <c:pt idx="44">
                  <c:v>-51.658643379334109</c:v>
                </c:pt>
                <c:pt idx="45">
                  <c:v>-53.557112862527269</c:v>
                </c:pt>
                <c:pt idx="46">
                  <c:v>-42.557112862527269</c:v>
                </c:pt>
                <c:pt idx="47">
                  <c:v>-42.557112862527269</c:v>
                </c:pt>
                <c:pt idx="48">
                  <c:v>-31.557112862527269</c:v>
                </c:pt>
                <c:pt idx="49">
                  <c:v>-47.557112862527269</c:v>
                </c:pt>
                <c:pt idx="50">
                  <c:v>-130.60830072462829</c:v>
                </c:pt>
                <c:pt idx="51">
                  <c:v>-130.60830072462829</c:v>
                </c:pt>
                <c:pt idx="52">
                  <c:v>-167.60830072462829</c:v>
                </c:pt>
                <c:pt idx="53">
                  <c:v>-195.60830072462829</c:v>
                </c:pt>
                <c:pt idx="54">
                  <c:v>-364.60830072462829</c:v>
                </c:pt>
                <c:pt idx="55">
                  <c:v>-151.23841324113107</c:v>
                </c:pt>
                <c:pt idx="56">
                  <c:v>-170.23841324113107</c:v>
                </c:pt>
                <c:pt idx="57">
                  <c:v>-35.23841324113107</c:v>
                </c:pt>
                <c:pt idx="58">
                  <c:v>-91.23841324113107</c:v>
                </c:pt>
                <c:pt idx="59">
                  <c:v>-205.23841324113107</c:v>
                </c:pt>
                <c:pt idx="60">
                  <c:v>-48.822175583960529</c:v>
                </c:pt>
                <c:pt idx="61">
                  <c:v>-52.822175583960529</c:v>
                </c:pt>
                <c:pt idx="62">
                  <c:v>-8.8221755839605294</c:v>
                </c:pt>
                <c:pt idx="63">
                  <c:v>-10.822175583960529</c:v>
                </c:pt>
                <c:pt idx="64">
                  <c:v>-112.82217558396053</c:v>
                </c:pt>
                <c:pt idx="65">
                  <c:v>-139.66432223829361</c:v>
                </c:pt>
                <c:pt idx="66">
                  <c:v>-71.664322238293607</c:v>
                </c:pt>
                <c:pt idx="67">
                  <c:v>-167.66432223829361</c:v>
                </c:pt>
                <c:pt idx="68">
                  <c:v>-88.664322238293607</c:v>
                </c:pt>
                <c:pt idx="69">
                  <c:v>-214.66432223829361</c:v>
                </c:pt>
                <c:pt idx="70">
                  <c:v>3.5345465977178634</c:v>
                </c:pt>
                <c:pt idx="71">
                  <c:v>-10.465453402282137</c:v>
                </c:pt>
                <c:pt idx="72">
                  <c:v>-9.4654534022821366</c:v>
                </c:pt>
                <c:pt idx="73">
                  <c:v>-5.4654534022821366</c:v>
                </c:pt>
                <c:pt idx="74">
                  <c:v>-45.465453402282137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2-4745-8F40-062EA406A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6783"/>
        <c:axId val="1"/>
      </c:scatterChart>
      <c:valAx>
        <c:axId val="1006326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7816893989792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9769811574422885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678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4286215257314855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019581030138967"/>
          <c:y val="0.27076847411454047"/>
          <c:w val="0.62735119173426102"/>
          <c:h val="0.4585012828339552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(new)'!$L$230:$L$319</c:f>
              <c:numCache>
                <c:formatCode>General</c:formatCode>
                <c:ptCount val="90"/>
                <c:pt idx="0">
                  <c:v>0.12882213115483768</c:v>
                </c:pt>
                <c:pt idx="1">
                  <c:v>0.12882213115483768</c:v>
                </c:pt>
                <c:pt idx="2">
                  <c:v>0.12882213115483768</c:v>
                </c:pt>
                <c:pt idx="3">
                  <c:v>0.12882213115483768</c:v>
                </c:pt>
                <c:pt idx="4">
                  <c:v>0.12882213115483768</c:v>
                </c:pt>
                <c:pt idx="5">
                  <c:v>0.25764426230967535</c:v>
                </c:pt>
                <c:pt idx="6">
                  <c:v>0.25764426230967535</c:v>
                </c:pt>
                <c:pt idx="7">
                  <c:v>0.25764426230967535</c:v>
                </c:pt>
                <c:pt idx="8">
                  <c:v>0.25764426230967535</c:v>
                </c:pt>
                <c:pt idx="9">
                  <c:v>0.25764426230967535</c:v>
                </c:pt>
                <c:pt idx="10">
                  <c:v>0.51528852461935071</c:v>
                </c:pt>
                <c:pt idx="11">
                  <c:v>0.51528852461935071</c:v>
                </c:pt>
                <c:pt idx="12">
                  <c:v>0.51528852461935071</c:v>
                </c:pt>
                <c:pt idx="13">
                  <c:v>0.51528852461935071</c:v>
                </c:pt>
                <c:pt idx="14">
                  <c:v>0.51528852461935071</c:v>
                </c:pt>
                <c:pt idx="15">
                  <c:v>1.0305770492387014</c:v>
                </c:pt>
                <c:pt idx="16">
                  <c:v>1.0305770492387014</c:v>
                </c:pt>
                <c:pt idx="17">
                  <c:v>1.0305770492387014</c:v>
                </c:pt>
                <c:pt idx="18">
                  <c:v>1.0305770492387014</c:v>
                </c:pt>
                <c:pt idx="19">
                  <c:v>1.0305770492387014</c:v>
                </c:pt>
                <c:pt idx="20">
                  <c:v>2.0611540984774028</c:v>
                </c:pt>
                <c:pt idx="21">
                  <c:v>2.0611540984774028</c:v>
                </c:pt>
                <c:pt idx="22">
                  <c:v>2.0611540984774028</c:v>
                </c:pt>
                <c:pt idx="23">
                  <c:v>2.0611540984774028</c:v>
                </c:pt>
                <c:pt idx="24">
                  <c:v>2.0611540984774028</c:v>
                </c:pt>
                <c:pt idx="25">
                  <c:v>0.15744696230127936</c:v>
                </c:pt>
                <c:pt idx="26">
                  <c:v>0.15744696230127936</c:v>
                </c:pt>
                <c:pt idx="27">
                  <c:v>0.15744696230127936</c:v>
                </c:pt>
                <c:pt idx="28">
                  <c:v>0.15744696230127936</c:v>
                </c:pt>
                <c:pt idx="29">
                  <c:v>0.15744696230127936</c:v>
                </c:pt>
                <c:pt idx="30">
                  <c:v>0.31489392460255872</c:v>
                </c:pt>
                <c:pt idx="31">
                  <c:v>0.31489392460255872</c:v>
                </c:pt>
                <c:pt idx="32">
                  <c:v>0.31489392460255872</c:v>
                </c:pt>
                <c:pt idx="33">
                  <c:v>0.31489392460255872</c:v>
                </c:pt>
                <c:pt idx="34">
                  <c:v>0.31489392460255872</c:v>
                </c:pt>
                <c:pt idx="35">
                  <c:v>0.62978784920511743</c:v>
                </c:pt>
                <c:pt idx="36">
                  <c:v>0.62978784920511743</c:v>
                </c:pt>
                <c:pt idx="37">
                  <c:v>0.62978784920511743</c:v>
                </c:pt>
                <c:pt idx="38">
                  <c:v>0.62978784920511743</c:v>
                </c:pt>
                <c:pt idx="39">
                  <c:v>0.62978784920511743</c:v>
                </c:pt>
                <c:pt idx="40">
                  <c:v>1.2595756984102349</c:v>
                </c:pt>
                <c:pt idx="41">
                  <c:v>1.2595756984102349</c:v>
                </c:pt>
                <c:pt idx="42">
                  <c:v>1.2595756984102349</c:v>
                </c:pt>
                <c:pt idx="43">
                  <c:v>1.2595756984102349</c:v>
                </c:pt>
                <c:pt idx="44">
                  <c:v>1.2595756984102349</c:v>
                </c:pt>
                <c:pt idx="45">
                  <c:v>2.5191513968204697</c:v>
                </c:pt>
                <c:pt idx="46">
                  <c:v>2.5191513968204697</c:v>
                </c:pt>
                <c:pt idx="47">
                  <c:v>2.5191513968204697</c:v>
                </c:pt>
                <c:pt idx="48">
                  <c:v>2.5191513968204697</c:v>
                </c:pt>
                <c:pt idx="49">
                  <c:v>2.5191513968204697</c:v>
                </c:pt>
                <c:pt idx="50">
                  <c:v>0.14313454672805853</c:v>
                </c:pt>
                <c:pt idx="51">
                  <c:v>0.14313454672805853</c:v>
                </c:pt>
                <c:pt idx="52">
                  <c:v>0.14313454672805853</c:v>
                </c:pt>
                <c:pt idx="53">
                  <c:v>0.14313454672805853</c:v>
                </c:pt>
                <c:pt idx="54">
                  <c:v>0.14313454672805853</c:v>
                </c:pt>
                <c:pt idx="55">
                  <c:v>0.28626909345611706</c:v>
                </c:pt>
                <c:pt idx="56">
                  <c:v>0.28626909345611706</c:v>
                </c:pt>
                <c:pt idx="57">
                  <c:v>0.28626909345611706</c:v>
                </c:pt>
                <c:pt idx="58">
                  <c:v>0.28626909345611706</c:v>
                </c:pt>
                <c:pt idx="59">
                  <c:v>0.28626909345611706</c:v>
                </c:pt>
                <c:pt idx="60">
                  <c:v>0.57253818691223413</c:v>
                </c:pt>
                <c:pt idx="61">
                  <c:v>0.57253818691223413</c:v>
                </c:pt>
                <c:pt idx="62">
                  <c:v>0.57253818691223413</c:v>
                </c:pt>
                <c:pt idx="63">
                  <c:v>0.57253818691223413</c:v>
                </c:pt>
                <c:pt idx="64">
                  <c:v>0.57253818691223413</c:v>
                </c:pt>
                <c:pt idx="65">
                  <c:v>1.1450763738244683</c:v>
                </c:pt>
                <c:pt idx="66">
                  <c:v>1.1450763738244683</c:v>
                </c:pt>
                <c:pt idx="67">
                  <c:v>1.1450763738244683</c:v>
                </c:pt>
                <c:pt idx="68">
                  <c:v>1.1450763738244683</c:v>
                </c:pt>
                <c:pt idx="69">
                  <c:v>1.1450763738244683</c:v>
                </c:pt>
                <c:pt idx="70">
                  <c:v>2.2901527476489365</c:v>
                </c:pt>
                <c:pt idx="71">
                  <c:v>2.2901527476489365</c:v>
                </c:pt>
                <c:pt idx="72">
                  <c:v>2.2901527476489365</c:v>
                </c:pt>
                <c:pt idx="73">
                  <c:v>2.2901527476489365</c:v>
                </c:pt>
                <c:pt idx="74">
                  <c:v>2.2901527476489365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(new)'!$M$230:$M$319</c:f>
              <c:numCache>
                <c:formatCode>0.00</c:formatCode>
                <c:ptCount val="90"/>
                <c:pt idx="0">
                  <c:v>-18.454520598846102</c:v>
                </c:pt>
                <c:pt idx="1">
                  <c:v>-52.454520598846102</c:v>
                </c:pt>
                <c:pt idx="2">
                  <c:v>15.545479401153898</c:v>
                </c:pt>
                <c:pt idx="3">
                  <c:v>69.545479401153898</c:v>
                </c:pt>
                <c:pt idx="4">
                  <c:v>80.545479401153898</c:v>
                </c:pt>
                <c:pt idx="5">
                  <c:v>-117.41566744734382</c:v>
                </c:pt>
                <c:pt idx="6">
                  <c:v>8.5843325526561784</c:v>
                </c:pt>
                <c:pt idx="7">
                  <c:v>-19.415667447343822</c:v>
                </c:pt>
                <c:pt idx="8">
                  <c:v>1.5843325526561784</c:v>
                </c:pt>
                <c:pt idx="9">
                  <c:v>15.584332552656178</c:v>
                </c:pt>
                <c:pt idx="10">
                  <c:v>-144.48250580858144</c:v>
                </c:pt>
                <c:pt idx="11">
                  <c:v>-129.48250580858144</c:v>
                </c:pt>
                <c:pt idx="12">
                  <c:v>16.517494191418564</c:v>
                </c:pt>
                <c:pt idx="13">
                  <c:v>-53.482505808581436</c:v>
                </c:pt>
                <c:pt idx="14">
                  <c:v>36.517494191418564</c:v>
                </c:pt>
                <c:pt idx="15">
                  <c:v>-2.3380197698276106</c:v>
                </c:pt>
                <c:pt idx="16">
                  <c:v>-41.338019769827611</c:v>
                </c:pt>
                <c:pt idx="17">
                  <c:v>108.66198023017239</c:v>
                </c:pt>
                <c:pt idx="18">
                  <c:v>102.66198023017239</c:v>
                </c:pt>
                <c:pt idx="19">
                  <c:v>56.661980230172389</c:v>
                </c:pt>
                <c:pt idx="20">
                  <c:v>17.995310512060115</c:v>
                </c:pt>
                <c:pt idx="21">
                  <c:v>-5.0046894879398849</c:v>
                </c:pt>
                <c:pt idx="22">
                  <c:v>13.995310512060115</c:v>
                </c:pt>
                <c:pt idx="23">
                  <c:v>-4.0046894879398849</c:v>
                </c:pt>
                <c:pt idx="24">
                  <c:v>70.995310512060115</c:v>
                </c:pt>
                <c:pt idx="25">
                  <c:v>-12.057717078665974</c:v>
                </c:pt>
                <c:pt idx="26">
                  <c:v>-155.05771707866597</c:v>
                </c:pt>
                <c:pt idx="27">
                  <c:v>-172.05771707866597</c:v>
                </c:pt>
                <c:pt idx="28">
                  <c:v>-236.05771707866597</c:v>
                </c:pt>
                <c:pt idx="29">
                  <c:v>-70.057717078665974</c:v>
                </c:pt>
                <c:pt idx="30">
                  <c:v>-230.99339540838525</c:v>
                </c:pt>
                <c:pt idx="31">
                  <c:v>-284.99339540838525</c:v>
                </c:pt>
                <c:pt idx="32">
                  <c:v>-34.993395408385254</c:v>
                </c:pt>
                <c:pt idx="33">
                  <c:v>-37.993395408385254</c:v>
                </c:pt>
                <c:pt idx="34">
                  <c:v>-17.993395408385254</c:v>
                </c:pt>
                <c:pt idx="35">
                  <c:v>168.02527986945734</c:v>
                </c:pt>
                <c:pt idx="36">
                  <c:v>10.025279869457336</c:v>
                </c:pt>
                <c:pt idx="37">
                  <c:v>-32.974720130542664</c:v>
                </c:pt>
                <c:pt idx="38">
                  <c:v>-8.9747201305426643</c:v>
                </c:pt>
                <c:pt idx="39">
                  <c:v>39.025279869457336</c:v>
                </c:pt>
                <c:pt idx="40">
                  <c:v>19.157768970809087</c:v>
                </c:pt>
                <c:pt idx="41">
                  <c:v>31.157768970809087</c:v>
                </c:pt>
                <c:pt idx="42">
                  <c:v>175.15776897080909</c:v>
                </c:pt>
                <c:pt idx="43">
                  <c:v>34.157768970809087</c:v>
                </c:pt>
                <c:pt idx="44">
                  <c:v>55.157768970809087</c:v>
                </c:pt>
                <c:pt idx="45">
                  <c:v>-5.5708255661134709</c:v>
                </c:pt>
                <c:pt idx="46">
                  <c:v>5.4291744338865291</c:v>
                </c:pt>
                <c:pt idx="47">
                  <c:v>5.4291744338865291</c:v>
                </c:pt>
                <c:pt idx="48">
                  <c:v>16.42917443388653</c:v>
                </c:pt>
                <c:pt idx="49">
                  <c:v>0.42917443388652909</c:v>
                </c:pt>
                <c:pt idx="50">
                  <c:v>-125.15824465084313</c:v>
                </c:pt>
                <c:pt idx="51">
                  <c:v>-125.15824465084313</c:v>
                </c:pt>
                <c:pt idx="52">
                  <c:v>-162.15824465084313</c:v>
                </c:pt>
                <c:pt idx="53">
                  <c:v>-190.15824465084313</c:v>
                </c:pt>
                <c:pt idx="54">
                  <c:v>-359.15824465084313</c:v>
                </c:pt>
                <c:pt idx="55">
                  <c:v>-139.687209986423</c:v>
                </c:pt>
                <c:pt idx="56">
                  <c:v>-158.687209986423</c:v>
                </c:pt>
                <c:pt idx="57">
                  <c:v>-23.687209986422999</c:v>
                </c:pt>
                <c:pt idx="58">
                  <c:v>-79.687209986422999</c:v>
                </c:pt>
                <c:pt idx="59">
                  <c:v>-193.687209986423</c:v>
                </c:pt>
                <c:pt idx="60">
                  <c:v>-5.1378457854420958</c:v>
                </c:pt>
                <c:pt idx="61">
                  <c:v>-9.1378457854420958</c:v>
                </c:pt>
                <c:pt idx="62">
                  <c:v>34.862154214557904</c:v>
                </c:pt>
                <c:pt idx="63">
                  <c:v>32.862154214557904</c:v>
                </c:pt>
                <c:pt idx="64">
                  <c:v>-69.137845785442096</c:v>
                </c:pt>
                <c:pt idx="65">
                  <c:v>-13.651337950702015</c:v>
                </c:pt>
                <c:pt idx="66">
                  <c:v>54.348662049297985</c:v>
                </c:pt>
                <c:pt idx="67">
                  <c:v>-41.651337950702015</c:v>
                </c:pt>
                <c:pt idx="68">
                  <c:v>37.348662049297985</c:v>
                </c:pt>
                <c:pt idx="69">
                  <c:v>-88.651337950702015</c:v>
                </c:pt>
                <c:pt idx="70">
                  <c:v>62.047991411214042</c:v>
                </c:pt>
                <c:pt idx="71">
                  <c:v>48.047991411214042</c:v>
                </c:pt>
                <c:pt idx="72">
                  <c:v>49.047991411214042</c:v>
                </c:pt>
                <c:pt idx="73">
                  <c:v>53.047991411214042</c:v>
                </c:pt>
                <c:pt idx="74">
                  <c:v>13.047991411214042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1-4954-9636-6DAE3884E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4303"/>
        <c:axId val="1"/>
      </c:scatterChart>
      <c:valAx>
        <c:axId val="1006324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12323297500139"/>
              <c:y val="0.85923862452347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219678348611296E-2"/>
              <c:y val="0.407957834332574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430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86121186890843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985938250329984"/>
          <c:w val="0.62850541862258569"/>
          <c:h val="0.4403120951385250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(new)'!$O$230:$O$319</c:f>
              <c:numCache>
                <c:formatCode>General</c:formatCode>
                <c:ptCount val="90"/>
                <c:pt idx="0">
                  <c:v>0.1340374948799854</c:v>
                </c:pt>
                <c:pt idx="1">
                  <c:v>0.1340374948799854</c:v>
                </c:pt>
                <c:pt idx="2">
                  <c:v>0.1340374948799854</c:v>
                </c:pt>
                <c:pt idx="3">
                  <c:v>0.1340374948799854</c:v>
                </c:pt>
                <c:pt idx="4">
                  <c:v>0.1340374948799854</c:v>
                </c:pt>
                <c:pt idx="5">
                  <c:v>0.26807498975997079</c:v>
                </c:pt>
                <c:pt idx="6">
                  <c:v>0.26807498975997079</c:v>
                </c:pt>
                <c:pt idx="7">
                  <c:v>0.26807498975997079</c:v>
                </c:pt>
                <c:pt idx="8">
                  <c:v>0.26807498975997079</c:v>
                </c:pt>
                <c:pt idx="9">
                  <c:v>0.26807498975997079</c:v>
                </c:pt>
                <c:pt idx="10">
                  <c:v>0.53614997951994159</c:v>
                </c:pt>
                <c:pt idx="11">
                  <c:v>0.53614997951994159</c:v>
                </c:pt>
                <c:pt idx="12">
                  <c:v>0.53614997951994159</c:v>
                </c:pt>
                <c:pt idx="13">
                  <c:v>0.53614997951994159</c:v>
                </c:pt>
                <c:pt idx="14">
                  <c:v>0.53614997951994159</c:v>
                </c:pt>
                <c:pt idx="15">
                  <c:v>1.0722999590398832</c:v>
                </c:pt>
                <c:pt idx="16">
                  <c:v>1.0722999590398832</c:v>
                </c:pt>
                <c:pt idx="17">
                  <c:v>1.0722999590398832</c:v>
                </c:pt>
                <c:pt idx="18">
                  <c:v>1.0722999590398832</c:v>
                </c:pt>
                <c:pt idx="19">
                  <c:v>1.0722999590398832</c:v>
                </c:pt>
                <c:pt idx="20">
                  <c:v>2.1445999180797664</c:v>
                </c:pt>
                <c:pt idx="21">
                  <c:v>2.1445999180797664</c:v>
                </c:pt>
                <c:pt idx="22">
                  <c:v>2.1445999180797664</c:v>
                </c:pt>
                <c:pt idx="23">
                  <c:v>2.1445999180797664</c:v>
                </c:pt>
                <c:pt idx="24">
                  <c:v>2.1445999180797664</c:v>
                </c:pt>
                <c:pt idx="25">
                  <c:v>0.16416490416290463</c:v>
                </c:pt>
                <c:pt idx="26">
                  <c:v>0.16416490416290463</c:v>
                </c:pt>
                <c:pt idx="27">
                  <c:v>0.16416490416290463</c:v>
                </c:pt>
                <c:pt idx="28">
                  <c:v>0.16416490416290463</c:v>
                </c:pt>
                <c:pt idx="29">
                  <c:v>0.16416490416290463</c:v>
                </c:pt>
                <c:pt idx="30">
                  <c:v>0.32832980832580927</c:v>
                </c:pt>
                <c:pt idx="31">
                  <c:v>0.32832980832580927</c:v>
                </c:pt>
                <c:pt idx="32">
                  <c:v>0.32832980832580927</c:v>
                </c:pt>
                <c:pt idx="33">
                  <c:v>0.32832980832580927</c:v>
                </c:pt>
                <c:pt idx="34">
                  <c:v>0.32832980832580927</c:v>
                </c:pt>
                <c:pt idx="35">
                  <c:v>0.65665961665161854</c:v>
                </c:pt>
                <c:pt idx="36">
                  <c:v>0.65665961665161854</c:v>
                </c:pt>
                <c:pt idx="37">
                  <c:v>0.65665961665161854</c:v>
                </c:pt>
                <c:pt idx="38">
                  <c:v>0.65665961665161854</c:v>
                </c:pt>
                <c:pt idx="39">
                  <c:v>0.65665961665161854</c:v>
                </c:pt>
                <c:pt idx="40">
                  <c:v>1.3133192333032371</c:v>
                </c:pt>
                <c:pt idx="41">
                  <c:v>1.3133192333032371</c:v>
                </c:pt>
                <c:pt idx="42">
                  <c:v>1.3133192333032371</c:v>
                </c:pt>
                <c:pt idx="43">
                  <c:v>1.3133192333032371</c:v>
                </c:pt>
                <c:pt idx="44">
                  <c:v>1.3133192333032371</c:v>
                </c:pt>
                <c:pt idx="45">
                  <c:v>2.6266384666064742</c:v>
                </c:pt>
                <c:pt idx="46">
                  <c:v>2.6266384666064742</c:v>
                </c:pt>
                <c:pt idx="47">
                  <c:v>2.6266384666064742</c:v>
                </c:pt>
                <c:pt idx="48">
                  <c:v>2.6266384666064742</c:v>
                </c:pt>
                <c:pt idx="49">
                  <c:v>2.6266384666064742</c:v>
                </c:pt>
                <c:pt idx="50">
                  <c:v>0.14910119952144504</c:v>
                </c:pt>
                <c:pt idx="51">
                  <c:v>0.14910119952144504</c:v>
                </c:pt>
                <c:pt idx="52">
                  <c:v>0.14910119952144504</c:v>
                </c:pt>
                <c:pt idx="53">
                  <c:v>0.14910119952144504</c:v>
                </c:pt>
                <c:pt idx="54">
                  <c:v>0.14910119952144504</c:v>
                </c:pt>
                <c:pt idx="55">
                  <c:v>0.29820239904289009</c:v>
                </c:pt>
                <c:pt idx="56">
                  <c:v>0.29820239904289009</c:v>
                </c:pt>
                <c:pt idx="57">
                  <c:v>0.29820239904289009</c:v>
                </c:pt>
                <c:pt idx="58">
                  <c:v>0.29820239904289009</c:v>
                </c:pt>
                <c:pt idx="59">
                  <c:v>0.29820239904289009</c:v>
                </c:pt>
                <c:pt idx="60">
                  <c:v>0.59640479808578017</c:v>
                </c:pt>
                <c:pt idx="61">
                  <c:v>0.59640479808578017</c:v>
                </c:pt>
                <c:pt idx="62">
                  <c:v>0.59640479808578017</c:v>
                </c:pt>
                <c:pt idx="63">
                  <c:v>0.59640479808578017</c:v>
                </c:pt>
                <c:pt idx="64">
                  <c:v>0.59640479808578017</c:v>
                </c:pt>
                <c:pt idx="65">
                  <c:v>1.1928095961715603</c:v>
                </c:pt>
                <c:pt idx="66">
                  <c:v>1.1928095961715603</c:v>
                </c:pt>
                <c:pt idx="67">
                  <c:v>1.1928095961715603</c:v>
                </c:pt>
                <c:pt idx="68">
                  <c:v>1.1928095961715603</c:v>
                </c:pt>
                <c:pt idx="69">
                  <c:v>1.1928095961715603</c:v>
                </c:pt>
                <c:pt idx="70">
                  <c:v>2.3856191923431207</c:v>
                </c:pt>
                <c:pt idx="71">
                  <c:v>2.3856191923431207</c:v>
                </c:pt>
                <c:pt idx="72">
                  <c:v>2.3856191923431207</c:v>
                </c:pt>
                <c:pt idx="73">
                  <c:v>2.3856191923431207</c:v>
                </c:pt>
                <c:pt idx="74">
                  <c:v>2.3856191923431207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(new)'!$P$230:$P$319</c:f>
              <c:numCache>
                <c:formatCode>0.00</c:formatCode>
                <c:ptCount val="90"/>
                <c:pt idx="0">
                  <c:v>-22.958456771545002</c:v>
                </c:pt>
                <c:pt idx="1">
                  <c:v>-56.958456771545002</c:v>
                </c:pt>
                <c:pt idx="2">
                  <c:v>11.041543228454998</c:v>
                </c:pt>
                <c:pt idx="3">
                  <c:v>65.041543228454998</c:v>
                </c:pt>
                <c:pt idx="4">
                  <c:v>76.041543228454998</c:v>
                </c:pt>
                <c:pt idx="5">
                  <c:v>-122.93412333877609</c:v>
                </c:pt>
                <c:pt idx="6">
                  <c:v>3.0658766612239106</c:v>
                </c:pt>
                <c:pt idx="7">
                  <c:v>-24.934123338776089</c:v>
                </c:pt>
                <c:pt idx="8">
                  <c:v>-3.9341233387760894</c:v>
                </c:pt>
                <c:pt idx="9">
                  <c:v>10.065876661223911</c:v>
                </c:pt>
                <c:pt idx="10">
                  <c:v>-136.98212626256532</c:v>
                </c:pt>
                <c:pt idx="11">
                  <c:v>-121.98212626256532</c:v>
                </c:pt>
                <c:pt idx="12">
                  <c:v>24.017873737434684</c:v>
                </c:pt>
                <c:pt idx="13">
                  <c:v>-45.982126262565316</c:v>
                </c:pt>
                <c:pt idx="14">
                  <c:v>44.017873737434684</c:v>
                </c:pt>
                <c:pt idx="15">
                  <c:v>36.800351930397028</c:v>
                </c:pt>
                <c:pt idx="16">
                  <c:v>-2.1996480696029721</c:v>
                </c:pt>
                <c:pt idx="17">
                  <c:v>147.80035193039703</c:v>
                </c:pt>
                <c:pt idx="18">
                  <c:v>141.80035193039703</c:v>
                </c:pt>
                <c:pt idx="19">
                  <c:v>95.800351930397028</c:v>
                </c:pt>
                <c:pt idx="20">
                  <c:v>-6.9846525642580559</c:v>
                </c:pt>
                <c:pt idx="21">
                  <c:v>-29.984652564258056</c:v>
                </c:pt>
                <c:pt idx="22">
                  <c:v>-10.984652564258056</c:v>
                </c:pt>
                <c:pt idx="23">
                  <c:v>-28.984652564258056</c:v>
                </c:pt>
                <c:pt idx="24">
                  <c:v>46.015347435741944</c:v>
                </c:pt>
                <c:pt idx="25">
                  <c:v>-15.399729511563692</c:v>
                </c:pt>
                <c:pt idx="26">
                  <c:v>-158.39972951156369</c:v>
                </c:pt>
                <c:pt idx="27">
                  <c:v>-175.39972951156369</c:v>
                </c:pt>
                <c:pt idx="28">
                  <c:v>-239.39972951156369</c:v>
                </c:pt>
                <c:pt idx="29">
                  <c:v>-73.399729511563692</c:v>
                </c:pt>
                <c:pt idx="30">
                  <c:v>-230.91102910496602</c:v>
                </c:pt>
                <c:pt idx="31">
                  <c:v>-284.91102910496602</c:v>
                </c:pt>
                <c:pt idx="32">
                  <c:v>-34.911029104966019</c:v>
                </c:pt>
                <c:pt idx="33">
                  <c:v>-37.911029104966019</c:v>
                </c:pt>
                <c:pt idx="34">
                  <c:v>-17.911029104966019</c:v>
                </c:pt>
                <c:pt idx="35">
                  <c:v>171.76952336193688</c:v>
                </c:pt>
                <c:pt idx="36">
                  <c:v>13.769523361936876</c:v>
                </c:pt>
                <c:pt idx="37">
                  <c:v>-29.230476638063124</c:v>
                </c:pt>
                <c:pt idx="38">
                  <c:v>-5.2304766380631236</c:v>
                </c:pt>
                <c:pt idx="39">
                  <c:v>42.769523361936876</c:v>
                </c:pt>
                <c:pt idx="40">
                  <c:v>-59.44269522488969</c:v>
                </c:pt>
                <c:pt idx="41">
                  <c:v>-47.44269522488969</c:v>
                </c:pt>
                <c:pt idx="42">
                  <c:v>96.55730477511031</c:v>
                </c:pt>
                <c:pt idx="43">
                  <c:v>-44.44269522488969</c:v>
                </c:pt>
                <c:pt idx="44">
                  <c:v>-23.44269522488969</c:v>
                </c:pt>
                <c:pt idx="45">
                  <c:v>-29.607380380134014</c:v>
                </c:pt>
                <c:pt idx="46">
                  <c:v>-18.607380380134014</c:v>
                </c:pt>
                <c:pt idx="47">
                  <c:v>-18.607380380134014</c:v>
                </c:pt>
                <c:pt idx="48">
                  <c:v>-7.6073803801340141</c:v>
                </c:pt>
                <c:pt idx="49">
                  <c:v>-23.607380380134014</c:v>
                </c:pt>
                <c:pt idx="50">
                  <c:v>-126.0034498457569</c:v>
                </c:pt>
                <c:pt idx="51">
                  <c:v>-126.0034498457569</c:v>
                </c:pt>
                <c:pt idx="52">
                  <c:v>-163.0034498457569</c:v>
                </c:pt>
                <c:pt idx="53">
                  <c:v>-191.0034498457569</c:v>
                </c:pt>
                <c:pt idx="54">
                  <c:v>-360.0034498457569</c:v>
                </c:pt>
                <c:pt idx="55">
                  <c:v>-128.74319365164706</c:v>
                </c:pt>
                <c:pt idx="56">
                  <c:v>-147.74319365164706</c:v>
                </c:pt>
                <c:pt idx="57">
                  <c:v>-12.743193651647061</c:v>
                </c:pt>
                <c:pt idx="58">
                  <c:v>-68.743193651647061</c:v>
                </c:pt>
                <c:pt idx="59">
                  <c:v>-182.74319365164706</c:v>
                </c:pt>
                <c:pt idx="60">
                  <c:v>38.044235960229685</c:v>
                </c:pt>
                <c:pt idx="61">
                  <c:v>34.044235960229685</c:v>
                </c:pt>
                <c:pt idx="62">
                  <c:v>78.044235960229685</c:v>
                </c:pt>
                <c:pt idx="63">
                  <c:v>76.044235960229685</c:v>
                </c:pt>
                <c:pt idx="64">
                  <c:v>-25.955764039770315</c:v>
                </c:pt>
                <c:pt idx="65">
                  <c:v>-27.038918546818877</c:v>
                </c:pt>
                <c:pt idx="66">
                  <c:v>40.961081453181123</c:v>
                </c:pt>
                <c:pt idx="67">
                  <c:v>-55.038918546818877</c:v>
                </c:pt>
                <c:pt idx="68">
                  <c:v>23.961081453181123</c:v>
                </c:pt>
                <c:pt idx="69">
                  <c:v>-102.03891854681888</c:v>
                </c:pt>
                <c:pt idx="70">
                  <c:v>13.656520445526006</c:v>
                </c:pt>
                <c:pt idx="71">
                  <c:v>-0.34347955447399414</c:v>
                </c:pt>
                <c:pt idx="72">
                  <c:v>0.65652044552600586</c:v>
                </c:pt>
                <c:pt idx="73">
                  <c:v>4.6565204455260059</c:v>
                </c:pt>
                <c:pt idx="74">
                  <c:v>-35.343479554473994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7-45F7-86C8-541B6C49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6207"/>
        <c:axId val="1"/>
      </c:scatterChart>
      <c:valAx>
        <c:axId val="1006336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54503981243408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06728969238129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620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647150558259813"/>
          <c:y val="4.6054300569484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086757797399645"/>
          <c:y val="0.14474208750409467"/>
          <c:w val="0.66325263765727838"/>
          <c:h val="0.6217330576880429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(new)'!$A$25:$A$227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6.2500000000000003E-3</c:v>
                </c:pt>
                <c:pt idx="117">
                  <c:v>6.2500000000000003E-3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1.2500000000000001E-2</c:v>
                </c:pt>
                <c:pt idx="122">
                  <c:v>1.2500000000000001E-2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2.5000000000000001E-2</c:v>
                </c:pt>
                <c:pt idx="127">
                  <c:v>2.5000000000000001E-2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1.8749999999999999E-2</c:v>
                </c:pt>
                <c:pt idx="142">
                  <c:v>1.8749999999999999E-2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3.7499999999999999E-2</c:v>
                </c:pt>
                <c:pt idx="147">
                  <c:v>3.7499999999999999E-2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7.4999999999999997E-2</c:v>
                </c:pt>
                <c:pt idx="152">
                  <c:v>7.4999999999999997E-2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1.2500000000000001E-2</c:v>
                </c:pt>
                <c:pt idx="167">
                  <c:v>1.2500000000000001E-2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2.5000000000000001E-2</c:v>
                </c:pt>
                <c:pt idx="172">
                  <c:v>2.5000000000000001E-2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</c:numCache>
            </c:numRef>
          </c:xVal>
          <c:yVal>
            <c:numRef>
              <c:f>'IA - continous data model (new)'!$B$25:$B$227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7.4999999999999997E-2</c:v>
                </c:pt>
                <c:pt idx="72">
                  <c:v>7.4999999999999997E-2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0.15</c:v>
                </c:pt>
                <c:pt idx="77">
                  <c:v>0.15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5.6250000000000001E-2</c:v>
                </c:pt>
                <c:pt idx="117">
                  <c:v>5.6250000000000001E-2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0.1125</c:v>
                </c:pt>
                <c:pt idx="122">
                  <c:v>0.1125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0.22500000000000001</c:v>
                </c:pt>
                <c:pt idx="127">
                  <c:v>0.22500000000000001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0.45</c:v>
                </c:pt>
                <c:pt idx="132">
                  <c:v>0.45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0.9</c:v>
                </c:pt>
                <c:pt idx="137">
                  <c:v>0.9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1.8749999999999999E-2</c:v>
                </c:pt>
                <c:pt idx="142">
                  <c:v>1.8749999999999999E-2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3.7499999999999999E-2</c:v>
                </c:pt>
                <c:pt idx="147">
                  <c:v>3.7499999999999999E-2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7.4999999999999997E-2</c:v>
                </c:pt>
                <c:pt idx="152">
                  <c:v>7.4999999999999997E-2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3.7499999999999999E-2</c:v>
                </c:pt>
                <c:pt idx="167">
                  <c:v>3.7499999999999999E-2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7.4999999999999997E-2</c:v>
                </c:pt>
                <c:pt idx="172">
                  <c:v>7.4999999999999997E-2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0.15</c:v>
                </c:pt>
                <c:pt idx="177">
                  <c:v>0.15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D-4084-BE14-75AC66BCC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8687"/>
        <c:axId val="1"/>
      </c:scatterChart>
      <c:valAx>
        <c:axId val="1006338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173515594799289"/>
              <c:y val="0.88490048951366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6.8730843280546974E-2"/>
              <c:y val="0.33224888267985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868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67904917613133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85114736549221"/>
          <c:w val="0.55711136856526966"/>
          <c:h val="0.57192491738041673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(new)'!$C$48:$C$92</c:f>
              <c:numCache>
                <c:formatCode>0.00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>
                  <c:v>645</c:v>
                </c:pt>
                <c:pt idx="6">
                  <c:v>771</c:v>
                </c:pt>
                <c:pt idx="7">
                  <c:v>729</c:v>
                </c:pt>
                <c:pt idx="8">
                  <c:v>787</c:v>
                </c:pt>
                <c:pt idx="9">
                  <c:v>892</c:v>
                </c:pt>
                <c:pt idx="10">
                  <c:v>736</c:v>
                </c:pt>
                <c:pt idx="11">
                  <c:v>697</c:v>
                </c:pt>
                <c:pt idx="12">
                  <c:v>718</c:v>
                </c:pt>
                <c:pt idx="13">
                  <c:v>731</c:v>
                </c:pt>
                <c:pt idx="14">
                  <c:v>488</c:v>
                </c:pt>
                <c:pt idx="15">
                  <c:v>81</c:v>
                </c:pt>
                <c:pt idx="16">
                  <c:v>71</c:v>
                </c:pt>
                <c:pt idx="17">
                  <c:v>77</c:v>
                </c:pt>
                <c:pt idx="18">
                  <c:v>113</c:v>
                </c:pt>
                <c:pt idx="19">
                  <c:v>61</c:v>
                </c:pt>
                <c:pt idx="20">
                  <c:v>7</c:v>
                </c:pt>
                <c:pt idx="21">
                  <c:v>14</c:v>
                </c:pt>
                <c:pt idx="22">
                  <c:v>0</c:v>
                </c:pt>
                <c:pt idx="23">
                  <c:v>25</c:v>
                </c:pt>
                <c:pt idx="24">
                  <c:v>3</c:v>
                </c:pt>
              </c:numCache>
            </c:numRef>
          </c:xVal>
          <c:yVal>
            <c:numRef>
              <c:f>'IA - continous data model (new)'!$I$48:$I$92</c:f>
              <c:numCache>
                <c:formatCode>0.00</c:formatCode>
                <c:ptCount val="45"/>
                <c:pt idx="0">
                  <c:v>760.80682158957825</c:v>
                </c:pt>
                <c:pt idx="1">
                  <c:v>760.80682158957825</c:v>
                </c:pt>
                <c:pt idx="2">
                  <c:v>760.80682158957825</c:v>
                </c:pt>
                <c:pt idx="3">
                  <c:v>760.80682158957825</c:v>
                </c:pt>
                <c:pt idx="4">
                  <c:v>760.80682158957825</c:v>
                </c:pt>
                <c:pt idx="5">
                  <c:v>740.7098950834968</c:v>
                </c:pt>
                <c:pt idx="6">
                  <c:v>740.7098950834968</c:v>
                </c:pt>
                <c:pt idx="7">
                  <c:v>740.7098950834968</c:v>
                </c:pt>
                <c:pt idx="8">
                  <c:v>740.7098950834968</c:v>
                </c:pt>
                <c:pt idx="9">
                  <c:v>740.7098950834968</c:v>
                </c:pt>
                <c:pt idx="10">
                  <c:v>584.4693269339499</c:v>
                </c:pt>
                <c:pt idx="11">
                  <c:v>584.4693269339499</c:v>
                </c:pt>
                <c:pt idx="12">
                  <c:v>584.4693269339499</c:v>
                </c:pt>
                <c:pt idx="13">
                  <c:v>584.4693269339499</c:v>
                </c:pt>
                <c:pt idx="14">
                  <c:v>584.4693269339499</c:v>
                </c:pt>
                <c:pt idx="15">
                  <c:v>186.45563420052073</c:v>
                </c:pt>
                <c:pt idx="16">
                  <c:v>186.45563420052073</c:v>
                </c:pt>
                <c:pt idx="17">
                  <c:v>186.45563420052073</c:v>
                </c:pt>
                <c:pt idx="18">
                  <c:v>186.45563420052073</c:v>
                </c:pt>
                <c:pt idx="19">
                  <c:v>186.45563420052073</c:v>
                </c:pt>
                <c:pt idx="20">
                  <c:v>23.627430953045845</c:v>
                </c:pt>
                <c:pt idx="21">
                  <c:v>23.627430953045845</c:v>
                </c:pt>
                <c:pt idx="22">
                  <c:v>23.627430953045845</c:v>
                </c:pt>
                <c:pt idx="23">
                  <c:v>23.627430953045845</c:v>
                </c:pt>
                <c:pt idx="24">
                  <c:v>23.627430953045845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D-45B7-A5FB-D22A1022F212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(new)'!$C$93:$C$137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345.23650038192608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332.34385099006994</c:v>
                </c:pt>
                <c:pt idx="20">
                  <c:v>117.46636112580057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'IA - continous data model (new)'!$I$93:$I$137</c:f>
              <c:numCache>
                <c:formatCode>0.00</c:formatCode>
                <c:ptCount val="45"/>
                <c:pt idx="0">
                  <c:v>763.01822350398868</c:v>
                </c:pt>
                <c:pt idx="1">
                  <c:v>763.01822350398868</c:v>
                </c:pt>
                <c:pt idx="2">
                  <c:v>763.01822350398868</c:v>
                </c:pt>
                <c:pt idx="3">
                  <c:v>763.01822350398868</c:v>
                </c:pt>
                <c:pt idx="4">
                  <c:v>763.01822350398868</c:v>
                </c:pt>
                <c:pt idx="5">
                  <c:v>761.85082454111409</c:v>
                </c:pt>
                <c:pt idx="6">
                  <c:v>761.85082454111409</c:v>
                </c:pt>
                <c:pt idx="7">
                  <c:v>761.85082454111409</c:v>
                </c:pt>
                <c:pt idx="8">
                  <c:v>761.85082454111409</c:v>
                </c:pt>
                <c:pt idx="9">
                  <c:v>761.85082454111409</c:v>
                </c:pt>
                <c:pt idx="10">
                  <c:v>738.24961135501951</c:v>
                </c:pt>
                <c:pt idx="11">
                  <c:v>738.24961135501951</c:v>
                </c:pt>
                <c:pt idx="12">
                  <c:v>738.24961135501951</c:v>
                </c:pt>
                <c:pt idx="13">
                  <c:v>738.24961135501951</c:v>
                </c:pt>
                <c:pt idx="14">
                  <c:v>738.24961135501951</c:v>
                </c:pt>
                <c:pt idx="15">
                  <c:v>448.15513032544391</c:v>
                </c:pt>
                <c:pt idx="16">
                  <c:v>448.15513032544391</c:v>
                </c:pt>
                <c:pt idx="17">
                  <c:v>448.15513032544391</c:v>
                </c:pt>
                <c:pt idx="18">
                  <c:v>448.15513032544391</c:v>
                </c:pt>
                <c:pt idx="19">
                  <c:v>448.15513032544391</c:v>
                </c:pt>
                <c:pt idx="20">
                  <c:v>48.655649223555699</c:v>
                </c:pt>
                <c:pt idx="21">
                  <c:v>48.655649223555699</c:v>
                </c:pt>
                <c:pt idx="22">
                  <c:v>48.655649223555699</c:v>
                </c:pt>
                <c:pt idx="23">
                  <c:v>48.655649223555699</c:v>
                </c:pt>
                <c:pt idx="24">
                  <c:v>48.655649223555699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D-45B7-A5FB-D22A1022F212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(new)'!$C$138:$C$227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'IA - continous data model (new)'!$I$138:$I$227</c:f>
              <c:numCache>
                <c:formatCode>0.00</c:formatCode>
                <c:ptCount val="90"/>
                <c:pt idx="0">
                  <c:v>761.59542305428795</c:v>
                </c:pt>
                <c:pt idx="1">
                  <c:v>761.59542305428795</c:v>
                </c:pt>
                <c:pt idx="2">
                  <c:v>761.59542305428795</c:v>
                </c:pt>
                <c:pt idx="3">
                  <c:v>761.59542305428795</c:v>
                </c:pt>
                <c:pt idx="4">
                  <c:v>761.59542305428795</c:v>
                </c:pt>
                <c:pt idx="5">
                  <c:v>751.80216616729695</c:v>
                </c:pt>
                <c:pt idx="6">
                  <c:v>751.80216616729695</c:v>
                </c:pt>
                <c:pt idx="7">
                  <c:v>751.80216616729695</c:v>
                </c:pt>
                <c:pt idx="8">
                  <c:v>751.80216616729695</c:v>
                </c:pt>
                <c:pt idx="9">
                  <c:v>751.80216616729695</c:v>
                </c:pt>
                <c:pt idx="10">
                  <c:v>681.97514046080903</c:v>
                </c:pt>
                <c:pt idx="11">
                  <c:v>681.97514046080903</c:v>
                </c:pt>
                <c:pt idx="12">
                  <c:v>681.97514046080903</c:v>
                </c:pt>
                <c:pt idx="13">
                  <c:v>681.97514046080903</c:v>
                </c:pt>
                <c:pt idx="14">
                  <c:v>681.97514046080903</c:v>
                </c:pt>
                <c:pt idx="15">
                  <c:v>344.42190221332277</c:v>
                </c:pt>
                <c:pt idx="16">
                  <c:v>344.42190221332277</c:v>
                </c:pt>
                <c:pt idx="17">
                  <c:v>344.42190221332277</c:v>
                </c:pt>
                <c:pt idx="18">
                  <c:v>344.42190221332277</c:v>
                </c:pt>
                <c:pt idx="19">
                  <c:v>344.42190221332277</c:v>
                </c:pt>
                <c:pt idx="20">
                  <c:v>15.719307374160868</c:v>
                </c:pt>
                <c:pt idx="21">
                  <c:v>15.719307374160868</c:v>
                </c:pt>
                <c:pt idx="22">
                  <c:v>15.719307374160868</c:v>
                </c:pt>
                <c:pt idx="23">
                  <c:v>15.719307374160868</c:v>
                </c:pt>
                <c:pt idx="24">
                  <c:v>15.719307374160868</c:v>
                </c:pt>
                <c:pt idx="25">
                  <c:v>756.664786604906</c:v>
                </c:pt>
                <c:pt idx="26">
                  <c:v>756.664786604906</c:v>
                </c:pt>
                <c:pt idx="27">
                  <c:v>756.664786604906</c:v>
                </c:pt>
                <c:pt idx="28">
                  <c:v>756.664786604906</c:v>
                </c:pt>
                <c:pt idx="29">
                  <c:v>756.664786604906</c:v>
                </c:pt>
                <c:pt idx="30">
                  <c:v>722.58730459564129</c:v>
                </c:pt>
                <c:pt idx="31">
                  <c:v>722.58730459564129</c:v>
                </c:pt>
                <c:pt idx="32">
                  <c:v>722.58730459564129</c:v>
                </c:pt>
                <c:pt idx="33">
                  <c:v>722.58730459564129</c:v>
                </c:pt>
                <c:pt idx="34">
                  <c:v>722.58730459564129</c:v>
                </c:pt>
                <c:pt idx="35">
                  <c:v>552.49317917940493</c:v>
                </c:pt>
                <c:pt idx="36">
                  <c:v>552.49317917940493</c:v>
                </c:pt>
                <c:pt idx="37">
                  <c:v>552.49317917940493</c:v>
                </c:pt>
                <c:pt idx="38">
                  <c:v>552.49317917940493</c:v>
                </c:pt>
                <c:pt idx="39">
                  <c:v>552.49317917940493</c:v>
                </c:pt>
                <c:pt idx="40">
                  <c:v>168.9790976877328</c:v>
                </c:pt>
                <c:pt idx="41">
                  <c:v>168.9790976877328</c:v>
                </c:pt>
                <c:pt idx="42">
                  <c:v>168.9790976877328</c:v>
                </c:pt>
                <c:pt idx="43">
                  <c:v>168.9790976877328</c:v>
                </c:pt>
                <c:pt idx="44">
                  <c:v>168.9790976877328</c:v>
                </c:pt>
                <c:pt idx="45">
                  <c:v>13.543004258980572</c:v>
                </c:pt>
                <c:pt idx="46">
                  <c:v>13.543004258980572</c:v>
                </c:pt>
                <c:pt idx="47">
                  <c:v>13.543004258980572</c:v>
                </c:pt>
                <c:pt idx="48">
                  <c:v>13.543004258980572</c:v>
                </c:pt>
                <c:pt idx="49">
                  <c:v>13.543004258980572</c:v>
                </c:pt>
                <c:pt idx="50">
                  <c:v>756.14423141328598</c:v>
                </c:pt>
                <c:pt idx="51">
                  <c:v>756.14423141328598</c:v>
                </c:pt>
                <c:pt idx="52">
                  <c:v>756.14423141328598</c:v>
                </c:pt>
                <c:pt idx="53">
                  <c:v>756.14423141328598</c:v>
                </c:pt>
                <c:pt idx="54">
                  <c:v>756.14423141328598</c:v>
                </c:pt>
                <c:pt idx="55">
                  <c:v>726.9573145952761</c:v>
                </c:pt>
                <c:pt idx="56">
                  <c:v>726.9573145952761</c:v>
                </c:pt>
                <c:pt idx="57">
                  <c:v>726.9573145952761</c:v>
                </c:pt>
                <c:pt idx="58">
                  <c:v>726.9573145952761</c:v>
                </c:pt>
                <c:pt idx="59">
                  <c:v>726.9573145952761</c:v>
                </c:pt>
                <c:pt idx="60">
                  <c:v>600.80524509968006</c:v>
                </c:pt>
                <c:pt idx="61">
                  <c:v>600.80524509968006</c:v>
                </c:pt>
                <c:pt idx="62">
                  <c:v>600.80524509968006</c:v>
                </c:pt>
                <c:pt idx="63">
                  <c:v>600.80524509968006</c:v>
                </c:pt>
                <c:pt idx="64">
                  <c:v>600.80524509968006</c:v>
                </c:pt>
                <c:pt idx="65">
                  <c:v>256.11468796567584</c:v>
                </c:pt>
                <c:pt idx="66">
                  <c:v>256.11468796567584</c:v>
                </c:pt>
                <c:pt idx="67">
                  <c:v>256.11468796567584</c:v>
                </c:pt>
                <c:pt idx="68">
                  <c:v>256.11468796567584</c:v>
                </c:pt>
                <c:pt idx="69">
                  <c:v>256.11468796567584</c:v>
                </c:pt>
                <c:pt idx="70">
                  <c:v>12.481028562170421</c:v>
                </c:pt>
                <c:pt idx="71">
                  <c:v>12.481028562170421</c:v>
                </c:pt>
                <c:pt idx="72">
                  <c:v>12.481028562170421</c:v>
                </c:pt>
                <c:pt idx="73">
                  <c:v>12.481028562170421</c:v>
                </c:pt>
                <c:pt idx="74">
                  <c:v>12.481028562170421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D-45B7-A5FB-D22A1022F212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3D-45B7-A5FB-D22A1022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2239"/>
        <c:axId val="1"/>
      </c:scatterChart>
      <c:valAx>
        <c:axId val="1006332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96849703056514"/>
              <c:y val="0.846181310510207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462786841373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223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874917962208831"/>
          <c:w val="0.14879371955469933"/>
          <c:h val="0.143817376885134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(new)'!$I$230:$I$319</c:f>
              <c:numCache>
                <c:formatCode>General</c:formatCode>
                <c:ptCount val="90"/>
                <c:pt idx="0">
                  <c:v>0.13032428259529033</c:v>
                </c:pt>
                <c:pt idx="1">
                  <c:v>0.13032428259529033</c:v>
                </c:pt>
                <c:pt idx="2">
                  <c:v>0.13032428259529033</c:v>
                </c:pt>
                <c:pt idx="3">
                  <c:v>0.13032428259529033</c:v>
                </c:pt>
                <c:pt idx="4">
                  <c:v>0.13032428259529033</c:v>
                </c:pt>
                <c:pt idx="5">
                  <c:v>0.26064856519058066</c:v>
                </c:pt>
                <c:pt idx="6">
                  <c:v>0.26064856519058066</c:v>
                </c:pt>
                <c:pt idx="7">
                  <c:v>0.26064856519058066</c:v>
                </c:pt>
                <c:pt idx="8">
                  <c:v>0.26064856519058066</c:v>
                </c:pt>
                <c:pt idx="9">
                  <c:v>0.26064856519058066</c:v>
                </c:pt>
                <c:pt idx="10">
                  <c:v>0.52129713038116132</c:v>
                </c:pt>
                <c:pt idx="11">
                  <c:v>0.52129713038116132</c:v>
                </c:pt>
                <c:pt idx="12">
                  <c:v>0.52129713038116132</c:v>
                </c:pt>
                <c:pt idx="13">
                  <c:v>0.52129713038116132</c:v>
                </c:pt>
                <c:pt idx="14">
                  <c:v>0.52129713038116132</c:v>
                </c:pt>
                <c:pt idx="15">
                  <c:v>1.0425942607623226</c:v>
                </c:pt>
                <c:pt idx="16">
                  <c:v>1.0425942607623226</c:v>
                </c:pt>
                <c:pt idx="17">
                  <c:v>1.0425942607623226</c:v>
                </c:pt>
                <c:pt idx="18">
                  <c:v>1.0425942607623226</c:v>
                </c:pt>
                <c:pt idx="19">
                  <c:v>1.0425942607623226</c:v>
                </c:pt>
                <c:pt idx="20">
                  <c:v>2.0851885215246453</c:v>
                </c:pt>
                <c:pt idx="21">
                  <c:v>2.0851885215246453</c:v>
                </c:pt>
                <c:pt idx="22">
                  <c:v>2.0851885215246453</c:v>
                </c:pt>
                <c:pt idx="23">
                  <c:v>2.0851885215246453</c:v>
                </c:pt>
                <c:pt idx="24">
                  <c:v>2.0851885215246453</c:v>
                </c:pt>
                <c:pt idx="25">
                  <c:v>0.16029935434747336</c:v>
                </c:pt>
                <c:pt idx="26">
                  <c:v>0.16029935434747336</c:v>
                </c:pt>
                <c:pt idx="27">
                  <c:v>0.16029935434747336</c:v>
                </c:pt>
                <c:pt idx="28">
                  <c:v>0.16029935434747336</c:v>
                </c:pt>
                <c:pt idx="29">
                  <c:v>0.16029935434747336</c:v>
                </c:pt>
                <c:pt idx="30">
                  <c:v>0.32059870869494672</c:v>
                </c:pt>
                <c:pt idx="31">
                  <c:v>0.32059870869494672</c:v>
                </c:pt>
                <c:pt idx="32">
                  <c:v>0.32059870869494672</c:v>
                </c:pt>
                <c:pt idx="33">
                  <c:v>0.32059870869494672</c:v>
                </c:pt>
                <c:pt idx="34">
                  <c:v>0.32059870869494672</c:v>
                </c:pt>
                <c:pt idx="35">
                  <c:v>0.64119741738989344</c:v>
                </c:pt>
                <c:pt idx="36">
                  <c:v>0.64119741738989344</c:v>
                </c:pt>
                <c:pt idx="37">
                  <c:v>0.64119741738989344</c:v>
                </c:pt>
                <c:pt idx="38">
                  <c:v>0.64119741738989344</c:v>
                </c:pt>
                <c:pt idx="39">
                  <c:v>0.64119741738989344</c:v>
                </c:pt>
                <c:pt idx="40">
                  <c:v>1.2823948347797869</c:v>
                </c:pt>
                <c:pt idx="41">
                  <c:v>1.2823948347797869</c:v>
                </c:pt>
                <c:pt idx="42">
                  <c:v>1.2823948347797869</c:v>
                </c:pt>
                <c:pt idx="43">
                  <c:v>1.2823948347797869</c:v>
                </c:pt>
                <c:pt idx="44">
                  <c:v>1.2823948347797869</c:v>
                </c:pt>
                <c:pt idx="45">
                  <c:v>2.5647896695595738</c:v>
                </c:pt>
                <c:pt idx="46">
                  <c:v>2.5647896695595738</c:v>
                </c:pt>
                <c:pt idx="47">
                  <c:v>2.5647896695595738</c:v>
                </c:pt>
                <c:pt idx="48">
                  <c:v>2.5647896695595738</c:v>
                </c:pt>
                <c:pt idx="49">
                  <c:v>2.5647896695595738</c:v>
                </c:pt>
                <c:pt idx="50">
                  <c:v>0.14531181847138186</c:v>
                </c:pt>
                <c:pt idx="51">
                  <c:v>0.14531181847138186</c:v>
                </c:pt>
                <c:pt idx="52">
                  <c:v>0.14531181847138186</c:v>
                </c:pt>
                <c:pt idx="53">
                  <c:v>0.14531181847138186</c:v>
                </c:pt>
                <c:pt idx="54">
                  <c:v>0.14531181847138186</c:v>
                </c:pt>
                <c:pt idx="55">
                  <c:v>0.29062363694276372</c:v>
                </c:pt>
                <c:pt idx="56">
                  <c:v>0.29062363694276372</c:v>
                </c:pt>
                <c:pt idx="57">
                  <c:v>0.29062363694276372</c:v>
                </c:pt>
                <c:pt idx="58">
                  <c:v>0.29062363694276372</c:v>
                </c:pt>
                <c:pt idx="59">
                  <c:v>0.29062363694276372</c:v>
                </c:pt>
                <c:pt idx="60">
                  <c:v>0.58124727388552744</c:v>
                </c:pt>
                <c:pt idx="61">
                  <c:v>0.58124727388552744</c:v>
                </c:pt>
                <c:pt idx="62">
                  <c:v>0.58124727388552744</c:v>
                </c:pt>
                <c:pt idx="63">
                  <c:v>0.58124727388552744</c:v>
                </c:pt>
                <c:pt idx="64">
                  <c:v>0.58124727388552744</c:v>
                </c:pt>
                <c:pt idx="65">
                  <c:v>1.1624945477710549</c:v>
                </c:pt>
                <c:pt idx="66">
                  <c:v>1.1624945477710549</c:v>
                </c:pt>
                <c:pt idx="67">
                  <c:v>1.1624945477710549</c:v>
                </c:pt>
                <c:pt idx="68">
                  <c:v>1.1624945477710549</c:v>
                </c:pt>
                <c:pt idx="69">
                  <c:v>1.1624945477710549</c:v>
                </c:pt>
                <c:pt idx="70">
                  <c:v>2.3249890955421098</c:v>
                </c:pt>
                <c:pt idx="71">
                  <c:v>2.3249890955421098</c:v>
                </c:pt>
                <c:pt idx="72">
                  <c:v>2.3249890955421098</c:v>
                </c:pt>
                <c:pt idx="73">
                  <c:v>2.3249890955421098</c:v>
                </c:pt>
                <c:pt idx="74">
                  <c:v>2.3249890955421098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(new)'!$J$230:$J$319</c:f>
              <c:numCache>
                <c:formatCode>0.00</c:formatCode>
                <c:ptCount val="90"/>
                <c:pt idx="0">
                  <c:v>-20.595423054287949</c:v>
                </c:pt>
                <c:pt idx="1">
                  <c:v>-54.595423054287949</c:v>
                </c:pt>
                <c:pt idx="2">
                  <c:v>13.404576945712051</c:v>
                </c:pt>
                <c:pt idx="3">
                  <c:v>67.404576945712051</c:v>
                </c:pt>
                <c:pt idx="4">
                  <c:v>78.404576945712051</c:v>
                </c:pt>
                <c:pt idx="5">
                  <c:v>-122.80216616729695</c:v>
                </c:pt>
                <c:pt idx="6">
                  <c:v>3.1978338327030542</c:v>
                </c:pt>
                <c:pt idx="7">
                  <c:v>-24.802166167296946</c:v>
                </c:pt>
                <c:pt idx="8">
                  <c:v>-3.8021661672969458</c:v>
                </c:pt>
                <c:pt idx="9">
                  <c:v>10.197833832703054</c:v>
                </c:pt>
                <c:pt idx="10">
                  <c:v>-156.97514046080903</c:v>
                </c:pt>
                <c:pt idx="11">
                  <c:v>-141.97514046080903</c:v>
                </c:pt>
                <c:pt idx="12">
                  <c:v>4.0248595391909703</c:v>
                </c:pt>
                <c:pt idx="13">
                  <c:v>-65.97514046080903</c:v>
                </c:pt>
                <c:pt idx="14">
                  <c:v>24.02485953919097</c:v>
                </c:pt>
                <c:pt idx="15">
                  <c:v>18.578097786677233</c:v>
                </c:pt>
                <c:pt idx="16">
                  <c:v>-20.421902213322767</c:v>
                </c:pt>
                <c:pt idx="17">
                  <c:v>129.57809778667723</c:v>
                </c:pt>
                <c:pt idx="18">
                  <c:v>123.57809778667723</c:v>
                </c:pt>
                <c:pt idx="19">
                  <c:v>77.578097786677233</c:v>
                </c:pt>
                <c:pt idx="20">
                  <c:v>39.28069262583913</c:v>
                </c:pt>
                <c:pt idx="21">
                  <c:v>16.28069262583913</c:v>
                </c:pt>
                <c:pt idx="22">
                  <c:v>35.28069262583913</c:v>
                </c:pt>
                <c:pt idx="23">
                  <c:v>17.28069262583913</c:v>
                </c:pt>
                <c:pt idx="24">
                  <c:v>92.280692625839137</c:v>
                </c:pt>
                <c:pt idx="25">
                  <c:v>-11.664786604905999</c:v>
                </c:pt>
                <c:pt idx="26">
                  <c:v>-154.664786604906</c:v>
                </c:pt>
                <c:pt idx="27">
                  <c:v>-171.664786604906</c:v>
                </c:pt>
                <c:pt idx="28">
                  <c:v>-235.664786604906</c:v>
                </c:pt>
                <c:pt idx="29">
                  <c:v>-69.664786604905999</c:v>
                </c:pt>
                <c:pt idx="30">
                  <c:v>-226.58730459564129</c:v>
                </c:pt>
                <c:pt idx="31">
                  <c:v>-280.58730459564129</c:v>
                </c:pt>
                <c:pt idx="32">
                  <c:v>-30.587304595641285</c:v>
                </c:pt>
                <c:pt idx="33">
                  <c:v>-33.587304595641285</c:v>
                </c:pt>
                <c:pt idx="34">
                  <c:v>-13.587304595641285</c:v>
                </c:pt>
                <c:pt idx="35">
                  <c:v>168.50682082059507</c:v>
                </c:pt>
                <c:pt idx="36">
                  <c:v>10.506820820595067</c:v>
                </c:pt>
                <c:pt idx="37">
                  <c:v>-32.493179179404933</c:v>
                </c:pt>
                <c:pt idx="38">
                  <c:v>-8.4931791794049332</c:v>
                </c:pt>
                <c:pt idx="39">
                  <c:v>39.506820820595067</c:v>
                </c:pt>
                <c:pt idx="40">
                  <c:v>-14.979097687732803</c:v>
                </c:pt>
                <c:pt idx="41">
                  <c:v>-2.9790976877328035</c:v>
                </c:pt>
                <c:pt idx="42">
                  <c:v>141.0209023122672</c:v>
                </c:pt>
                <c:pt idx="43">
                  <c:v>2.0902312267196521E-2</c:v>
                </c:pt>
                <c:pt idx="44">
                  <c:v>21.020902312267197</c:v>
                </c:pt>
                <c:pt idx="45">
                  <c:v>-13.543004258980572</c:v>
                </c:pt>
                <c:pt idx="46">
                  <c:v>-2.5430042589805719</c:v>
                </c:pt>
                <c:pt idx="47">
                  <c:v>-2.5430042589805719</c:v>
                </c:pt>
                <c:pt idx="48">
                  <c:v>8.4569957410194281</c:v>
                </c:pt>
                <c:pt idx="49">
                  <c:v>-7.5430042589805719</c:v>
                </c:pt>
                <c:pt idx="50">
                  <c:v>-124.14423141328598</c:v>
                </c:pt>
                <c:pt idx="51">
                  <c:v>-124.14423141328598</c:v>
                </c:pt>
                <c:pt idx="52">
                  <c:v>-161.14423141328598</c:v>
                </c:pt>
                <c:pt idx="53">
                  <c:v>-189.14423141328598</c:v>
                </c:pt>
                <c:pt idx="54">
                  <c:v>-358.14423141328598</c:v>
                </c:pt>
                <c:pt idx="55">
                  <c:v>-132.9573145952761</c:v>
                </c:pt>
                <c:pt idx="56">
                  <c:v>-151.9573145952761</c:v>
                </c:pt>
                <c:pt idx="57">
                  <c:v>-16.957314595276102</c:v>
                </c:pt>
                <c:pt idx="58">
                  <c:v>-72.957314595276102</c:v>
                </c:pt>
                <c:pt idx="59">
                  <c:v>-186.9573145952761</c:v>
                </c:pt>
                <c:pt idx="60">
                  <c:v>9.1947549003199356</c:v>
                </c:pt>
                <c:pt idx="61">
                  <c:v>5.1947549003199356</c:v>
                </c:pt>
                <c:pt idx="62">
                  <c:v>49.194754900319936</c:v>
                </c:pt>
                <c:pt idx="63">
                  <c:v>47.194754900319936</c:v>
                </c:pt>
                <c:pt idx="64">
                  <c:v>-54.805245099680064</c:v>
                </c:pt>
                <c:pt idx="65">
                  <c:v>-19.114687965675841</c:v>
                </c:pt>
                <c:pt idx="66">
                  <c:v>48.885312034324159</c:v>
                </c:pt>
                <c:pt idx="67">
                  <c:v>-47.114687965675841</c:v>
                </c:pt>
                <c:pt idx="68">
                  <c:v>31.885312034324159</c:v>
                </c:pt>
                <c:pt idx="69">
                  <c:v>-94.114687965675841</c:v>
                </c:pt>
                <c:pt idx="70">
                  <c:v>58.518971437829578</c:v>
                </c:pt>
                <c:pt idx="71">
                  <c:v>44.518971437829578</c:v>
                </c:pt>
                <c:pt idx="72">
                  <c:v>45.518971437829578</c:v>
                </c:pt>
                <c:pt idx="73">
                  <c:v>49.518971437829578</c:v>
                </c:pt>
                <c:pt idx="74">
                  <c:v>9.5189714378295793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7-4EFA-81AE-4F0247B35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8191"/>
        <c:axId val="1"/>
      </c:scatterChart>
      <c:valAx>
        <c:axId val="1006338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81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681178282580503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523299961426996"/>
          <c:y val="0.14737383382429176"/>
          <c:w val="0.56702945706451258"/>
          <c:h val="0.57195083127046564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(new)'!$C$48:$C$92</c:f>
              <c:numCache>
                <c:formatCode>0.00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>
                  <c:v>645</c:v>
                </c:pt>
                <c:pt idx="6">
                  <c:v>771</c:v>
                </c:pt>
                <c:pt idx="7">
                  <c:v>729</c:v>
                </c:pt>
                <c:pt idx="8">
                  <c:v>787</c:v>
                </c:pt>
                <c:pt idx="9">
                  <c:v>892</c:v>
                </c:pt>
                <c:pt idx="10">
                  <c:v>736</c:v>
                </c:pt>
                <c:pt idx="11">
                  <c:v>697</c:v>
                </c:pt>
                <c:pt idx="12">
                  <c:v>718</c:v>
                </c:pt>
                <c:pt idx="13">
                  <c:v>731</c:v>
                </c:pt>
                <c:pt idx="14">
                  <c:v>488</c:v>
                </c:pt>
                <c:pt idx="15">
                  <c:v>81</c:v>
                </c:pt>
                <c:pt idx="16">
                  <c:v>71</c:v>
                </c:pt>
                <c:pt idx="17">
                  <c:v>77</c:v>
                </c:pt>
                <c:pt idx="18">
                  <c:v>113</c:v>
                </c:pt>
                <c:pt idx="19">
                  <c:v>61</c:v>
                </c:pt>
                <c:pt idx="20">
                  <c:v>7</c:v>
                </c:pt>
                <c:pt idx="21">
                  <c:v>14</c:v>
                </c:pt>
                <c:pt idx="22">
                  <c:v>0</c:v>
                </c:pt>
                <c:pt idx="23">
                  <c:v>25</c:v>
                </c:pt>
                <c:pt idx="24">
                  <c:v>3</c:v>
                </c:pt>
              </c:numCache>
            </c:numRef>
          </c:xVal>
          <c:yVal>
            <c:numRef>
              <c:f>'IA - continous data model (new)'!$L$48:$L$92</c:f>
              <c:numCache>
                <c:formatCode>0.00</c:formatCode>
                <c:ptCount val="45"/>
                <c:pt idx="0">
                  <c:v>760.78802529930078</c:v>
                </c:pt>
                <c:pt idx="1">
                  <c:v>760.78802529930078</c:v>
                </c:pt>
                <c:pt idx="2">
                  <c:v>760.78802529930078</c:v>
                </c:pt>
                <c:pt idx="3">
                  <c:v>760.78802529930078</c:v>
                </c:pt>
                <c:pt idx="4">
                  <c:v>760.78802529930078</c:v>
                </c:pt>
                <c:pt idx="5">
                  <c:v>749.14022656640213</c:v>
                </c:pt>
                <c:pt idx="6">
                  <c:v>749.14022656640213</c:v>
                </c:pt>
                <c:pt idx="7">
                  <c:v>749.14022656640213</c:v>
                </c:pt>
                <c:pt idx="8">
                  <c:v>749.14022656640213</c:v>
                </c:pt>
                <c:pt idx="9">
                  <c:v>749.14022656640213</c:v>
                </c:pt>
                <c:pt idx="10">
                  <c:v>615.39387685414727</c:v>
                </c:pt>
                <c:pt idx="11">
                  <c:v>615.39387685414727</c:v>
                </c:pt>
                <c:pt idx="12">
                  <c:v>615.39387685414727</c:v>
                </c:pt>
                <c:pt idx="13">
                  <c:v>615.39387685414727</c:v>
                </c:pt>
                <c:pt idx="14">
                  <c:v>615.39387685414727</c:v>
                </c:pt>
                <c:pt idx="15">
                  <c:v>174.11774675425607</c:v>
                </c:pt>
                <c:pt idx="16">
                  <c:v>174.11774675425607</c:v>
                </c:pt>
                <c:pt idx="17">
                  <c:v>174.11774675425607</c:v>
                </c:pt>
                <c:pt idx="18">
                  <c:v>174.11774675425607</c:v>
                </c:pt>
                <c:pt idx="19">
                  <c:v>174.11774675425607</c:v>
                </c:pt>
                <c:pt idx="20">
                  <c:v>15.575407535348981</c:v>
                </c:pt>
                <c:pt idx="21">
                  <c:v>15.575407535348981</c:v>
                </c:pt>
                <c:pt idx="22">
                  <c:v>15.575407535348981</c:v>
                </c:pt>
                <c:pt idx="23">
                  <c:v>15.575407535348981</c:v>
                </c:pt>
                <c:pt idx="24">
                  <c:v>15.575407535348981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D-4365-8C04-D6F8CD186878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(new)'!$C$93:$C$137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345.23650038192608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332.34385099006994</c:v>
                </c:pt>
                <c:pt idx="20">
                  <c:v>117.46636112580057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'IA - continous data model (new)'!$L$93:$L$137</c:f>
              <c:numCache>
                <c:formatCode>0.00</c:formatCode>
                <c:ptCount val="45"/>
                <c:pt idx="0">
                  <c:v>761.32006816535466</c:v>
                </c:pt>
                <c:pt idx="1">
                  <c:v>761.32006816535466</c:v>
                </c:pt>
                <c:pt idx="2">
                  <c:v>761.32006816535466</c:v>
                </c:pt>
                <c:pt idx="3">
                  <c:v>761.32006816535466</c:v>
                </c:pt>
                <c:pt idx="4">
                  <c:v>761.32006816535466</c:v>
                </c:pt>
                <c:pt idx="5">
                  <c:v>757.49618265303104</c:v>
                </c:pt>
                <c:pt idx="6">
                  <c:v>757.49618265303104</c:v>
                </c:pt>
                <c:pt idx="7">
                  <c:v>757.49618265303104</c:v>
                </c:pt>
                <c:pt idx="8">
                  <c:v>757.49618265303104</c:v>
                </c:pt>
                <c:pt idx="9">
                  <c:v>757.49618265303104</c:v>
                </c:pt>
                <c:pt idx="10">
                  <c:v>716.05935844106739</c:v>
                </c:pt>
                <c:pt idx="11">
                  <c:v>716.05935844106739</c:v>
                </c:pt>
                <c:pt idx="12">
                  <c:v>716.05935844106739</c:v>
                </c:pt>
                <c:pt idx="13">
                  <c:v>716.05935844106739</c:v>
                </c:pt>
                <c:pt idx="14">
                  <c:v>716.05935844106739</c:v>
                </c:pt>
                <c:pt idx="15">
                  <c:v>439.235591896806</c:v>
                </c:pt>
                <c:pt idx="16">
                  <c:v>439.235591896806</c:v>
                </c:pt>
                <c:pt idx="17">
                  <c:v>439.235591896806</c:v>
                </c:pt>
                <c:pt idx="18">
                  <c:v>439.235591896806</c:v>
                </c:pt>
                <c:pt idx="19">
                  <c:v>439.235591896806</c:v>
                </c:pt>
                <c:pt idx="20">
                  <c:v>80.533977364108395</c:v>
                </c:pt>
                <c:pt idx="21">
                  <c:v>80.533977364108395</c:v>
                </c:pt>
                <c:pt idx="22">
                  <c:v>80.533977364108395</c:v>
                </c:pt>
                <c:pt idx="23">
                  <c:v>80.533977364108395</c:v>
                </c:pt>
                <c:pt idx="24">
                  <c:v>80.533977364108395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0D-4365-8C04-D6F8CD186878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(new)'!$C$138:$C$227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'IA - continous data model (new)'!$L$138:$L$227</c:f>
              <c:numCache>
                <c:formatCode>0.00</c:formatCode>
                <c:ptCount val="90"/>
                <c:pt idx="0">
                  <c:v>759.4545205988461</c:v>
                </c:pt>
                <c:pt idx="1">
                  <c:v>759.4545205988461</c:v>
                </c:pt>
                <c:pt idx="2">
                  <c:v>759.4545205988461</c:v>
                </c:pt>
                <c:pt idx="3">
                  <c:v>759.4545205988461</c:v>
                </c:pt>
                <c:pt idx="4">
                  <c:v>759.4545205988461</c:v>
                </c:pt>
                <c:pt idx="5">
                  <c:v>746.41566744734382</c:v>
                </c:pt>
                <c:pt idx="6">
                  <c:v>746.41566744734382</c:v>
                </c:pt>
                <c:pt idx="7">
                  <c:v>746.41566744734382</c:v>
                </c:pt>
                <c:pt idx="8">
                  <c:v>746.41566744734382</c:v>
                </c:pt>
                <c:pt idx="9">
                  <c:v>746.41566744734382</c:v>
                </c:pt>
                <c:pt idx="10">
                  <c:v>669.48250580858144</c:v>
                </c:pt>
                <c:pt idx="11">
                  <c:v>669.48250580858144</c:v>
                </c:pt>
                <c:pt idx="12">
                  <c:v>669.48250580858144</c:v>
                </c:pt>
                <c:pt idx="13">
                  <c:v>669.48250580858144</c:v>
                </c:pt>
                <c:pt idx="14">
                  <c:v>669.48250580858144</c:v>
                </c:pt>
                <c:pt idx="15">
                  <c:v>365.33801976982761</c:v>
                </c:pt>
                <c:pt idx="16">
                  <c:v>365.33801976982761</c:v>
                </c:pt>
                <c:pt idx="17">
                  <c:v>365.33801976982761</c:v>
                </c:pt>
                <c:pt idx="18">
                  <c:v>365.33801976982761</c:v>
                </c:pt>
                <c:pt idx="19">
                  <c:v>365.33801976982761</c:v>
                </c:pt>
                <c:pt idx="20">
                  <c:v>37.004689487939885</c:v>
                </c:pt>
                <c:pt idx="21">
                  <c:v>37.004689487939885</c:v>
                </c:pt>
                <c:pt idx="22">
                  <c:v>37.004689487939885</c:v>
                </c:pt>
                <c:pt idx="23">
                  <c:v>37.004689487939885</c:v>
                </c:pt>
                <c:pt idx="24">
                  <c:v>37.004689487939885</c:v>
                </c:pt>
                <c:pt idx="25">
                  <c:v>757.05771707866597</c:v>
                </c:pt>
                <c:pt idx="26">
                  <c:v>757.05771707866597</c:v>
                </c:pt>
                <c:pt idx="27">
                  <c:v>757.05771707866597</c:v>
                </c:pt>
                <c:pt idx="28">
                  <c:v>757.05771707866597</c:v>
                </c:pt>
                <c:pt idx="29">
                  <c:v>757.05771707866597</c:v>
                </c:pt>
                <c:pt idx="30">
                  <c:v>726.99339540838525</c:v>
                </c:pt>
                <c:pt idx="31">
                  <c:v>726.99339540838525</c:v>
                </c:pt>
                <c:pt idx="32">
                  <c:v>726.99339540838525</c:v>
                </c:pt>
                <c:pt idx="33">
                  <c:v>726.99339540838525</c:v>
                </c:pt>
                <c:pt idx="34">
                  <c:v>726.99339540838525</c:v>
                </c:pt>
                <c:pt idx="35">
                  <c:v>552.97472013054266</c:v>
                </c:pt>
                <c:pt idx="36">
                  <c:v>552.97472013054266</c:v>
                </c:pt>
                <c:pt idx="37">
                  <c:v>552.97472013054266</c:v>
                </c:pt>
                <c:pt idx="38">
                  <c:v>552.97472013054266</c:v>
                </c:pt>
                <c:pt idx="39">
                  <c:v>552.97472013054266</c:v>
                </c:pt>
                <c:pt idx="40">
                  <c:v>134.84223102919091</c:v>
                </c:pt>
                <c:pt idx="41">
                  <c:v>134.84223102919091</c:v>
                </c:pt>
                <c:pt idx="42">
                  <c:v>134.84223102919091</c:v>
                </c:pt>
                <c:pt idx="43">
                  <c:v>134.84223102919091</c:v>
                </c:pt>
                <c:pt idx="44">
                  <c:v>134.84223102919091</c:v>
                </c:pt>
                <c:pt idx="45">
                  <c:v>5.5708255661134709</c:v>
                </c:pt>
                <c:pt idx="46">
                  <c:v>5.5708255661134709</c:v>
                </c:pt>
                <c:pt idx="47">
                  <c:v>5.5708255661134709</c:v>
                </c:pt>
                <c:pt idx="48">
                  <c:v>5.5708255661134709</c:v>
                </c:pt>
                <c:pt idx="49">
                  <c:v>5.5708255661134709</c:v>
                </c:pt>
                <c:pt idx="50">
                  <c:v>757.15824465084313</c:v>
                </c:pt>
                <c:pt idx="51">
                  <c:v>757.15824465084313</c:v>
                </c:pt>
                <c:pt idx="52">
                  <c:v>757.15824465084313</c:v>
                </c:pt>
                <c:pt idx="53">
                  <c:v>757.15824465084313</c:v>
                </c:pt>
                <c:pt idx="54">
                  <c:v>757.15824465084313</c:v>
                </c:pt>
                <c:pt idx="55">
                  <c:v>733.687209986423</c:v>
                </c:pt>
                <c:pt idx="56">
                  <c:v>733.687209986423</c:v>
                </c:pt>
                <c:pt idx="57">
                  <c:v>733.687209986423</c:v>
                </c:pt>
                <c:pt idx="58">
                  <c:v>733.687209986423</c:v>
                </c:pt>
                <c:pt idx="59">
                  <c:v>733.687209986423</c:v>
                </c:pt>
                <c:pt idx="60">
                  <c:v>615.1378457854421</c:v>
                </c:pt>
                <c:pt idx="61">
                  <c:v>615.1378457854421</c:v>
                </c:pt>
                <c:pt idx="62">
                  <c:v>615.1378457854421</c:v>
                </c:pt>
                <c:pt idx="63">
                  <c:v>615.1378457854421</c:v>
                </c:pt>
                <c:pt idx="64">
                  <c:v>615.1378457854421</c:v>
                </c:pt>
                <c:pt idx="65">
                  <c:v>250.65133795070201</c:v>
                </c:pt>
                <c:pt idx="66">
                  <c:v>250.65133795070201</c:v>
                </c:pt>
                <c:pt idx="67">
                  <c:v>250.65133795070201</c:v>
                </c:pt>
                <c:pt idx="68">
                  <c:v>250.65133795070201</c:v>
                </c:pt>
                <c:pt idx="69">
                  <c:v>250.65133795070201</c:v>
                </c:pt>
                <c:pt idx="70">
                  <c:v>8.952008588785958</c:v>
                </c:pt>
                <c:pt idx="71">
                  <c:v>8.952008588785958</c:v>
                </c:pt>
                <c:pt idx="72">
                  <c:v>8.952008588785958</c:v>
                </c:pt>
                <c:pt idx="73">
                  <c:v>8.952008588785958</c:v>
                </c:pt>
                <c:pt idx="74">
                  <c:v>8.952008588785958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0D-4365-8C04-D6F8CD18687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0D-4365-8C04-D6F8CD186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3727"/>
        <c:axId val="1"/>
      </c:scatterChart>
      <c:valAx>
        <c:axId val="1006333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235440893215701"/>
              <c:y val="0.845645094087007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9350096264711076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372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477011936656375"/>
          <c:y val="0.62107544254522951"/>
          <c:w val="0.14777131305317601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2337524066177766"/>
          <c:y val="4.07420669799002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835991528621523"/>
          <c:y val="0.17037591646140102"/>
          <c:w val="0.57390254139256724"/>
          <c:h val="0.54075834355140318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(new)'!$C$48:$C$92</c:f>
              <c:numCache>
                <c:formatCode>0.00</c:formatCode>
                <c:ptCount val="45"/>
                <c:pt idx="0">
                  <c:v>719</c:v>
                </c:pt>
                <c:pt idx="1">
                  <c:v>806</c:v>
                </c:pt>
                <c:pt idx="2">
                  <c:v>776</c:v>
                </c:pt>
                <c:pt idx="3">
                  <c:v>771</c:v>
                </c:pt>
                <c:pt idx="4">
                  <c:v>655</c:v>
                </c:pt>
                <c:pt idx="5">
                  <c:v>645</c:v>
                </c:pt>
                <c:pt idx="6">
                  <c:v>771</c:v>
                </c:pt>
                <c:pt idx="7">
                  <c:v>729</c:v>
                </c:pt>
                <c:pt idx="8">
                  <c:v>787</c:v>
                </c:pt>
                <c:pt idx="9">
                  <c:v>892</c:v>
                </c:pt>
                <c:pt idx="10">
                  <c:v>736</c:v>
                </c:pt>
                <c:pt idx="11">
                  <c:v>697</c:v>
                </c:pt>
                <c:pt idx="12">
                  <c:v>718</c:v>
                </c:pt>
                <c:pt idx="13">
                  <c:v>731</c:v>
                </c:pt>
                <c:pt idx="14">
                  <c:v>488</c:v>
                </c:pt>
                <c:pt idx="15">
                  <c:v>81</c:v>
                </c:pt>
                <c:pt idx="16">
                  <c:v>71</c:v>
                </c:pt>
                <c:pt idx="17">
                  <c:v>77</c:v>
                </c:pt>
                <c:pt idx="18">
                  <c:v>113</c:v>
                </c:pt>
                <c:pt idx="19">
                  <c:v>61</c:v>
                </c:pt>
                <c:pt idx="20">
                  <c:v>7</c:v>
                </c:pt>
                <c:pt idx="21">
                  <c:v>14</c:v>
                </c:pt>
                <c:pt idx="22">
                  <c:v>0</c:v>
                </c:pt>
                <c:pt idx="23">
                  <c:v>25</c:v>
                </c:pt>
                <c:pt idx="24">
                  <c:v>3</c:v>
                </c:pt>
              </c:numCache>
            </c:numRef>
          </c:xVal>
          <c:yVal>
            <c:numRef>
              <c:f>'IA - continous data model (new)'!$O$48:$O$92</c:f>
              <c:numCache>
                <c:formatCode>0.00</c:formatCode>
                <c:ptCount val="45"/>
                <c:pt idx="0">
                  <c:v>764.58900822526186</c:v>
                </c:pt>
                <c:pt idx="1">
                  <c:v>764.58900822526186</c:v>
                </c:pt>
                <c:pt idx="2">
                  <c:v>764.58900822526186</c:v>
                </c:pt>
                <c:pt idx="3">
                  <c:v>764.58900822526186</c:v>
                </c:pt>
                <c:pt idx="4">
                  <c:v>764.58900822526186</c:v>
                </c:pt>
                <c:pt idx="5">
                  <c:v>752.34375367576865</c:v>
                </c:pt>
                <c:pt idx="6">
                  <c:v>752.34375367576865</c:v>
                </c:pt>
                <c:pt idx="7">
                  <c:v>752.34375367576865</c:v>
                </c:pt>
                <c:pt idx="8">
                  <c:v>752.34375367576865</c:v>
                </c:pt>
                <c:pt idx="9">
                  <c:v>752.34375367576865</c:v>
                </c:pt>
                <c:pt idx="10">
                  <c:v>603.27996126403582</c:v>
                </c:pt>
                <c:pt idx="11">
                  <c:v>603.27996126403582</c:v>
                </c:pt>
                <c:pt idx="12">
                  <c:v>603.27996126403582</c:v>
                </c:pt>
                <c:pt idx="13">
                  <c:v>603.27996126403582</c:v>
                </c:pt>
                <c:pt idx="14">
                  <c:v>603.27996126403582</c:v>
                </c:pt>
                <c:pt idx="15">
                  <c:v>148.70773318402112</c:v>
                </c:pt>
                <c:pt idx="16">
                  <c:v>148.70773318402112</c:v>
                </c:pt>
                <c:pt idx="17">
                  <c:v>148.70773318402112</c:v>
                </c:pt>
                <c:pt idx="18">
                  <c:v>148.70773318402112</c:v>
                </c:pt>
                <c:pt idx="19">
                  <c:v>148.70773318402112</c:v>
                </c:pt>
                <c:pt idx="20">
                  <c:v>11.778717053608226</c:v>
                </c:pt>
                <c:pt idx="21">
                  <c:v>11.778717053608226</c:v>
                </c:pt>
                <c:pt idx="22">
                  <c:v>11.778717053608226</c:v>
                </c:pt>
                <c:pt idx="23">
                  <c:v>11.778717053608226</c:v>
                </c:pt>
                <c:pt idx="24">
                  <c:v>11.778717053608226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6-431C-9754-B2F9CF54785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(new)'!$C$93:$C$137</c:f>
              <c:numCache>
                <c:formatCode>0.00</c:formatCode>
                <c:ptCount val="45"/>
                <c:pt idx="0">
                  <c:v>762.09883071860861</c:v>
                </c:pt>
                <c:pt idx="1">
                  <c:v>946.89347200188024</c:v>
                </c:pt>
                <c:pt idx="2">
                  <c:v>1028.5469181503026</c:v>
                </c:pt>
                <c:pt idx="3">
                  <c:v>677.58035137199602</c:v>
                </c:pt>
                <c:pt idx="4">
                  <c:v>836.58969387155537</c:v>
                </c:pt>
                <c:pt idx="5">
                  <c:v>1011.3567189611611</c:v>
                </c:pt>
                <c:pt idx="6">
                  <c:v>908.21552382631182</c:v>
                </c:pt>
                <c:pt idx="7">
                  <c:v>858.07744285798231</c:v>
                </c:pt>
                <c:pt idx="8">
                  <c:v>1055.7647335331101</c:v>
                </c:pt>
                <c:pt idx="9">
                  <c:v>934.0008226100241</c:v>
                </c:pt>
                <c:pt idx="10">
                  <c:v>756.36876432222812</c:v>
                </c:pt>
                <c:pt idx="11">
                  <c:v>782.15406310594051</c:v>
                </c:pt>
                <c:pt idx="12">
                  <c:v>753.50373112403781</c:v>
                </c:pt>
                <c:pt idx="13">
                  <c:v>760.66631411951357</c:v>
                </c:pt>
                <c:pt idx="14">
                  <c:v>889.59280803807519</c:v>
                </c:pt>
                <c:pt idx="15">
                  <c:v>345.23650038192608</c:v>
                </c:pt>
                <c:pt idx="16">
                  <c:v>471.29796110229745</c:v>
                </c:pt>
                <c:pt idx="17">
                  <c:v>461.27034490863156</c:v>
                </c:pt>
                <c:pt idx="18">
                  <c:v>391.07703155297025</c:v>
                </c:pt>
                <c:pt idx="19">
                  <c:v>332.34385099006994</c:v>
                </c:pt>
                <c:pt idx="20">
                  <c:v>117.46636112580057</c:v>
                </c:pt>
                <c:pt idx="21">
                  <c:v>22.920265585522063</c:v>
                </c:pt>
                <c:pt idx="22">
                  <c:v>78.7884129502321</c:v>
                </c:pt>
                <c:pt idx="23">
                  <c:v>21.487748986426936</c:v>
                </c:pt>
                <c:pt idx="24">
                  <c:v>91.681062342088254</c:v>
                </c:pt>
              </c:numCache>
            </c:numRef>
          </c:xVal>
          <c:yVal>
            <c:numRef>
              <c:f>'IA - continous data model (new)'!$O$93:$O$137</c:f>
              <c:numCache>
                <c:formatCode>0.00</c:formatCode>
                <c:ptCount val="45"/>
                <c:pt idx="0">
                  <c:v>765.43188631063128</c:v>
                </c:pt>
                <c:pt idx="1">
                  <c:v>765.43188631063128</c:v>
                </c:pt>
                <c:pt idx="2">
                  <c:v>765.43188631063128</c:v>
                </c:pt>
                <c:pt idx="3">
                  <c:v>765.43188631063128</c:v>
                </c:pt>
                <c:pt idx="4">
                  <c:v>765.43188631063128</c:v>
                </c:pt>
                <c:pt idx="5">
                  <c:v>764.81901298470495</c:v>
                </c:pt>
                <c:pt idx="6">
                  <c:v>764.81901298470495</c:v>
                </c:pt>
                <c:pt idx="7">
                  <c:v>764.81901298470495</c:v>
                </c:pt>
                <c:pt idx="8">
                  <c:v>764.81901298470495</c:v>
                </c:pt>
                <c:pt idx="9">
                  <c:v>764.81901298470495</c:v>
                </c:pt>
                <c:pt idx="10">
                  <c:v>746.43936764786361</c:v>
                </c:pt>
                <c:pt idx="11">
                  <c:v>746.43936764786361</c:v>
                </c:pt>
                <c:pt idx="12">
                  <c:v>746.43936764786361</c:v>
                </c:pt>
                <c:pt idx="13">
                  <c:v>746.43936764786361</c:v>
                </c:pt>
                <c:pt idx="14">
                  <c:v>746.43936764786361</c:v>
                </c:pt>
                <c:pt idx="15">
                  <c:v>429.22960697416852</c:v>
                </c:pt>
                <c:pt idx="16">
                  <c:v>429.22960697416852</c:v>
                </c:pt>
                <c:pt idx="17">
                  <c:v>429.22960697416852</c:v>
                </c:pt>
                <c:pt idx="18">
                  <c:v>429.22960697416852</c:v>
                </c:pt>
                <c:pt idx="19">
                  <c:v>429.22960697416852</c:v>
                </c:pt>
                <c:pt idx="20">
                  <c:v>30.509670992086939</c:v>
                </c:pt>
                <c:pt idx="21">
                  <c:v>30.509670992086939</c:v>
                </c:pt>
                <c:pt idx="22">
                  <c:v>30.509670992086939</c:v>
                </c:pt>
                <c:pt idx="23">
                  <c:v>30.509670992086939</c:v>
                </c:pt>
                <c:pt idx="24">
                  <c:v>30.509670992086939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B6-431C-9754-B2F9CF54785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(new)'!$C$138:$C$227</c:f>
              <c:numCache>
                <c:formatCode>0.00</c:formatCode>
                <c:ptCount val="90"/>
                <c:pt idx="0">
                  <c:v>741</c:v>
                </c:pt>
                <c:pt idx="1">
                  <c:v>707</c:v>
                </c:pt>
                <c:pt idx="2">
                  <c:v>775</c:v>
                </c:pt>
                <c:pt idx="3">
                  <c:v>829</c:v>
                </c:pt>
                <c:pt idx="4">
                  <c:v>840</c:v>
                </c:pt>
                <c:pt idx="5">
                  <c:v>629</c:v>
                </c:pt>
                <c:pt idx="6">
                  <c:v>755</c:v>
                </c:pt>
                <c:pt idx="7">
                  <c:v>727</c:v>
                </c:pt>
                <c:pt idx="8">
                  <c:v>748</c:v>
                </c:pt>
                <c:pt idx="9">
                  <c:v>762</c:v>
                </c:pt>
                <c:pt idx="10">
                  <c:v>525</c:v>
                </c:pt>
                <c:pt idx="11">
                  <c:v>540</c:v>
                </c:pt>
                <c:pt idx="12">
                  <c:v>686</c:v>
                </c:pt>
                <c:pt idx="13">
                  <c:v>616</c:v>
                </c:pt>
                <c:pt idx="14">
                  <c:v>706</c:v>
                </c:pt>
                <c:pt idx="15">
                  <c:v>363</c:v>
                </c:pt>
                <c:pt idx="16">
                  <c:v>324</c:v>
                </c:pt>
                <c:pt idx="17">
                  <c:v>474</c:v>
                </c:pt>
                <c:pt idx="18">
                  <c:v>468</c:v>
                </c:pt>
                <c:pt idx="19">
                  <c:v>422</c:v>
                </c:pt>
                <c:pt idx="20">
                  <c:v>55</c:v>
                </c:pt>
                <c:pt idx="21">
                  <c:v>32</c:v>
                </c:pt>
                <c:pt idx="22">
                  <c:v>51</c:v>
                </c:pt>
                <c:pt idx="23">
                  <c:v>33</c:v>
                </c:pt>
                <c:pt idx="24">
                  <c:v>108</c:v>
                </c:pt>
                <c:pt idx="25">
                  <c:v>745</c:v>
                </c:pt>
                <c:pt idx="26">
                  <c:v>602</c:v>
                </c:pt>
                <c:pt idx="27">
                  <c:v>585</c:v>
                </c:pt>
                <c:pt idx="28">
                  <c:v>521</c:v>
                </c:pt>
                <c:pt idx="29">
                  <c:v>687</c:v>
                </c:pt>
                <c:pt idx="30">
                  <c:v>496</c:v>
                </c:pt>
                <c:pt idx="31">
                  <c:v>442</c:v>
                </c:pt>
                <c:pt idx="32">
                  <c:v>692</c:v>
                </c:pt>
                <c:pt idx="33">
                  <c:v>689</c:v>
                </c:pt>
                <c:pt idx="34">
                  <c:v>709</c:v>
                </c:pt>
                <c:pt idx="35">
                  <c:v>721</c:v>
                </c:pt>
                <c:pt idx="36">
                  <c:v>563</c:v>
                </c:pt>
                <c:pt idx="37">
                  <c:v>520</c:v>
                </c:pt>
                <c:pt idx="38">
                  <c:v>544</c:v>
                </c:pt>
                <c:pt idx="39">
                  <c:v>592</c:v>
                </c:pt>
                <c:pt idx="40">
                  <c:v>154</c:v>
                </c:pt>
                <c:pt idx="41">
                  <c:v>166</c:v>
                </c:pt>
                <c:pt idx="42">
                  <c:v>310</c:v>
                </c:pt>
                <c:pt idx="43">
                  <c:v>169</c:v>
                </c:pt>
                <c:pt idx="44">
                  <c:v>190</c:v>
                </c:pt>
                <c:pt idx="45">
                  <c:v>0</c:v>
                </c:pt>
                <c:pt idx="46">
                  <c:v>11</c:v>
                </c:pt>
                <c:pt idx="47">
                  <c:v>11</c:v>
                </c:pt>
                <c:pt idx="48">
                  <c:v>22</c:v>
                </c:pt>
                <c:pt idx="49">
                  <c:v>6</c:v>
                </c:pt>
                <c:pt idx="50">
                  <c:v>632</c:v>
                </c:pt>
                <c:pt idx="51">
                  <c:v>632</c:v>
                </c:pt>
                <c:pt idx="52">
                  <c:v>595</c:v>
                </c:pt>
                <c:pt idx="53">
                  <c:v>567</c:v>
                </c:pt>
                <c:pt idx="54">
                  <c:v>398</c:v>
                </c:pt>
                <c:pt idx="55">
                  <c:v>594</c:v>
                </c:pt>
                <c:pt idx="56">
                  <c:v>575</c:v>
                </c:pt>
                <c:pt idx="57">
                  <c:v>710</c:v>
                </c:pt>
                <c:pt idx="58">
                  <c:v>654</c:v>
                </c:pt>
                <c:pt idx="59">
                  <c:v>540</c:v>
                </c:pt>
                <c:pt idx="60">
                  <c:v>610</c:v>
                </c:pt>
                <c:pt idx="61">
                  <c:v>606</c:v>
                </c:pt>
                <c:pt idx="62">
                  <c:v>650</c:v>
                </c:pt>
                <c:pt idx="63">
                  <c:v>648</c:v>
                </c:pt>
                <c:pt idx="64">
                  <c:v>546</c:v>
                </c:pt>
                <c:pt idx="65">
                  <c:v>237</c:v>
                </c:pt>
                <c:pt idx="66">
                  <c:v>305</c:v>
                </c:pt>
                <c:pt idx="67">
                  <c:v>209</c:v>
                </c:pt>
                <c:pt idx="68">
                  <c:v>288</c:v>
                </c:pt>
                <c:pt idx="69">
                  <c:v>162</c:v>
                </c:pt>
                <c:pt idx="70">
                  <c:v>71</c:v>
                </c:pt>
                <c:pt idx="71">
                  <c:v>57</c:v>
                </c:pt>
                <c:pt idx="72">
                  <c:v>58</c:v>
                </c:pt>
                <c:pt idx="73">
                  <c:v>62</c:v>
                </c:pt>
                <c:pt idx="74">
                  <c:v>22</c:v>
                </c:pt>
              </c:numCache>
            </c:numRef>
          </c:xVal>
          <c:yVal>
            <c:numRef>
              <c:f>'IA - continous data model (new)'!$O$138:$O$227</c:f>
              <c:numCache>
                <c:formatCode>0.00</c:formatCode>
                <c:ptCount val="90"/>
                <c:pt idx="0">
                  <c:v>763.958456771545</c:v>
                </c:pt>
                <c:pt idx="1">
                  <c:v>763.958456771545</c:v>
                </c:pt>
                <c:pt idx="2">
                  <c:v>763.958456771545</c:v>
                </c:pt>
                <c:pt idx="3">
                  <c:v>763.958456771545</c:v>
                </c:pt>
                <c:pt idx="4">
                  <c:v>763.958456771545</c:v>
                </c:pt>
                <c:pt idx="5">
                  <c:v>751.93412333877609</c:v>
                </c:pt>
                <c:pt idx="6">
                  <c:v>751.93412333877609</c:v>
                </c:pt>
                <c:pt idx="7">
                  <c:v>751.93412333877609</c:v>
                </c:pt>
                <c:pt idx="8">
                  <c:v>751.93412333877609</c:v>
                </c:pt>
                <c:pt idx="9">
                  <c:v>751.93412333877609</c:v>
                </c:pt>
                <c:pt idx="10">
                  <c:v>661.98212626256532</c:v>
                </c:pt>
                <c:pt idx="11">
                  <c:v>661.98212626256532</c:v>
                </c:pt>
                <c:pt idx="12">
                  <c:v>661.98212626256532</c:v>
                </c:pt>
                <c:pt idx="13">
                  <c:v>661.98212626256532</c:v>
                </c:pt>
                <c:pt idx="14">
                  <c:v>661.98212626256532</c:v>
                </c:pt>
                <c:pt idx="15">
                  <c:v>326.19964806960297</c:v>
                </c:pt>
                <c:pt idx="16">
                  <c:v>326.19964806960297</c:v>
                </c:pt>
                <c:pt idx="17">
                  <c:v>326.19964806960297</c:v>
                </c:pt>
                <c:pt idx="18">
                  <c:v>326.19964806960297</c:v>
                </c:pt>
                <c:pt idx="19">
                  <c:v>326.19964806960297</c:v>
                </c:pt>
                <c:pt idx="20">
                  <c:v>61.984652564258056</c:v>
                </c:pt>
                <c:pt idx="21">
                  <c:v>61.984652564258056</c:v>
                </c:pt>
                <c:pt idx="22">
                  <c:v>61.984652564258056</c:v>
                </c:pt>
                <c:pt idx="23">
                  <c:v>61.984652564258056</c:v>
                </c:pt>
                <c:pt idx="24">
                  <c:v>61.984652564258056</c:v>
                </c:pt>
                <c:pt idx="25">
                  <c:v>760.39972951156369</c:v>
                </c:pt>
                <c:pt idx="26">
                  <c:v>760.39972951156369</c:v>
                </c:pt>
                <c:pt idx="27">
                  <c:v>760.39972951156369</c:v>
                </c:pt>
                <c:pt idx="28">
                  <c:v>760.39972951156369</c:v>
                </c:pt>
                <c:pt idx="29">
                  <c:v>760.39972951156369</c:v>
                </c:pt>
                <c:pt idx="30">
                  <c:v>726.91102910496602</c:v>
                </c:pt>
                <c:pt idx="31">
                  <c:v>726.91102910496602</c:v>
                </c:pt>
                <c:pt idx="32">
                  <c:v>726.91102910496602</c:v>
                </c:pt>
                <c:pt idx="33">
                  <c:v>726.91102910496602</c:v>
                </c:pt>
                <c:pt idx="34">
                  <c:v>726.91102910496602</c:v>
                </c:pt>
                <c:pt idx="35">
                  <c:v>549.23047663806312</c:v>
                </c:pt>
                <c:pt idx="36">
                  <c:v>549.23047663806312</c:v>
                </c:pt>
                <c:pt idx="37">
                  <c:v>549.23047663806312</c:v>
                </c:pt>
                <c:pt idx="38">
                  <c:v>549.23047663806312</c:v>
                </c:pt>
                <c:pt idx="39">
                  <c:v>549.23047663806312</c:v>
                </c:pt>
                <c:pt idx="40">
                  <c:v>213.44269522488969</c:v>
                </c:pt>
                <c:pt idx="41">
                  <c:v>213.44269522488969</c:v>
                </c:pt>
                <c:pt idx="42">
                  <c:v>213.44269522488969</c:v>
                </c:pt>
                <c:pt idx="43">
                  <c:v>213.44269522488969</c:v>
                </c:pt>
                <c:pt idx="44">
                  <c:v>213.44269522488969</c:v>
                </c:pt>
                <c:pt idx="45">
                  <c:v>29.607380380134014</c:v>
                </c:pt>
                <c:pt idx="46">
                  <c:v>29.607380380134014</c:v>
                </c:pt>
                <c:pt idx="47">
                  <c:v>29.607380380134014</c:v>
                </c:pt>
                <c:pt idx="48">
                  <c:v>29.607380380134014</c:v>
                </c:pt>
                <c:pt idx="49">
                  <c:v>29.607380380134014</c:v>
                </c:pt>
                <c:pt idx="50">
                  <c:v>758.0034498457569</c:v>
                </c:pt>
                <c:pt idx="51">
                  <c:v>758.0034498457569</c:v>
                </c:pt>
                <c:pt idx="52">
                  <c:v>758.0034498457569</c:v>
                </c:pt>
                <c:pt idx="53">
                  <c:v>758.0034498457569</c:v>
                </c:pt>
                <c:pt idx="54">
                  <c:v>758.0034498457569</c:v>
                </c:pt>
                <c:pt idx="55">
                  <c:v>722.74319365164706</c:v>
                </c:pt>
                <c:pt idx="56">
                  <c:v>722.74319365164706</c:v>
                </c:pt>
                <c:pt idx="57">
                  <c:v>722.74319365164706</c:v>
                </c:pt>
                <c:pt idx="58">
                  <c:v>722.74319365164706</c:v>
                </c:pt>
                <c:pt idx="59">
                  <c:v>722.74319365164706</c:v>
                </c:pt>
                <c:pt idx="60">
                  <c:v>571.95576403977032</c:v>
                </c:pt>
                <c:pt idx="61">
                  <c:v>571.95576403977032</c:v>
                </c:pt>
                <c:pt idx="62">
                  <c:v>571.95576403977032</c:v>
                </c:pt>
                <c:pt idx="63">
                  <c:v>571.95576403977032</c:v>
                </c:pt>
                <c:pt idx="64">
                  <c:v>571.95576403977032</c:v>
                </c:pt>
                <c:pt idx="65">
                  <c:v>264.03891854681888</c:v>
                </c:pt>
                <c:pt idx="66">
                  <c:v>264.03891854681888</c:v>
                </c:pt>
                <c:pt idx="67">
                  <c:v>264.03891854681888</c:v>
                </c:pt>
                <c:pt idx="68">
                  <c:v>264.03891854681888</c:v>
                </c:pt>
                <c:pt idx="69">
                  <c:v>264.03891854681888</c:v>
                </c:pt>
                <c:pt idx="70">
                  <c:v>57.343479554473994</c:v>
                </c:pt>
                <c:pt idx="71">
                  <c:v>57.343479554473994</c:v>
                </c:pt>
                <c:pt idx="72">
                  <c:v>57.343479554473994</c:v>
                </c:pt>
                <c:pt idx="73">
                  <c:v>57.343479554473994</c:v>
                </c:pt>
                <c:pt idx="74">
                  <c:v>57.343479554473994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B6-431C-9754-B2F9CF54785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1055.7647335331101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B6-431C-9754-B2F9CF547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4799"/>
        <c:axId val="1"/>
      </c:scatterChart>
      <c:valAx>
        <c:axId val="1006324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1891786676812968"/>
              <c:y val="0.84447193376520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8.2477011936656366E-2"/>
              <c:y val="0.38149389990270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479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820666153059108"/>
          <c:y val="0.60001953188580359"/>
          <c:w val="0.12371551790498456"/>
          <c:h val="0.137041498023300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IA</a:t>
            </a:r>
          </a:p>
        </c:rich>
      </c:tx>
      <c:layout>
        <c:manualLayout>
          <c:xMode val="edge"/>
          <c:yMode val="edge"/>
          <c:x val="0.38110993616687705"/>
          <c:y val="4.710321487093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0652948058793655"/>
          <c:w val="0.72563331846173384"/>
          <c:h val="0.5543686057886717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</c:numCache>
            </c:numRef>
          </c:xVal>
          <c:yVal>
            <c:numRef>
              <c:f>'IA - continous data model (new)'!$C$25:$C$92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719</c:v>
                </c:pt>
                <c:pt idx="24">
                  <c:v>806</c:v>
                </c:pt>
                <c:pt idx="25">
                  <c:v>776</c:v>
                </c:pt>
                <c:pt idx="26">
                  <c:v>771</c:v>
                </c:pt>
                <c:pt idx="27">
                  <c:v>655</c:v>
                </c:pt>
                <c:pt idx="28">
                  <c:v>645</c:v>
                </c:pt>
                <c:pt idx="29">
                  <c:v>771</c:v>
                </c:pt>
                <c:pt idx="30">
                  <c:v>729</c:v>
                </c:pt>
                <c:pt idx="31">
                  <c:v>787</c:v>
                </c:pt>
                <c:pt idx="32">
                  <c:v>892</c:v>
                </c:pt>
                <c:pt idx="33">
                  <c:v>736</c:v>
                </c:pt>
                <c:pt idx="34">
                  <c:v>697</c:v>
                </c:pt>
                <c:pt idx="35">
                  <c:v>718</c:v>
                </c:pt>
                <c:pt idx="36">
                  <c:v>731</c:v>
                </c:pt>
                <c:pt idx="37">
                  <c:v>488</c:v>
                </c:pt>
                <c:pt idx="38">
                  <c:v>81</c:v>
                </c:pt>
                <c:pt idx="39">
                  <c:v>71</c:v>
                </c:pt>
                <c:pt idx="40">
                  <c:v>77</c:v>
                </c:pt>
                <c:pt idx="41">
                  <c:v>113</c:v>
                </c:pt>
                <c:pt idx="42">
                  <c:v>61</c:v>
                </c:pt>
                <c:pt idx="43">
                  <c:v>7</c:v>
                </c:pt>
                <c:pt idx="44">
                  <c:v>14</c:v>
                </c:pt>
                <c:pt idx="45">
                  <c:v>0</c:v>
                </c:pt>
                <c:pt idx="46">
                  <c:v>25</c:v>
                </c:pt>
                <c:pt idx="4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4-47A8-BB77-454DC0D9A0A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'IA - continous data model (new)'!$AD$4:$AD$16</c:f>
              <c:numCache>
                <c:formatCode>General</c:formatCode>
                <c:ptCount val="13"/>
                <c:pt idx="0">
                  <c:v>766.49167182653457</c:v>
                </c:pt>
                <c:pt idx="1">
                  <c:v>738.42122534177474</c:v>
                </c:pt>
                <c:pt idx="2">
                  <c:v>714.84689154657542</c:v>
                </c:pt>
                <c:pt idx="3">
                  <c:v>673.95524781002712</c:v>
                </c:pt>
                <c:pt idx="4">
                  <c:v>607.87055241055737</c:v>
                </c:pt>
                <c:pt idx="5">
                  <c:v>512.38558788868806</c:v>
                </c:pt>
                <c:pt idx="6">
                  <c:v>394.58808057722405</c:v>
                </c:pt>
                <c:pt idx="7">
                  <c:v>274.60579224863494</c:v>
                </c:pt>
                <c:pt idx="8">
                  <c:v>174.03409640639387</c:v>
                </c:pt>
                <c:pt idx="9">
                  <c:v>102.61201058970907</c:v>
                </c:pt>
                <c:pt idx="10">
                  <c:v>57.648835138088295</c:v>
                </c:pt>
                <c:pt idx="11">
                  <c:v>31.454419826427365</c:v>
                </c:pt>
                <c:pt idx="12">
                  <c:v>16.878782712779138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4-47A8-BB77-454DC0D9A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2735"/>
        <c:axId val="1"/>
      </c:scatterChart>
      <c:valAx>
        <c:axId val="1006332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785786767679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39289338383960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273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IA</a:t>
            </a:r>
          </a:p>
        </c:rich>
      </c:tx>
      <c:layout>
        <c:manualLayout>
          <c:xMode val="edge"/>
          <c:yMode val="edge"/>
          <c:x val="0.36808966523259395"/>
          <c:y val="4.77957532214818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33702259623825"/>
          <c:y val="0.22794897690245183"/>
          <c:w val="0.68406043981278519"/>
          <c:h val="0.54413626744456245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(new)'!$B$25:$B$47,'IA - continous data model (new)'!$B$93:$B$137)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7.4999999999999997E-2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</c:numCache>
            </c:numRef>
          </c:xVal>
          <c:yVal>
            <c:numRef>
              <c:f>('IA - continous data model (new)'!$C$25:$C$47,'IA - continous data model (new)'!$C$93:$C$137)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762.09883071860861</c:v>
                </c:pt>
                <c:pt idx="24">
                  <c:v>946.89347200188024</c:v>
                </c:pt>
                <c:pt idx="25">
                  <c:v>1028.5469181503026</c:v>
                </c:pt>
                <c:pt idx="26">
                  <c:v>677.58035137199602</c:v>
                </c:pt>
                <c:pt idx="27">
                  <c:v>836.58969387155537</c:v>
                </c:pt>
                <c:pt idx="28">
                  <c:v>1011.3567189611611</c:v>
                </c:pt>
                <c:pt idx="29">
                  <c:v>908.21552382631182</c:v>
                </c:pt>
                <c:pt idx="30">
                  <c:v>858.07744285798231</c:v>
                </c:pt>
                <c:pt idx="31">
                  <c:v>1055.7647335331101</c:v>
                </c:pt>
                <c:pt idx="32">
                  <c:v>934.0008226100241</c:v>
                </c:pt>
                <c:pt idx="33">
                  <c:v>756.36876432222812</c:v>
                </c:pt>
                <c:pt idx="34">
                  <c:v>782.15406310594051</c:v>
                </c:pt>
                <c:pt idx="35">
                  <c:v>753.50373112403781</c:v>
                </c:pt>
                <c:pt idx="36">
                  <c:v>760.66631411951357</c:v>
                </c:pt>
                <c:pt idx="37">
                  <c:v>889.59280803807519</c:v>
                </c:pt>
                <c:pt idx="38">
                  <c:v>345.23650038192608</c:v>
                </c:pt>
                <c:pt idx="39">
                  <c:v>471.29796110229745</c:v>
                </c:pt>
                <c:pt idx="40">
                  <c:v>461.27034490863156</c:v>
                </c:pt>
                <c:pt idx="41">
                  <c:v>391.07703155297025</c:v>
                </c:pt>
                <c:pt idx="42">
                  <c:v>332.34385099006994</c:v>
                </c:pt>
                <c:pt idx="43">
                  <c:v>117.46636112580057</c:v>
                </c:pt>
                <c:pt idx="44">
                  <c:v>22.920265585522063</c:v>
                </c:pt>
                <c:pt idx="45">
                  <c:v>78.7884129502321</c:v>
                </c:pt>
                <c:pt idx="46">
                  <c:v>21.487748986426936</c:v>
                </c:pt>
                <c:pt idx="47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12-4E0E-9AB9-40F563FE7C9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'IA - continous data model (new)'!$AK$4:$AK$16</c:f>
              <c:numCache>
                <c:formatCode>General</c:formatCode>
                <c:ptCount val="13"/>
                <c:pt idx="0">
                  <c:v>766.49167182653457</c:v>
                </c:pt>
                <c:pt idx="1">
                  <c:v>764.01282920374911</c:v>
                </c:pt>
                <c:pt idx="2">
                  <c:v>761.00845958669981</c:v>
                </c:pt>
                <c:pt idx="3">
                  <c:v>754.42031152653476</c:v>
                </c:pt>
                <c:pt idx="4">
                  <c:v>740.19000192064038</c:v>
                </c:pt>
                <c:pt idx="5">
                  <c:v>710.43088246830678</c:v>
                </c:pt>
                <c:pt idx="6">
                  <c:v>652.19980884219331</c:v>
                </c:pt>
                <c:pt idx="7">
                  <c:v>551.76497558410233</c:v>
                </c:pt>
                <c:pt idx="8">
                  <c:v>411.15731436425239</c:v>
                </c:pt>
                <c:pt idx="9">
                  <c:v>262.56661458037951</c:v>
                </c:pt>
                <c:pt idx="10">
                  <c:v>145.6626735143945</c:v>
                </c:pt>
                <c:pt idx="11">
                  <c:v>73.243295324117184</c:v>
                </c:pt>
                <c:pt idx="12">
                  <c:v>34.809992297632739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12-4E0E-9AB9-40F563FE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7775"/>
        <c:axId val="1"/>
      </c:scatterChart>
      <c:valAx>
        <c:axId val="1006327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4724835185022813"/>
              <c:y val="0.856646961585020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1401007330213087"/>
              <c:y val="0.44119156819829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777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387256309300793"/>
          <c:y val="4.8111590296382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757493171581722"/>
          <c:y val="0.18213673469344949"/>
          <c:w val="0.71734898284512094"/>
          <c:h val="0.622014131688950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</c:numCache>
            </c:numRef>
          </c:xVal>
          <c:yVal>
            <c:numRef>
              <c:f>'IA - continous data model (new)'!$C$25:$C$92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719</c:v>
                </c:pt>
                <c:pt idx="24">
                  <c:v>806</c:v>
                </c:pt>
                <c:pt idx="25">
                  <c:v>776</c:v>
                </c:pt>
                <c:pt idx="26">
                  <c:v>771</c:v>
                </c:pt>
                <c:pt idx="27">
                  <c:v>655</c:v>
                </c:pt>
                <c:pt idx="28">
                  <c:v>645</c:v>
                </c:pt>
                <c:pt idx="29">
                  <c:v>771</c:v>
                </c:pt>
                <c:pt idx="30">
                  <c:v>729</c:v>
                </c:pt>
                <c:pt idx="31">
                  <c:v>787</c:v>
                </c:pt>
                <c:pt idx="32">
                  <c:v>892</c:v>
                </c:pt>
                <c:pt idx="33">
                  <c:v>736</c:v>
                </c:pt>
                <c:pt idx="34">
                  <c:v>697</c:v>
                </c:pt>
                <c:pt idx="35">
                  <c:v>718</c:v>
                </c:pt>
                <c:pt idx="36">
                  <c:v>731</c:v>
                </c:pt>
                <c:pt idx="37">
                  <c:v>488</c:v>
                </c:pt>
                <c:pt idx="38">
                  <c:v>81</c:v>
                </c:pt>
                <c:pt idx="39">
                  <c:v>71</c:v>
                </c:pt>
                <c:pt idx="40">
                  <c:v>77</c:v>
                </c:pt>
                <c:pt idx="41">
                  <c:v>113</c:v>
                </c:pt>
                <c:pt idx="42">
                  <c:v>61</c:v>
                </c:pt>
                <c:pt idx="43">
                  <c:v>7</c:v>
                </c:pt>
                <c:pt idx="44">
                  <c:v>14</c:v>
                </c:pt>
                <c:pt idx="45">
                  <c:v>0</c:v>
                </c:pt>
                <c:pt idx="46">
                  <c:v>25</c:v>
                </c:pt>
                <c:pt idx="4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6-4544-9EBB-FE003AB6FD6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(new)'!$AC$20:$AC$32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'IA - continous data model (new)'!$AD$20:$AD$32</c:f>
              <c:numCache>
                <c:formatCode>General</c:formatCode>
                <c:ptCount val="13"/>
                <c:pt idx="0">
                  <c:v>763.07699533595235</c:v>
                </c:pt>
                <c:pt idx="1">
                  <c:v>759.35116095127069</c:v>
                </c:pt>
                <c:pt idx="2">
                  <c:v>754.1904485835546</c:v>
                </c:pt>
                <c:pt idx="3">
                  <c:v>742.07921507278797</c:v>
                </c:pt>
                <c:pt idx="4">
                  <c:v>714.52452036163106</c:v>
                </c:pt>
                <c:pt idx="5">
                  <c:v>656.02691222958856</c:v>
                </c:pt>
                <c:pt idx="6">
                  <c:v>548.24066854488501</c:v>
                </c:pt>
                <c:pt idx="7">
                  <c:v>393.1281265752844</c:v>
                </c:pt>
                <c:pt idx="8">
                  <c:v>234.08380850017898</c:v>
                </c:pt>
                <c:pt idx="9">
                  <c:v>118.73219748440837</c:v>
                </c:pt>
                <c:pt idx="10">
                  <c:v>54.38005238448001</c:v>
                </c:pt>
                <c:pt idx="11">
                  <c:v>23.627430953045842</c:v>
                </c:pt>
                <c:pt idx="12">
                  <c:v>10.019930644074581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6-4544-9EBB-FE003AB6F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37199"/>
        <c:axId val="1"/>
      </c:scatterChart>
      <c:valAx>
        <c:axId val="1006337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65520812703524"/>
              <c:y val="0.88662787831905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3831901015879405E-2"/>
              <c:y val="0.436440854831473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3719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483223456681879"/>
          <c:y val="4.49841477723509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082216126468793"/>
          <c:y val="0.17647627202999225"/>
          <c:w val="0.64822870248925835"/>
          <c:h val="0.5674923257435045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(new)'!$B$25:$B$47,'IA - continous data model (new)'!$B$93:$B$137)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7.4999999999999997E-2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</c:numCache>
            </c:numRef>
          </c:xVal>
          <c:yVal>
            <c:numRef>
              <c:f>('IA - continous data model (new)'!$C$25:$C$47,'IA - continous data model (new)'!$C$93:$C$137)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762.09883071860861</c:v>
                </c:pt>
                <c:pt idx="24">
                  <c:v>946.89347200188024</c:v>
                </c:pt>
                <c:pt idx="25">
                  <c:v>1028.5469181503026</c:v>
                </c:pt>
                <c:pt idx="26">
                  <c:v>677.58035137199602</c:v>
                </c:pt>
                <c:pt idx="27">
                  <c:v>836.58969387155537</c:v>
                </c:pt>
                <c:pt idx="28">
                  <c:v>1011.3567189611611</c:v>
                </c:pt>
                <c:pt idx="29">
                  <c:v>908.21552382631182</c:v>
                </c:pt>
                <c:pt idx="30">
                  <c:v>858.07744285798231</c:v>
                </c:pt>
                <c:pt idx="31">
                  <c:v>1055.7647335331101</c:v>
                </c:pt>
                <c:pt idx="32">
                  <c:v>934.0008226100241</c:v>
                </c:pt>
                <c:pt idx="33">
                  <c:v>756.36876432222812</c:v>
                </c:pt>
                <c:pt idx="34">
                  <c:v>782.15406310594051</c:v>
                </c:pt>
                <c:pt idx="35">
                  <c:v>753.50373112403781</c:v>
                </c:pt>
                <c:pt idx="36">
                  <c:v>760.66631411951357</c:v>
                </c:pt>
                <c:pt idx="37">
                  <c:v>889.59280803807519</c:v>
                </c:pt>
                <c:pt idx="38">
                  <c:v>345.23650038192608</c:v>
                </c:pt>
                <c:pt idx="39">
                  <c:v>471.29796110229745</c:v>
                </c:pt>
                <c:pt idx="40">
                  <c:v>461.27034490863156</c:v>
                </c:pt>
                <c:pt idx="41">
                  <c:v>391.07703155297025</c:v>
                </c:pt>
                <c:pt idx="42">
                  <c:v>332.34385099006994</c:v>
                </c:pt>
                <c:pt idx="43">
                  <c:v>117.46636112580057</c:v>
                </c:pt>
                <c:pt idx="44">
                  <c:v>22.920265585522063</c:v>
                </c:pt>
                <c:pt idx="45">
                  <c:v>78.7884129502321</c:v>
                </c:pt>
                <c:pt idx="46">
                  <c:v>21.487748986426936</c:v>
                </c:pt>
                <c:pt idx="47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A1-4F4A-AEB2-CF6B15F618A0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(new)'!$AJ$20:$AJ$32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'IA - continous data model (new)'!$AK$20:$AK$32</c:f>
              <c:numCache>
                <c:formatCode>General</c:formatCode>
                <c:ptCount val="13"/>
                <c:pt idx="0">
                  <c:v>763.07699533595235</c:v>
                </c:pt>
                <c:pt idx="1">
                  <c:v>762.96406905816593</c:v>
                </c:pt>
                <c:pt idx="2">
                  <c:v>762.72029029260273</c:v>
                </c:pt>
                <c:pt idx="3">
                  <c:v>761.95103255740617</c:v>
                </c:pt>
                <c:pt idx="4">
                  <c:v>759.53053397829331</c:v>
                </c:pt>
                <c:pt idx="5">
                  <c:v>751.98241947354268</c:v>
                </c:pt>
                <c:pt idx="6">
                  <c:v>729.0881748545811</c:v>
                </c:pt>
                <c:pt idx="7">
                  <c:v>665.10552678246506</c:v>
                </c:pt>
                <c:pt idx="8">
                  <c:v>520.71589389632788</c:v>
                </c:pt>
                <c:pt idx="9">
                  <c:v>308.85433047606062</c:v>
                </c:pt>
                <c:pt idx="10">
                  <c:v>135.1307890823858</c:v>
                </c:pt>
                <c:pt idx="11">
                  <c:v>48.655649223555699</c:v>
                </c:pt>
                <c:pt idx="12">
                  <c:v>16.100260496399002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A1-4F4A-AEB2-CF6B15F61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9759"/>
        <c:axId val="1"/>
      </c:scatterChart>
      <c:valAx>
        <c:axId val="100632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118890652402683"/>
              <c:y val="0.827016255199375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749521197058054"/>
              <c:y val="0.404857329951158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97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196329769887199"/>
          <c:y val="4.6933202179853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8412256239788752"/>
          <c:w val="0.71648667999372884"/>
          <c:h val="0.6137418746596251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</c:numCache>
            </c:numRef>
          </c:xVal>
          <c:yVal>
            <c:numRef>
              <c:f>'IA - continous data model (new)'!$C$25:$C$92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719</c:v>
                </c:pt>
                <c:pt idx="24">
                  <c:v>806</c:v>
                </c:pt>
                <c:pt idx="25">
                  <c:v>776</c:v>
                </c:pt>
                <c:pt idx="26">
                  <c:v>771</c:v>
                </c:pt>
                <c:pt idx="27">
                  <c:v>655</c:v>
                </c:pt>
                <c:pt idx="28">
                  <c:v>645</c:v>
                </c:pt>
                <c:pt idx="29">
                  <c:v>771</c:v>
                </c:pt>
                <c:pt idx="30">
                  <c:v>729</c:v>
                </c:pt>
                <c:pt idx="31">
                  <c:v>787</c:v>
                </c:pt>
                <c:pt idx="32">
                  <c:v>892</c:v>
                </c:pt>
                <c:pt idx="33">
                  <c:v>736</c:v>
                </c:pt>
                <c:pt idx="34">
                  <c:v>697</c:v>
                </c:pt>
                <c:pt idx="35">
                  <c:v>718</c:v>
                </c:pt>
                <c:pt idx="36">
                  <c:v>731</c:v>
                </c:pt>
                <c:pt idx="37">
                  <c:v>488</c:v>
                </c:pt>
                <c:pt idx="38">
                  <c:v>81</c:v>
                </c:pt>
                <c:pt idx="39">
                  <c:v>71</c:v>
                </c:pt>
                <c:pt idx="40">
                  <c:v>77</c:v>
                </c:pt>
                <c:pt idx="41">
                  <c:v>113</c:v>
                </c:pt>
                <c:pt idx="42">
                  <c:v>61</c:v>
                </c:pt>
                <c:pt idx="43">
                  <c:v>7</c:v>
                </c:pt>
                <c:pt idx="44">
                  <c:v>14</c:v>
                </c:pt>
                <c:pt idx="45">
                  <c:v>0</c:v>
                </c:pt>
                <c:pt idx="46">
                  <c:v>25</c:v>
                </c:pt>
                <c:pt idx="4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5-4F07-961A-5DB01D6B2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(new)'!$AC$37:$AC$49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continous data model (new)'!$AD$37:$AD$49</c:f>
              <c:numCache>
                <c:formatCode>General</c:formatCode>
                <c:ptCount val="13"/>
                <c:pt idx="0">
                  <c:v>761.68552201105672</c:v>
                </c:pt>
                <c:pt idx="1">
                  <c:v>760.09983356296152</c:v>
                </c:pt>
                <c:pt idx="2">
                  <c:v>757.37272997288426</c:v>
                </c:pt>
                <c:pt idx="3">
                  <c:v>750.02742604402579</c:v>
                </c:pt>
                <c:pt idx="4">
                  <c:v>730.68408959483338</c:v>
                </c:pt>
                <c:pt idx="5">
                  <c:v>682.62887462320373</c:v>
                </c:pt>
                <c:pt idx="6">
                  <c:v>578.73453218368104</c:v>
                </c:pt>
                <c:pt idx="7">
                  <c:v>408.8723732765763</c:v>
                </c:pt>
                <c:pt idx="8">
                  <c:v>227.00511628030867</c:v>
                </c:pt>
                <c:pt idx="9">
                  <c:v>102.52523683115191</c:v>
                </c:pt>
                <c:pt idx="10">
                  <c:v>41.062577422948074</c:v>
                </c:pt>
                <c:pt idx="11">
                  <c:v>15.575407535348987</c:v>
                </c:pt>
                <c:pt idx="12" formatCode="0.00">
                  <c:v>5.7809846385628028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05-4F07-961A-5DB01D6B2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25791"/>
        <c:axId val="1"/>
      </c:scatterChart>
      <c:valAx>
        <c:axId val="100632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80900102452638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33229558583264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63257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963543336135521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540876491508291"/>
          <c:w val="0.71648667999372884"/>
          <c:h val="0.5900578391553483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</c:numCache>
            </c:numRef>
          </c:xVal>
          <c:yVal>
            <c:numRef>
              <c:f>'IA - continous data model (new)'!$C$25:$C$92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719</c:v>
                </c:pt>
                <c:pt idx="24">
                  <c:v>806</c:v>
                </c:pt>
                <c:pt idx="25">
                  <c:v>776</c:v>
                </c:pt>
                <c:pt idx="26">
                  <c:v>771</c:v>
                </c:pt>
                <c:pt idx="27">
                  <c:v>655</c:v>
                </c:pt>
                <c:pt idx="28">
                  <c:v>645</c:v>
                </c:pt>
                <c:pt idx="29">
                  <c:v>771</c:v>
                </c:pt>
                <c:pt idx="30">
                  <c:v>729</c:v>
                </c:pt>
                <c:pt idx="31">
                  <c:v>787</c:v>
                </c:pt>
                <c:pt idx="32">
                  <c:v>892</c:v>
                </c:pt>
                <c:pt idx="33">
                  <c:v>736</c:v>
                </c:pt>
                <c:pt idx="34">
                  <c:v>697</c:v>
                </c:pt>
                <c:pt idx="35">
                  <c:v>718</c:v>
                </c:pt>
                <c:pt idx="36">
                  <c:v>731</c:v>
                </c:pt>
                <c:pt idx="37">
                  <c:v>488</c:v>
                </c:pt>
                <c:pt idx="38">
                  <c:v>81</c:v>
                </c:pt>
                <c:pt idx="39">
                  <c:v>71</c:v>
                </c:pt>
                <c:pt idx="40">
                  <c:v>77</c:v>
                </c:pt>
                <c:pt idx="41">
                  <c:v>113</c:v>
                </c:pt>
                <c:pt idx="42">
                  <c:v>61</c:v>
                </c:pt>
                <c:pt idx="43">
                  <c:v>7</c:v>
                </c:pt>
                <c:pt idx="44">
                  <c:v>14</c:v>
                </c:pt>
                <c:pt idx="45">
                  <c:v>0</c:v>
                </c:pt>
                <c:pt idx="46">
                  <c:v>25</c:v>
                </c:pt>
                <c:pt idx="4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BB-453D-8EDE-017667F6197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(new)'!$AC$54:$AC$66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continous data model (new)'!$AD$54:$AD$66</c:f>
              <c:numCache>
                <c:formatCode>General</c:formatCode>
                <c:ptCount val="13"/>
                <c:pt idx="0">
                  <c:v>765.45250252406368</c:v>
                </c:pt>
                <c:pt idx="1">
                  <c:v>763.89934022265356</c:v>
                </c:pt>
                <c:pt idx="2">
                  <c:v>761.0932797428062</c:v>
                </c:pt>
                <c:pt idx="3">
                  <c:v>753.29824030587429</c:v>
                </c:pt>
                <c:pt idx="4">
                  <c:v>732.17380596012094</c:v>
                </c:pt>
                <c:pt idx="5">
                  <c:v>678.56912650638731</c:v>
                </c:pt>
                <c:pt idx="6">
                  <c:v>562.54766906536747</c:v>
                </c:pt>
                <c:pt idx="7">
                  <c:v>379.67559966334187</c:v>
                </c:pt>
                <c:pt idx="8">
                  <c:v>198.1860542951282</c:v>
                </c:pt>
                <c:pt idx="9">
                  <c:v>84.457712029626464</c:v>
                </c:pt>
                <c:pt idx="10">
                  <c:v>32.278411969906905</c:v>
                </c:pt>
                <c:pt idx="11">
                  <c:v>11.77871705360822</c:v>
                </c:pt>
                <c:pt idx="12" formatCode="0.00">
                  <c:v>4.2231802398434759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BB-453D-8EDE-017667F61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661007"/>
        <c:axId val="1"/>
      </c:scatterChart>
      <c:valAx>
        <c:axId val="1007661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830951318695273"/>
              <c:y val="0.873592125502723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6276071614614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766100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483223456681879"/>
          <c:y val="4.77957532214818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127757727003689"/>
          <c:y val="0.20588939849253712"/>
          <c:w val="0.66777328648390932"/>
          <c:h val="0.55516605664951979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(new)'!$B$25:$B$47,'IA - continous data model (new)'!$B$93:$B$137)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7.4999999999999997E-2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</c:numCache>
            </c:numRef>
          </c:xVal>
          <c:yVal>
            <c:numRef>
              <c:f>('IA - continous data model (new)'!$C$25:$C$47,'IA - continous data model (new)'!$C$93:$C$137)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762.09883071860861</c:v>
                </c:pt>
                <c:pt idx="24">
                  <c:v>946.89347200188024</c:v>
                </c:pt>
                <c:pt idx="25">
                  <c:v>1028.5469181503026</c:v>
                </c:pt>
                <c:pt idx="26">
                  <c:v>677.58035137199602</c:v>
                </c:pt>
                <c:pt idx="27">
                  <c:v>836.58969387155537</c:v>
                </c:pt>
                <c:pt idx="28">
                  <c:v>1011.3567189611611</c:v>
                </c:pt>
                <c:pt idx="29">
                  <c:v>908.21552382631182</c:v>
                </c:pt>
                <c:pt idx="30">
                  <c:v>858.07744285798231</c:v>
                </c:pt>
                <c:pt idx="31">
                  <c:v>1055.7647335331101</c:v>
                </c:pt>
                <c:pt idx="32">
                  <c:v>934.0008226100241</c:v>
                </c:pt>
                <c:pt idx="33">
                  <c:v>756.36876432222812</c:v>
                </c:pt>
                <c:pt idx="34">
                  <c:v>782.15406310594051</c:v>
                </c:pt>
                <c:pt idx="35">
                  <c:v>753.50373112403781</c:v>
                </c:pt>
                <c:pt idx="36">
                  <c:v>760.66631411951357</c:v>
                </c:pt>
                <c:pt idx="37">
                  <c:v>889.59280803807519</c:v>
                </c:pt>
                <c:pt idx="38">
                  <c:v>345.23650038192608</c:v>
                </c:pt>
                <c:pt idx="39">
                  <c:v>471.29796110229745</c:v>
                </c:pt>
                <c:pt idx="40">
                  <c:v>461.27034490863156</c:v>
                </c:pt>
                <c:pt idx="41">
                  <c:v>391.07703155297025</c:v>
                </c:pt>
                <c:pt idx="42">
                  <c:v>332.34385099006994</c:v>
                </c:pt>
                <c:pt idx="43">
                  <c:v>117.46636112580057</c:v>
                </c:pt>
                <c:pt idx="44">
                  <c:v>22.920265585522063</c:v>
                </c:pt>
                <c:pt idx="45">
                  <c:v>78.7884129502321</c:v>
                </c:pt>
                <c:pt idx="46">
                  <c:v>21.487748986426936</c:v>
                </c:pt>
                <c:pt idx="47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3-4C97-8A8B-E6025A6E90E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(new)'!$AJ$38:$AJ$50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'IA - continous data model (new)'!$AK$38:$AK$50</c:f>
              <c:numCache>
                <c:formatCode>General</c:formatCode>
                <c:ptCount val="13"/>
                <c:pt idx="0">
                  <c:v>761.68552201105672</c:v>
                </c:pt>
                <c:pt idx="1">
                  <c:v>761.06780765554265</c:v>
                </c:pt>
                <c:pt idx="2">
                  <c:v>760.12940624940677</c:v>
                </c:pt>
                <c:pt idx="3">
                  <c:v>757.77276045332701</c:v>
                </c:pt>
                <c:pt idx="4">
                  <c:v>751.89309116878769</c:v>
                </c:pt>
                <c:pt idx="5">
                  <c:v>737.46055252065923</c:v>
                </c:pt>
                <c:pt idx="6">
                  <c:v>703.40543524584871</c:v>
                </c:pt>
                <c:pt idx="7">
                  <c:v>630.02331847872813</c:v>
                </c:pt>
                <c:pt idx="8">
                  <c:v>498.77847627450956</c:v>
                </c:pt>
                <c:pt idx="9">
                  <c:v>326.97545433837172</c:v>
                </c:pt>
                <c:pt idx="10">
                  <c:v>174.96671486355157</c:v>
                </c:pt>
                <c:pt idx="11">
                  <c:v>80.533977364108381</c:v>
                </c:pt>
                <c:pt idx="12" formatCode="0.00">
                  <c:v>34.105629157150148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83-4C97-8A8B-E6025A6E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651087"/>
        <c:axId val="1"/>
      </c:scatterChart>
      <c:valAx>
        <c:axId val="1007651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141661452670129"/>
              <c:y val="0.845617172380063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7950627975929521E-2"/>
              <c:y val="0.4228085861900315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765108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8962285903172356"/>
          <c:y val="5.000161396247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052685826043642"/>
          <c:y val="0.23462295782393253"/>
          <c:w val="0.66885257467112547"/>
          <c:h val="0.515401251613228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(new)'!$B$25:$B$47,'IA - continous data model (new)'!$B$93:$B$137)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7.4999999999999997E-2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</c:numCache>
            </c:numRef>
          </c:xVal>
          <c:yVal>
            <c:numRef>
              <c:f>('IA - continous data model (new)'!$C$25:$C$47,'IA - continous data model (new)'!$C$93:$C$137)</c:f>
              <c:numCache>
                <c:formatCode>0.00</c:formatCode>
                <c:ptCount val="68"/>
                <c:pt idx="0">
                  <c:v>797</c:v>
                </c:pt>
                <c:pt idx="1">
                  <c:v>815</c:v>
                </c:pt>
                <c:pt idx="2">
                  <c:v>703</c:v>
                </c:pt>
                <c:pt idx="3">
                  <c:v>733</c:v>
                </c:pt>
                <c:pt idx="4">
                  <c:v>860.9424760561725</c:v>
                </c:pt>
                <c:pt idx="5">
                  <c:v>966.94870438921203</c:v>
                </c:pt>
                <c:pt idx="6">
                  <c:v>842.31976026793586</c:v>
                </c:pt>
                <c:pt idx="7">
                  <c:v>840.88724366884071</c:v>
                </c:pt>
                <c:pt idx="8">
                  <c:v>773.5589635113696</c:v>
                </c:pt>
                <c:pt idx="9">
                  <c:v>848</c:v>
                </c:pt>
                <c:pt idx="10">
                  <c:v>872</c:v>
                </c:pt>
                <c:pt idx="11">
                  <c:v>888</c:v>
                </c:pt>
                <c:pt idx="12">
                  <c:v>749</c:v>
                </c:pt>
                <c:pt idx="13">
                  <c:v>909</c:v>
                </c:pt>
                <c:pt idx="14">
                  <c:v>767.8288971149891</c:v>
                </c:pt>
                <c:pt idx="15">
                  <c:v>806.50684529055764</c:v>
                </c:pt>
                <c:pt idx="16">
                  <c:v>774.99148011046475</c:v>
                </c:pt>
                <c:pt idx="17">
                  <c:v>795.04671249779665</c:v>
                </c:pt>
                <c:pt idx="18">
                  <c:v>697.6355837593278</c:v>
                </c:pt>
                <c:pt idx="23">
                  <c:v>762.09883071860861</c:v>
                </c:pt>
                <c:pt idx="24">
                  <c:v>946.89347200188024</c:v>
                </c:pt>
                <c:pt idx="25">
                  <c:v>1028.5469181503026</c:v>
                </c:pt>
                <c:pt idx="26">
                  <c:v>677.58035137199602</c:v>
                </c:pt>
                <c:pt idx="27">
                  <c:v>836.58969387155537</c:v>
                </c:pt>
                <c:pt idx="28">
                  <c:v>1011.3567189611611</c:v>
                </c:pt>
                <c:pt idx="29">
                  <c:v>908.21552382631182</c:v>
                </c:pt>
                <c:pt idx="30">
                  <c:v>858.07744285798231</c:v>
                </c:pt>
                <c:pt idx="31">
                  <c:v>1055.7647335331101</c:v>
                </c:pt>
                <c:pt idx="32">
                  <c:v>934.0008226100241</c:v>
                </c:pt>
                <c:pt idx="33">
                  <c:v>756.36876432222812</c:v>
                </c:pt>
                <c:pt idx="34">
                  <c:v>782.15406310594051</c:v>
                </c:pt>
                <c:pt idx="35">
                  <c:v>753.50373112403781</c:v>
                </c:pt>
                <c:pt idx="36">
                  <c:v>760.66631411951357</c:v>
                </c:pt>
                <c:pt idx="37">
                  <c:v>889.59280803807519</c:v>
                </c:pt>
                <c:pt idx="38">
                  <c:v>345.23650038192608</c:v>
                </c:pt>
                <c:pt idx="39">
                  <c:v>471.29796110229745</c:v>
                </c:pt>
                <c:pt idx="40">
                  <c:v>461.27034490863156</c:v>
                </c:pt>
                <c:pt idx="41">
                  <c:v>391.07703155297025</c:v>
                </c:pt>
                <c:pt idx="42">
                  <c:v>332.34385099006994</c:v>
                </c:pt>
                <c:pt idx="43">
                  <c:v>117.46636112580057</c:v>
                </c:pt>
                <c:pt idx="44">
                  <c:v>22.920265585522063</c:v>
                </c:pt>
                <c:pt idx="45">
                  <c:v>78.7884129502321</c:v>
                </c:pt>
                <c:pt idx="46">
                  <c:v>21.487748986426936</c:v>
                </c:pt>
                <c:pt idx="47">
                  <c:v>91.681062342088254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3-4802-9FF6-58E3DD08139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(new)'!$AJ$54:$AJ$66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'IA - continous data model (new)'!$AK$54:$AK$66</c:f>
              <c:numCache>
                <c:formatCode>General</c:formatCode>
                <c:ptCount val="13"/>
                <c:pt idx="0">
                  <c:v>765.45250252406368</c:v>
                </c:pt>
                <c:pt idx="1">
                  <c:v>765.40945808064646</c:v>
                </c:pt>
                <c:pt idx="2">
                  <c:v>765.29509282925585</c:v>
                </c:pt>
                <c:pt idx="3">
                  <c:v>764.87709772229744</c:v>
                </c:pt>
                <c:pt idx="4">
                  <c:v>763.35217970559017</c:v>
                </c:pt>
                <c:pt idx="5">
                  <c:v>757.82627017327877</c:v>
                </c:pt>
                <c:pt idx="6">
                  <c:v>738.27932901803479</c:v>
                </c:pt>
                <c:pt idx="7">
                  <c:v>674.63532379962953</c:v>
                </c:pt>
                <c:pt idx="8">
                  <c:v>512.91588675229093</c:v>
                </c:pt>
                <c:pt idx="9">
                  <c:v>273.30104573218887</c:v>
                </c:pt>
                <c:pt idx="10">
                  <c:v>100.9002771087309</c:v>
                </c:pt>
                <c:pt idx="11">
                  <c:v>30.509670992086932</c:v>
                </c:pt>
                <c:pt idx="12" formatCode="0.00">
                  <c:v>8.5905577021024797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F3-4802-9FF6-58E3DD08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659519"/>
        <c:axId val="1"/>
      </c:scatterChart>
      <c:valAx>
        <c:axId val="1007659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599085969282677"/>
              <c:y val="0.838488603370775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76651432821378E-2"/>
              <c:y val="0.4423219696680695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765951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32155438889161475"/>
          <c:y val="4.16681550297481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332123055787255"/>
          <c:y val="0.15530857783815233"/>
          <c:w val="0.5852289877827388"/>
          <c:h val="0.53789800129311294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(new)'!$E$44:$E$88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'CA - binary data model (new)'!$F$44:$F$88</c:f>
              <c:numCache>
                <c:formatCode>0.00</c:formatCode>
                <c:ptCount val="45"/>
                <c:pt idx="0">
                  <c:v>0.95610720053704534</c:v>
                </c:pt>
                <c:pt idx="1">
                  <c:v>0.95610720053704534</c:v>
                </c:pt>
                <c:pt idx="2">
                  <c:v>0.95610720053704534</c:v>
                </c:pt>
                <c:pt idx="3">
                  <c:v>0.95610720053704534</c:v>
                </c:pt>
                <c:pt idx="4">
                  <c:v>0.95610720053704534</c:v>
                </c:pt>
                <c:pt idx="5">
                  <c:v>0.95610720053704534</c:v>
                </c:pt>
                <c:pt idx="6">
                  <c:v>0.95610720053704534</c:v>
                </c:pt>
                <c:pt idx="7">
                  <c:v>0.95610720053704534</c:v>
                </c:pt>
                <c:pt idx="8">
                  <c:v>0.95610720053704534</c:v>
                </c:pt>
                <c:pt idx="9">
                  <c:v>0.95610720053704534</c:v>
                </c:pt>
                <c:pt idx="10">
                  <c:v>0.95610720053704534</c:v>
                </c:pt>
                <c:pt idx="11">
                  <c:v>0.95610720053704534</c:v>
                </c:pt>
                <c:pt idx="12">
                  <c:v>0.95610720053704534</c:v>
                </c:pt>
                <c:pt idx="13">
                  <c:v>0.95610720053704534</c:v>
                </c:pt>
                <c:pt idx="14">
                  <c:v>0.95610720053704534</c:v>
                </c:pt>
                <c:pt idx="15">
                  <c:v>0.95610720053704534</c:v>
                </c:pt>
                <c:pt idx="16">
                  <c:v>0.95610720053704534</c:v>
                </c:pt>
                <c:pt idx="17">
                  <c:v>0.95610720053704534</c:v>
                </c:pt>
                <c:pt idx="18">
                  <c:v>0.95610720053704534</c:v>
                </c:pt>
                <c:pt idx="19">
                  <c:v>0.95610720053704534</c:v>
                </c:pt>
                <c:pt idx="20">
                  <c:v>0.11985414620898098</c:v>
                </c:pt>
                <c:pt idx="21">
                  <c:v>0.11985414620898098</c:v>
                </c:pt>
                <c:pt idx="22">
                  <c:v>0.11985414620898098</c:v>
                </c:pt>
                <c:pt idx="23">
                  <c:v>0.11985414620898098</c:v>
                </c:pt>
                <c:pt idx="24">
                  <c:v>0.11985414620898098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A-4F02-819F-39781170A4E8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(new)'!$E$89:$E$133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0.5</c:v>
                </c:pt>
                <c:pt idx="19">
                  <c:v>0.4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0.7</c:v>
                </c:pt>
              </c:numCache>
            </c:numRef>
          </c:xVal>
          <c:yVal>
            <c:numRef>
              <c:f>'CA - binary data model (new)'!$F$89:$F$133</c:f>
              <c:numCache>
                <c:formatCode>0.00</c:formatCode>
                <c:ptCount val="45"/>
                <c:pt idx="0">
                  <c:v>0.94764341029552901</c:v>
                </c:pt>
                <c:pt idx="1">
                  <c:v>0.94764341029552901</c:v>
                </c:pt>
                <c:pt idx="2">
                  <c:v>0.94764341029552901</c:v>
                </c:pt>
                <c:pt idx="3">
                  <c:v>0.94764341029552901</c:v>
                </c:pt>
                <c:pt idx="4">
                  <c:v>0.94764341029552901</c:v>
                </c:pt>
                <c:pt idx="5">
                  <c:v>0.93034852852460381</c:v>
                </c:pt>
                <c:pt idx="6">
                  <c:v>0.93034852852460381</c:v>
                </c:pt>
                <c:pt idx="7">
                  <c:v>0.93034852852460381</c:v>
                </c:pt>
                <c:pt idx="8">
                  <c:v>0.93034852852460381</c:v>
                </c:pt>
                <c:pt idx="9">
                  <c:v>0.93034852852460381</c:v>
                </c:pt>
                <c:pt idx="10">
                  <c:v>0.88056072977805888</c:v>
                </c:pt>
                <c:pt idx="11">
                  <c:v>0.88056072977805888</c:v>
                </c:pt>
                <c:pt idx="12">
                  <c:v>0.88056072977805888</c:v>
                </c:pt>
                <c:pt idx="13">
                  <c:v>0.88056072977805888</c:v>
                </c:pt>
                <c:pt idx="14">
                  <c:v>0.88056072977805888</c:v>
                </c:pt>
                <c:pt idx="15">
                  <c:v>0.7555144859879741</c:v>
                </c:pt>
                <c:pt idx="16">
                  <c:v>0.7555144859879741</c:v>
                </c:pt>
                <c:pt idx="17">
                  <c:v>0.7555144859879741</c:v>
                </c:pt>
                <c:pt idx="18">
                  <c:v>0.7555144859879741</c:v>
                </c:pt>
                <c:pt idx="19">
                  <c:v>0.7555144859879741</c:v>
                </c:pt>
                <c:pt idx="20">
                  <c:v>0.52579689161192633</c:v>
                </c:pt>
                <c:pt idx="21">
                  <c:v>0.52579689161192633</c:v>
                </c:pt>
                <c:pt idx="22">
                  <c:v>0.52579689161192633</c:v>
                </c:pt>
                <c:pt idx="23">
                  <c:v>0.52579689161192633</c:v>
                </c:pt>
                <c:pt idx="24">
                  <c:v>0.52579689161192633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4A-4F02-819F-39781170A4E8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(new)'!$E$134:$E$223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0.7</c:v>
                </c:pt>
                <c:pt idx="15">
                  <c:v>0.8</c:v>
                </c:pt>
                <c:pt idx="16">
                  <c:v>0.7</c:v>
                </c:pt>
                <c:pt idx="17">
                  <c:v>0.8</c:v>
                </c:pt>
                <c:pt idx="18">
                  <c:v>0.6</c:v>
                </c:pt>
                <c:pt idx="19">
                  <c:v>1</c:v>
                </c:pt>
                <c:pt idx="20">
                  <c:v>0.7</c:v>
                </c:pt>
                <c:pt idx="21">
                  <c:v>0.8</c:v>
                </c:pt>
                <c:pt idx="22">
                  <c:v>0.1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0.4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0.6</c:v>
                </c:pt>
                <c:pt idx="71">
                  <c:v>0.5</c:v>
                </c:pt>
                <c:pt idx="72">
                  <c:v>0.5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'CA - binary data model (new)'!$F$134:$F$223</c:f>
              <c:numCache>
                <c:formatCode>0.00</c:formatCode>
                <c:ptCount val="90"/>
                <c:pt idx="0">
                  <c:v>0.9506556081214157</c:v>
                </c:pt>
                <c:pt idx="1">
                  <c:v>0.9506556081214157</c:v>
                </c:pt>
                <c:pt idx="2">
                  <c:v>0.9506556081214157</c:v>
                </c:pt>
                <c:pt idx="3">
                  <c:v>0.9506556081214157</c:v>
                </c:pt>
                <c:pt idx="4">
                  <c:v>0.9506556081214157</c:v>
                </c:pt>
                <c:pt idx="5">
                  <c:v>0.9389622409376952</c:v>
                </c:pt>
                <c:pt idx="6">
                  <c:v>0.9389622409376952</c:v>
                </c:pt>
                <c:pt idx="7">
                  <c:v>0.9389622409376952</c:v>
                </c:pt>
                <c:pt idx="8">
                  <c:v>0.9389622409376952</c:v>
                </c:pt>
                <c:pt idx="9">
                  <c:v>0.9389622409376952</c:v>
                </c:pt>
                <c:pt idx="10">
                  <c:v>0.90219347825308582</c:v>
                </c:pt>
                <c:pt idx="11">
                  <c:v>0.90219347825308582</c:v>
                </c:pt>
                <c:pt idx="12">
                  <c:v>0.90219347825308582</c:v>
                </c:pt>
                <c:pt idx="13">
                  <c:v>0.90219347825308582</c:v>
                </c:pt>
                <c:pt idx="14">
                  <c:v>0.90219347825308582</c:v>
                </c:pt>
                <c:pt idx="15">
                  <c:v>0.7919102989905118</c:v>
                </c:pt>
                <c:pt idx="16">
                  <c:v>0.7919102989905118</c:v>
                </c:pt>
                <c:pt idx="17">
                  <c:v>0.7919102989905118</c:v>
                </c:pt>
                <c:pt idx="18">
                  <c:v>0.7919102989905118</c:v>
                </c:pt>
                <c:pt idx="19">
                  <c:v>0.7919102989905118</c:v>
                </c:pt>
                <c:pt idx="20">
                  <c:v>0.52452827985683559</c:v>
                </c:pt>
                <c:pt idx="21">
                  <c:v>0.52452827985683559</c:v>
                </c:pt>
                <c:pt idx="22">
                  <c:v>0.52452827985683559</c:v>
                </c:pt>
                <c:pt idx="23">
                  <c:v>0.52452827985683559</c:v>
                </c:pt>
                <c:pt idx="24">
                  <c:v>0.52452827985683559</c:v>
                </c:pt>
                <c:pt idx="25">
                  <c:v>0.95514426484443105</c:v>
                </c:pt>
                <c:pt idx="26">
                  <c:v>0.95514426484443105</c:v>
                </c:pt>
                <c:pt idx="27">
                  <c:v>0.95514426484443105</c:v>
                </c:pt>
                <c:pt idx="28">
                  <c:v>0.95514426484443105</c:v>
                </c:pt>
                <c:pt idx="29">
                  <c:v>0.95514426484443105</c:v>
                </c:pt>
                <c:pt idx="30">
                  <c:v>0.95286452430689872</c:v>
                </c:pt>
                <c:pt idx="31">
                  <c:v>0.95286452430689872</c:v>
                </c:pt>
                <c:pt idx="32">
                  <c:v>0.95286452430689872</c:v>
                </c:pt>
                <c:pt idx="33">
                  <c:v>0.95286452430689872</c:v>
                </c:pt>
                <c:pt idx="34">
                  <c:v>0.95286452430689872</c:v>
                </c:pt>
                <c:pt idx="35">
                  <c:v>0.94414207718180987</c:v>
                </c:pt>
                <c:pt idx="36">
                  <c:v>0.94414207718180987</c:v>
                </c:pt>
                <c:pt idx="37">
                  <c:v>0.94414207718180987</c:v>
                </c:pt>
                <c:pt idx="38">
                  <c:v>0.94414207718180987</c:v>
                </c:pt>
                <c:pt idx="39">
                  <c:v>0.94414207718180987</c:v>
                </c:pt>
                <c:pt idx="40">
                  <c:v>0.9012141000067655</c:v>
                </c:pt>
                <c:pt idx="41">
                  <c:v>0.9012141000067655</c:v>
                </c:pt>
                <c:pt idx="42">
                  <c:v>0.9012141000067655</c:v>
                </c:pt>
                <c:pt idx="43">
                  <c:v>0.9012141000067655</c:v>
                </c:pt>
                <c:pt idx="44">
                  <c:v>0.9012141000067655</c:v>
                </c:pt>
                <c:pt idx="45">
                  <c:v>0.51443509172198487</c:v>
                </c:pt>
                <c:pt idx="46">
                  <c:v>0.51443509172198487</c:v>
                </c:pt>
                <c:pt idx="47">
                  <c:v>0.51443509172198487</c:v>
                </c:pt>
                <c:pt idx="48">
                  <c:v>0.51443509172198487</c:v>
                </c:pt>
                <c:pt idx="49">
                  <c:v>0.51443509172198487</c:v>
                </c:pt>
                <c:pt idx="50">
                  <c:v>0.95320975079462311</c:v>
                </c:pt>
                <c:pt idx="51">
                  <c:v>0.95320975079462311</c:v>
                </c:pt>
                <c:pt idx="52">
                  <c:v>0.95320975079462311</c:v>
                </c:pt>
                <c:pt idx="53">
                  <c:v>0.95320975079462311</c:v>
                </c:pt>
                <c:pt idx="54">
                  <c:v>0.95320975079462311</c:v>
                </c:pt>
                <c:pt idx="55">
                  <c:v>0.94668175747758565</c:v>
                </c:pt>
                <c:pt idx="56">
                  <c:v>0.94668175747758565</c:v>
                </c:pt>
                <c:pt idx="57">
                  <c:v>0.94668175747758565</c:v>
                </c:pt>
                <c:pt idx="58">
                  <c:v>0.94668175747758565</c:v>
                </c:pt>
                <c:pt idx="59">
                  <c:v>0.94668175747758565</c:v>
                </c:pt>
                <c:pt idx="60">
                  <c:v>0.92410963309614957</c:v>
                </c:pt>
                <c:pt idx="61">
                  <c:v>0.92410963309614957</c:v>
                </c:pt>
                <c:pt idx="62">
                  <c:v>0.92410963309614957</c:v>
                </c:pt>
                <c:pt idx="63">
                  <c:v>0.92410963309614957</c:v>
                </c:pt>
                <c:pt idx="64">
                  <c:v>0.92410963309614957</c:v>
                </c:pt>
                <c:pt idx="65">
                  <c:v>0.83979412119718666</c:v>
                </c:pt>
                <c:pt idx="66">
                  <c:v>0.83979412119718666</c:v>
                </c:pt>
                <c:pt idx="67">
                  <c:v>0.83979412119718666</c:v>
                </c:pt>
                <c:pt idx="68">
                  <c:v>0.83979412119718666</c:v>
                </c:pt>
                <c:pt idx="69">
                  <c:v>0.83979412119718666</c:v>
                </c:pt>
                <c:pt idx="70">
                  <c:v>0.52199546337407554</c:v>
                </c:pt>
                <c:pt idx="71">
                  <c:v>0.52199546337407554</c:v>
                </c:pt>
                <c:pt idx="72">
                  <c:v>0.52199546337407554</c:v>
                </c:pt>
                <c:pt idx="73">
                  <c:v>0.52199546337407554</c:v>
                </c:pt>
                <c:pt idx="74">
                  <c:v>0.52199546337407554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4A-4F02-819F-39781170A4E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4A-4F02-819F-39781170A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6559"/>
        <c:axId val="1"/>
      </c:scatterChart>
      <c:valAx>
        <c:axId val="1010816559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4133653893332"/>
              <c:y val="0.829575086501350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0035228889652125E-2"/>
              <c:y val="0.36364935298689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655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388597222903679"/>
          <c:y val="0.58335417041647464"/>
          <c:w val="0.17363937000147195"/>
          <c:h val="0.185612690587060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4769778589105947"/>
          <c:y val="4.94313785467185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77022369275453"/>
          <c:y val="0.28518103007722262"/>
          <c:w val="0.63079262724306651"/>
          <c:h val="0.4296727519830154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(new)'!$F$226:$F$315</c:f>
              <c:numCache>
                <c:formatCode>General</c:formatCode>
                <c:ptCount val="90"/>
                <c:pt idx="0">
                  <c:v>5.771796494334918E-2</c:v>
                </c:pt>
                <c:pt idx="1">
                  <c:v>5.771796494334918E-2</c:v>
                </c:pt>
                <c:pt idx="2">
                  <c:v>5.771796494334918E-2</c:v>
                </c:pt>
                <c:pt idx="3">
                  <c:v>5.771796494334918E-2</c:v>
                </c:pt>
                <c:pt idx="4">
                  <c:v>5.771796494334918E-2</c:v>
                </c:pt>
                <c:pt idx="5">
                  <c:v>0.11543592988669836</c:v>
                </c:pt>
                <c:pt idx="6">
                  <c:v>0.11543592988669836</c:v>
                </c:pt>
                <c:pt idx="7">
                  <c:v>0.11543592988669836</c:v>
                </c:pt>
                <c:pt idx="8">
                  <c:v>0.11543592988669836</c:v>
                </c:pt>
                <c:pt idx="9">
                  <c:v>0.11543592988669836</c:v>
                </c:pt>
                <c:pt idx="10">
                  <c:v>0.23087185977339672</c:v>
                </c:pt>
                <c:pt idx="11">
                  <c:v>0.23087185977339672</c:v>
                </c:pt>
                <c:pt idx="12">
                  <c:v>0.23087185977339672</c:v>
                </c:pt>
                <c:pt idx="13">
                  <c:v>0.23087185977339672</c:v>
                </c:pt>
                <c:pt idx="14">
                  <c:v>0.23087185977339672</c:v>
                </c:pt>
                <c:pt idx="15">
                  <c:v>0.46174371954679344</c:v>
                </c:pt>
                <c:pt idx="16">
                  <c:v>0.46174371954679344</c:v>
                </c:pt>
                <c:pt idx="17">
                  <c:v>0.46174371954679344</c:v>
                </c:pt>
                <c:pt idx="18">
                  <c:v>0.46174371954679344</c:v>
                </c:pt>
                <c:pt idx="19">
                  <c:v>0.46174371954679344</c:v>
                </c:pt>
                <c:pt idx="20">
                  <c:v>0.92348743909358688</c:v>
                </c:pt>
                <c:pt idx="21">
                  <c:v>0.92348743909358688</c:v>
                </c:pt>
                <c:pt idx="22">
                  <c:v>0.92348743909358688</c:v>
                </c:pt>
                <c:pt idx="23">
                  <c:v>0.92348743909358688</c:v>
                </c:pt>
                <c:pt idx="24">
                  <c:v>0.92348743909358688</c:v>
                </c:pt>
                <c:pt idx="25">
                  <c:v>6.1286164971846087E-2</c:v>
                </c:pt>
                <c:pt idx="26">
                  <c:v>6.1286164971846087E-2</c:v>
                </c:pt>
                <c:pt idx="27">
                  <c:v>6.1286164971846087E-2</c:v>
                </c:pt>
                <c:pt idx="28">
                  <c:v>6.1286164971846087E-2</c:v>
                </c:pt>
                <c:pt idx="29">
                  <c:v>6.1286164971846087E-2</c:v>
                </c:pt>
                <c:pt idx="30">
                  <c:v>0.12257232994369217</c:v>
                </c:pt>
                <c:pt idx="31">
                  <c:v>0.12257232994369217</c:v>
                </c:pt>
                <c:pt idx="32">
                  <c:v>0.12257232994369217</c:v>
                </c:pt>
                <c:pt idx="33">
                  <c:v>0.12257232994369217</c:v>
                </c:pt>
                <c:pt idx="34">
                  <c:v>0.12257232994369217</c:v>
                </c:pt>
                <c:pt idx="35">
                  <c:v>0.24514465988738435</c:v>
                </c:pt>
                <c:pt idx="36">
                  <c:v>0.24514465988738435</c:v>
                </c:pt>
                <c:pt idx="37">
                  <c:v>0.24514465988738435</c:v>
                </c:pt>
                <c:pt idx="38">
                  <c:v>0.24514465988738435</c:v>
                </c:pt>
                <c:pt idx="39">
                  <c:v>0.24514465988738435</c:v>
                </c:pt>
                <c:pt idx="40">
                  <c:v>0.49028931977476869</c:v>
                </c:pt>
                <c:pt idx="41">
                  <c:v>0.49028931977476869</c:v>
                </c:pt>
                <c:pt idx="42">
                  <c:v>0.49028931977476869</c:v>
                </c:pt>
                <c:pt idx="43">
                  <c:v>0.49028931977476869</c:v>
                </c:pt>
                <c:pt idx="44">
                  <c:v>0.49028931977476869</c:v>
                </c:pt>
                <c:pt idx="45">
                  <c:v>0.98057863954953739</c:v>
                </c:pt>
                <c:pt idx="46">
                  <c:v>0.98057863954953739</c:v>
                </c:pt>
                <c:pt idx="47">
                  <c:v>0.98057863954953739</c:v>
                </c:pt>
                <c:pt idx="48">
                  <c:v>0.98057863954953739</c:v>
                </c:pt>
                <c:pt idx="49">
                  <c:v>0.98057863954953739</c:v>
                </c:pt>
                <c:pt idx="50">
                  <c:v>5.9502064957597633E-2</c:v>
                </c:pt>
                <c:pt idx="51">
                  <c:v>5.9502064957597633E-2</c:v>
                </c:pt>
                <c:pt idx="52">
                  <c:v>5.9502064957597633E-2</c:v>
                </c:pt>
                <c:pt idx="53">
                  <c:v>5.9502064957597633E-2</c:v>
                </c:pt>
                <c:pt idx="54">
                  <c:v>5.9502064957597633E-2</c:v>
                </c:pt>
                <c:pt idx="55">
                  <c:v>0.11900412991519527</c:v>
                </c:pt>
                <c:pt idx="56">
                  <c:v>0.11900412991519527</c:v>
                </c:pt>
                <c:pt idx="57">
                  <c:v>0.11900412991519527</c:v>
                </c:pt>
                <c:pt idx="58">
                  <c:v>0.11900412991519527</c:v>
                </c:pt>
                <c:pt idx="59">
                  <c:v>0.11900412991519527</c:v>
                </c:pt>
                <c:pt idx="60">
                  <c:v>0.23800825983039053</c:v>
                </c:pt>
                <c:pt idx="61">
                  <c:v>0.23800825983039053</c:v>
                </c:pt>
                <c:pt idx="62">
                  <c:v>0.23800825983039053</c:v>
                </c:pt>
                <c:pt idx="63">
                  <c:v>0.23800825983039053</c:v>
                </c:pt>
                <c:pt idx="64">
                  <c:v>0.23800825983039053</c:v>
                </c:pt>
                <c:pt idx="65">
                  <c:v>0.47601651966078107</c:v>
                </c:pt>
                <c:pt idx="66">
                  <c:v>0.47601651966078107</c:v>
                </c:pt>
                <c:pt idx="67">
                  <c:v>0.47601651966078107</c:v>
                </c:pt>
                <c:pt idx="68">
                  <c:v>0.47601651966078107</c:v>
                </c:pt>
                <c:pt idx="69">
                  <c:v>0.47601651966078107</c:v>
                </c:pt>
                <c:pt idx="70">
                  <c:v>0.95203303932156214</c:v>
                </c:pt>
                <c:pt idx="71">
                  <c:v>0.95203303932156214</c:v>
                </c:pt>
                <c:pt idx="72">
                  <c:v>0.95203303932156214</c:v>
                </c:pt>
                <c:pt idx="73">
                  <c:v>0.95203303932156214</c:v>
                </c:pt>
                <c:pt idx="74">
                  <c:v>0.95203303932156214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(new)'!$H$226:$H$315</c:f>
              <c:numCache>
                <c:formatCode>0.00</c:formatCode>
                <c:ptCount val="90"/>
                <c:pt idx="0">
                  <c:v>4.9344391878584304E-2</c:v>
                </c:pt>
                <c:pt idx="1">
                  <c:v>-5.0655608121415674E-2</c:v>
                </c:pt>
                <c:pt idx="2">
                  <c:v>-5.0655608121415674E-2</c:v>
                </c:pt>
                <c:pt idx="3">
                  <c:v>4.9344391878584304E-2</c:v>
                </c:pt>
                <c:pt idx="4">
                  <c:v>4.9344391878584304E-2</c:v>
                </c:pt>
                <c:pt idx="5">
                  <c:v>6.1037759062304797E-2</c:v>
                </c:pt>
                <c:pt idx="6">
                  <c:v>6.1037759062304797E-2</c:v>
                </c:pt>
                <c:pt idx="7">
                  <c:v>6.1037759062304797E-2</c:v>
                </c:pt>
                <c:pt idx="8">
                  <c:v>6.1037759062304797E-2</c:v>
                </c:pt>
                <c:pt idx="9">
                  <c:v>6.1037759062304797E-2</c:v>
                </c:pt>
                <c:pt idx="10">
                  <c:v>-0.10219347825308578</c:v>
                </c:pt>
                <c:pt idx="11">
                  <c:v>-2.193478253085801E-3</c:v>
                </c:pt>
                <c:pt idx="12">
                  <c:v>-2.193478253085801E-3</c:v>
                </c:pt>
                <c:pt idx="13">
                  <c:v>-2.193478253085801E-3</c:v>
                </c:pt>
                <c:pt idx="14">
                  <c:v>-0.20219347825308587</c:v>
                </c:pt>
                <c:pt idx="15">
                  <c:v>8.0897010094882482E-3</c:v>
                </c:pt>
                <c:pt idx="16">
                  <c:v>-9.1910298990511841E-2</c:v>
                </c:pt>
                <c:pt idx="17">
                  <c:v>8.0897010094882482E-3</c:v>
                </c:pt>
                <c:pt idx="18">
                  <c:v>-0.19191029899051182</c:v>
                </c:pt>
                <c:pt idx="19">
                  <c:v>0.2080897010094882</c:v>
                </c:pt>
                <c:pt idx="20">
                  <c:v>0.17547172014316437</c:v>
                </c:pt>
                <c:pt idx="21">
                  <c:v>0.27547172014316446</c:v>
                </c:pt>
                <c:pt idx="22">
                  <c:v>-0.42452827985683561</c:v>
                </c:pt>
                <c:pt idx="23">
                  <c:v>0.37547172014316443</c:v>
                </c:pt>
                <c:pt idx="24">
                  <c:v>-2.4528279856835589E-2</c:v>
                </c:pt>
                <c:pt idx="25">
                  <c:v>-5.5144264844431023E-2</c:v>
                </c:pt>
                <c:pt idx="26">
                  <c:v>4.4855735155568954E-2</c:v>
                </c:pt>
                <c:pt idx="27">
                  <c:v>4.4855735155568954E-2</c:v>
                </c:pt>
                <c:pt idx="28">
                  <c:v>-5.5144264844431023E-2</c:v>
                </c:pt>
                <c:pt idx="29">
                  <c:v>-0.25514426484443109</c:v>
                </c:pt>
                <c:pt idx="30">
                  <c:v>4.7135475693101281E-2</c:v>
                </c:pt>
                <c:pt idx="31">
                  <c:v>4.7135475693101281E-2</c:v>
                </c:pt>
                <c:pt idx="32">
                  <c:v>4.7135475693101281E-2</c:v>
                </c:pt>
                <c:pt idx="33">
                  <c:v>4.7135475693101281E-2</c:v>
                </c:pt>
                <c:pt idx="34">
                  <c:v>4.7135475693101281E-2</c:v>
                </c:pt>
                <c:pt idx="35">
                  <c:v>5.5857922818190131E-2</c:v>
                </c:pt>
                <c:pt idx="36">
                  <c:v>5.5857922818190131E-2</c:v>
                </c:pt>
                <c:pt idx="37">
                  <c:v>5.5857922818190131E-2</c:v>
                </c:pt>
                <c:pt idx="38">
                  <c:v>5.5857922818190131E-2</c:v>
                </c:pt>
                <c:pt idx="39">
                  <c:v>5.5857922818190131E-2</c:v>
                </c:pt>
                <c:pt idx="40">
                  <c:v>9.8785899993234505E-2</c:v>
                </c:pt>
                <c:pt idx="41">
                  <c:v>-1.2141000067654728E-3</c:v>
                </c:pt>
                <c:pt idx="42">
                  <c:v>-1.2141000067654728E-3</c:v>
                </c:pt>
                <c:pt idx="43">
                  <c:v>9.8785899993234505E-2</c:v>
                </c:pt>
                <c:pt idx="44">
                  <c:v>9.8785899993234505E-2</c:v>
                </c:pt>
                <c:pt idx="45">
                  <c:v>-0.11443509172198485</c:v>
                </c:pt>
                <c:pt idx="46">
                  <c:v>8.5564908278015106E-2</c:v>
                </c:pt>
                <c:pt idx="47">
                  <c:v>-0.11443509172198485</c:v>
                </c:pt>
                <c:pt idx="48">
                  <c:v>0.28556490827801517</c:v>
                </c:pt>
                <c:pt idx="49">
                  <c:v>-0.31443509172198486</c:v>
                </c:pt>
                <c:pt idx="50">
                  <c:v>4.6790249205376888E-2</c:v>
                </c:pt>
                <c:pt idx="51">
                  <c:v>-5.320975079462309E-2</c:v>
                </c:pt>
                <c:pt idx="52">
                  <c:v>4.6790249205376888E-2</c:v>
                </c:pt>
                <c:pt idx="53">
                  <c:v>4.6790249205376888E-2</c:v>
                </c:pt>
                <c:pt idx="54">
                  <c:v>-5.320975079462309E-2</c:v>
                </c:pt>
                <c:pt idx="55">
                  <c:v>5.331824252241435E-2</c:v>
                </c:pt>
                <c:pt idx="56">
                  <c:v>-4.6681757477585628E-2</c:v>
                </c:pt>
                <c:pt idx="57">
                  <c:v>5.331824252241435E-2</c:v>
                </c:pt>
                <c:pt idx="58">
                  <c:v>5.331824252241435E-2</c:v>
                </c:pt>
                <c:pt idx="59">
                  <c:v>5.331824252241435E-2</c:v>
                </c:pt>
                <c:pt idx="60">
                  <c:v>7.5890366903850426E-2</c:v>
                </c:pt>
                <c:pt idx="61">
                  <c:v>-2.4109633096149552E-2</c:v>
                </c:pt>
                <c:pt idx="62">
                  <c:v>-2.4109633096149552E-2</c:v>
                </c:pt>
                <c:pt idx="63">
                  <c:v>-2.4109633096149552E-2</c:v>
                </c:pt>
                <c:pt idx="64">
                  <c:v>7.5890366903850426E-2</c:v>
                </c:pt>
                <c:pt idx="65">
                  <c:v>0.16020587880281334</c:v>
                </c:pt>
                <c:pt idx="66">
                  <c:v>6.0205878802813362E-2</c:v>
                </c:pt>
                <c:pt idx="67">
                  <c:v>0.16020587880281334</c:v>
                </c:pt>
                <c:pt idx="68">
                  <c:v>-3.9794121197186616E-2</c:v>
                </c:pt>
                <c:pt idx="69">
                  <c:v>-0.23979412119718668</c:v>
                </c:pt>
                <c:pt idx="70">
                  <c:v>7.8004536625924437E-2</c:v>
                </c:pt>
                <c:pt idx="71">
                  <c:v>-2.1995463374075541E-2</c:v>
                </c:pt>
                <c:pt idx="72">
                  <c:v>-2.1995463374075541E-2</c:v>
                </c:pt>
                <c:pt idx="73">
                  <c:v>0.2780045366259245</c:v>
                </c:pt>
                <c:pt idx="74">
                  <c:v>-0.22199546337407555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4-419E-A15F-328A6E2B3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5407"/>
        <c:axId val="1"/>
      </c:scatterChart>
      <c:valAx>
        <c:axId val="101083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5706458838945"/>
              <c:y val="0.8517406764973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4617781327338517E-2"/>
              <c:y val="0.403055855842474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540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19209441941422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808948469176981"/>
          <c:y val="0.26856067787208004"/>
          <c:w val="0.60266995648163346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(new)'!$M$226:$M$315</c:f>
              <c:numCache>
                <c:formatCode>General</c:formatCode>
                <c:ptCount val="90"/>
                <c:pt idx="0">
                  <c:v>6.8617918177848652E-2</c:v>
                </c:pt>
                <c:pt idx="1">
                  <c:v>6.8617918177848652E-2</c:v>
                </c:pt>
                <c:pt idx="2">
                  <c:v>6.8617918177848652E-2</c:v>
                </c:pt>
                <c:pt idx="3">
                  <c:v>6.8617918177848652E-2</c:v>
                </c:pt>
                <c:pt idx="4">
                  <c:v>6.8617918177848652E-2</c:v>
                </c:pt>
                <c:pt idx="5">
                  <c:v>0.1372358363556973</c:v>
                </c:pt>
                <c:pt idx="6">
                  <c:v>0.1372358363556973</c:v>
                </c:pt>
                <c:pt idx="7">
                  <c:v>0.1372358363556973</c:v>
                </c:pt>
                <c:pt idx="8">
                  <c:v>0.1372358363556973</c:v>
                </c:pt>
                <c:pt idx="9">
                  <c:v>0.1372358363556973</c:v>
                </c:pt>
                <c:pt idx="10">
                  <c:v>0.27447167271139461</c:v>
                </c:pt>
                <c:pt idx="11">
                  <c:v>0.27447167271139461</c:v>
                </c:pt>
                <c:pt idx="12">
                  <c:v>0.27447167271139461</c:v>
                </c:pt>
                <c:pt idx="13">
                  <c:v>0.27447167271139461</c:v>
                </c:pt>
                <c:pt idx="14">
                  <c:v>0.27447167271139461</c:v>
                </c:pt>
                <c:pt idx="15">
                  <c:v>0.54894334542278922</c:v>
                </c:pt>
                <c:pt idx="16">
                  <c:v>0.54894334542278922</c:v>
                </c:pt>
                <c:pt idx="17">
                  <c:v>0.54894334542278922</c:v>
                </c:pt>
                <c:pt idx="18">
                  <c:v>0.54894334542278922</c:v>
                </c:pt>
                <c:pt idx="19">
                  <c:v>0.54894334542278922</c:v>
                </c:pt>
                <c:pt idx="20">
                  <c:v>1.0978866908455784</c:v>
                </c:pt>
                <c:pt idx="21">
                  <c:v>1.0978866908455784</c:v>
                </c:pt>
                <c:pt idx="22">
                  <c:v>1.0978866908455784</c:v>
                </c:pt>
                <c:pt idx="23">
                  <c:v>1.0978866908455784</c:v>
                </c:pt>
                <c:pt idx="24">
                  <c:v>1.0978866908455784</c:v>
                </c:pt>
                <c:pt idx="25">
                  <c:v>8.0220030856459956E-2</c:v>
                </c:pt>
                <c:pt idx="26">
                  <c:v>8.0220030856459956E-2</c:v>
                </c:pt>
                <c:pt idx="27">
                  <c:v>8.0220030856459956E-2</c:v>
                </c:pt>
                <c:pt idx="28">
                  <c:v>8.0220030856459956E-2</c:v>
                </c:pt>
                <c:pt idx="29">
                  <c:v>8.0220030856459956E-2</c:v>
                </c:pt>
                <c:pt idx="30">
                  <c:v>0.16044006171291991</c:v>
                </c:pt>
                <c:pt idx="31">
                  <c:v>0.16044006171291991</c:v>
                </c:pt>
                <c:pt idx="32">
                  <c:v>0.16044006171291991</c:v>
                </c:pt>
                <c:pt idx="33">
                  <c:v>0.16044006171291991</c:v>
                </c:pt>
                <c:pt idx="34">
                  <c:v>0.16044006171291991</c:v>
                </c:pt>
                <c:pt idx="35">
                  <c:v>0.32088012342583982</c:v>
                </c:pt>
                <c:pt idx="36">
                  <c:v>0.32088012342583982</c:v>
                </c:pt>
                <c:pt idx="37">
                  <c:v>0.32088012342583982</c:v>
                </c:pt>
                <c:pt idx="38">
                  <c:v>0.32088012342583982</c:v>
                </c:pt>
                <c:pt idx="39">
                  <c:v>0.32088012342583982</c:v>
                </c:pt>
                <c:pt idx="40">
                  <c:v>0.64176024685167965</c:v>
                </c:pt>
                <c:pt idx="41">
                  <c:v>0.64176024685167965</c:v>
                </c:pt>
                <c:pt idx="42">
                  <c:v>0.64176024685167965</c:v>
                </c:pt>
                <c:pt idx="43">
                  <c:v>0.64176024685167965</c:v>
                </c:pt>
                <c:pt idx="44">
                  <c:v>0.64176024685167965</c:v>
                </c:pt>
                <c:pt idx="45">
                  <c:v>1.2835204937033593</c:v>
                </c:pt>
                <c:pt idx="46">
                  <c:v>1.2835204937033593</c:v>
                </c:pt>
                <c:pt idx="47">
                  <c:v>1.2835204937033593</c:v>
                </c:pt>
                <c:pt idx="48">
                  <c:v>1.2835204937033593</c:v>
                </c:pt>
                <c:pt idx="49">
                  <c:v>1.2835204937033593</c:v>
                </c:pt>
                <c:pt idx="50">
                  <c:v>7.4418974517154304E-2</c:v>
                </c:pt>
                <c:pt idx="51">
                  <c:v>7.4418974517154304E-2</c:v>
                </c:pt>
                <c:pt idx="52">
                  <c:v>7.4418974517154304E-2</c:v>
                </c:pt>
                <c:pt idx="53">
                  <c:v>7.4418974517154304E-2</c:v>
                </c:pt>
                <c:pt idx="54">
                  <c:v>7.4418974517154304E-2</c:v>
                </c:pt>
                <c:pt idx="55">
                  <c:v>0.14883794903430861</c:v>
                </c:pt>
                <c:pt idx="56">
                  <c:v>0.14883794903430861</c:v>
                </c:pt>
                <c:pt idx="57">
                  <c:v>0.14883794903430861</c:v>
                </c:pt>
                <c:pt idx="58">
                  <c:v>0.14883794903430861</c:v>
                </c:pt>
                <c:pt idx="59">
                  <c:v>0.14883794903430861</c:v>
                </c:pt>
                <c:pt idx="60">
                  <c:v>0.29767589806861722</c:v>
                </c:pt>
                <c:pt idx="61">
                  <c:v>0.29767589806861722</c:v>
                </c:pt>
                <c:pt idx="62">
                  <c:v>0.29767589806861722</c:v>
                </c:pt>
                <c:pt idx="63">
                  <c:v>0.29767589806861722</c:v>
                </c:pt>
                <c:pt idx="64">
                  <c:v>0.29767589806861722</c:v>
                </c:pt>
                <c:pt idx="65">
                  <c:v>0.59535179613723443</c:v>
                </c:pt>
                <c:pt idx="66">
                  <c:v>0.59535179613723443</c:v>
                </c:pt>
                <c:pt idx="67">
                  <c:v>0.59535179613723443</c:v>
                </c:pt>
                <c:pt idx="68">
                  <c:v>0.59535179613723443</c:v>
                </c:pt>
                <c:pt idx="69">
                  <c:v>0.59535179613723443</c:v>
                </c:pt>
                <c:pt idx="70">
                  <c:v>1.1907035922744689</c:v>
                </c:pt>
                <c:pt idx="71">
                  <c:v>1.1907035922744689</c:v>
                </c:pt>
                <c:pt idx="72">
                  <c:v>1.1907035922744689</c:v>
                </c:pt>
                <c:pt idx="73">
                  <c:v>1.1907035922744689</c:v>
                </c:pt>
                <c:pt idx="74">
                  <c:v>1.1907035922744689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(new)'!$N$226:$N$315</c:f>
              <c:numCache>
                <c:formatCode>0.00</c:formatCode>
                <c:ptCount val="90"/>
                <c:pt idx="0">
                  <c:v>4.3943602957112082E-2</c:v>
                </c:pt>
                <c:pt idx="1">
                  <c:v>-5.6056397042887895E-2</c:v>
                </c:pt>
                <c:pt idx="2">
                  <c:v>-5.6056397042887895E-2</c:v>
                </c:pt>
                <c:pt idx="3">
                  <c:v>4.3943602957112082E-2</c:v>
                </c:pt>
                <c:pt idx="4">
                  <c:v>4.3943602957112082E-2</c:v>
                </c:pt>
                <c:pt idx="5">
                  <c:v>5.6142757378729424E-2</c:v>
                </c:pt>
                <c:pt idx="6">
                  <c:v>5.6142757378729424E-2</c:v>
                </c:pt>
                <c:pt idx="7">
                  <c:v>5.6142757378729424E-2</c:v>
                </c:pt>
                <c:pt idx="8">
                  <c:v>5.6142757378729424E-2</c:v>
                </c:pt>
                <c:pt idx="9">
                  <c:v>5.6142757378729424E-2</c:v>
                </c:pt>
                <c:pt idx="10">
                  <c:v>-0.10623817151189474</c:v>
                </c:pt>
                <c:pt idx="11">
                  <c:v>-6.2381715118947634E-3</c:v>
                </c:pt>
                <c:pt idx="12">
                  <c:v>-6.2381715118947634E-3</c:v>
                </c:pt>
                <c:pt idx="13">
                  <c:v>-6.2381715118947634E-3</c:v>
                </c:pt>
                <c:pt idx="14">
                  <c:v>-0.20623817151189483</c:v>
                </c:pt>
                <c:pt idx="15">
                  <c:v>3.8424340213858432E-3</c:v>
                </c:pt>
                <c:pt idx="16">
                  <c:v>-9.6157565978614246E-2</c:v>
                </c:pt>
                <c:pt idx="17">
                  <c:v>3.8424340213858432E-3</c:v>
                </c:pt>
                <c:pt idx="18">
                  <c:v>-0.19615756597861422</c:v>
                </c:pt>
                <c:pt idx="19">
                  <c:v>0.2038424340213858</c:v>
                </c:pt>
                <c:pt idx="20">
                  <c:v>0.15918937286750579</c:v>
                </c:pt>
                <c:pt idx="21">
                  <c:v>0.25918937286750587</c:v>
                </c:pt>
                <c:pt idx="22">
                  <c:v>-0.44081062713249419</c:v>
                </c:pt>
                <c:pt idx="23">
                  <c:v>0.35918937286750585</c:v>
                </c:pt>
                <c:pt idx="24">
                  <c:v>-4.0810627132494171E-2</c:v>
                </c:pt>
                <c:pt idx="25">
                  <c:v>-6.0833415705748739E-2</c:v>
                </c:pt>
                <c:pt idx="26">
                  <c:v>3.9166584294251239E-2</c:v>
                </c:pt>
                <c:pt idx="27">
                  <c:v>3.9166584294251239E-2</c:v>
                </c:pt>
                <c:pt idx="28">
                  <c:v>-6.0833415705748739E-2</c:v>
                </c:pt>
                <c:pt idx="29">
                  <c:v>-0.26083341570574881</c:v>
                </c:pt>
                <c:pt idx="30">
                  <c:v>4.1980911958719336E-2</c:v>
                </c:pt>
                <c:pt idx="31">
                  <c:v>4.1980911958719336E-2</c:v>
                </c:pt>
                <c:pt idx="32">
                  <c:v>4.1980911958719336E-2</c:v>
                </c:pt>
                <c:pt idx="33">
                  <c:v>4.1980911958719336E-2</c:v>
                </c:pt>
                <c:pt idx="34">
                  <c:v>4.1980911958719336E-2</c:v>
                </c:pt>
                <c:pt idx="35">
                  <c:v>5.381299453926025E-2</c:v>
                </c:pt>
                <c:pt idx="36">
                  <c:v>5.381299453926025E-2</c:v>
                </c:pt>
                <c:pt idx="37">
                  <c:v>5.381299453926025E-2</c:v>
                </c:pt>
                <c:pt idx="38">
                  <c:v>5.381299453926025E-2</c:v>
                </c:pt>
                <c:pt idx="39">
                  <c:v>5.381299453926025E-2</c:v>
                </c:pt>
                <c:pt idx="40">
                  <c:v>0.11733661319640709</c:v>
                </c:pt>
                <c:pt idx="41">
                  <c:v>1.7336613196407114E-2</c:v>
                </c:pt>
                <c:pt idx="42">
                  <c:v>1.7336613196407114E-2</c:v>
                </c:pt>
                <c:pt idx="43">
                  <c:v>0.11733661319640709</c:v>
                </c:pt>
                <c:pt idx="44">
                  <c:v>0.11733661319640709</c:v>
                </c:pt>
                <c:pt idx="45">
                  <c:v>-0.10860251503961627</c:v>
                </c:pt>
                <c:pt idx="46">
                  <c:v>9.139748496038369E-2</c:v>
                </c:pt>
                <c:pt idx="47">
                  <c:v>-0.10860251503961627</c:v>
                </c:pt>
                <c:pt idx="48">
                  <c:v>0.29139748496038376</c:v>
                </c:pt>
                <c:pt idx="49">
                  <c:v>-0.30860251503961628</c:v>
                </c:pt>
                <c:pt idx="50">
                  <c:v>4.0755109473789686E-2</c:v>
                </c:pt>
                <c:pt idx="51">
                  <c:v>-5.9244890526210292E-2</c:v>
                </c:pt>
                <c:pt idx="52">
                  <c:v>4.0755109473789686E-2</c:v>
                </c:pt>
                <c:pt idx="53">
                  <c:v>4.0755109473789686E-2</c:v>
                </c:pt>
                <c:pt idx="54">
                  <c:v>-5.9244890526210292E-2</c:v>
                </c:pt>
                <c:pt idx="55">
                  <c:v>4.6791386970491233E-2</c:v>
                </c:pt>
                <c:pt idx="56">
                  <c:v>-5.3208613029508744E-2</c:v>
                </c:pt>
                <c:pt idx="57">
                  <c:v>4.6791386970491233E-2</c:v>
                </c:pt>
                <c:pt idx="58">
                  <c:v>4.6791386970491233E-2</c:v>
                </c:pt>
                <c:pt idx="59">
                  <c:v>4.6791386970491233E-2</c:v>
                </c:pt>
                <c:pt idx="60">
                  <c:v>6.7765209819782068E-2</c:v>
                </c:pt>
                <c:pt idx="61">
                  <c:v>-3.2234790180217909E-2</c:v>
                </c:pt>
                <c:pt idx="62">
                  <c:v>-3.2234790180217909E-2</c:v>
                </c:pt>
                <c:pt idx="63">
                  <c:v>-3.2234790180217909E-2</c:v>
                </c:pt>
                <c:pt idx="64">
                  <c:v>6.7765209819782068E-2</c:v>
                </c:pt>
                <c:pt idx="65">
                  <c:v>0.14533623306502941</c:v>
                </c:pt>
                <c:pt idx="66">
                  <c:v>4.533623306502943E-2</c:v>
                </c:pt>
                <c:pt idx="67">
                  <c:v>0.14533623306502941</c:v>
                </c:pt>
                <c:pt idx="68">
                  <c:v>-5.4663766934970548E-2</c:v>
                </c:pt>
                <c:pt idx="69">
                  <c:v>-0.25466376693497061</c:v>
                </c:pt>
                <c:pt idx="70">
                  <c:v>1.1038658870434204E-2</c:v>
                </c:pt>
                <c:pt idx="71">
                  <c:v>-8.8961341129565774E-2</c:v>
                </c:pt>
                <c:pt idx="72">
                  <c:v>-8.8961341129565774E-2</c:v>
                </c:pt>
                <c:pt idx="73">
                  <c:v>0.21103865887043427</c:v>
                </c:pt>
                <c:pt idx="74">
                  <c:v>-0.28896134112956579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4D-4ED0-9A17-8546E29E5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4415"/>
        <c:axId val="1"/>
      </c:scatterChart>
      <c:valAx>
        <c:axId val="1010834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2875486378181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9538841132496171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441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2292776325017366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904636223689484"/>
          <c:y val="0.28090960028218981"/>
          <c:w val="0.60134932833193055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(new)'!$P$226:$P$315</c:f>
              <c:numCache>
                <c:formatCode>General</c:formatCode>
                <c:ptCount val="90"/>
                <c:pt idx="0">
                  <c:v>7.1038372520059109E-2</c:v>
                </c:pt>
                <c:pt idx="1">
                  <c:v>7.1038372520059109E-2</c:v>
                </c:pt>
                <c:pt idx="2">
                  <c:v>7.1038372520059109E-2</c:v>
                </c:pt>
                <c:pt idx="3">
                  <c:v>7.1038372520059109E-2</c:v>
                </c:pt>
                <c:pt idx="4">
                  <c:v>7.1038372520059109E-2</c:v>
                </c:pt>
                <c:pt idx="5">
                  <c:v>0.14207674504011822</c:v>
                </c:pt>
                <c:pt idx="6">
                  <c:v>0.14207674504011822</c:v>
                </c:pt>
                <c:pt idx="7">
                  <c:v>0.14207674504011822</c:v>
                </c:pt>
                <c:pt idx="8">
                  <c:v>0.14207674504011822</c:v>
                </c:pt>
                <c:pt idx="9">
                  <c:v>0.14207674504011822</c:v>
                </c:pt>
                <c:pt idx="10">
                  <c:v>0.28415349008023644</c:v>
                </c:pt>
                <c:pt idx="11">
                  <c:v>0.28415349008023644</c:v>
                </c:pt>
                <c:pt idx="12">
                  <c:v>0.28415349008023644</c:v>
                </c:pt>
                <c:pt idx="13">
                  <c:v>0.28415349008023644</c:v>
                </c:pt>
                <c:pt idx="14">
                  <c:v>0.28415349008023644</c:v>
                </c:pt>
                <c:pt idx="15">
                  <c:v>0.56830698016047287</c:v>
                </c:pt>
                <c:pt idx="16">
                  <c:v>0.56830698016047287</c:v>
                </c:pt>
                <c:pt idx="17">
                  <c:v>0.56830698016047287</c:v>
                </c:pt>
                <c:pt idx="18">
                  <c:v>0.56830698016047287</c:v>
                </c:pt>
                <c:pt idx="19">
                  <c:v>0.56830698016047287</c:v>
                </c:pt>
                <c:pt idx="20">
                  <c:v>1.1366139603209457</c:v>
                </c:pt>
                <c:pt idx="21">
                  <c:v>1.1366139603209457</c:v>
                </c:pt>
                <c:pt idx="22">
                  <c:v>1.1366139603209457</c:v>
                </c:pt>
                <c:pt idx="23">
                  <c:v>1.1366139603209457</c:v>
                </c:pt>
                <c:pt idx="24">
                  <c:v>1.1366139603209457</c:v>
                </c:pt>
                <c:pt idx="25">
                  <c:v>7.9539965082621969E-2</c:v>
                </c:pt>
                <c:pt idx="26">
                  <c:v>7.9539965082621969E-2</c:v>
                </c:pt>
                <c:pt idx="27">
                  <c:v>7.9539965082621969E-2</c:v>
                </c:pt>
                <c:pt idx="28">
                  <c:v>7.9539965082621969E-2</c:v>
                </c:pt>
                <c:pt idx="29">
                  <c:v>7.9539965082621969E-2</c:v>
                </c:pt>
                <c:pt idx="30">
                  <c:v>0.15907993016524394</c:v>
                </c:pt>
                <c:pt idx="31">
                  <c:v>0.15907993016524394</c:v>
                </c:pt>
                <c:pt idx="32">
                  <c:v>0.15907993016524394</c:v>
                </c:pt>
                <c:pt idx="33">
                  <c:v>0.15907993016524394</c:v>
                </c:pt>
                <c:pt idx="34">
                  <c:v>0.15907993016524394</c:v>
                </c:pt>
                <c:pt idx="35">
                  <c:v>0.31815986033048788</c:v>
                </c:pt>
                <c:pt idx="36">
                  <c:v>0.31815986033048788</c:v>
                </c:pt>
                <c:pt idx="37">
                  <c:v>0.31815986033048788</c:v>
                </c:pt>
                <c:pt idx="38">
                  <c:v>0.31815986033048788</c:v>
                </c:pt>
                <c:pt idx="39">
                  <c:v>0.31815986033048788</c:v>
                </c:pt>
                <c:pt idx="40">
                  <c:v>0.63631972066097575</c:v>
                </c:pt>
                <c:pt idx="41">
                  <c:v>0.63631972066097575</c:v>
                </c:pt>
                <c:pt idx="42">
                  <c:v>0.63631972066097575</c:v>
                </c:pt>
                <c:pt idx="43">
                  <c:v>0.63631972066097575</c:v>
                </c:pt>
                <c:pt idx="44">
                  <c:v>0.63631972066097575</c:v>
                </c:pt>
                <c:pt idx="45">
                  <c:v>1.2726394413219515</c:v>
                </c:pt>
                <c:pt idx="46">
                  <c:v>1.2726394413219515</c:v>
                </c:pt>
                <c:pt idx="47">
                  <c:v>1.2726394413219515</c:v>
                </c:pt>
                <c:pt idx="48">
                  <c:v>1.2726394413219515</c:v>
                </c:pt>
                <c:pt idx="49">
                  <c:v>1.2726394413219515</c:v>
                </c:pt>
                <c:pt idx="50">
                  <c:v>7.5289168801340539E-2</c:v>
                </c:pt>
                <c:pt idx="51">
                  <c:v>7.5289168801340539E-2</c:v>
                </c:pt>
                <c:pt idx="52">
                  <c:v>7.5289168801340539E-2</c:v>
                </c:pt>
                <c:pt idx="53">
                  <c:v>7.5289168801340539E-2</c:v>
                </c:pt>
                <c:pt idx="54">
                  <c:v>7.5289168801340539E-2</c:v>
                </c:pt>
                <c:pt idx="55">
                  <c:v>0.15057833760268108</c:v>
                </c:pt>
                <c:pt idx="56">
                  <c:v>0.15057833760268108</c:v>
                </c:pt>
                <c:pt idx="57">
                  <c:v>0.15057833760268108</c:v>
                </c:pt>
                <c:pt idx="58">
                  <c:v>0.15057833760268108</c:v>
                </c:pt>
                <c:pt idx="59">
                  <c:v>0.15057833760268108</c:v>
                </c:pt>
                <c:pt idx="60">
                  <c:v>0.30115667520536216</c:v>
                </c:pt>
                <c:pt idx="61">
                  <c:v>0.30115667520536216</c:v>
                </c:pt>
                <c:pt idx="62">
                  <c:v>0.30115667520536216</c:v>
                </c:pt>
                <c:pt idx="63">
                  <c:v>0.30115667520536216</c:v>
                </c:pt>
                <c:pt idx="64">
                  <c:v>0.30115667520536216</c:v>
                </c:pt>
                <c:pt idx="65">
                  <c:v>0.60231335041072431</c:v>
                </c:pt>
                <c:pt idx="66">
                  <c:v>0.60231335041072431</c:v>
                </c:pt>
                <c:pt idx="67">
                  <c:v>0.60231335041072431</c:v>
                </c:pt>
                <c:pt idx="68">
                  <c:v>0.60231335041072431</c:v>
                </c:pt>
                <c:pt idx="69">
                  <c:v>0.60231335041072431</c:v>
                </c:pt>
                <c:pt idx="70">
                  <c:v>1.2046267008214486</c:v>
                </c:pt>
                <c:pt idx="71">
                  <c:v>1.2046267008214486</c:v>
                </c:pt>
                <c:pt idx="72">
                  <c:v>1.2046267008214486</c:v>
                </c:pt>
                <c:pt idx="73">
                  <c:v>1.2046267008214486</c:v>
                </c:pt>
                <c:pt idx="74">
                  <c:v>1.2046267008214486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(new)'!$Q$226:$Q$315</c:f>
              <c:numCache>
                <c:formatCode>0.00</c:formatCode>
                <c:ptCount val="90"/>
                <c:pt idx="0">
                  <c:v>4.3340307265935296E-2</c:v>
                </c:pt>
                <c:pt idx="1">
                  <c:v>-5.6659692734064682E-2</c:v>
                </c:pt>
                <c:pt idx="2">
                  <c:v>-5.6659692734064682E-2</c:v>
                </c:pt>
                <c:pt idx="3">
                  <c:v>4.3340307265935296E-2</c:v>
                </c:pt>
                <c:pt idx="4">
                  <c:v>4.3340307265935296E-2</c:v>
                </c:pt>
                <c:pt idx="5">
                  <c:v>5.2922150395180445E-2</c:v>
                </c:pt>
                <c:pt idx="6">
                  <c:v>5.2922150395180445E-2</c:v>
                </c:pt>
                <c:pt idx="7">
                  <c:v>5.2922150395180445E-2</c:v>
                </c:pt>
                <c:pt idx="8">
                  <c:v>5.2922150395180445E-2</c:v>
                </c:pt>
                <c:pt idx="9">
                  <c:v>5.2922150395180445E-2</c:v>
                </c:pt>
                <c:pt idx="10">
                  <c:v>-0.11857033013927931</c:v>
                </c:pt>
                <c:pt idx="11">
                  <c:v>-1.8570330139279334E-2</c:v>
                </c:pt>
                <c:pt idx="12">
                  <c:v>-1.8570330139279334E-2</c:v>
                </c:pt>
                <c:pt idx="13">
                  <c:v>-1.8570330139279334E-2</c:v>
                </c:pt>
                <c:pt idx="14">
                  <c:v>-0.2185703301392794</c:v>
                </c:pt>
                <c:pt idx="15">
                  <c:v>-2.9685911305824764E-2</c:v>
                </c:pt>
                <c:pt idx="16">
                  <c:v>-0.12968591130582485</c:v>
                </c:pt>
                <c:pt idx="17">
                  <c:v>-2.9685911305824764E-2</c:v>
                </c:pt>
                <c:pt idx="18">
                  <c:v>-0.22968591130582483</c:v>
                </c:pt>
                <c:pt idx="19">
                  <c:v>0.17031408869417519</c:v>
                </c:pt>
                <c:pt idx="20">
                  <c:v>0.13269914996532473</c:v>
                </c:pt>
                <c:pt idx="21">
                  <c:v>0.23269914996532481</c:v>
                </c:pt>
                <c:pt idx="22">
                  <c:v>-0.46730085003467525</c:v>
                </c:pt>
                <c:pt idx="23">
                  <c:v>0.33269914996532479</c:v>
                </c:pt>
                <c:pt idx="24">
                  <c:v>-6.730085003467523E-2</c:v>
                </c:pt>
                <c:pt idx="25">
                  <c:v>-6.0421861644410879E-2</c:v>
                </c:pt>
                <c:pt idx="26">
                  <c:v>3.9578138355589099E-2</c:v>
                </c:pt>
                <c:pt idx="27">
                  <c:v>3.9578138355589099E-2</c:v>
                </c:pt>
                <c:pt idx="28">
                  <c:v>-6.0421861644410879E-2</c:v>
                </c:pt>
                <c:pt idx="29">
                  <c:v>-0.26042186164441095</c:v>
                </c:pt>
                <c:pt idx="30">
                  <c:v>4.2730330339147526E-2</c:v>
                </c:pt>
                <c:pt idx="31">
                  <c:v>4.2730330339147526E-2</c:v>
                </c:pt>
                <c:pt idx="32">
                  <c:v>4.2730330339147526E-2</c:v>
                </c:pt>
                <c:pt idx="33">
                  <c:v>4.2730330339147526E-2</c:v>
                </c:pt>
                <c:pt idx="34">
                  <c:v>4.2730330339147526E-2</c:v>
                </c:pt>
                <c:pt idx="35">
                  <c:v>5.4455115684269195E-2</c:v>
                </c:pt>
                <c:pt idx="36">
                  <c:v>5.4455115684269195E-2</c:v>
                </c:pt>
                <c:pt idx="37">
                  <c:v>5.4455115684269195E-2</c:v>
                </c:pt>
                <c:pt idx="38">
                  <c:v>5.4455115684269195E-2</c:v>
                </c:pt>
                <c:pt idx="39">
                  <c:v>5.4455115684269195E-2</c:v>
                </c:pt>
                <c:pt idx="40">
                  <c:v>0.11348653368355155</c:v>
                </c:pt>
                <c:pt idx="41">
                  <c:v>1.3486533683551571E-2</c:v>
                </c:pt>
                <c:pt idx="42">
                  <c:v>1.3486533683551571E-2</c:v>
                </c:pt>
                <c:pt idx="43">
                  <c:v>0.11348653368355155</c:v>
                </c:pt>
                <c:pt idx="44">
                  <c:v>0.11348653368355155</c:v>
                </c:pt>
                <c:pt idx="45">
                  <c:v>-6.4301999648787411E-2</c:v>
                </c:pt>
                <c:pt idx="46">
                  <c:v>0.13569800035121254</c:v>
                </c:pt>
                <c:pt idx="47">
                  <c:v>-6.4301999648787411E-2</c:v>
                </c:pt>
                <c:pt idx="48">
                  <c:v>0.33569800035121261</c:v>
                </c:pt>
                <c:pt idx="49">
                  <c:v>-0.26430199964878742</c:v>
                </c:pt>
                <c:pt idx="50">
                  <c:v>4.0637859322334213E-2</c:v>
                </c:pt>
                <c:pt idx="51">
                  <c:v>-5.9362140677665765E-2</c:v>
                </c:pt>
                <c:pt idx="52">
                  <c:v>4.0637859322334213E-2</c:v>
                </c:pt>
                <c:pt idx="53">
                  <c:v>4.0637859322334213E-2</c:v>
                </c:pt>
                <c:pt idx="54">
                  <c:v>-5.9362140677665765E-2</c:v>
                </c:pt>
                <c:pt idx="55">
                  <c:v>4.5603538961043411E-2</c:v>
                </c:pt>
                <c:pt idx="56">
                  <c:v>-5.4396461038956567E-2</c:v>
                </c:pt>
                <c:pt idx="57">
                  <c:v>4.5603538961043411E-2</c:v>
                </c:pt>
                <c:pt idx="58">
                  <c:v>4.5603538961043411E-2</c:v>
                </c:pt>
                <c:pt idx="59">
                  <c:v>4.5603538961043411E-2</c:v>
                </c:pt>
                <c:pt idx="60">
                  <c:v>6.1974883910693057E-2</c:v>
                </c:pt>
                <c:pt idx="61">
                  <c:v>-3.8025116089306921E-2</c:v>
                </c:pt>
                <c:pt idx="62">
                  <c:v>-3.8025116089306921E-2</c:v>
                </c:pt>
                <c:pt idx="63">
                  <c:v>-3.8025116089306921E-2</c:v>
                </c:pt>
                <c:pt idx="64">
                  <c:v>6.1974883910693057E-2</c:v>
                </c:pt>
                <c:pt idx="65">
                  <c:v>0.12573293048313294</c:v>
                </c:pt>
                <c:pt idx="66">
                  <c:v>2.5732930483132965E-2</c:v>
                </c:pt>
                <c:pt idx="67">
                  <c:v>0.12573293048313294</c:v>
                </c:pt>
                <c:pt idx="68">
                  <c:v>-7.4267069516867013E-2</c:v>
                </c:pt>
                <c:pt idx="69">
                  <c:v>-0.27426706951686708</c:v>
                </c:pt>
                <c:pt idx="70">
                  <c:v>2.0041477392778062E-2</c:v>
                </c:pt>
                <c:pt idx="71">
                  <c:v>-7.9958522607221916E-2</c:v>
                </c:pt>
                <c:pt idx="72">
                  <c:v>-7.9958522607221916E-2</c:v>
                </c:pt>
                <c:pt idx="73">
                  <c:v>0.22004147739277813</c:v>
                </c:pt>
                <c:pt idx="74">
                  <c:v>-0.27995852260722193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1-4E88-B177-A0DE97A20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2511"/>
        <c:axId val="1"/>
      </c:scatterChart>
      <c:valAx>
        <c:axId val="1010822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781689398979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9769811574422885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251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647150558259813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74066230205117"/>
          <c:y val="0.14429988302589139"/>
          <c:w val="0.6563795533292236"/>
          <c:h val="0.6074018332020080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(new)'!$A$25:$A$223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109">
                  <c:v>6.2500000000000003E-3</c:v>
                </c:pt>
                <c:pt idx="110">
                  <c:v>6.2500000000000003E-3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1.2500000000000001E-2</c:v>
                </c:pt>
                <c:pt idx="115">
                  <c:v>1.2500000000000001E-2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2.5000000000000001E-2</c:v>
                </c:pt>
                <c:pt idx="120">
                  <c:v>2.5000000000000001E-2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1.8749999999999999E-2</c:v>
                </c:pt>
                <c:pt idx="135">
                  <c:v>1.8749999999999999E-2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3.7499999999999999E-2</c:v>
                </c:pt>
                <c:pt idx="140">
                  <c:v>3.7499999999999999E-2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7.4999999999999997E-2</c:v>
                </c:pt>
                <c:pt idx="145">
                  <c:v>7.4999999999999997E-2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0.15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1.2500000000000001E-2</c:v>
                </c:pt>
                <c:pt idx="160">
                  <c:v>1.2500000000000001E-2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2.5000000000000001E-2</c:v>
                </c:pt>
                <c:pt idx="165">
                  <c:v>2.5000000000000001E-2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</c:numCache>
            </c:numRef>
          </c:xVal>
          <c:yVal>
            <c:numRef>
              <c:f>'CA - binary data model (new)'!$B$25:$B$223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64">
                  <c:v>7.4999999999999997E-2</c:v>
                </c:pt>
                <c:pt idx="65">
                  <c:v>7.4999999999999997E-2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0.15</c:v>
                </c:pt>
                <c:pt idx="70">
                  <c:v>0.15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1.2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109">
                  <c:v>5.6250000000000001E-2</c:v>
                </c:pt>
                <c:pt idx="110">
                  <c:v>5.6250000000000001E-2</c:v>
                </c:pt>
                <c:pt idx="111">
                  <c:v>5.6250000000000001E-2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0.1125</c:v>
                </c:pt>
                <c:pt idx="115">
                  <c:v>0.1125</c:v>
                </c:pt>
                <c:pt idx="116">
                  <c:v>0.1125</c:v>
                </c:pt>
                <c:pt idx="117">
                  <c:v>0.1125</c:v>
                </c:pt>
                <c:pt idx="118">
                  <c:v>0.1125</c:v>
                </c:pt>
                <c:pt idx="119">
                  <c:v>0.22500000000000001</c:v>
                </c:pt>
                <c:pt idx="120">
                  <c:v>0.22500000000000001</c:v>
                </c:pt>
                <c:pt idx="121">
                  <c:v>0.22500000000000001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0.45</c:v>
                </c:pt>
                <c:pt idx="125">
                  <c:v>0.45</c:v>
                </c:pt>
                <c:pt idx="126">
                  <c:v>0.45</c:v>
                </c:pt>
                <c:pt idx="127">
                  <c:v>0.45</c:v>
                </c:pt>
                <c:pt idx="128">
                  <c:v>0.45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1.8749999999999999E-2</c:v>
                </c:pt>
                <c:pt idx="135">
                  <c:v>1.8749999999999999E-2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3.7499999999999999E-2</c:v>
                </c:pt>
                <c:pt idx="140">
                  <c:v>3.7499999999999999E-2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7.4999999999999997E-2</c:v>
                </c:pt>
                <c:pt idx="145">
                  <c:v>7.4999999999999997E-2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0.15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3.7499999999999999E-2</c:v>
                </c:pt>
                <c:pt idx="160">
                  <c:v>3.7499999999999999E-2</c:v>
                </c:pt>
                <c:pt idx="161">
                  <c:v>3.7499999999999999E-2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7.4999999999999997E-2</c:v>
                </c:pt>
                <c:pt idx="165">
                  <c:v>7.4999999999999997E-2</c:v>
                </c:pt>
                <c:pt idx="166">
                  <c:v>7.4999999999999997E-2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0.15</c:v>
                </c:pt>
                <c:pt idx="170">
                  <c:v>0.15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5-42AD-8091-B3A85EDAA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1439"/>
        <c:axId val="1"/>
      </c:scatterChart>
      <c:valAx>
        <c:axId val="1010831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517169811202023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60392760860167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143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000991327880538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8966474385539831"/>
          <c:y val="0.1570021305771411"/>
          <c:w val="0.56553592847958722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(new)'!$E$44:$E$88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'CA - binary data model (new)'!$J$44:$J$88</c:f>
              <c:numCache>
                <c:formatCode>0.00</c:formatCode>
                <c:ptCount val="45"/>
                <c:pt idx="0">
                  <c:v>0.96161792653040212</c:v>
                </c:pt>
                <c:pt idx="1">
                  <c:v>0.96161792653040212</c:v>
                </c:pt>
                <c:pt idx="2">
                  <c:v>0.96161792653040212</c:v>
                </c:pt>
                <c:pt idx="3">
                  <c:v>0.96161792653040212</c:v>
                </c:pt>
                <c:pt idx="4">
                  <c:v>0.96161792653040212</c:v>
                </c:pt>
                <c:pt idx="5">
                  <c:v>0.96161283787658791</c:v>
                </c:pt>
                <c:pt idx="6">
                  <c:v>0.96161283787658791</c:v>
                </c:pt>
                <c:pt idx="7">
                  <c:v>0.96161283787658791</c:v>
                </c:pt>
                <c:pt idx="8">
                  <c:v>0.96161283787658791</c:v>
                </c:pt>
                <c:pt idx="9">
                  <c:v>0.96161283787658791</c:v>
                </c:pt>
                <c:pt idx="10">
                  <c:v>0.96103792735918214</c:v>
                </c:pt>
                <c:pt idx="11">
                  <c:v>0.96103792735918214</c:v>
                </c:pt>
                <c:pt idx="12">
                  <c:v>0.96103792735918214</c:v>
                </c:pt>
                <c:pt idx="13">
                  <c:v>0.96103792735918214</c:v>
                </c:pt>
                <c:pt idx="14">
                  <c:v>0.96103792735918214</c:v>
                </c:pt>
                <c:pt idx="15">
                  <c:v>0.90023732454394856</c:v>
                </c:pt>
                <c:pt idx="16">
                  <c:v>0.90023732454394856</c:v>
                </c:pt>
                <c:pt idx="17">
                  <c:v>0.90023732454394856</c:v>
                </c:pt>
                <c:pt idx="18">
                  <c:v>0.90023732454394856</c:v>
                </c:pt>
                <c:pt idx="19">
                  <c:v>0.90023732454394856</c:v>
                </c:pt>
                <c:pt idx="20">
                  <c:v>0.1182061385484298</c:v>
                </c:pt>
                <c:pt idx="21">
                  <c:v>0.1182061385484298</c:v>
                </c:pt>
                <c:pt idx="22">
                  <c:v>0.1182061385484298</c:v>
                </c:pt>
                <c:pt idx="23">
                  <c:v>0.1182061385484298</c:v>
                </c:pt>
                <c:pt idx="24">
                  <c:v>0.1182061385484298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3-40EC-9B2D-62260341F7E0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(new)'!$E$89:$E$133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0.5</c:v>
                </c:pt>
                <c:pt idx="19">
                  <c:v>0.4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0.7</c:v>
                </c:pt>
              </c:numCache>
            </c:numRef>
          </c:xVal>
          <c:yVal>
            <c:numRef>
              <c:f>'CA - binary data model (new)'!$J$89:$J$133</c:f>
              <c:numCache>
                <c:formatCode>0.00</c:formatCode>
                <c:ptCount val="45"/>
                <c:pt idx="0">
                  <c:v>0.94900552747471367</c:v>
                </c:pt>
                <c:pt idx="1">
                  <c:v>0.94900552747471367</c:v>
                </c:pt>
                <c:pt idx="2">
                  <c:v>0.94900552747471367</c:v>
                </c:pt>
                <c:pt idx="3">
                  <c:v>0.94900552747471367</c:v>
                </c:pt>
                <c:pt idx="4">
                  <c:v>0.94900552747471367</c:v>
                </c:pt>
                <c:pt idx="5">
                  <c:v>0.92462660848583278</c:v>
                </c:pt>
                <c:pt idx="6">
                  <c:v>0.92462660848583278</c:v>
                </c:pt>
                <c:pt idx="7">
                  <c:v>0.92462660848583278</c:v>
                </c:pt>
                <c:pt idx="8">
                  <c:v>0.92462660848583278</c:v>
                </c:pt>
                <c:pt idx="9">
                  <c:v>0.92462660848583278</c:v>
                </c:pt>
                <c:pt idx="10">
                  <c:v>0.8583094386909732</c:v>
                </c:pt>
                <c:pt idx="11">
                  <c:v>0.8583094386909732</c:v>
                </c:pt>
                <c:pt idx="12">
                  <c:v>0.8583094386909732</c:v>
                </c:pt>
                <c:pt idx="13">
                  <c:v>0.8583094386909732</c:v>
                </c:pt>
                <c:pt idx="14">
                  <c:v>0.8583094386909732</c:v>
                </c:pt>
                <c:pt idx="15">
                  <c:v>0.7062904096604119</c:v>
                </c:pt>
                <c:pt idx="16">
                  <c:v>0.7062904096604119</c:v>
                </c:pt>
                <c:pt idx="17">
                  <c:v>0.7062904096604119</c:v>
                </c:pt>
                <c:pt idx="18">
                  <c:v>0.7062904096604119</c:v>
                </c:pt>
                <c:pt idx="19">
                  <c:v>0.7062904096604119</c:v>
                </c:pt>
                <c:pt idx="20">
                  <c:v>0.46225515553987845</c:v>
                </c:pt>
                <c:pt idx="21">
                  <c:v>0.46225515553987845</c:v>
                </c:pt>
                <c:pt idx="22">
                  <c:v>0.46225515553987845</c:v>
                </c:pt>
                <c:pt idx="23">
                  <c:v>0.46225515553987845</c:v>
                </c:pt>
                <c:pt idx="24">
                  <c:v>0.46225515553987845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3-40EC-9B2D-62260341F7E0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(new)'!$E$134:$E$223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0.7</c:v>
                </c:pt>
                <c:pt idx="15">
                  <c:v>0.8</c:v>
                </c:pt>
                <c:pt idx="16">
                  <c:v>0.7</c:v>
                </c:pt>
                <c:pt idx="17">
                  <c:v>0.8</c:v>
                </c:pt>
                <c:pt idx="18">
                  <c:v>0.6</c:v>
                </c:pt>
                <c:pt idx="19">
                  <c:v>1</c:v>
                </c:pt>
                <c:pt idx="20">
                  <c:v>0.7</c:v>
                </c:pt>
                <c:pt idx="21">
                  <c:v>0.8</c:v>
                </c:pt>
                <c:pt idx="22">
                  <c:v>0.1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0.4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0.6</c:v>
                </c:pt>
                <c:pt idx="71">
                  <c:v>0.5</c:v>
                </c:pt>
                <c:pt idx="72">
                  <c:v>0.5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'CA - binary data model (new)'!$J$134:$J$223</c:f>
              <c:numCache>
                <c:formatCode>0.00</c:formatCode>
                <c:ptCount val="90"/>
                <c:pt idx="0">
                  <c:v>0.95640769340060694</c:v>
                </c:pt>
                <c:pt idx="1">
                  <c:v>0.95640769340060694</c:v>
                </c:pt>
                <c:pt idx="2">
                  <c:v>0.95640769340060694</c:v>
                </c:pt>
                <c:pt idx="3">
                  <c:v>0.95640769340060694</c:v>
                </c:pt>
                <c:pt idx="4">
                  <c:v>0.95640769340060694</c:v>
                </c:pt>
                <c:pt idx="5">
                  <c:v>0.94550348208128976</c:v>
                </c:pt>
                <c:pt idx="6">
                  <c:v>0.94550348208128976</c:v>
                </c:pt>
                <c:pt idx="7">
                  <c:v>0.94550348208128976</c:v>
                </c:pt>
                <c:pt idx="8">
                  <c:v>0.94550348208128976</c:v>
                </c:pt>
                <c:pt idx="9">
                  <c:v>0.94550348208128976</c:v>
                </c:pt>
                <c:pt idx="10">
                  <c:v>0.91164047927310854</c:v>
                </c:pt>
                <c:pt idx="11">
                  <c:v>0.91164047927310854</c:v>
                </c:pt>
                <c:pt idx="12">
                  <c:v>0.91164047927310854</c:v>
                </c:pt>
                <c:pt idx="13">
                  <c:v>0.91164047927310854</c:v>
                </c:pt>
                <c:pt idx="14">
                  <c:v>0.91164047927310854</c:v>
                </c:pt>
                <c:pt idx="15">
                  <c:v>0.81135861358221084</c:v>
                </c:pt>
                <c:pt idx="16">
                  <c:v>0.81135861358221084</c:v>
                </c:pt>
                <c:pt idx="17">
                  <c:v>0.81135861358221084</c:v>
                </c:pt>
                <c:pt idx="18">
                  <c:v>0.81135861358221084</c:v>
                </c:pt>
                <c:pt idx="19">
                  <c:v>0.81135861358221084</c:v>
                </c:pt>
                <c:pt idx="20">
                  <c:v>0.57130104661251413</c:v>
                </c:pt>
                <c:pt idx="21">
                  <c:v>0.57130104661251413</c:v>
                </c:pt>
                <c:pt idx="22">
                  <c:v>0.57130104661251413</c:v>
                </c:pt>
                <c:pt idx="23">
                  <c:v>0.57130104661251413</c:v>
                </c:pt>
                <c:pt idx="24">
                  <c:v>0.57130104661251413</c:v>
                </c:pt>
                <c:pt idx="25">
                  <c:v>0.96041725507896158</c:v>
                </c:pt>
                <c:pt idx="26">
                  <c:v>0.96041725507896158</c:v>
                </c:pt>
                <c:pt idx="27">
                  <c:v>0.96041725507896158</c:v>
                </c:pt>
                <c:pt idx="28">
                  <c:v>0.96041725507896158</c:v>
                </c:pt>
                <c:pt idx="29">
                  <c:v>0.96041725507896158</c:v>
                </c:pt>
                <c:pt idx="30">
                  <c:v>0.95735210713813412</c:v>
                </c:pt>
                <c:pt idx="31">
                  <c:v>0.95735210713813412</c:v>
                </c:pt>
                <c:pt idx="32">
                  <c:v>0.95735210713813412</c:v>
                </c:pt>
                <c:pt idx="33">
                  <c:v>0.95735210713813412</c:v>
                </c:pt>
                <c:pt idx="34">
                  <c:v>0.95735210713813412</c:v>
                </c:pt>
                <c:pt idx="35">
                  <c:v>0.94437354096491144</c:v>
                </c:pt>
                <c:pt idx="36">
                  <c:v>0.94437354096491144</c:v>
                </c:pt>
                <c:pt idx="37">
                  <c:v>0.94437354096491144</c:v>
                </c:pt>
                <c:pt idx="38">
                  <c:v>0.94437354096491144</c:v>
                </c:pt>
                <c:pt idx="39">
                  <c:v>0.94437354096491144</c:v>
                </c:pt>
                <c:pt idx="40">
                  <c:v>0.87470503210988504</c:v>
                </c:pt>
                <c:pt idx="41">
                  <c:v>0.87470503210988504</c:v>
                </c:pt>
                <c:pt idx="42">
                  <c:v>0.87470503210988504</c:v>
                </c:pt>
                <c:pt idx="43">
                  <c:v>0.87470503210988504</c:v>
                </c:pt>
                <c:pt idx="44">
                  <c:v>0.87470503210988504</c:v>
                </c:pt>
                <c:pt idx="45">
                  <c:v>0.48149546457970732</c:v>
                </c:pt>
                <c:pt idx="46">
                  <c:v>0.48149546457970732</c:v>
                </c:pt>
                <c:pt idx="47">
                  <c:v>0.48149546457970732</c:v>
                </c:pt>
                <c:pt idx="48">
                  <c:v>0.48149546457970732</c:v>
                </c:pt>
                <c:pt idx="49">
                  <c:v>0.48149546457970732</c:v>
                </c:pt>
                <c:pt idx="50">
                  <c:v>0.95894929425674902</c:v>
                </c:pt>
                <c:pt idx="51">
                  <c:v>0.95894929425674902</c:v>
                </c:pt>
                <c:pt idx="52">
                  <c:v>0.95894929425674902</c:v>
                </c:pt>
                <c:pt idx="53">
                  <c:v>0.95894929425674902</c:v>
                </c:pt>
                <c:pt idx="54">
                  <c:v>0.95894929425674902</c:v>
                </c:pt>
                <c:pt idx="55">
                  <c:v>0.95294148360728492</c:v>
                </c:pt>
                <c:pt idx="56">
                  <c:v>0.95294148360728492</c:v>
                </c:pt>
                <c:pt idx="57">
                  <c:v>0.95294148360728492</c:v>
                </c:pt>
                <c:pt idx="58">
                  <c:v>0.95294148360728492</c:v>
                </c:pt>
                <c:pt idx="59">
                  <c:v>0.95294148360728492</c:v>
                </c:pt>
                <c:pt idx="60">
                  <c:v>0.93203667934716861</c:v>
                </c:pt>
                <c:pt idx="61">
                  <c:v>0.93203667934716861</c:v>
                </c:pt>
                <c:pt idx="62">
                  <c:v>0.93203667934716861</c:v>
                </c:pt>
                <c:pt idx="63">
                  <c:v>0.93203667934716861</c:v>
                </c:pt>
                <c:pt idx="64">
                  <c:v>0.93203667934716861</c:v>
                </c:pt>
                <c:pt idx="65">
                  <c:v>0.85512308551304783</c:v>
                </c:pt>
                <c:pt idx="66">
                  <c:v>0.85512308551304783</c:v>
                </c:pt>
                <c:pt idx="67">
                  <c:v>0.85512308551304783</c:v>
                </c:pt>
                <c:pt idx="68">
                  <c:v>0.85512308551304783</c:v>
                </c:pt>
                <c:pt idx="69">
                  <c:v>0.85512308551304783</c:v>
                </c:pt>
                <c:pt idx="70">
                  <c:v>0.59459167751109887</c:v>
                </c:pt>
                <c:pt idx="71">
                  <c:v>0.59459167751109887</c:v>
                </c:pt>
                <c:pt idx="72">
                  <c:v>0.59459167751109887</c:v>
                </c:pt>
                <c:pt idx="73">
                  <c:v>0.59459167751109887</c:v>
                </c:pt>
                <c:pt idx="74">
                  <c:v>0.59459167751109887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13-40EC-9B2D-62260341F7E0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13-40EC-9B2D-62260341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6975"/>
        <c:axId val="1"/>
      </c:scatterChart>
      <c:valAx>
        <c:axId val="1010826975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46446269198499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3106524810663741E-2"/>
              <c:y val="0.385679146852542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697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896812659867406"/>
          <c:y val="0.61094307333278819"/>
          <c:w val="0.18621304962132748"/>
          <c:h val="0.167241399962606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667121291978199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5851273957683252"/>
          <c:w val="0.60001995916001849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(new)'!$J$226:$J$315</c:f>
              <c:numCache>
                <c:formatCode>General</c:formatCode>
                <c:ptCount val="90"/>
                <c:pt idx="0">
                  <c:v>7.1002311414168712E-2</c:v>
                </c:pt>
                <c:pt idx="1">
                  <c:v>7.1002311414168712E-2</c:v>
                </c:pt>
                <c:pt idx="2">
                  <c:v>7.1002311414168712E-2</c:v>
                </c:pt>
                <c:pt idx="3">
                  <c:v>7.1002311414168712E-2</c:v>
                </c:pt>
                <c:pt idx="4">
                  <c:v>7.1002311414168712E-2</c:v>
                </c:pt>
                <c:pt idx="5">
                  <c:v>0.14200462282833742</c:v>
                </c:pt>
                <c:pt idx="6">
                  <c:v>0.14200462282833742</c:v>
                </c:pt>
                <c:pt idx="7">
                  <c:v>0.14200462282833742</c:v>
                </c:pt>
                <c:pt idx="8">
                  <c:v>0.14200462282833742</c:v>
                </c:pt>
                <c:pt idx="9">
                  <c:v>0.14200462282833742</c:v>
                </c:pt>
                <c:pt idx="10">
                  <c:v>0.28400924565667485</c:v>
                </c:pt>
                <c:pt idx="11">
                  <c:v>0.28400924565667485</c:v>
                </c:pt>
                <c:pt idx="12">
                  <c:v>0.28400924565667485</c:v>
                </c:pt>
                <c:pt idx="13">
                  <c:v>0.28400924565667485</c:v>
                </c:pt>
                <c:pt idx="14">
                  <c:v>0.28400924565667485</c:v>
                </c:pt>
                <c:pt idx="15">
                  <c:v>0.56801849131334969</c:v>
                </c:pt>
                <c:pt idx="16">
                  <c:v>0.56801849131334969</c:v>
                </c:pt>
                <c:pt idx="17">
                  <c:v>0.56801849131334969</c:v>
                </c:pt>
                <c:pt idx="18">
                  <c:v>0.56801849131334969</c:v>
                </c:pt>
                <c:pt idx="19">
                  <c:v>0.56801849131334969</c:v>
                </c:pt>
                <c:pt idx="20">
                  <c:v>1.1360369826266994</c:v>
                </c:pt>
                <c:pt idx="21">
                  <c:v>1.1360369826266994</c:v>
                </c:pt>
                <c:pt idx="22">
                  <c:v>1.1360369826266994</c:v>
                </c:pt>
                <c:pt idx="23">
                  <c:v>1.1360369826266994</c:v>
                </c:pt>
                <c:pt idx="24">
                  <c:v>1.1360369826266994</c:v>
                </c:pt>
                <c:pt idx="25">
                  <c:v>7.9970795847872617E-2</c:v>
                </c:pt>
                <c:pt idx="26">
                  <c:v>7.9970795847872617E-2</c:v>
                </c:pt>
                <c:pt idx="27">
                  <c:v>7.9970795847872617E-2</c:v>
                </c:pt>
                <c:pt idx="28">
                  <c:v>7.9970795847872617E-2</c:v>
                </c:pt>
                <c:pt idx="29">
                  <c:v>7.9970795847872617E-2</c:v>
                </c:pt>
                <c:pt idx="30">
                  <c:v>0.15994159169574523</c:v>
                </c:pt>
                <c:pt idx="31">
                  <c:v>0.15994159169574523</c:v>
                </c:pt>
                <c:pt idx="32">
                  <c:v>0.15994159169574523</c:v>
                </c:pt>
                <c:pt idx="33">
                  <c:v>0.15994159169574523</c:v>
                </c:pt>
                <c:pt idx="34">
                  <c:v>0.15994159169574523</c:v>
                </c:pt>
                <c:pt idx="35">
                  <c:v>0.31988318339149047</c:v>
                </c:pt>
                <c:pt idx="36">
                  <c:v>0.31988318339149047</c:v>
                </c:pt>
                <c:pt idx="37">
                  <c:v>0.31988318339149047</c:v>
                </c:pt>
                <c:pt idx="38">
                  <c:v>0.31988318339149047</c:v>
                </c:pt>
                <c:pt idx="39">
                  <c:v>0.31988318339149047</c:v>
                </c:pt>
                <c:pt idx="40">
                  <c:v>0.63976636678298093</c:v>
                </c:pt>
                <c:pt idx="41">
                  <c:v>0.63976636678298093</c:v>
                </c:pt>
                <c:pt idx="42">
                  <c:v>0.63976636678298093</c:v>
                </c:pt>
                <c:pt idx="43">
                  <c:v>0.63976636678298093</c:v>
                </c:pt>
                <c:pt idx="44">
                  <c:v>0.63976636678298093</c:v>
                </c:pt>
                <c:pt idx="45">
                  <c:v>1.2795327335659619</c:v>
                </c:pt>
                <c:pt idx="46">
                  <c:v>1.2795327335659619</c:v>
                </c:pt>
                <c:pt idx="47">
                  <c:v>1.2795327335659619</c:v>
                </c:pt>
                <c:pt idx="48">
                  <c:v>1.2795327335659619</c:v>
                </c:pt>
                <c:pt idx="49">
                  <c:v>1.2795327335659619</c:v>
                </c:pt>
                <c:pt idx="50">
                  <c:v>7.5486553631020664E-2</c:v>
                </c:pt>
                <c:pt idx="51">
                  <c:v>7.5486553631020664E-2</c:v>
                </c:pt>
                <c:pt idx="52">
                  <c:v>7.5486553631020664E-2</c:v>
                </c:pt>
                <c:pt idx="53">
                  <c:v>7.5486553631020664E-2</c:v>
                </c:pt>
                <c:pt idx="54">
                  <c:v>7.5486553631020664E-2</c:v>
                </c:pt>
                <c:pt idx="55">
                  <c:v>0.15097310726204133</c:v>
                </c:pt>
                <c:pt idx="56">
                  <c:v>0.15097310726204133</c:v>
                </c:pt>
                <c:pt idx="57">
                  <c:v>0.15097310726204133</c:v>
                </c:pt>
                <c:pt idx="58">
                  <c:v>0.15097310726204133</c:v>
                </c:pt>
                <c:pt idx="59">
                  <c:v>0.15097310726204133</c:v>
                </c:pt>
                <c:pt idx="60">
                  <c:v>0.30194621452408266</c:v>
                </c:pt>
                <c:pt idx="61">
                  <c:v>0.30194621452408266</c:v>
                </c:pt>
                <c:pt idx="62">
                  <c:v>0.30194621452408266</c:v>
                </c:pt>
                <c:pt idx="63">
                  <c:v>0.30194621452408266</c:v>
                </c:pt>
                <c:pt idx="64">
                  <c:v>0.30194621452408266</c:v>
                </c:pt>
                <c:pt idx="65">
                  <c:v>0.60389242904816531</c:v>
                </c:pt>
                <c:pt idx="66">
                  <c:v>0.60389242904816531</c:v>
                </c:pt>
                <c:pt idx="67">
                  <c:v>0.60389242904816531</c:v>
                </c:pt>
                <c:pt idx="68">
                  <c:v>0.60389242904816531</c:v>
                </c:pt>
                <c:pt idx="69">
                  <c:v>0.60389242904816531</c:v>
                </c:pt>
                <c:pt idx="70">
                  <c:v>1.2077848580963306</c:v>
                </c:pt>
                <c:pt idx="71">
                  <c:v>1.2077848580963306</c:v>
                </c:pt>
                <c:pt idx="72">
                  <c:v>1.2077848580963306</c:v>
                </c:pt>
                <c:pt idx="73">
                  <c:v>1.2077848580963306</c:v>
                </c:pt>
                <c:pt idx="74">
                  <c:v>1.2077848580963306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(new)'!$K$226:$K$315</c:f>
              <c:numCache>
                <c:formatCode>0.00</c:formatCode>
                <c:ptCount val="90"/>
                <c:pt idx="0">
                  <c:v>4.359230659939306E-2</c:v>
                </c:pt>
                <c:pt idx="1">
                  <c:v>-5.6407693400606917E-2</c:v>
                </c:pt>
                <c:pt idx="2">
                  <c:v>-5.6407693400606917E-2</c:v>
                </c:pt>
                <c:pt idx="3">
                  <c:v>4.359230659939306E-2</c:v>
                </c:pt>
                <c:pt idx="4">
                  <c:v>4.359230659939306E-2</c:v>
                </c:pt>
                <c:pt idx="5">
                  <c:v>5.4496517918710241E-2</c:v>
                </c:pt>
                <c:pt idx="6">
                  <c:v>5.4496517918710241E-2</c:v>
                </c:pt>
                <c:pt idx="7">
                  <c:v>5.4496517918710241E-2</c:v>
                </c:pt>
                <c:pt idx="8">
                  <c:v>5.4496517918710241E-2</c:v>
                </c:pt>
                <c:pt idx="9">
                  <c:v>5.4496517918710241E-2</c:v>
                </c:pt>
                <c:pt idx="10">
                  <c:v>-0.11164047927310849</c:v>
                </c:pt>
                <c:pt idx="11">
                  <c:v>-1.1640479273108517E-2</c:v>
                </c:pt>
                <c:pt idx="12">
                  <c:v>-1.1640479273108517E-2</c:v>
                </c:pt>
                <c:pt idx="13">
                  <c:v>-1.1640479273108517E-2</c:v>
                </c:pt>
                <c:pt idx="14">
                  <c:v>-0.21164047927310858</c:v>
                </c:pt>
                <c:pt idx="15">
                  <c:v>-1.1358613582210797E-2</c:v>
                </c:pt>
                <c:pt idx="16">
                  <c:v>-0.11135861358221089</c:v>
                </c:pt>
                <c:pt idx="17">
                  <c:v>-1.1358613582210797E-2</c:v>
                </c:pt>
                <c:pt idx="18">
                  <c:v>-0.21135861358221086</c:v>
                </c:pt>
                <c:pt idx="19">
                  <c:v>0.18864138641778916</c:v>
                </c:pt>
                <c:pt idx="20">
                  <c:v>0.12869895338748583</c:v>
                </c:pt>
                <c:pt idx="21">
                  <c:v>0.22869895338748591</c:v>
                </c:pt>
                <c:pt idx="22">
                  <c:v>-0.47130104661251415</c:v>
                </c:pt>
                <c:pt idx="23">
                  <c:v>0.32869895338748589</c:v>
                </c:pt>
                <c:pt idx="24">
                  <c:v>-7.130104661251413E-2</c:v>
                </c:pt>
                <c:pt idx="25">
                  <c:v>-6.0417255078961563E-2</c:v>
                </c:pt>
                <c:pt idx="26">
                  <c:v>3.9582744921038415E-2</c:v>
                </c:pt>
                <c:pt idx="27">
                  <c:v>3.9582744921038415E-2</c:v>
                </c:pt>
                <c:pt idx="28">
                  <c:v>-6.0417255078961563E-2</c:v>
                </c:pt>
                <c:pt idx="29">
                  <c:v>-0.26041725507896163</c:v>
                </c:pt>
                <c:pt idx="30">
                  <c:v>4.2647892861865877E-2</c:v>
                </c:pt>
                <c:pt idx="31">
                  <c:v>4.2647892861865877E-2</c:v>
                </c:pt>
                <c:pt idx="32">
                  <c:v>4.2647892861865877E-2</c:v>
                </c:pt>
                <c:pt idx="33">
                  <c:v>4.2647892861865877E-2</c:v>
                </c:pt>
                <c:pt idx="34">
                  <c:v>4.2647892861865877E-2</c:v>
                </c:pt>
                <c:pt idx="35">
                  <c:v>5.562645903508856E-2</c:v>
                </c:pt>
                <c:pt idx="36">
                  <c:v>5.562645903508856E-2</c:v>
                </c:pt>
                <c:pt idx="37">
                  <c:v>5.562645903508856E-2</c:v>
                </c:pt>
                <c:pt idx="38">
                  <c:v>5.562645903508856E-2</c:v>
                </c:pt>
                <c:pt idx="39">
                  <c:v>5.562645903508856E-2</c:v>
                </c:pt>
                <c:pt idx="40">
                  <c:v>0.12529496789011496</c:v>
                </c:pt>
                <c:pt idx="41">
                  <c:v>2.5294967890114983E-2</c:v>
                </c:pt>
                <c:pt idx="42">
                  <c:v>2.5294967890114983E-2</c:v>
                </c:pt>
                <c:pt idx="43">
                  <c:v>0.12529496789011496</c:v>
                </c:pt>
                <c:pt idx="44">
                  <c:v>0.12529496789011496</c:v>
                </c:pt>
                <c:pt idx="45">
                  <c:v>-8.14954645797073E-2</c:v>
                </c:pt>
                <c:pt idx="46">
                  <c:v>0.11850453542029266</c:v>
                </c:pt>
                <c:pt idx="47">
                  <c:v>-8.14954645797073E-2</c:v>
                </c:pt>
                <c:pt idx="48">
                  <c:v>0.31850453542029272</c:v>
                </c:pt>
                <c:pt idx="49">
                  <c:v>-0.28149546457970731</c:v>
                </c:pt>
                <c:pt idx="50">
                  <c:v>4.1050705743250981E-2</c:v>
                </c:pt>
                <c:pt idx="51">
                  <c:v>-5.8949294256748996E-2</c:v>
                </c:pt>
                <c:pt idx="52">
                  <c:v>4.1050705743250981E-2</c:v>
                </c:pt>
                <c:pt idx="53">
                  <c:v>4.1050705743250981E-2</c:v>
                </c:pt>
                <c:pt idx="54">
                  <c:v>-5.8949294256748996E-2</c:v>
                </c:pt>
                <c:pt idx="55">
                  <c:v>4.7058516392715077E-2</c:v>
                </c:pt>
                <c:pt idx="56">
                  <c:v>-5.29414836072849E-2</c:v>
                </c:pt>
                <c:pt idx="57">
                  <c:v>4.7058516392715077E-2</c:v>
                </c:pt>
                <c:pt idx="58">
                  <c:v>4.7058516392715077E-2</c:v>
                </c:pt>
                <c:pt idx="59">
                  <c:v>4.7058516392715077E-2</c:v>
                </c:pt>
                <c:pt idx="60">
                  <c:v>6.7963320652831394E-2</c:v>
                </c:pt>
                <c:pt idx="61">
                  <c:v>-3.2036679347168584E-2</c:v>
                </c:pt>
                <c:pt idx="62">
                  <c:v>-3.2036679347168584E-2</c:v>
                </c:pt>
                <c:pt idx="63">
                  <c:v>-3.2036679347168584E-2</c:v>
                </c:pt>
                <c:pt idx="64">
                  <c:v>6.7963320652831394E-2</c:v>
                </c:pt>
                <c:pt idx="65">
                  <c:v>0.14487691448695217</c:v>
                </c:pt>
                <c:pt idx="66">
                  <c:v>4.4876914486952191E-2</c:v>
                </c:pt>
                <c:pt idx="67">
                  <c:v>0.14487691448695217</c:v>
                </c:pt>
                <c:pt idx="68">
                  <c:v>-5.5123085513047787E-2</c:v>
                </c:pt>
                <c:pt idx="69">
                  <c:v>-0.25512308551304785</c:v>
                </c:pt>
                <c:pt idx="70">
                  <c:v>5.4083224889011072E-3</c:v>
                </c:pt>
                <c:pt idx="71">
                  <c:v>-9.4591677511098871E-2</c:v>
                </c:pt>
                <c:pt idx="72">
                  <c:v>-9.4591677511098871E-2</c:v>
                </c:pt>
                <c:pt idx="73">
                  <c:v>0.20540832248890117</c:v>
                </c:pt>
                <c:pt idx="74">
                  <c:v>-0.29459167751109888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F-433C-9D24-11AB0A1AA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17551"/>
        <c:axId val="1"/>
      </c:scatterChart>
      <c:valAx>
        <c:axId val="1010817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175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681178282580503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210608394232468"/>
          <c:y val="0.15088273462963203"/>
          <c:w val="0.56015637273645791"/>
          <c:h val="0.561424128854444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(new)'!$E$44:$E$88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'CA - binary data model (new)'!$M$44:$M$88</c:f>
              <c:numCache>
                <c:formatCode>0.00</c:formatCode>
                <c:ptCount val="45"/>
                <c:pt idx="0">
                  <c:v>0.96195030606430787</c:v>
                </c:pt>
                <c:pt idx="1">
                  <c:v>0.96195030606430787</c:v>
                </c:pt>
                <c:pt idx="2">
                  <c:v>0.96195030606430787</c:v>
                </c:pt>
                <c:pt idx="3">
                  <c:v>0.96195030606430787</c:v>
                </c:pt>
                <c:pt idx="4">
                  <c:v>0.96195030606430787</c:v>
                </c:pt>
                <c:pt idx="5">
                  <c:v>0.96194324622246652</c:v>
                </c:pt>
                <c:pt idx="6">
                  <c:v>0.96194324622246652</c:v>
                </c:pt>
                <c:pt idx="7">
                  <c:v>0.96194324622246652</c:v>
                </c:pt>
                <c:pt idx="8">
                  <c:v>0.96194324622246652</c:v>
                </c:pt>
                <c:pt idx="9">
                  <c:v>0.96194324622246652</c:v>
                </c:pt>
                <c:pt idx="10">
                  <c:v>0.96120689446254237</c:v>
                </c:pt>
                <c:pt idx="11">
                  <c:v>0.96120689446254237</c:v>
                </c:pt>
                <c:pt idx="12">
                  <c:v>0.96120689446254237</c:v>
                </c:pt>
                <c:pt idx="13">
                  <c:v>0.96120689446254237</c:v>
                </c:pt>
                <c:pt idx="14">
                  <c:v>0.96120689446254237</c:v>
                </c:pt>
                <c:pt idx="15">
                  <c:v>0.89014176558107394</c:v>
                </c:pt>
                <c:pt idx="16">
                  <c:v>0.89014176558107394</c:v>
                </c:pt>
                <c:pt idx="17">
                  <c:v>0.89014176558107394</c:v>
                </c:pt>
                <c:pt idx="18">
                  <c:v>0.89014176558107394</c:v>
                </c:pt>
                <c:pt idx="19">
                  <c:v>0.89014176558107394</c:v>
                </c:pt>
                <c:pt idx="20">
                  <c:v>0.11003313474810862</c:v>
                </c:pt>
                <c:pt idx="21">
                  <c:v>0.11003313474810862</c:v>
                </c:pt>
                <c:pt idx="22">
                  <c:v>0.11003313474810862</c:v>
                </c:pt>
                <c:pt idx="23">
                  <c:v>0.11003313474810862</c:v>
                </c:pt>
                <c:pt idx="24">
                  <c:v>0.11003313474810862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F-47E1-B392-722283B7D0D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(new)'!$E$89:$E$133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0.5</c:v>
                </c:pt>
                <c:pt idx="19">
                  <c:v>0.4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0.7</c:v>
                </c:pt>
              </c:numCache>
            </c:numRef>
          </c:xVal>
          <c:yVal>
            <c:numRef>
              <c:f>'CA - binary data model (new)'!$M$89:$M$133</c:f>
              <c:numCache>
                <c:formatCode>0.00</c:formatCode>
                <c:ptCount val="45"/>
                <c:pt idx="0">
                  <c:v>0.94993812440056646</c:v>
                </c:pt>
                <c:pt idx="1">
                  <c:v>0.94993812440056646</c:v>
                </c:pt>
                <c:pt idx="2">
                  <c:v>0.94993812440056646</c:v>
                </c:pt>
                <c:pt idx="3">
                  <c:v>0.94993812440056646</c:v>
                </c:pt>
                <c:pt idx="4">
                  <c:v>0.94993812440056646</c:v>
                </c:pt>
                <c:pt idx="5">
                  <c:v>0.92702508585472032</c:v>
                </c:pt>
                <c:pt idx="6">
                  <c:v>0.92702508585472032</c:v>
                </c:pt>
                <c:pt idx="7">
                  <c:v>0.92702508585472032</c:v>
                </c:pt>
                <c:pt idx="8">
                  <c:v>0.92702508585472032</c:v>
                </c:pt>
                <c:pt idx="9">
                  <c:v>0.92702508585472032</c:v>
                </c:pt>
                <c:pt idx="10">
                  <c:v>0.86491794396900334</c:v>
                </c:pt>
                <c:pt idx="11">
                  <c:v>0.86491794396900334</c:v>
                </c:pt>
                <c:pt idx="12">
                  <c:v>0.86491794396900334</c:v>
                </c:pt>
                <c:pt idx="13">
                  <c:v>0.86491794396900334</c:v>
                </c:pt>
                <c:pt idx="14">
                  <c:v>0.86491794396900334</c:v>
                </c:pt>
                <c:pt idx="15">
                  <c:v>0.72134453352211725</c:v>
                </c:pt>
                <c:pt idx="16">
                  <c:v>0.72134453352211725</c:v>
                </c:pt>
                <c:pt idx="17">
                  <c:v>0.72134453352211725</c:v>
                </c:pt>
                <c:pt idx="18">
                  <c:v>0.72134453352211725</c:v>
                </c:pt>
                <c:pt idx="19">
                  <c:v>0.72134453352211725</c:v>
                </c:pt>
                <c:pt idx="20">
                  <c:v>0.48407924101531769</c:v>
                </c:pt>
                <c:pt idx="21">
                  <c:v>0.48407924101531769</c:v>
                </c:pt>
                <c:pt idx="22">
                  <c:v>0.48407924101531769</c:v>
                </c:pt>
                <c:pt idx="23">
                  <c:v>0.48407924101531769</c:v>
                </c:pt>
                <c:pt idx="24">
                  <c:v>0.48407924101531769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BF-47E1-B392-722283B7D0D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(new)'!$E$134:$E$223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0.7</c:v>
                </c:pt>
                <c:pt idx="15">
                  <c:v>0.8</c:v>
                </c:pt>
                <c:pt idx="16">
                  <c:v>0.7</c:v>
                </c:pt>
                <c:pt idx="17">
                  <c:v>0.8</c:v>
                </c:pt>
                <c:pt idx="18">
                  <c:v>0.6</c:v>
                </c:pt>
                <c:pt idx="19">
                  <c:v>1</c:v>
                </c:pt>
                <c:pt idx="20">
                  <c:v>0.7</c:v>
                </c:pt>
                <c:pt idx="21">
                  <c:v>0.8</c:v>
                </c:pt>
                <c:pt idx="22">
                  <c:v>0.1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0.4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0.6</c:v>
                </c:pt>
                <c:pt idx="71">
                  <c:v>0.5</c:v>
                </c:pt>
                <c:pt idx="72">
                  <c:v>0.5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'CA - binary data model (new)'!$M$134:$M$223</c:f>
              <c:numCache>
                <c:formatCode>0.00</c:formatCode>
                <c:ptCount val="90"/>
                <c:pt idx="0">
                  <c:v>0.95605639704288792</c:v>
                </c:pt>
                <c:pt idx="1">
                  <c:v>0.95605639704288792</c:v>
                </c:pt>
                <c:pt idx="2">
                  <c:v>0.95605639704288792</c:v>
                </c:pt>
                <c:pt idx="3">
                  <c:v>0.95605639704288792</c:v>
                </c:pt>
                <c:pt idx="4">
                  <c:v>0.95605639704288792</c:v>
                </c:pt>
                <c:pt idx="5">
                  <c:v>0.94385724262127058</c:v>
                </c:pt>
                <c:pt idx="6">
                  <c:v>0.94385724262127058</c:v>
                </c:pt>
                <c:pt idx="7">
                  <c:v>0.94385724262127058</c:v>
                </c:pt>
                <c:pt idx="8">
                  <c:v>0.94385724262127058</c:v>
                </c:pt>
                <c:pt idx="9">
                  <c:v>0.94385724262127058</c:v>
                </c:pt>
                <c:pt idx="10">
                  <c:v>0.90623817151189479</c:v>
                </c:pt>
                <c:pt idx="11">
                  <c:v>0.90623817151189479</c:v>
                </c:pt>
                <c:pt idx="12">
                  <c:v>0.90623817151189479</c:v>
                </c:pt>
                <c:pt idx="13">
                  <c:v>0.90623817151189479</c:v>
                </c:pt>
                <c:pt idx="14">
                  <c:v>0.90623817151189479</c:v>
                </c:pt>
                <c:pt idx="15">
                  <c:v>0.7961575659786142</c:v>
                </c:pt>
                <c:pt idx="16">
                  <c:v>0.7961575659786142</c:v>
                </c:pt>
                <c:pt idx="17">
                  <c:v>0.7961575659786142</c:v>
                </c:pt>
                <c:pt idx="18">
                  <c:v>0.7961575659786142</c:v>
                </c:pt>
                <c:pt idx="19">
                  <c:v>0.7961575659786142</c:v>
                </c:pt>
                <c:pt idx="20">
                  <c:v>0.54081062713249417</c:v>
                </c:pt>
                <c:pt idx="21">
                  <c:v>0.54081062713249417</c:v>
                </c:pt>
                <c:pt idx="22">
                  <c:v>0.54081062713249417</c:v>
                </c:pt>
                <c:pt idx="23">
                  <c:v>0.54081062713249417</c:v>
                </c:pt>
                <c:pt idx="24">
                  <c:v>0.54081062713249417</c:v>
                </c:pt>
                <c:pt idx="25">
                  <c:v>0.96083341570574876</c:v>
                </c:pt>
                <c:pt idx="26">
                  <c:v>0.96083341570574876</c:v>
                </c:pt>
                <c:pt idx="27">
                  <c:v>0.96083341570574876</c:v>
                </c:pt>
                <c:pt idx="28">
                  <c:v>0.96083341570574876</c:v>
                </c:pt>
                <c:pt idx="29">
                  <c:v>0.96083341570574876</c:v>
                </c:pt>
                <c:pt idx="30">
                  <c:v>0.95801908804128066</c:v>
                </c:pt>
                <c:pt idx="31">
                  <c:v>0.95801908804128066</c:v>
                </c:pt>
                <c:pt idx="32">
                  <c:v>0.95801908804128066</c:v>
                </c:pt>
                <c:pt idx="33">
                  <c:v>0.95801908804128066</c:v>
                </c:pt>
                <c:pt idx="34">
                  <c:v>0.95801908804128066</c:v>
                </c:pt>
                <c:pt idx="35">
                  <c:v>0.94618700546073975</c:v>
                </c:pt>
                <c:pt idx="36">
                  <c:v>0.94618700546073975</c:v>
                </c:pt>
                <c:pt idx="37">
                  <c:v>0.94618700546073975</c:v>
                </c:pt>
                <c:pt idx="38">
                  <c:v>0.94618700546073975</c:v>
                </c:pt>
                <c:pt idx="39">
                  <c:v>0.94618700546073975</c:v>
                </c:pt>
                <c:pt idx="40">
                  <c:v>0.88266338680359291</c:v>
                </c:pt>
                <c:pt idx="41">
                  <c:v>0.88266338680359291</c:v>
                </c:pt>
                <c:pt idx="42">
                  <c:v>0.88266338680359291</c:v>
                </c:pt>
                <c:pt idx="43">
                  <c:v>0.88266338680359291</c:v>
                </c:pt>
                <c:pt idx="44">
                  <c:v>0.88266338680359291</c:v>
                </c:pt>
                <c:pt idx="45">
                  <c:v>0.50860251503961629</c:v>
                </c:pt>
                <c:pt idx="46">
                  <c:v>0.50860251503961629</c:v>
                </c:pt>
                <c:pt idx="47">
                  <c:v>0.50860251503961629</c:v>
                </c:pt>
                <c:pt idx="48">
                  <c:v>0.50860251503961629</c:v>
                </c:pt>
                <c:pt idx="49">
                  <c:v>0.50860251503961629</c:v>
                </c:pt>
                <c:pt idx="50">
                  <c:v>0.95924489052621031</c:v>
                </c:pt>
                <c:pt idx="51">
                  <c:v>0.95924489052621031</c:v>
                </c:pt>
                <c:pt idx="52">
                  <c:v>0.95924489052621031</c:v>
                </c:pt>
                <c:pt idx="53">
                  <c:v>0.95924489052621031</c:v>
                </c:pt>
                <c:pt idx="54">
                  <c:v>0.95924489052621031</c:v>
                </c:pt>
                <c:pt idx="55">
                  <c:v>0.95320861302950877</c:v>
                </c:pt>
                <c:pt idx="56">
                  <c:v>0.95320861302950877</c:v>
                </c:pt>
                <c:pt idx="57">
                  <c:v>0.95320861302950877</c:v>
                </c:pt>
                <c:pt idx="58">
                  <c:v>0.95320861302950877</c:v>
                </c:pt>
                <c:pt idx="59">
                  <c:v>0.95320861302950877</c:v>
                </c:pt>
                <c:pt idx="60">
                  <c:v>0.93223479018021793</c:v>
                </c:pt>
                <c:pt idx="61">
                  <c:v>0.93223479018021793</c:v>
                </c:pt>
                <c:pt idx="62">
                  <c:v>0.93223479018021793</c:v>
                </c:pt>
                <c:pt idx="63">
                  <c:v>0.93223479018021793</c:v>
                </c:pt>
                <c:pt idx="64">
                  <c:v>0.93223479018021793</c:v>
                </c:pt>
                <c:pt idx="65">
                  <c:v>0.85466376693497059</c:v>
                </c:pt>
                <c:pt idx="66">
                  <c:v>0.85466376693497059</c:v>
                </c:pt>
                <c:pt idx="67">
                  <c:v>0.85466376693497059</c:v>
                </c:pt>
                <c:pt idx="68">
                  <c:v>0.85466376693497059</c:v>
                </c:pt>
                <c:pt idx="69">
                  <c:v>0.85466376693497059</c:v>
                </c:pt>
                <c:pt idx="70">
                  <c:v>0.58896134112956577</c:v>
                </c:pt>
                <c:pt idx="71">
                  <c:v>0.58896134112956577</c:v>
                </c:pt>
                <c:pt idx="72">
                  <c:v>0.58896134112956577</c:v>
                </c:pt>
                <c:pt idx="73">
                  <c:v>0.58896134112956577</c:v>
                </c:pt>
                <c:pt idx="74">
                  <c:v>0.58896134112956577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BF-47E1-B392-722283B7D0D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BF-47E1-B392-722283B7D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7471"/>
        <c:axId val="1"/>
      </c:scatterChart>
      <c:valAx>
        <c:axId val="1010827471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79095109618434"/>
              <c:y val="0.83862729247632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223180592765772E-2"/>
              <c:y val="0.375452386171409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74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904046977262903"/>
          <c:y val="0.60002203771318785"/>
          <c:w val="0.18557327685747685"/>
          <c:h val="0.171936139461673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36783931497902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216028325820724"/>
          <c:y val="0.16858795404438526"/>
          <c:w val="0.59179038336377621"/>
          <c:h val="0.51342695095335511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(new)'!$E$44:$E$88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'CA - binary data model (new)'!$P$44:$P$88</c:f>
              <c:numCache>
                <c:formatCode>0.00</c:formatCode>
                <c:ptCount val="45"/>
                <c:pt idx="0">
                  <c:v>0.96193030868140073</c:v>
                </c:pt>
                <c:pt idx="1">
                  <c:v>0.96193030868140073</c:v>
                </c:pt>
                <c:pt idx="2">
                  <c:v>0.96193030868140073</c:v>
                </c:pt>
                <c:pt idx="3">
                  <c:v>0.96193030868140073</c:v>
                </c:pt>
                <c:pt idx="4">
                  <c:v>0.96193030868140073</c:v>
                </c:pt>
                <c:pt idx="5">
                  <c:v>0.96192424294354595</c:v>
                </c:pt>
                <c:pt idx="6">
                  <c:v>0.96192424294354595</c:v>
                </c:pt>
                <c:pt idx="7">
                  <c:v>0.96192424294354595</c:v>
                </c:pt>
                <c:pt idx="8">
                  <c:v>0.96192424294354595</c:v>
                </c:pt>
                <c:pt idx="9">
                  <c:v>0.96192424294354595</c:v>
                </c:pt>
                <c:pt idx="10">
                  <c:v>0.96129749196118275</c:v>
                </c:pt>
                <c:pt idx="11">
                  <c:v>0.96129749196118275</c:v>
                </c:pt>
                <c:pt idx="12">
                  <c:v>0.96129749196118275</c:v>
                </c:pt>
                <c:pt idx="13">
                  <c:v>0.96129749196118275</c:v>
                </c:pt>
                <c:pt idx="14">
                  <c:v>0.96129749196118275</c:v>
                </c:pt>
                <c:pt idx="15">
                  <c:v>0.90066476556316899</c:v>
                </c:pt>
                <c:pt idx="16">
                  <c:v>0.90066476556316899</c:v>
                </c:pt>
                <c:pt idx="17">
                  <c:v>0.90066476556316899</c:v>
                </c:pt>
                <c:pt idx="18">
                  <c:v>0.90066476556316899</c:v>
                </c:pt>
                <c:pt idx="19">
                  <c:v>0.90066476556316899</c:v>
                </c:pt>
                <c:pt idx="20">
                  <c:v>0.12734584153029857</c:v>
                </c:pt>
                <c:pt idx="21">
                  <c:v>0.12734584153029857</c:v>
                </c:pt>
                <c:pt idx="22">
                  <c:v>0.12734584153029857</c:v>
                </c:pt>
                <c:pt idx="23">
                  <c:v>0.12734584153029857</c:v>
                </c:pt>
                <c:pt idx="24">
                  <c:v>0.12734584153029857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2-4B08-9125-D690A142746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(new)'!$E$89:$E$133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0.5</c:v>
                </c:pt>
                <c:pt idx="19">
                  <c:v>0.4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0.7</c:v>
                </c:pt>
              </c:numCache>
            </c:numRef>
          </c:xVal>
          <c:yVal>
            <c:numRef>
              <c:f>'CA - binary data model (new)'!$P$89:$P$133</c:f>
              <c:numCache>
                <c:formatCode>0.00</c:formatCode>
                <c:ptCount val="45"/>
                <c:pt idx="0">
                  <c:v>0.94213371600165896</c:v>
                </c:pt>
                <c:pt idx="1">
                  <c:v>0.94213371600165896</c:v>
                </c:pt>
                <c:pt idx="2">
                  <c:v>0.94213371600165896</c:v>
                </c:pt>
                <c:pt idx="3">
                  <c:v>0.94213371600165896</c:v>
                </c:pt>
                <c:pt idx="4">
                  <c:v>0.94213371600165896</c:v>
                </c:pt>
                <c:pt idx="5">
                  <c:v>0.9106283374758789</c:v>
                </c:pt>
                <c:pt idx="6">
                  <c:v>0.9106283374758789</c:v>
                </c:pt>
                <c:pt idx="7">
                  <c:v>0.9106283374758789</c:v>
                </c:pt>
                <c:pt idx="8">
                  <c:v>0.9106283374758789</c:v>
                </c:pt>
                <c:pt idx="9">
                  <c:v>0.9106283374758789</c:v>
                </c:pt>
                <c:pt idx="10">
                  <c:v>0.8357698696564525</c:v>
                </c:pt>
                <c:pt idx="11">
                  <c:v>0.8357698696564525</c:v>
                </c:pt>
                <c:pt idx="12">
                  <c:v>0.8357698696564525</c:v>
                </c:pt>
                <c:pt idx="13">
                  <c:v>0.8357698696564525</c:v>
                </c:pt>
                <c:pt idx="14">
                  <c:v>0.8357698696564525</c:v>
                </c:pt>
                <c:pt idx="15">
                  <c:v>0.68523823751851809</c:v>
                </c:pt>
                <c:pt idx="16">
                  <c:v>0.68523823751851809</c:v>
                </c:pt>
                <c:pt idx="17">
                  <c:v>0.68523823751851809</c:v>
                </c:pt>
                <c:pt idx="18">
                  <c:v>0.68523823751851809</c:v>
                </c:pt>
                <c:pt idx="19">
                  <c:v>0.68523823751851809</c:v>
                </c:pt>
                <c:pt idx="20">
                  <c:v>0.46350656500088128</c:v>
                </c:pt>
                <c:pt idx="21">
                  <c:v>0.46350656500088128</c:v>
                </c:pt>
                <c:pt idx="22">
                  <c:v>0.46350656500088128</c:v>
                </c:pt>
                <c:pt idx="23">
                  <c:v>0.46350656500088128</c:v>
                </c:pt>
                <c:pt idx="24">
                  <c:v>0.46350656500088128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92-4B08-9125-D690A142746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(new)'!$E$134:$E$223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0.7</c:v>
                </c:pt>
                <c:pt idx="15">
                  <c:v>0.8</c:v>
                </c:pt>
                <c:pt idx="16">
                  <c:v>0.7</c:v>
                </c:pt>
                <c:pt idx="17">
                  <c:v>0.8</c:v>
                </c:pt>
                <c:pt idx="18">
                  <c:v>0.6</c:v>
                </c:pt>
                <c:pt idx="19">
                  <c:v>1</c:v>
                </c:pt>
                <c:pt idx="20">
                  <c:v>0.7</c:v>
                </c:pt>
                <c:pt idx="21">
                  <c:v>0.8</c:v>
                </c:pt>
                <c:pt idx="22">
                  <c:v>0.1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0.4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0.6</c:v>
                </c:pt>
                <c:pt idx="71">
                  <c:v>0.5</c:v>
                </c:pt>
                <c:pt idx="72">
                  <c:v>0.5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'CA - binary data model (new)'!$P$134:$P$223</c:f>
              <c:numCache>
                <c:formatCode>0.00</c:formatCode>
                <c:ptCount val="90"/>
                <c:pt idx="0">
                  <c:v>0.9566596927340647</c:v>
                </c:pt>
                <c:pt idx="1">
                  <c:v>0.9566596927340647</c:v>
                </c:pt>
                <c:pt idx="2">
                  <c:v>0.9566596927340647</c:v>
                </c:pt>
                <c:pt idx="3">
                  <c:v>0.9566596927340647</c:v>
                </c:pt>
                <c:pt idx="4">
                  <c:v>0.9566596927340647</c:v>
                </c:pt>
                <c:pt idx="5">
                  <c:v>0.94707784960481955</c:v>
                </c:pt>
                <c:pt idx="6">
                  <c:v>0.94707784960481955</c:v>
                </c:pt>
                <c:pt idx="7">
                  <c:v>0.94707784960481955</c:v>
                </c:pt>
                <c:pt idx="8">
                  <c:v>0.94707784960481955</c:v>
                </c:pt>
                <c:pt idx="9">
                  <c:v>0.94707784960481955</c:v>
                </c:pt>
                <c:pt idx="10">
                  <c:v>0.91857033013927936</c:v>
                </c:pt>
                <c:pt idx="11">
                  <c:v>0.91857033013927936</c:v>
                </c:pt>
                <c:pt idx="12">
                  <c:v>0.91857033013927936</c:v>
                </c:pt>
                <c:pt idx="13">
                  <c:v>0.91857033013927936</c:v>
                </c:pt>
                <c:pt idx="14">
                  <c:v>0.91857033013927936</c:v>
                </c:pt>
                <c:pt idx="15">
                  <c:v>0.82968591130582481</c:v>
                </c:pt>
                <c:pt idx="16">
                  <c:v>0.82968591130582481</c:v>
                </c:pt>
                <c:pt idx="17">
                  <c:v>0.82968591130582481</c:v>
                </c:pt>
                <c:pt idx="18">
                  <c:v>0.82968591130582481</c:v>
                </c:pt>
                <c:pt idx="19">
                  <c:v>0.82968591130582481</c:v>
                </c:pt>
                <c:pt idx="20">
                  <c:v>0.56730085003467523</c:v>
                </c:pt>
                <c:pt idx="21">
                  <c:v>0.56730085003467523</c:v>
                </c:pt>
                <c:pt idx="22">
                  <c:v>0.56730085003467523</c:v>
                </c:pt>
                <c:pt idx="23">
                  <c:v>0.56730085003467523</c:v>
                </c:pt>
                <c:pt idx="24">
                  <c:v>0.56730085003467523</c:v>
                </c:pt>
                <c:pt idx="25">
                  <c:v>0.9604218616444109</c:v>
                </c:pt>
                <c:pt idx="26">
                  <c:v>0.9604218616444109</c:v>
                </c:pt>
                <c:pt idx="27">
                  <c:v>0.9604218616444109</c:v>
                </c:pt>
                <c:pt idx="28">
                  <c:v>0.9604218616444109</c:v>
                </c:pt>
                <c:pt idx="29">
                  <c:v>0.9604218616444109</c:v>
                </c:pt>
                <c:pt idx="30">
                  <c:v>0.95726966966085247</c:v>
                </c:pt>
                <c:pt idx="31">
                  <c:v>0.95726966966085247</c:v>
                </c:pt>
                <c:pt idx="32">
                  <c:v>0.95726966966085247</c:v>
                </c:pt>
                <c:pt idx="33">
                  <c:v>0.95726966966085247</c:v>
                </c:pt>
                <c:pt idx="34">
                  <c:v>0.95726966966085247</c:v>
                </c:pt>
                <c:pt idx="35">
                  <c:v>0.9455448843157308</c:v>
                </c:pt>
                <c:pt idx="36">
                  <c:v>0.9455448843157308</c:v>
                </c:pt>
                <c:pt idx="37">
                  <c:v>0.9455448843157308</c:v>
                </c:pt>
                <c:pt idx="38">
                  <c:v>0.9455448843157308</c:v>
                </c:pt>
                <c:pt idx="39">
                  <c:v>0.9455448843157308</c:v>
                </c:pt>
                <c:pt idx="40">
                  <c:v>0.88651346631644845</c:v>
                </c:pt>
                <c:pt idx="41">
                  <c:v>0.88651346631644845</c:v>
                </c:pt>
                <c:pt idx="42">
                  <c:v>0.88651346631644845</c:v>
                </c:pt>
                <c:pt idx="43">
                  <c:v>0.88651346631644845</c:v>
                </c:pt>
                <c:pt idx="44">
                  <c:v>0.88651346631644845</c:v>
                </c:pt>
                <c:pt idx="45">
                  <c:v>0.46430199964878743</c:v>
                </c:pt>
                <c:pt idx="46">
                  <c:v>0.46430199964878743</c:v>
                </c:pt>
                <c:pt idx="47">
                  <c:v>0.46430199964878743</c:v>
                </c:pt>
                <c:pt idx="48">
                  <c:v>0.46430199964878743</c:v>
                </c:pt>
                <c:pt idx="49">
                  <c:v>0.46430199964878743</c:v>
                </c:pt>
                <c:pt idx="50">
                  <c:v>0.95936214067766579</c:v>
                </c:pt>
                <c:pt idx="51">
                  <c:v>0.95936214067766579</c:v>
                </c:pt>
                <c:pt idx="52">
                  <c:v>0.95936214067766579</c:v>
                </c:pt>
                <c:pt idx="53">
                  <c:v>0.95936214067766579</c:v>
                </c:pt>
                <c:pt idx="54">
                  <c:v>0.95936214067766579</c:v>
                </c:pt>
                <c:pt idx="55">
                  <c:v>0.95439646103895659</c:v>
                </c:pt>
                <c:pt idx="56">
                  <c:v>0.95439646103895659</c:v>
                </c:pt>
                <c:pt idx="57">
                  <c:v>0.95439646103895659</c:v>
                </c:pt>
                <c:pt idx="58">
                  <c:v>0.95439646103895659</c:v>
                </c:pt>
                <c:pt idx="59">
                  <c:v>0.95439646103895659</c:v>
                </c:pt>
                <c:pt idx="60">
                  <c:v>0.93802511608930694</c:v>
                </c:pt>
                <c:pt idx="61">
                  <c:v>0.93802511608930694</c:v>
                </c:pt>
                <c:pt idx="62">
                  <c:v>0.93802511608930694</c:v>
                </c:pt>
                <c:pt idx="63">
                  <c:v>0.93802511608930694</c:v>
                </c:pt>
                <c:pt idx="64">
                  <c:v>0.93802511608930694</c:v>
                </c:pt>
                <c:pt idx="65">
                  <c:v>0.87426706951686706</c:v>
                </c:pt>
                <c:pt idx="66">
                  <c:v>0.87426706951686706</c:v>
                </c:pt>
                <c:pt idx="67">
                  <c:v>0.87426706951686706</c:v>
                </c:pt>
                <c:pt idx="68">
                  <c:v>0.87426706951686706</c:v>
                </c:pt>
                <c:pt idx="69">
                  <c:v>0.87426706951686706</c:v>
                </c:pt>
                <c:pt idx="70">
                  <c:v>0.57995852260722192</c:v>
                </c:pt>
                <c:pt idx="71">
                  <c:v>0.57995852260722192</c:v>
                </c:pt>
                <c:pt idx="72">
                  <c:v>0.57995852260722192</c:v>
                </c:pt>
                <c:pt idx="73">
                  <c:v>0.57995852260722192</c:v>
                </c:pt>
                <c:pt idx="74">
                  <c:v>0.57995852260722192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92-4B08-9125-D690A142746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92-4B08-9125-D690A1427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2015"/>
        <c:axId val="1"/>
      </c:scatterChart>
      <c:valAx>
        <c:axId val="1010822015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53326397774698"/>
              <c:y val="0.819950503761328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1774979238232676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201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64550423111249"/>
          <c:y val="0.59005783915534837"/>
          <c:w val="0.1582327228245391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982181468903096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57086257889174"/>
          <c:y val="0.21073494255548156"/>
          <c:w val="0.72757150146124239"/>
          <c:h val="0.540247761824052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</c:numCache>
            </c:numRef>
          </c:xVal>
          <c:yVal>
            <c:numRef>
              <c:f>'CA - binary data model (new)'!$E$25:$E$88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0.9</c:v>
                </c:pt>
                <c:pt idx="25">
                  <c:v>1</c:v>
                </c:pt>
                <c:pt idx="26">
                  <c:v>0.9</c:v>
                </c:pt>
                <c:pt idx="27">
                  <c:v>0.9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1</c:v>
                </c:pt>
                <c:pt idx="35">
                  <c:v>0.9</c:v>
                </c:pt>
                <c:pt idx="36">
                  <c:v>0.9</c:v>
                </c:pt>
                <c:pt idx="37">
                  <c:v>0.8</c:v>
                </c:pt>
                <c:pt idx="38">
                  <c:v>0.8</c:v>
                </c:pt>
                <c:pt idx="39">
                  <c:v>0</c:v>
                </c:pt>
                <c:pt idx="40">
                  <c:v>0</c:v>
                </c:pt>
                <c:pt idx="41">
                  <c:v>0.4</c:v>
                </c:pt>
                <c:pt idx="42">
                  <c:v>0.2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D6-43BE-891C-935A62F7816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(new)'!$AD$4:$AD$16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binary data model (new)'!$AE$4:$AE$16</c:f>
              <c:numCache>
                <c:formatCode>General</c:formatCode>
                <c:ptCount val="13"/>
                <c:pt idx="0">
                  <c:v>0.94610720053704533</c:v>
                </c:pt>
                <c:pt idx="1">
                  <c:v>0.94610720053704533</c:v>
                </c:pt>
                <c:pt idx="2">
                  <c:v>0.94610720053704533</c:v>
                </c:pt>
                <c:pt idx="3">
                  <c:v>0.94610720053704533</c:v>
                </c:pt>
                <c:pt idx="4">
                  <c:v>0.94610720053704533</c:v>
                </c:pt>
                <c:pt idx="5">
                  <c:v>0.94610720053704533</c:v>
                </c:pt>
                <c:pt idx="6">
                  <c:v>0.94610720053704533</c:v>
                </c:pt>
                <c:pt idx="7">
                  <c:v>0.94610720053704533</c:v>
                </c:pt>
                <c:pt idx="8">
                  <c:v>0.94610720053704533</c:v>
                </c:pt>
                <c:pt idx="9">
                  <c:v>0.94610720053704533</c:v>
                </c:pt>
                <c:pt idx="10">
                  <c:v>0.94610720053704533</c:v>
                </c:pt>
                <c:pt idx="11">
                  <c:v>0.10985414620898099</c:v>
                </c:pt>
                <c:pt idx="12">
                  <c:v>4.2768535831192399E-27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6-43BE-891C-935A62F78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3919"/>
        <c:axId val="1"/>
      </c:scatterChart>
      <c:valAx>
        <c:axId val="1010833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4493009574463425"/>
              <c:y val="0.83910822581182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6829520750518641E-2"/>
              <c:y val="0.4291329739311624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391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944237690606493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019581030138967"/>
          <c:y val="0.22606112019588023"/>
          <c:w val="0.67393667626898346"/>
          <c:h val="0.5172584953634547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(new)'!$B$25:$B$43,'CA - binary data model (new)'!$B$89:$B$133)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7.4999999999999997E-2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</c:numCache>
            </c:numRef>
          </c:xVal>
          <c:yVal>
            <c:numRef>
              <c:f>('CA - binary data model (new)'!$E$25:$E$43,'CA - binary data model (new)'!$E$89:$E$133)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0.8</c:v>
                </c:pt>
                <c:pt idx="25">
                  <c:v>1</c:v>
                </c:pt>
                <c:pt idx="26">
                  <c:v>0.8</c:v>
                </c:pt>
                <c:pt idx="27">
                  <c:v>1</c:v>
                </c:pt>
                <c:pt idx="28">
                  <c:v>1</c:v>
                </c:pt>
                <c:pt idx="29">
                  <c:v>0.8</c:v>
                </c:pt>
                <c:pt idx="30">
                  <c:v>0.9</c:v>
                </c:pt>
                <c:pt idx="31">
                  <c:v>0.8</c:v>
                </c:pt>
                <c:pt idx="32">
                  <c:v>0.9</c:v>
                </c:pt>
                <c:pt idx="33">
                  <c:v>0.9</c:v>
                </c:pt>
                <c:pt idx="34">
                  <c:v>0.6</c:v>
                </c:pt>
                <c:pt idx="35">
                  <c:v>0.7</c:v>
                </c:pt>
                <c:pt idx="36">
                  <c:v>0.9</c:v>
                </c:pt>
                <c:pt idx="37">
                  <c:v>0.5</c:v>
                </c:pt>
                <c:pt idx="38">
                  <c:v>0.4</c:v>
                </c:pt>
                <c:pt idx="39">
                  <c:v>0.7</c:v>
                </c:pt>
                <c:pt idx="40">
                  <c:v>0.4</c:v>
                </c:pt>
                <c:pt idx="41">
                  <c:v>0.5</c:v>
                </c:pt>
                <c:pt idx="42">
                  <c:v>0.5</c:v>
                </c:pt>
                <c:pt idx="43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EE-4A9E-BB7F-A166491D9E17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(new)'!$AK$4:$AK$16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binary data model (new)'!$AL$4:$AL$16</c:f>
              <c:numCache>
                <c:formatCode>General</c:formatCode>
                <c:ptCount val="13"/>
                <c:pt idx="0">
                  <c:v>0.94610720053704533</c:v>
                </c:pt>
                <c:pt idx="1">
                  <c:v>0.93534006810380288</c:v>
                </c:pt>
                <c:pt idx="2">
                  <c:v>0.92968305879994928</c:v>
                </c:pt>
                <c:pt idx="3">
                  <c:v>0.9211332370882781</c:v>
                </c:pt>
                <c:pt idx="4">
                  <c:v>0.90831361516986509</c:v>
                </c:pt>
                <c:pt idx="5">
                  <c:v>0.88931912473934338</c:v>
                </c:pt>
                <c:pt idx="6">
                  <c:v>0.86166576442329113</c:v>
                </c:pt>
                <c:pt idx="7">
                  <c:v>0.8224192752714411</c:v>
                </c:pt>
                <c:pt idx="8">
                  <c:v>0.7686877480392903</c:v>
                </c:pt>
                <c:pt idx="9">
                  <c:v>0.69863817852379884</c:v>
                </c:pt>
                <c:pt idx="10">
                  <c:v>0.61291937279559083</c:v>
                </c:pt>
                <c:pt idx="11">
                  <c:v>0.51579689161192632</c:v>
                </c:pt>
                <c:pt idx="12">
                  <c:v>0.41490012714269975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E-4A9E-BB7F-A166491D9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6399"/>
        <c:axId val="1"/>
      </c:scatterChart>
      <c:valAx>
        <c:axId val="1010836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683429113236127"/>
              <c:y val="0.83144513699162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354505566620409"/>
              <c:y val="0.432964518341262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639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42651756487872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461789133736934"/>
          <c:y val="0.17667254353044987"/>
          <c:w val="0.72158325865086181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</c:numCache>
            </c:numRef>
          </c:xVal>
          <c:yVal>
            <c:numRef>
              <c:f>'CA - binary data model (new)'!$E$25:$E$88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0.9</c:v>
                </c:pt>
                <c:pt idx="25">
                  <c:v>1</c:v>
                </c:pt>
                <c:pt idx="26">
                  <c:v>0.9</c:v>
                </c:pt>
                <c:pt idx="27">
                  <c:v>0.9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1</c:v>
                </c:pt>
                <c:pt idx="35">
                  <c:v>0.9</c:v>
                </c:pt>
                <c:pt idx="36">
                  <c:v>0.9</c:v>
                </c:pt>
                <c:pt idx="37">
                  <c:v>0.8</c:v>
                </c:pt>
                <c:pt idx="38">
                  <c:v>0.8</c:v>
                </c:pt>
                <c:pt idx="39">
                  <c:v>0</c:v>
                </c:pt>
                <c:pt idx="40">
                  <c:v>0</c:v>
                </c:pt>
                <c:pt idx="41">
                  <c:v>0.4</c:v>
                </c:pt>
                <c:pt idx="42">
                  <c:v>0.2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3C-46AE-8FC4-46CACD799C4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(new)'!$AD$20:$AD$32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binary data model (new)'!$AE$20:$AE$32</c:f>
              <c:numCache>
                <c:formatCode>General</c:formatCode>
                <c:ptCount val="13"/>
                <c:pt idx="0">
                  <c:v>0.95161797194567266</c:v>
                </c:pt>
                <c:pt idx="1">
                  <c:v>0.95161784651187542</c:v>
                </c:pt>
                <c:pt idx="2">
                  <c:v>0.95161722101842261</c:v>
                </c:pt>
                <c:pt idx="3">
                  <c:v>0.95161347642772853</c:v>
                </c:pt>
                <c:pt idx="4">
                  <c:v>0.9515910595050443</c:v>
                </c:pt>
                <c:pt idx="5">
                  <c:v>0.95145687940829338</c:v>
                </c:pt>
                <c:pt idx="6">
                  <c:v>0.95065438136592784</c:v>
                </c:pt>
                <c:pt idx="7">
                  <c:v>0.94587827815693704</c:v>
                </c:pt>
                <c:pt idx="8">
                  <c:v>0.91825977180999696</c:v>
                </c:pt>
                <c:pt idx="9">
                  <c:v>0.7816288238188841</c:v>
                </c:pt>
                <c:pt idx="10">
                  <c:v>0.41339112339523992</c:v>
                </c:pt>
                <c:pt idx="11">
                  <c:v>0.10820613854842981</c:v>
                </c:pt>
                <c:pt idx="12">
                  <c:v>1.9965607070602163E-2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3C-46AE-8FC4-46CACD79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7391"/>
        <c:axId val="1"/>
      </c:scatterChart>
      <c:valAx>
        <c:axId val="1010837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00063888235059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2876549508996252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73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876241427729034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063310084196063"/>
          <c:y val="0.19269757482459654"/>
          <c:w val="0.66252230361682674"/>
          <c:h val="0.5581584925953830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(new)'!$B$25:$B$43,'CA - binary data model (new)'!$B$89:$B$133)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7.4999999999999997E-2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</c:numCache>
            </c:numRef>
          </c:xVal>
          <c:yVal>
            <c:numRef>
              <c:f>('CA - binary data model (new)'!$E$25:$E$43,'CA - binary data model (new)'!$E$89:$E$133)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0.8</c:v>
                </c:pt>
                <c:pt idx="25">
                  <c:v>1</c:v>
                </c:pt>
                <c:pt idx="26">
                  <c:v>0.8</c:v>
                </c:pt>
                <c:pt idx="27">
                  <c:v>1</c:v>
                </c:pt>
                <c:pt idx="28">
                  <c:v>1</c:v>
                </c:pt>
                <c:pt idx="29">
                  <c:v>0.8</c:v>
                </c:pt>
                <c:pt idx="30">
                  <c:v>0.9</c:v>
                </c:pt>
                <c:pt idx="31">
                  <c:v>0.8</c:v>
                </c:pt>
                <c:pt idx="32">
                  <c:v>0.9</c:v>
                </c:pt>
                <c:pt idx="33">
                  <c:v>0.9</c:v>
                </c:pt>
                <c:pt idx="34">
                  <c:v>0.6</c:v>
                </c:pt>
                <c:pt idx="35">
                  <c:v>0.7</c:v>
                </c:pt>
                <c:pt idx="36">
                  <c:v>0.9</c:v>
                </c:pt>
                <c:pt idx="37">
                  <c:v>0.5</c:v>
                </c:pt>
                <c:pt idx="38">
                  <c:v>0.4</c:v>
                </c:pt>
                <c:pt idx="39">
                  <c:v>0.7</c:v>
                </c:pt>
                <c:pt idx="40">
                  <c:v>0.4</c:v>
                </c:pt>
                <c:pt idx="41">
                  <c:v>0.5</c:v>
                </c:pt>
                <c:pt idx="42">
                  <c:v>0.5</c:v>
                </c:pt>
                <c:pt idx="43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E-4A41-93C5-B193D570675B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(new)'!$AK$20:$AK$32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binary data model (new)'!$AL$20:$AL$32</c:f>
              <c:numCache>
                <c:formatCode>General</c:formatCode>
                <c:ptCount val="13"/>
                <c:pt idx="0">
                  <c:v>0.95161797194567266</c:v>
                </c:pt>
                <c:pt idx="1">
                  <c:v>0.93569097581447114</c:v>
                </c:pt>
                <c:pt idx="2">
                  <c:v>0.92765229068405797</c:v>
                </c:pt>
                <c:pt idx="3">
                  <c:v>0.91571200795706598</c:v>
                </c:pt>
                <c:pt idx="4">
                  <c:v>0.89816557194543345</c:v>
                </c:pt>
                <c:pt idx="5">
                  <c:v>0.87278278506510198</c:v>
                </c:pt>
                <c:pt idx="6">
                  <c:v>0.83688625586709731</c:v>
                </c:pt>
                <c:pt idx="7">
                  <c:v>0.78771422986895756</c:v>
                </c:pt>
                <c:pt idx="8">
                  <c:v>0.72321940586081312</c:v>
                </c:pt>
                <c:pt idx="9">
                  <c:v>0.64328025734986904</c:v>
                </c:pt>
                <c:pt idx="10">
                  <c:v>0.55086607991262893</c:v>
                </c:pt>
                <c:pt idx="11">
                  <c:v>0.45225515553987844</c:v>
                </c:pt>
                <c:pt idx="12">
                  <c:v>0.35563169587843596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4E-4A41-93C5-B193D5706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43839"/>
        <c:axId val="1"/>
      </c:scatterChart>
      <c:valAx>
        <c:axId val="1010843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189256935853801"/>
              <c:y val="0.830592994933605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31284717894117"/>
              <c:y val="0.41861886944653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4383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53888266652173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20218986591306"/>
          <c:y val="0.18728573588447689"/>
          <c:w val="0.72074654719721742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</c:numCache>
            </c:numRef>
          </c:xVal>
          <c:yVal>
            <c:numRef>
              <c:f>'CA - binary data model (new)'!$E$25:$E$88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0.9</c:v>
                </c:pt>
                <c:pt idx="25">
                  <c:v>1</c:v>
                </c:pt>
                <c:pt idx="26">
                  <c:v>0.9</c:v>
                </c:pt>
                <c:pt idx="27">
                  <c:v>0.9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1</c:v>
                </c:pt>
                <c:pt idx="35">
                  <c:v>0.9</c:v>
                </c:pt>
                <c:pt idx="36">
                  <c:v>0.9</c:v>
                </c:pt>
                <c:pt idx="37">
                  <c:v>0.8</c:v>
                </c:pt>
                <c:pt idx="38">
                  <c:v>0.8</c:v>
                </c:pt>
                <c:pt idx="39">
                  <c:v>0</c:v>
                </c:pt>
                <c:pt idx="40">
                  <c:v>0</c:v>
                </c:pt>
                <c:pt idx="41">
                  <c:v>0.4</c:v>
                </c:pt>
                <c:pt idx="42">
                  <c:v>0.2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7B-411A-B79C-A1A06E12E83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(new)'!$AD$37:$AD$49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binary data model (new)'!$AE$37:$AE$49</c:f>
              <c:numCache>
                <c:formatCode>General</c:formatCode>
                <c:ptCount val="13"/>
                <c:pt idx="0">
                  <c:v>0.95195037435306729</c:v>
                </c:pt>
                <c:pt idx="1">
                  <c:v>0.95195018894871986</c:v>
                </c:pt>
                <c:pt idx="2">
                  <c:v>0.95194929740616718</c:v>
                </c:pt>
                <c:pt idx="3">
                  <c:v>0.95194411878560792</c:v>
                </c:pt>
                <c:pt idx="4">
                  <c:v>0.95191403913485828</c:v>
                </c:pt>
                <c:pt idx="5">
                  <c:v>0.95173935472534588</c:v>
                </c:pt>
                <c:pt idx="6">
                  <c:v>0.9507259415589957</c:v>
                </c:pt>
                <c:pt idx="7">
                  <c:v>0.94488179926141713</c:v>
                </c:pt>
                <c:pt idx="8">
                  <c:v>0.91230703761066767</c:v>
                </c:pt>
                <c:pt idx="9">
                  <c:v>0.76009575247868333</c:v>
                </c:pt>
                <c:pt idx="10">
                  <c:v>0.38600650073195786</c:v>
                </c:pt>
                <c:pt idx="11">
                  <c:v>0.10003313474810864</c:v>
                </c:pt>
                <c:pt idx="12" formatCode="0.00">
                  <c:v>1.8862286321186646E-2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7B-411A-B79C-A1A06E12E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33423"/>
        <c:axId val="1"/>
      </c:scatterChart>
      <c:valAx>
        <c:axId val="1010833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5288042646957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3065322879756525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3342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725929705397754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461789133736934"/>
          <c:y val="0.19030438010224388"/>
          <c:w val="0.72158325865086181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</c:numCache>
            </c:numRef>
          </c:xVal>
          <c:yVal>
            <c:numRef>
              <c:f>'CA - binary data model (new)'!$E$25:$E$88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0.9</c:v>
                </c:pt>
                <c:pt idx="25">
                  <c:v>1</c:v>
                </c:pt>
                <c:pt idx="26">
                  <c:v>0.9</c:v>
                </c:pt>
                <c:pt idx="27">
                  <c:v>0.9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1</c:v>
                </c:pt>
                <c:pt idx="35">
                  <c:v>0.9</c:v>
                </c:pt>
                <c:pt idx="36">
                  <c:v>0.9</c:v>
                </c:pt>
                <c:pt idx="37">
                  <c:v>0.8</c:v>
                </c:pt>
                <c:pt idx="38">
                  <c:v>0.8</c:v>
                </c:pt>
                <c:pt idx="39">
                  <c:v>0</c:v>
                </c:pt>
                <c:pt idx="40">
                  <c:v>0</c:v>
                </c:pt>
                <c:pt idx="41">
                  <c:v>0.4</c:v>
                </c:pt>
                <c:pt idx="42">
                  <c:v>0.2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2-43CA-8D3F-C87004DC823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(new)'!$AD$54:$AD$66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binary data model (new)'!$AE$54:$AE$66</c:f>
              <c:numCache>
                <c:formatCode>General</c:formatCode>
                <c:ptCount val="13"/>
                <c:pt idx="0">
                  <c:v>0.95193036792030583</c:v>
                </c:pt>
                <c:pt idx="1">
                  <c:v>0.95193020741463996</c:v>
                </c:pt>
                <c:pt idx="2">
                  <c:v>0.95192943895016824</c:v>
                </c:pt>
                <c:pt idx="3">
                  <c:v>0.95192499127408814</c:v>
                </c:pt>
                <c:pt idx="4">
                  <c:v>0.95189924993628861</c:v>
                </c:pt>
                <c:pt idx="5">
                  <c:v>0.95175029217366658</c:v>
                </c:pt>
                <c:pt idx="6">
                  <c:v>0.95088907288292834</c:v>
                </c:pt>
                <c:pt idx="7">
                  <c:v>0.94593498445088042</c:v>
                </c:pt>
                <c:pt idx="8">
                  <c:v>0.91824614530627413</c:v>
                </c:pt>
                <c:pt idx="9">
                  <c:v>0.78521750032547422</c:v>
                </c:pt>
                <c:pt idx="10">
                  <c:v>0.42709918501923028</c:v>
                </c:pt>
                <c:pt idx="11">
                  <c:v>0.1173458415302986</c:v>
                </c:pt>
                <c:pt idx="12" formatCode="0.00">
                  <c:v>2.2577014362369682E-2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02-43CA-8D3F-C87004DC8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0527"/>
        <c:axId val="1"/>
      </c:scatterChart>
      <c:valAx>
        <c:axId val="1010820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00063888235059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2876549508996252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052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991812983657346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138725421539117"/>
          <c:y val="0.19573610597188226"/>
          <c:w val="0.66146377453827965"/>
          <c:h val="0.5409434201404745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(new)'!$B$25:$B$43,'CA - binary data model (new)'!$B$89:$B$133)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7.4999999999999997E-2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</c:numCache>
            </c:numRef>
          </c:xVal>
          <c:yVal>
            <c:numRef>
              <c:f>('CA - binary data model (new)'!$E$25:$E$43,'CA - binary data model (new)'!$E$89:$E$133)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0.8</c:v>
                </c:pt>
                <c:pt idx="25">
                  <c:v>1</c:v>
                </c:pt>
                <c:pt idx="26">
                  <c:v>0.8</c:v>
                </c:pt>
                <c:pt idx="27">
                  <c:v>1</c:v>
                </c:pt>
                <c:pt idx="28">
                  <c:v>1</c:v>
                </c:pt>
                <c:pt idx="29">
                  <c:v>0.8</c:v>
                </c:pt>
                <c:pt idx="30">
                  <c:v>0.9</c:v>
                </c:pt>
                <c:pt idx="31">
                  <c:v>0.8</c:v>
                </c:pt>
                <c:pt idx="32">
                  <c:v>0.9</c:v>
                </c:pt>
                <c:pt idx="33">
                  <c:v>0.9</c:v>
                </c:pt>
                <c:pt idx="34">
                  <c:v>0.6</c:v>
                </c:pt>
                <c:pt idx="35">
                  <c:v>0.7</c:v>
                </c:pt>
                <c:pt idx="36">
                  <c:v>0.9</c:v>
                </c:pt>
                <c:pt idx="37">
                  <c:v>0.5</c:v>
                </c:pt>
                <c:pt idx="38">
                  <c:v>0.4</c:v>
                </c:pt>
                <c:pt idx="39">
                  <c:v>0.7</c:v>
                </c:pt>
                <c:pt idx="40">
                  <c:v>0.4</c:v>
                </c:pt>
                <c:pt idx="41">
                  <c:v>0.5</c:v>
                </c:pt>
                <c:pt idx="42">
                  <c:v>0.5</c:v>
                </c:pt>
                <c:pt idx="43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9-4E7C-9EA6-D9C48A4746DE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(new)'!$AK$38:$AK$50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binary data model (new)'!$AL$38:$AL$50</c:f>
              <c:numCache>
                <c:formatCode>General</c:formatCode>
                <c:ptCount val="13"/>
                <c:pt idx="0">
                  <c:v>0.95195037435306729</c:v>
                </c:pt>
                <c:pt idx="1">
                  <c:v>0.93681188261527126</c:v>
                </c:pt>
                <c:pt idx="2">
                  <c:v>0.92924832984989414</c:v>
                </c:pt>
                <c:pt idx="3">
                  <c:v>0.91804262293140826</c:v>
                </c:pt>
                <c:pt idx="4">
                  <c:v>0.90160545601066311</c:v>
                </c:pt>
                <c:pt idx="5">
                  <c:v>0.87784339374278375</c:v>
                </c:pt>
                <c:pt idx="6">
                  <c:v>0.84420624891938068</c:v>
                </c:pt>
                <c:pt idx="7">
                  <c:v>0.79797915515434215</c:v>
                </c:pt>
                <c:pt idx="8">
                  <c:v>0.7369692487270475</c:v>
                </c:pt>
                <c:pt idx="9">
                  <c:v>0.66061074502979011</c:v>
                </c:pt>
                <c:pt idx="10">
                  <c:v>0.57114489255573986</c:v>
                </c:pt>
                <c:pt idx="11">
                  <c:v>0.47407924101531768</c:v>
                </c:pt>
                <c:pt idx="12" formatCode="0.00">
                  <c:v>0.37717103140474167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9-4E7C-9EA6-D9C48A474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1023"/>
        <c:axId val="1"/>
      </c:scatterChart>
      <c:valAx>
        <c:axId val="1010821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039330129551864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345168037802478"/>
              <c:y val="0.4092664033957538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102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376325592320832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063310084196063"/>
          <c:y val="0.2183980313756809"/>
          <c:w val="0.66252230361682674"/>
          <c:h val="0.5057638621331557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(new)'!$B$25:$B$43,'CA - binary data model (new)'!$B$89:$B$133)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7.4999999999999997E-2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</c:numCache>
            </c:numRef>
          </c:xVal>
          <c:yVal>
            <c:numRef>
              <c:f>('CA - binary data model (new)'!$E$25:$E$43,'CA - binary data model (new)'!$E$89:$E$133)</c:f>
              <c:numCache>
                <c:formatCode>0.00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0.8</c:v>
                </c:pt>
                <c:pt idx="25">
                  <c:v>1</c:v>
                </c:pt>
                <c:pt idx="26">
                  <c:v>0.8</c:v>
                </c:pt>
                <c:pt idx="27">
                  <c:v>1</c:v>
                </c:pt>
                <c:pt idx="28">
                  <c:v>1</c:v>
                </c:pt>
                <c:pt idx="29">
                  <c:v>0.8</c:v>
                </c:pt>
                <c:pt idx="30">
                  <c:v>0.9</c:v>
                </c:pt>
                <c:pt idx="31">
                  <c:v>0.8</c:v>
                </c:pt>
                <c:pt idx="32">
                  <c:v>0.9</c:v>
                </c:pt>
                <c:pt idx="33">
                  <c:v>0.9</c:v>
                </c:pt>
                <c:pt idx="34">
                  <c:v>0.6</c:v>
                </c:pt>
                <c:pt idx="35">
                  <c:v>0.7</c:v>
                </c:pt>
                <c:pt idx="36">
                  <c:v>0.9</c:v>
                </c:pt>
                <c:pt idx="37">
                  <c:v>0.5</c:v>
                </c:pt>
                <c:pt idx="38">
                  <c:v>0.4</c:v>
                </c:pt>
                <c:pt idx="39">
                  <c:v>0.7</c:v>
                </c:pt>
                <c:pt idx="40">
                  <c:v>0.4</c:v>
                </c:pt>
                <c:pt idx="41">
                  <c:v>0.5</c:v>
                </c:pt>
                <c:pt idx="42">
                  <c:v>0.5</c:v>
                </c:pt>
                <c:pt idx="43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F-42F3-A47D-00012F40777B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(new)'!$AK$54:$AK$66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binary data model (new)'!$AL$54:$AL$66</c:f>
              <c:numCache>
                <c:formatCode>General</c:formatCode>
                <c:ptCount val="13"/>
                <c:pt idx="0">
                  <c:v>0.95193036792030583</c:v>
                </c:pt>
                <c:pt idx="1">
                  <c:v>0.92757826309342817</c:v>
                </c:pt>
                <c:pt idx="2">
                  <c:v>0.91695852184477922</c:v>
                </c:pt>
                <c:pt idx="3">
                  <c:v>0.90195710830000986</c:v>
                </c:pt>
                <c:pt idx="4">
                  <c:v>0.88101837598954913</c:v>
                </c:pt>
                <c:pt idx="5">
                  <c:v>0.85227567877916344</c:v>
                </c:pt>
                <c:pt idx="6">
                  <c:v>0.81371049580211574</c:v>
                </c:pt>
                <c:pt idx="7">
                  <c:v>0.76352030815469307</c:v>
                </c:pt>
                <c:pt idx="8">
                  <c:v>0.70073133701856283</c:v>
                </c:pt>
                <c:pt idx="9">
                  <c:v>0.62595121245540175</c:v>
                </c:pt>
                <c:pt idx="10">
                  <c:v>0.5419347201482263</c:v>
                </c:pt>
                <c:pt idx="11">
                  <c:v>0.45350656500088127</c:v>
                </c:pt>
                <c:pt idx="12" formatCode="0.00">
                  <c:v>0.36660543668984147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FF-42F3-A47D-00012F407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821519"/>
        <c:axId val="1"/>
      </c:scatterChart>
      <c:valAx>
        <c:axId val="1010821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4392990181497"/>
              <c:y val="0.81228741494112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31284717894117"/>
              <c:y val="0.421469885110963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82151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Independent Action</a:t>
            </a:r>
          </a:p>
        </c:rich>
      </c:tx>
      <c:layout>
        <c:manualLayout>
          <c:xMode val="edge"/>
          <c:yMode val="edge"/>
          <c:x val="0.34194692913974961"/>
          <c:y val="3.54622132845208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4202726196969"/>
          <c:y val="0.15248751712343964"/>
          <c:w val="0.58389051107825163"/>
          <c:h val="0.55675674856697721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(new)'!$E$47:$E$91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'IA - binary data model (new)'!$F$47:$F$91</c:f>
              <c:numCache>
                <c:formatCode>0.00</c:formatCode>
                <c:ptCount val="45"/>
                <c:pt idx="0">
                  <c:v>0.96228262970816392</c:v>
                </c:pt>
                <c:pt idx="1">
                  <c:v>0.96228262970816392</c:v>
                </c:pt>
                <c:pt idx="2">
                  <c:v>0.96228262970816392</c:v>
                </c:pt>
                <c:pt idx="3">
                  <c:v>0.96228262970816392</c:v>
                </c:pt>
                <c:pt idx="4">
                  <c:v>0.96228262970816392</c:v>
                </c:pt>
                <c:pt idx="5">
                  <c:v>0.96226991831472264</c:v>
                </c:pt>
                <c:pt idx="6">
                  <c:v>0.96226991831472264</c:v>
                </c:pt>
                <c:pt idx="7">
                  <c:v>0.96226991831472264</c:v>
                </c:pt>
                <c:pt idx="8">
                  <c:v>0.96226991831472264</c:v>
                </c:pt>
                <c:pt idx="9">
                  <c:v>0.96226991831472264</c:v>
                </c:pt>
                <c:pt idx="10">
                  <c:v>0.96131910226855377</c:v>
                </c:pt>
                <c:pt idx="11">
                  <c:v>0.96131910226855377</c:v>
                </c:pt>
                <c:pt idx="12">
                  <c:v>0.96131910226855377</c:v>
                </c:pt>
                <c:pt idx="13">
                  <c:v>0.96131910226855377</c:v>
                </c:pt>
                <c:pt idx="14">
                  <c:v>0.96131910226855377</c:v>
                </c:pt>
                <c:pt idx="15">
                  <c:v>0.8951441797655576</c:v>
                </c:pt>
                <c:pt idx="16">
                  <c:v>0.8951441797655576</c:v>
                </c:pt>
                <c:pt idx="17">
                  <c:v>0.8951441797655576</c:v>
                </c:pt>
                <c:pt idx="18">
                  <c:v>0.8951441797655576</c:v>
                </c:pt>
                <c:pt idx="19">
                  <c:v>0.8951441797655576</c:v>
                </c:pt>
                <c:pt idx="20">
                  <c:v>0.15257040874380379</c:v>
                </c:pt>
                <c:pt idx="21">
                  <c:v>0.15257040874380379</c:v>
                </c:pt>
                <c:pt idx="22">
                  <c:v>0.15257040874380379</c:v>
                </c:pt>
                <c:pt idx="23">
                  <c:v>0.15257040874380379</c:v>
                </c:pt>
                <c:pt idx="24">
                  <c:v>0.15257040874380379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2F-4AA5-8526-9CB2D3214DB6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(new)'!$E$92:$E$136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0.6</c:v>
                </c:pt>
                <c:pt idx="19">
                  <c:v>0.7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0.8</c:v>
                </c:pt>
              </c:numCache>
            </c:numRef>
          </c:xVal>
          <c:yVal>
            <c:numRef>
              <c:f>'IA - binary data model (new)'!$F$92:$F$136</c:f>
              <c:numCache>
                <c:formatCode>0.00</c:formatCode>
                <c:ptCount val="45"/>
                <c:pt idx="0">
                  <c:v>0.95137234415593996</c:v>
                </c:pt>
                <c:pt idx="1">
                  <c:v>0.95137234415593996</c:v>
                </c:pt>
                <c:pt idx="2">
                  <c:v>0.95137234415593996</c:v>
                </c:pt>
                <c:pt idx="3">
                  <c:v>0.95137234415593996</c:v>
                </c:pt>
                <c:pt idx="4">
                  <c:v>0.95137234415593996</c:v>
                </c:pt>
                <c:pt idx="5">
                  <c:v>0.93053829727996584</c:v>
                </c:pt>
                <c:pt idx="6">
                  <c:v>0.93053829727996584</c:v>
                </c:pt>
                <c:pt idx="7">
                  <c:v>0.93053829727996584</c:v>
                </c:pt>
                <c:pt idx="8">
                  <c:v>0.93053829727996584</c:v>
                </c:pt>
                <c:pt idx="9">
                  <c:v>0.93053829727996584</c:v>
                </c:pt>
                <c:pt idx="10">
                  <c:v>0.87366570349553496</c:v>
                </c:pt>
                <c:pt idx="11">
                  <c:v>0.87366570349553496</c:v>
                </c:pt>
                <c:pt idx="12">
                  <c:v>0.87366570349553496</c:v>
                </c:pt>
                <c:pt idx="13">
                  <c:v>0.87366570349553496</c:v>
                </c:pt>
                <c:pt idx="14">
                  <c:v>0.87366570349553496</c:v>
                </c:pt>
                <c:pt idx="15">
                  <c:v>0.73955475691971595</c:v>
                </c:pt>
                <c:pt idx="16">
                  <c:v>0.73955475691971595</c:v>
                </c:pt>
                <c:pt idx="17">
                  <c:v>0.73955475691971595</c:v>
                </c:pt>
                <c:pt idx="18">
                  <c:v>0.73955475691971595</c:v>
                </c:pt>
                <c:pt idx="19">
                  <c:v>0.73955475691971595</c:v>
                </c:pt>
                <c:pt idx="20">
                  <c:v>0.50900356847705097</c:v>
                </c:pt>
                <c:pt idx="21">
                  <c:v>0.50900356847705097</c:v>
                </c:pt>
                <c:pt idx="22">
                  <c:v>0.50900356847705097</c:v>
                </c:pt>
                <c:pt idx="23">
                  <c:v>0.50900356847705097</c:v>
                </c:pt>
                <c:pt idx="24">
                  <c:v>0.50900356847705097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2F-4AA5-8526-9CB2D3214DB6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(new)'!$E$137:$E$226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</c:v>
                </c:pt>
                <c:pt idx="19">
                  <c:v>1</c:v>
                </c:pt>
                <c:pt idx="20">
                  <c:v>0.7</c:v>
                </c:pt>
                <c:pt idx="21">
                  <c:v>0.9</c:v>
                </c:pt>
                <c:pt idx="22">
                  <c:v>0.2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0.6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0.7</c:v>
                </c:pt>
                <c:pt idx="71">
                  <c:v>0.5</c:v>
                </c:pt>
                <c:pt idx="72">
                  <c:v>0.6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'IA - binary data model (new)'!$F$137:$F$226</c:f>
              <c:numCache>
                <c:formatCode>0.00</c:formatCode>
                <c:ptCount val="90"/>
                <c:pt idx="0">
                  <c:v>0.95531462895884467</c:v>
                </c:pt>
                <c:pt idx="1">
                  <c:v>0.95531462895884467</c:v>
                </c:pt>
                <c:pt idx="2">
                  <c:v>0.95531462895884467</c:v>
                </c:pt>
                <c:pt idx="3">
                  <c:v>0.95531462895884467</c:v>
                </c:pt>
                <c:pt idx="4">
                  <c:v>0.95531462895884467</c:v>
                </c:pt>
                <c:pt idx="5">
                  <c:v>0.94184512720181057</c:v>
                </c:pt>
                <c:pt idx="6">
                  <c:v>0.94184512720181057</c:v>
                </c:pt>
                <c:pt idx="7">
                  <c:v>0.94184512720181057</c:v>
                </c:pt>
                <c:pt idx="8">
                  <c:v>0.94184512720181057</c:v>
                </c:pt>
                <c:pt idx="9">
                  <c:v>0.94184512720181057</c:v>
                </c:pt>
                <c:pt idx="10">
                  <c:v>0.90394564658201382</c:v>
                </c:pt>
                <c:pt idx="11">
                  <c:v>0.90394564658201382</c:v>
                </c:pt>
                <c:pt idx="12">
                  <c:v>0.90394564658201382</c:v>
                </c:pt>
                <c:pt idx="13">
                  <c:v>0.90394564658201382</c:v>
                </c:pt>
                <c:pt idx="14">
                  <c:v>0.90394564658201382</c:v>
                </c:pt>
                <c:pt idx="15">
                  <c:v>0.80743368751578559</c:v>
                </c:pt>
                <c:pt idx="16">
                  <c:v>0.80743368751578559</c:v>
                </c:pt>
                <c:pt idx="17">
                  <c:v>0.80743368751578559</c:v>
                </c:pt>
                <c:pt idx="18">
                  <c:v>0.80743368751578559</c:v>
                </c:pt>
                <c:pt idx="19">
                  <c:v>0.80743368751578559</c:v>
                </c:pt>
                <c:pt idx="20">
                  <c:v>0.61296787415733489</c:v>
                </c:pt>
                <c:pt idx="21">
                  <c:v>0.61296787415733489</c:v>
                </c:pt>
                <c:pt idx="22">
                  <c:v>0.61296787415733489</c:v>
                </c:pt>
                <c:pt idx="23">
                  <c:v>0.61296787415733489</c:v>
                </c:pt>
                <c:pt idx="24">
                  <c:v>0.61296787415733489</c:v>
                </c:pt>
                <c:pt idx="25">
                  <c:v>0.96103771689059181</c:v>
                </c:pt>
                <c:pt idx="26">
                  <c:v>0.96103771689059181</c:v>
                </c:pt>
                <c:pt idx="27">
                  <c:v>0.96103771689059181</c:v>
                </c:pt>
                <c:pt idx="28">
                  <c:v>0.96103771689059181</c:v>
                </c:pt>
                <c:pt idx="29">
                  <c:v>0.96103771689059181</c:v>
                </c:pt>
                <c:pt idx="30">
                  <c:v>0.95858566625356723</c:v>
                </c:pt>
                <c:pt idx="31">
                  <c:v>0.95858566625356723</c:v>
                </c:pt>
                <c:pt idx="32">
                  <c:v>0.95858566625356723</c:v>
                </c:pt>
                <c:pt idx="33">
                  <c:v>0.95858566625356723</c:v>
                </c:pt>
                <c:pt idx="34">
                  <c:v>0.95858566625356723</c:v>
                </c:pt>
                <c:pt idx="35">
                  <c:v>0.95121335010615127</c:v>
                </c:pt>
                <c:pt idx="36">
                  <c:v>0.95121335010615127</c:v>
                </c:pt>
                <c:pt idx="37">
                  <c:v>0.95121335010615127</c:v>
                </c:pt>
                <c:pt idx="38">
                  <c:v>0.95121335010615127</c:v>
                </c:pt>
                <c:pt idx="39">
                  <c:v>0.95121335010615127</c:v>
                </c:pt>
                <c:pt idx="40">
                  <c:v>0.91904038588856118</c:v>
                </c:pt>
                <c:pt idx="41">
                  <c:v>0.91904038588856118</c:v>
                </c:pt>
                <c:pt idx="42">
                  <c:v>0.91904038588856118</c:v>
                </c:pt>
                <c:pt idx="43">
                  <c:v>0.91904038588856118</c:v>
                </c:pt>
                <c:pt idx="44">
                  <c:v>0.91904038588856118</c:v>
                </c:pt>
                <c:pt idx="45">
                  <c:v>0.45357363070919171</c:v>
                </c:pt>
                <c:pt idx="46">
                  <c:v>0.45357363070919171</c:v>
                </c:pt>
                <c:pt idx="47">
                  <c:v>0.45357363070919171</c:v>
                </c:pt>
                <c:pt idx="48">
                  <c:v>0.45357363070919171</c:v>
                </c:pt>
                <c:pt idx="49">
                  <c:v>0.45357363070919171</c:v>
                </c:pt>
                <c:pt idx="50">
                  <c:v>0.95858780402651522</c:v>
                </c:pt>
                <c:pt idx="51">
                  <c:v>0.95858780402651522</c:v>
                </c:pt>
                <c:pt idx="52">
                  <c:v>0.95858780402651522</c:v>
                </c:pt>
                <c:pt idx="53">
                  <c:v>0.95858780402651522</c:v>
                </c:pt>
                <c:pt idx="54">
                  <c:v>0.95858780402651522</c:v>
                </c:pt>
                <c:pt idx="55">
                  <c:v>0.95137217406123165</c:v>
                </c:pt>
                <c:pt idx="56">
                  <c:v>0.95137217406123165</c:v>
                </c:pt>
                <c:pt idx="57">
                  <c:v>0.95137217406123165</c:v>
                </c:pt>
                <c:pt idx="58">
                  <c:v>0.95137217406123165</c:v>
                </c:pt>
                <c:pt idx="59">
                  <c:v>0.95137217406123165</c:v>
                </c:pt>
                <c:pt idx="60">
                  <c:v>0.93052584329267896</c:v>
                </c:pt>
                <c:pt idx="61">
                  <c:v>0.93052584329267896</c:v>
                </c:pt>
                <c:pt idx="62">
                  <c:v>0.93052584329267896</c:v>
                </c:pt>
                <c:pt idx="63">
                  <c:v>0.93052584329267896</c:v>
                </c:pt>
                <c:pt idx="64">
                  <c:v>0.93052584329267896</c:v>
                </c:pt>
                <c:pt idx="65">
                  <c:v>0.87279168349852942</c:v>
                </c:pt>
                <c:pt idx="66">
                  <c:v>0.87279168349852942</c:v>
                </c:pt>
                <c:pt idx="67">
                  <c:v>0.87279168349852942</c:v>
                </c:pt>
                <c:pt idx="68">
                  <c:v>0.87279168349852942</c:v>
                </c:pt>
                <c:pt idx="69">
                  <c:v>0.87279168349852942</c:v>
                </c:pt>
                <c:pt idx="70">
                  <c:v>0.68811908994324189</c:v>
                </c:pt>
                <c:pt idx="71">
                  <c:v>0.68811908994324189</c:v>
                </c:pt>
                <c:pt idx="72">
                  <c:v>0.68811908994324189</c:v>
                </c:pt>
                <c:pt idx="73">
                  <c:v>0.68811908994324189</c:v>
                </c:pt>
                <c:pt idx="74">
                  <c:v>0.68811908994324189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2F-4AA5-8526-9CB2D3214DB6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2F-4AA5-8526-9CB2D3214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7439"/>
        <c:axId val="1"/>
      </c:scatterChart>
      <c:valAx>
        <c:axId val="1009007439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259813698716451"/>
              <c:y val="0.83690823351469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0325603923707434E-2"/>
              <c:y val="0.372353239487468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743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3873775072014045"/>
          <c:y val="0.59931140450840226"/>
          <c:w val="0.13871432031140785"/>
          <c:h val="0.152487517123439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IA to the complete data set</a:t>
            </a:r>
          </a:p>
        </c:rich>
      </c:tx>
      <c:layout>
        <c:manualLayout>
          <c:xMode val="edge"/>
          <c:yMode val="edge"/>
          <c:x val="0.12384343224090359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93594651239653"/>
          <c:y val="0.27047171007023729"/>
          <c:w val="0.62850541862258569"/>
          <c:h val="0.462648977751721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(new)'!$F$229:$F$318</c:f>
              <c:numCache>
                <c:formatCode>General</c:formatCode>
                <c:ptCount val="90"/>
                <c:pt idx="0">
                  <c:v>6.4749112868901754E-2</c:v>
                </c:pt>
                <c:pt idx="1">
                  <c:v>6.4749112868901754E-2</c:v>
                </c:pt>
                <c:pt idx="2">
                  <c:v>6.4749112868901754E-2</c:v>
                </c:pt>
                <c:pt idx="3">
                  <c:v>6.4749112868901754E-2</c:v>
                </c:pt>
                <c:pt idx="4">
                  <c:v>6.4749112868901754E-2</c:v>
                </c:pt>
                <c:pt idx="5">
                  <c:v>0.12949822573780351</c:v>
                </c:pt>
                <c:pt idx="6">
                  <c:v>0.12949822573780351</c:v>
                </c:pt>
                <c:pt idx="7">
                  <c:v>0.12949822573780351</c:v>
                </c:pt>
                <c:pt idx="8">
                  <c:v>0.12949822573780351</c:v>
                </c:pt>
                <c:pt idx="9">
                  <c:v>0.12949822573780351</c:v>
                </c:pt>
                <c:pt idx="10">
                  <c:v>0.25899645147560701</c:v>
                </c:pt>
                <c:pt idx="11">
                  <c:v>0.25899645147560701</c:v>
                </c:pt>
                <c:pt idx="12">
                  <c:v>0.25899645147560701</c:v>
                </c:pt>
                <c:pt idx="13">
                  <c:v>0.25899645147560701</c:v>
                </c:pt>
                <c:pt idx="14">
                  <c:v>0.25899645147560701</c:v>
                </c:pt>
                <c:pt idx="15">
                  <c:v>0.51799290295121403</c:v>
                </c:pt>
                <c:pt idx="16">
                  <c:v>0.51799290295121403</c:v>
                </c:pt>
                <c:pt idx="17">
                  <c:v>0.51799290295121403</c:v>
                </c:pt>
                <c:pt idx="18">
                  <c:v>0.51799290295121403</c:v>
                </c:pt>
                <c:pt idx="19">
                  <c:v>0.51799290295121403</c:v>
                </c:pt>
                <c:pt idx="20">
                  <c:v>1.0359858059024281</c:v>
                </c:pt>
                <c:pt idx="21">
                  <c:v>1.0359858059024281</c:v>
                </c:pt>
                <c:pt idx="22">
                  <c:v>1.0359858059024281</c:v>
                </c:pt>
                <c:pt idx="23">
                  <c:v>1.0359858059024281</c:v>
                </c:pt>
                <c:pt idx="24">
                  <c:v>1.0359858059024281</c:v>
                </c:pt>
                <c:pt idx="25">
                  <c:v>7.6655410891548356E-2</c:v>
                </c:pt>
                <c:pt idx="26">
                  <c:v>7.6655410891548356E-2</c:v>
                </c:pt>
                <c:pt idx="27">
                  <c:v>7.6655410891548356E-2</c:v>
                </c:pt>
                <c:pt idx="28">
                  <c:v>7.6655410891548356E-2</c:v>
                </c:pt>
                <c:pt idx="29">
                  <c:v>7.6655410891548356E-2</c:v>
                </c:pt>
                <c:pt idx="30">
                  <c:v>0.15331082178309671</c:v>
                </c:pt>
                <c:pt idx="31">
                  <c:v>0.15331082178309671</c:v>
                </c:pt>
                <c:pt idx="32">
                  <c:v>0.15331082178309671</c:v>
                </c:pt>
                <c:pt idx="33">
                  <c:v>0.15331082178309671</c:v>
                </c:pt>
                <c:pt idx="34">
                  <c:v>0.15331082178309671</c:v>
                </c:pt>
                <c:pt idx="35">
                  <c:v>0.30662164356619342</c:v>
                </c:pt>
                <c:pt idx="36">
                  <c:v>0.30662164356619342</c:v>
                </c:pt>
                <c:pt idx="37">
                  <c:v>0.30662164356619342</c:v>
                </c:pt>
                <c:pt idx="38">
                  <c:v>0.30662164356619342</c:v>
                </c:pt>
                <c:pt idx="39">
                  <c:v>0.30662164356619342</c:v>
                </c:pt>
                <c:pt idx="40">
                  <c:v>0.61324328713238685</c:v>
                </c:pt>
                <c:pt idx="41">
                  <c:v>0.61324328713238685</c:v>
                </c:pt>
                <c:pt idx="42">
                  <c:v>0.61324328713238685</c:v>
                </c:pt>
                <c:pt idx="43">
                  <c:v>0.61324328713238685</c:v>
                </c:pt>
                <c:pt idx="44">
                  <c:v>0.61324328713238685</c:v>
                </c:pt>
                <c:pt idx="45">
                  <c:v>1.2264865742647737</c:v>
                </c:pt>
                <c:pt idx="46">
                  <c:v>1.2264865742647737</c:v>
                </c:pt>
                <c:pt idx="47">
                  <c:v>1.2264865742647737</c:v>
                </c:pt>
                <c:pt idx="48">
                  <c:v>1.2264865742647737</c:v>
                </c:pt>
                <c:pt idx="49">
                  <c:v>1.2264865742647737</c:v>
                </c:pt>
                <c:pt idx="50">
                  <c:v>7.0702261880225062E-2</c:v>
                </c:pt>
                <c:pt idx="51">
                  <c:v>7.0702261880225062E-2</c:v>
                </c:pt>
                <c:pt idx="52">
                  <c:v>7.0702261880225062E-2</c:v>
                </c:pt>
                <c:pt idx="53">
                  <c:v>7.0702261880225062E-2</c:v>
                </c:pt>
                <c:pt idx="54">
                  <c:v>7.0702261880225062E-2</c:v>
                </c:pt>
                <c:pt idx="55">
                  <c:v>0.14140452376045012</c:v>
                </c:pt>
                <c:pt idx="56">
                  <c:v>0.14140452376045012</c:v>
                </c:pt>
                <c:pt idx="57">
                  <c:v>0.14140452376045012</c:v>
                </c:pt>
                <c:pt idx="58">
                  <c:v>0.14140452376045012</c:v>
                </c:pt>
                <c:pt idx="59">
                  <c:v>0.14140452376045012</c:v>
                </c:pt>
                <c:pt idx="60">
                  <c:v>0.28280904752090025</c:v>
                </c:pt>
                <c:pt idx="61">
                  <c:v>0.28280904752090025</c:v>
                </c:pt>
                <c:pt idx="62">
                  <c:v>0.28280904752090025</c:v>
                </c:pt>
                <c:pt idx="63">
                  <c:v>0.28280904752090025</c:v>
                </c:pt>
                <c:pt idx="64">
                  <c:v>0.28280904752090025</c:v>
                </c:pt>
                <c:pt idx="65">
                  <c:v>0.56561809504180049</c:v>
                </c:pt>
                <c:pt idx="66">
                  <c:v>0.56561809504180049</c:v>
                </c:pt>
                <c:pt idx="67">
                  <c:v>0.56561809504180049</c:v>
                </c:pt>
                <c:pt idx="68">
                  <c:v>0.56561809504180049</c:v>
                </c:pt>
                <c:pt idx="69">
                  <c:v>0.56561809504180049</c:v>
                </c:pt>
                <c:pt idx="70">
                  <c:v>1.131236190083601</c:v>
                </c:pt>
                <c:pt idx="71">
                  <c:v>1.131236190083601</c:v>
                </c:pt>
                <c:pt idx="72">
                  <c:v>1.131236190083601</c:v>
                </c:pt>
                <c:pt idx="73">
                  <c:v>1.131236190083601</c:v>
                </c:pt>
                <c:pt idx="74">
                  <c:v>1.131236190083601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(new)'!$H$229:$H$318</c:f>
              <c:numCache>
                <c:formatCode>0.00</c:formatCode>
                <c:ptCount val="90"/>
                <c:pt idx="0">
                  <c:v>4.4685371041155331E-2</c:v>
                </c:pt>
                <c:pt idx="1">
                  <c:v>-5.5314628958844647E-2</c:v>
                </c:pt>
                <c:pt idx="2">
                  <c:v>-5.5314628958844647E-2</c:v>
                </c:pt>
                <c:pt idx="3">
                  <c:v>4.4685371041155331E-2</c:v>
                </c:pt>
                <c:pt idx="4">
                  <c:v>4.4685371041155331E-2</c:v>
                </c:pt>
                <c:pt idx="5">
                  <c:v>5.8154872798189428E-2</c:v>
                </c:pt>
                <c:pt idx="6">
                  <c:v>5.8154872798189428E-2</c:v>
                </c:pt>
                <c:pt idx="7">
                  <c:v>5.8154872798189428E-2</c:v>
                </c:pt>
                <c:pt idx="8">
                  <c:v>5.8154872798189428E-2</c:v>
                </c:pt>
                <c:pt idx="9">
                  <c:v>5.8154872798189428E-2</c:v>
                </c:pt>
                <c:pt idx="10">
                  <c:v>-0.10394564658201377</c:v>
                </c:pt>
                <c:pt idx="11">
                  <c:v>-3.9456465820137954E-3</c:v>
                </c:pt>
                <c:pt idx="12">
                  <c:v>-0.10394564658201377</c:v>
                </c:pt>
                <c:pt idx="13">
                  <c:v>-3.9456465820137954E-3</c:v>
                </c:pt>
                <c:pt idx="14">
                  <c:v>-0.10394564658201377</c:v>
                </c:pt>
                <c:pt idx="15">
                  <c:v>-7.4336875157855475E-3</c:v>
                </c:pt>
                <c:pt idx="16">
                  <c:v>-7.4336875157855475E-3</c:v>
                </c:pt>
                <c:pt idx="17">
                  <c:v>-7.4336875157855475E-3</c:v>
                </c:pt>
                <c:pt idx="18">
                  <c:v>-0.10743368751578564</c:v>
                </c:pt>
                <c:pt idx="19">
                  <c:v>0.19256631248421441</c:v>
                </c:pt>
                <c:pt idx="20">
                  <c:v>8.7032125842665065E-2</c:v>
                </c:pt>
                <c:pt idx="21">
                  <c:v>0.28703212584266513</c:v>
                </c:pt>
                <c:pt idx="22">
                  <c:v>-0.41296787415733488</c:v>
                </c:pt>
                <c:pt idx="23">
                  <c:v>0.28703212584266513</c:v>
                </c:pt>
                <c:pt idx="24">
                  <c:v>-0.11296787415733489</c:v>
                </c:pt>
                <c:pt idx="25">
                  <c:v>-6.1037716890591787E-2</c:v>
                </c:pt>
                <c:pt idx="26">
                  <c:v>3.8962283109408191E-2</c:v>
                </c:pt>
                <c:pt idx="27">
                  <c:v>3.8962283109408191E-2</c:v>
                </c:pt>
                <c:pt idx="28">
                  <c:v>-6.1037716890591787E-2</c:v>
                </c:pt>
                <c:pt idx="29">
                  <c:v>-0.26103771689059185</c:v>
                </c:pt>
                <c:pt idx="30">
                  <c:v>4.1414333746432774E-2</c:v>
                </c:pt>
                <c:pt idx="31">
                  <c:v>4.1414333746432774E-2</c:v>
                </c:pt>
                <c:pt idx="32">
                  <c:v>4.1414333746432774E-2</c:v>
                </c:pt>
                <c:pt idx="33">
                  <c:v>4.1414333746432774E-2</c:v>
                </c:pt>
                <c:pt idx="34">
                  <c:v>4.1414333746432774E-2</c:v>
                </c:pt>
                <c:pt idx="35">
                  <c:v>4.8786649893848733E-2</c:v>
                </c:pt>
                <c:pt idx="36">
                  <c:v>4.8786649893848733E-2</c:v>
                </c:pt>
                <c:pt idx="37">
                  <c:v>4.8786649893848733E-2</c:v>
                </c:pt>
                <c:pt idx="38">
                  <c:v>4.8786649893848733E-2</c:v>
                </c:pt>
                <c:pt idx="39">
                  <c:v>4.8786649893848733E-2</c:v>
                </c:pt>
                <c:pt idx="40">
                  <c:v>8.0959614111438816E-2</c:v>
                </c:pt>
                <c:pt idx="41">
                  <c:v>-1.9040385888561162E-2</c:v>
                </c:pt>
                <c:pt idx="42">
                  <c:v>-1.9040385888561162E-2</c:v>
                </c:pt>
                <c:pt idx="43">
                  <c:v>8.0959614111438816E-2</c:v>
                </c:pt>
                <c:pt idx="44">
                  <c:v>8.0959614111438816E-2</c:v>
                </c:pt>
                <c:pt idx="45">
                  <c:v>-5.3573630709191689E-2</c:v>
                </c:pt>
                <c:pt idx="46">
                  <c:v>0.14642636929080827</c:v>
                </c:pt>
                <c:pt idx="47">
                  <c:v>0.14642636929080827</c:v>
                </c:pt>
                <c:pt idx="48">
                  <c:v>0.34642636929080833</c:v>
                </c:pt>
                <c:pt idx="49">
                  <c:v>-0.2535736307091917</c:v>
                </c:pt>
                <c:pt idx="50">
                  <c:v>4.1412195973484778E-2</c:v>
                </c:pt>
                <c:pt idx="51">
                  <c:v>-5.85878040265152E-2</c:v>
                </c:pt>
                <c:pt idx="52">
                  <c:v>4.1412195973484778E-2</c:v>
                </c:pt>
                <c:pt idx="53">
                  <c:v>4.1412195973484778E-2</c:v>
                </c:pt>
                <c:pt idx="54">
                  <c:v>-5.85878040265152E-2</c:v>
                </c:pt>
                <c:pt idx="55">
                  <c:v>4.8627825938768354E-2</c:v>
                </c:pt>
                <c:pt idx="56">
                  <c:v>-5.1372174061231624E-2</c:v>
                </c:pt>
                <c:pt idx="57">
                  <c:v>4.8627825938768354E-2</c:v>
                </c:pt>
                <c:pt idx="58">
                  <c:v>4.8627825938768354E-2</c:v>
                </c:pt>
                <c:pt idx="59">
                  <c:v>4.8627825938768354E-2</c:v>
                </c:pt>
                <c:pt idx="60">
                  <c:v>6.9474156707321044E-2</c:v>
                </c:pt>
                <c:pt idx="61">
                  <c:v>-3.0525843292678934E-2</c:v>
                </c:pt>
                <c:pt idx="62">
                  <c:v>-3.0525843292678934E-2</c:v>
                </c:pt>
                <c:pt idx="63">
                  <c:v>6.9474156707321044E-2</c:v>
                </c:pt>
                <c:pt idx="64">
                  <c:v>6.9474156707321044E-2</c:v>
                </c:pt>
                <c:pt idx="65">
                  <c:v>0.12720831650147058</c:v>
                </c:pt>
                <c:pt idx="66">
                  <c:v>2.7208316501470597E-2</c:v>
                </c:pt>
                <c:pt idx="67">
                  <c:v>0.12720831650147058</c:v>
                </c:pt>
                <c:pt idx="68">
                  <c:v>-7.279168349852938E-2</c:v>
                </c:pt>
                <c:pt idx="69">
                  <c:v>-0.27279168349852945</c:v>
                </c:pt>
                <c:pt idx="70">
                  <c:v>1.1880910056758065E-2</c:v>
                </c:pt>
                <c:pt idx="71">
                  <c:v>-0.18811908994324189</c:v>
                </c:pt>
                <c:pt idx="72">
                  <c:v>-8.8119089943241913E-2</c:v>
                </c:pt>
                <c:pt idx="73">
                  <c:v>0.11188091005675815</c:v>
                </c:pt>
                <c:pt idx="74">
                  <c:v>-0.3881190899432419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B-4995-ABDC-11FDAB9F1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1983"/>
        <c:axId val="1"/>
      </c:scatterChart>
      <c:valAx>
        <c:axId val="1009001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56590057565953"/>
              <c:y val="0.861238866276281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6.5017801926474383E-2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198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3667121291978199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00964692734227"/>
          <c:y val="0.26856067787208004"/>
          <c:w val="0.60001995916001849"/>
          <c:h val="0.466447493146244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(new)'!$M$229:$M$318</c:f>
              <c:numCache>
                <c:formatCode>General</c:formatCode>
                <c:ptCount val="90"/>
                <c:pt idx="0">
                  <c:v>6.4837394773145457E-2</c:v>
                </c:pt>
                <c:pt idx="1">
                  <c:v>6.4837394773145457E-2</c:v>
                </c:pt>
                <c:pt idx="2">
                  <c:v>6.4837394773145457E-2</c:v>
                </c:pt>
                <c:pt idx="3">
                  <c:v>6.4837394773145457E-2</c:v>
                </c:pt>
                <c:pt idx="4">
                  <c:v>6.4837394773145457E-2</c:v>
                </c:pt>
                <c:pt idx="5">
                  <c:v>0.12967478954629091</c:v>
                </c:pt>
                <c:pt idx="6">
                  <c:v>0.12967478954629091</c:v>
                </c:pt>
                <c:pt idx="7">
                  <c:v>0.12967478954629091</c:v>
                </c:pt>
                <c:pt idx="8">
                  <c:v>0.12967478954629091</c:v>
                </c:pt>
                <c:pt idx="9">
                  <c:v>0.12967478954629091</c:v>
                </c:pt>
                <c:pt idx="10">
                  <c:v>0.25934957909258183</c:v>
                </c:pt>
                <c:pt idx="11">
                  <c:v>0.25934957909258183</c:v>
                </c:pt>
                <c:pt idx="12">
                  <c:v>0.25934957909258183</c:v>
                </c:pt>
                <c:pt idx="13">
                  <c:v>0.25934957909258183</c:v>
                </c:pt>
                <c:pt idx="14">
                  <c:v>0.25934957909258183</c:v>
                </c:pt>
                <c:pt idx="15">
                  <c:v>0.51869915818516366</c:v>
                </c:pt>
                <c:pt idx="16">
                  <c:v>0.51869915818516366</c:v>
                </c:pt>
                <c:pt idx="17">
                  <c:v>0.51869915818516366</c:v>
                </c:pt>
                <c:pt idx="18">
                  <c:v>0.51869915818516366</c:v>
                </c:pt>
                <c:pt idx="19">
                  <c:v>0.51869915818516366</c:v>
                </c:pt>
                <c:pt idx="20">
                  <c:v>1.0373983163703273</c:v>
                </c:pt>
                <c:pt idx="21">
                  <c:v>1.0373983163703273</c:v>
                </c:pt>
                <c:pt idx="22">
                  <c:v>1.0373983163703273</c:v>
                </c:pt>
                <c:pt idx="23">
                  <c:v>1.0373983163703273</c:v>
                </c:pt>
                <c:pt idx="24">
                  <c:v>1.0373983163703273</c:v>
                </c:pt>
                <c:pt idx="25">
                  <c:v>7.7992923474977757E-2</c:v>
                </c:pt>
                <c:pt idx="26">
                  <c:v>7.7992923474977757E-2</c:v>
                </c:pt>
                <c:pt idx="27">
                  <c:v>7.7992923474977757E-2</c:v>
                </c:pt>
                <c:pt idx="28">
                  <c:v>7.7992923474977757E-2</c:v>
                </c:pt>
                <c:pt idx="29">
                  <c:v>7.7992923474977757E-2</c:v>
                </c:pt>
                <c:pt idx="30">
                  <c:v>0.15598584694995551</c:v>
                </c:pt>
                <c:pt idx="31">
                  <c:v>0.15598584694995551</c:v>
                </c:pt>
                <c:pt idx="32">
                  <c:v>0.15598584694995551</c:v>
                </c:pt>
                <c:pt idx="33">
                  <c:v>0.15598584694995551</c:v>
                </c:pt>
                <c:pt idx="34">
                  <c:v>0.15598584694995551</c:v>
                </c:pt>
                <c:pt idx="35">
                  <c:v>0.31197169389991103</c:v>
                </c:pt>
                <c:pt idx="36">
                  <c:v>0.31197169389991103</c:v>
                </c:pt>
                <c:pt idx="37">
                  <c:v>0.31197169389991103</c:v>
                </c:pt>
                <c:pt idx="38">
                  <c:v>0.31197169389991103</c:v>
                </c:pt>
                <c:pt idx="39">
                  <c:v>0.31197169389991103</c:v>
                </c:pt>
                <c:pt idx="40">
                  <c:v>0.62394338779982206</c:v>
                </c:pt>
                <c:pt idx="41">
                  <c:v>0.62394338779982206</c:v>
                </c:pt>
                <c:pt idx="42">
                  <c:v>0.62394338779982206</c:v>
                </c:pt>
                <c:pt idx="43">
                  <c:v>0.62394338779982206</c:v>
                </c:pt>
                <c:pt idx="44">
                  <c:v>0.62394338779982206</c:v>
                </c:pt>
                <c:pt idx="45">
                  <c:v>1.2478867755996441</c:v>
                </c:pt>
                <c:pt idx="46">
                  <c:v>1.2478867755996441</c:v>
                </c:pt>
                <c:pt idx="47">
                  <c:v>1.2478867755996441</c:v>
                </c:pt>
                <c:pt idx="48">
                  <c:v>1.2478867755996441</c:v>
                </c:pt>
                <c:pt idx="49">
                  <c:v>1.2478867755996441</c:v>
                </c:pt>
                <c:pt idx="50">
                  <c:v>7.14151591240616E-2</c:v>
                </c:pt>
                <c:pt idx="51">
                  <c:v>7.14151591240616E-2</c:v>
                </c:pt>
                <c:pt idx="52">
                  <c:v>7.14151591240616E-2</c:v>
                </c:pt>
                <c:pt idx="53">
                  <c:v>7.14151591240616E-2</c:v>
                </c:pt>
                <c:pt idx="54">
                  <c:v>7.14151591240616E-2</c:v>
                </c:pt>
                <c:pt idx="55">
                  <c:v>0.1428303182481232</c:v>
                </c:pt>
                <c:pt idx="56">
                  <c:v>0.1428303182481232</c:v>
                </c:pt>
                <c:pt idx="57">
                  <c:v>0.1428303182481232</c:v>
                </c:pt>
                <c:pt idx="58">
                  <c:v>0.1428303182481232</c:v>
                </c:pt>
                <c:pt idx="59">
                  <c:v>0.1428303182481232</c:v>
                </c:pt>
                <c:pt idx="60">
                  <c:v>0.2856606364962464</c:v>
                </c:pt>
                <c:pt idx="61">
                  <c:v>0.2856606364962464</c:v>
                </c:pt>
                <c:pt idx="62">
                  <c:v>0.2856606364962464</c:v>
                </c:pt>
                <c:pt idx="63">
                  <c:v>0.2856606364962464</c:v>
                </c:pt>
                <c:pt idx="64">
                  <c:v>0.2856606364962464</c:v>
                </c:pt>
                <c:pt idx="65">
                  <c:v>0.5713212729924928</c:v>
                </c:pt>
                <c:pt idx="66">
                  <c:v>0.5713212729924928</c:v>
                </c:pt>
                <c:pt idx="67">
                  <c:v>0.5713212729924928</c:v>
                </c:pt>
                <c:pt idx="68">
                  <c:v>0.5713212729924928</c:v>
                </c:pt>
                <c:pt idx="69">
                  <c:v>0.5713212729924928</c:v>
                </c:pt>
                <c:pt idx="70">
                  <c:v>1.1426425459849856</c:v>
                </c:pt>
                <c:pt idx="71">
                  <c:v>1.1426425459849856</c:v>
                </c:pt>
                <c:pt idx="72">
                  <c:v>1.1426425459849856</c:v>
                </c:pt>
                <c:pt idx="73">
                  <c:v>1.1426425459849856</c:v>
                </c:pt>
                <c:pt idx="74">
                  <c:v>1.1426425459849856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(new)'!$N$229:$N$318</c:f>
              <c:numCache>
                <c:formatCode>0.00</c:formatCode>
                <c:ptCount val="90"/>
                <c:pt idx="0">
                  <c:v>4.5784797297902302E-2</c:v>
                </c:pt>
                <c:pt idx="1">
                  <c:v>-5.4215202702097676E-2</c:v>
                </c:pt>
                <c:pt idx="2">
                  <c:v>-5.4215202702097676E-2</c:v>
                </c:pt>
                <c:pt idx="3">
                  <c:v>4.5784797297902302E-2</c:v>
                </c:pt>
                <c:pt idx="4">
                  <c:v>4.5784797297902302E-2</c:v>
                </c:pt>
                <c:pt idx="5">
                  <c:v>6.1618269308156948E-2</c:v>
                </c:pt>
                <c:pt idx="6">
                  <c:v>6.1618269308156948E-2</c:v>
                </c:pt>
                <c:pt idx="7">
                  <c:v>6.1618269308156948E-2</c:v>
                </c:pt>
                <c:pt idx="8">
                  <c:v>6.1618269308156948E-2</c:v>
                </c:pt>
                <c:pt idx="9">
                  <c:v>6.1618269308156948E-2</c:v>
                </c:pt>
                <c:pt idx="10">
                  <c:v>-9.6156040855445268E-2</c:v>
                </c:pt>
                <c:pt idx="11">
                  <c:v>3.8439591445547094E-3</c:v>
                </c:pt>
                <c:pt idx="12">
                  <c:v>-9.6156040855445268E-2</c:v>
                </c:pt>
                <c:pt idx="13">
                  <c:v>3.8439591445547094E-3</c:v>
                </c:pt>
                <c:pt idx="14">
                  <c:v>-9.6156040855445268E-2</c:v>
                </c:pt>
                <c:pt idx="15">
                  <c:v>5.4968412114155818E-3</c:v>
                </c:pt>
                <c:pt idx="16">
                  <c:v>5.4968412114155818E-3</c:v>
                </c:pt>
                <c:pt idx="17">
                  <c:v>5.4968412114155818E-3</c:v>
                </c:pt>
                <c:pt idx="18">
                  <c:v>-9.4503158788584507E-2</c:v>
                </c:pt>
                <c:pt idx="19">
                  <c:v>0.20549684121141554</c:v>
                </c:pt>
                <c:pt idx="20">
                  <c:v>0.10038047165689579</c:v>
                </c:pt>
                <c:pt idx="21">
                  <c:v>0.30038047165689585</c:v>
                </c:pt>
                <c:pt idx="22">
                  <c:v>-0.39961952834310416</c:v>
                </c:pt>
                <c:pt idx="23">
                  <c:v>0.30038047165689585</c:v>
                </c:pt>
                <c:pt idx="24">
                  <c:v>-9.9619528343104169E-2</c:v>
                </c:pt>
                <c:pt idx="25">
                  <c:v>-6.2042916859171626E-2</c:v>
                </c:pt>
                <c:pt idx="26">
                  <c:v>3.7957083140828352E-2</c:v>
                </c:pt>
                <c:pt idx="27">
                  <c:v>3.7957083140828352E-2</c:v>
                </c:pt>
                <c:pt idx="28">
                  <c:v>-6.2042916859171626E-2</c:v>
                </c:pt>
                <c:pt idx="29">
                  <c:v>-0.26204291685917169</c:v>
                </c:pt>
                <c:pt idx="30">
                  <c:v>3.9944924037598861E-2</c:v>
                </c:pt>
                <c:pt idx="31">
                  <c:v>3.9944924037598861E-2</c:v>
                </c:pt>
                <c:pt idx="32">
                  <c:v>3.9944924037598861E-2</c:v>
                </c:pt>
                <c:pt idx="33">
                  <c:v>3.9944924037598861E-2</c:v>
                </c:pt>
                <c:pt idx="34">
                  <c:v>3.9944924037598861E-2</c:v>
                </c:pt>
                <c:pt idx="35">
                  <c:v>4.6050454269274899E-2</c:v>
                </c:pt>
                <c:pt idx="36">
                  <c:v>4.6050454269274899E-2</c:v>
                </c:pt>
                <c:pt idx="37">
                  <c:v>4.6050454269274899E-2</c:v>
                </c:pt>
                <c:pt idx="38">
                  <c:v>4.6050454269274899E-2</c:v>
                </c:pt>
                <c:pt idx="39">
                  <c:v>4.6050454269274899E-2</c:v>
                </c:pt>
                <c:pt idx="40">
                  <c:v>7.6011077943975103E-2</c:v>
                </c:pt>
                <c:pt idx="41">
                  <c:v>-2.3988922056024875E-2</c:v>
                </c:pt>
                <c:pt idx="42">
                  <c:v>-2.3988922056024875E-2</c:v>
                </c:pt>
                <c:pt idx="43">
                  <c:v>7.6011077943975103E-2</c:v>
                </c:pt>
                <c:pt idx="44">
                  <c:v>7.6011077943975103E-2</c:v>
                </c:pt>
                <c:pt idx="45">
                  <c:v>-6.8547084290070004E-2</c:v>
                </c:pt>
                <c:pt idx="46">
                  <c:v>0.13145291570992995</c:v>
                </c:pt>
                <c:pt idx="47">
                  <c:v>0.13145291570992995</c:v>
                </c:pt>
                <c:pt idx="48">
                  <c:v>0.33145291570993002</c:v>
                </c:pt>
                <c:pt idx="49">
                  <c:v>-0.26854708429007002</c:v>
                </c:pt>
                <c:pt idx="50">
                  <c:v>4.0266075167847193E-2</c:v>
                </c:pt>
                <c:pt idx="51">
                  <c:v>-5.9733924832152785E-2</c:v>
                </c:pt>
                <c:pt idx="52">
                  <c:v>4.0266075167847193E-2</c:v>
                </c:pt>
                <c:pt idx="53">
                  <c:v>4.0266075167847193E-2</c:v>
                </c:pt>
                <c:pt idx="54">
                  <c:v>-5.9733924832152785E-2</c:v>
                </c:pt>
                <c:pt idx="55">
                  <c:v>4.6695268439504778E-2</c:v>
                </c:pt>
                <c:pt idx="56">
                  <c:v>-5.33047315604952E-2</c:v>
                </c:pt>
                <c:pt idx="57">
                  <c:v>4.6695268439504778E-2</c:v>
                </c:pt>
                <c:pt idx="58">
                  <c:v>4.6695268439504778E-2</c:v>
                </c:pt>
                <c:pt idx="59">
                  <c:v>4.6695268439504778E-2</c:v>
                </c:pt>
                <c:pt idx="60">
                  <c:v>6.5286461543189622E-2</c:v>
                </c:pt>
                <c:pt idx="61">
                  <c:v>-3.4713538456810356E-2</c:v>
                </c:pt>
                <c:pt idx="62">
                  <c:v>-3.4713538456810356E-2</c:v>
                </c:pt>
                <c:pt idx="63">
                  <c:v>6.5286461543189622E-2</c:v>
                </c:pt>
                <c:pt idx="64">
                  <c:v>6.5286461543189622E-2</c:v>
                </c:pt>
                <c:pt idx="65">
                  <c:v>0.11740183839150664</c:v>
                </c:pt>
                <c:pt idx="66">
                  <c:v>1.7401838391506663E-2</c:v>
                </c:pt>
                <c:pt idx="67">
                  <c:v>0.11740183839150664</c:v>
                </c:pt>
                <c:pt idx="68">
                  <c:v>-8.2598161608493315E-2</c:v>
                </c:pt>
                <c:pt idx="69">
                  <c:v>-0.28259816160849338</c:v>
                </c:pt>
                <c:pt idx="70">
                  <c:v>-1.0592549909903548E-3</c:v>
                </c:pt>
                <c:pt idx="71">
                  <c:v>-0.20105925499099031</c:v>
                </c:pt>
                <c:pt idx="72">
                  <c:v>-0.10105925499099033</c:v>
                </c:pt>
                <c:pt idx="73">
                  <c:v>9.8940745009009734E-2</c:v>
                </c:pt>
                <c:pt idx="74">
                  <c:v>-0.40105925499099032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86-45A2-A673-3D06B25C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2975"/>
        <c:axId val="1"/>
      </c:scatterChart>
      <c:valAx>
        <c:axId val="1009002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5007685090438"/>
              <c:y val="0.86222112369457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002328568668823E-2"/>
              <c:y val="0.413442096197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297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4047278672501462"/>
          <c:y val="4.8690997382246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097934393038744"/>
          <c:y val="0.28090960028218981"/>
          <c:w val="0.59868163866137192"/>
          <c:h val="0.43821897644021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(new)'!$P$229:$P$318</c:f>
              <c:numCache>
                <c:formatCode>General</c:formatCode>
                <c:ptCount val="90"/>
                <c:pt idx="0">
                  <c:v>6.5128779519086355E-2</c:v>
                </c:pt>
                <c:pt idx="1">
                  <c:v>6.5128779519086355E-2</c:v>
                </c:pt>
                <c:pt idx="2">
                  <c:v>6.5128779519086355E-2</c:v>
                </c:pt>
                <c:pt idx="3">
                  <c:v>6.5128779519086355E-2</c:v>
                </c:pt>
                <c:pt idx="4">
                  <c:v>6.5128779519086355E-2</c:v>
                </c:pt>
                <c:pt idx="5">
                  <c:v>0.13025755903817271</c:v>
                </c:pt>
                <c:pt idx="6">
                  <c:v>0.13025755903817271</c:v>
                </c:pt>
                <c:pt idx="7">
                  <c:v>0.13025755903817271</c:v>
                </c:pt>
                <c:pt idx="8">
                  <c:v>0.13025755903817271</c:v>
                </c:pt>
                <c:pt idx="9">
                  <c:v>0.13025755903817271</c:v>
                </c:pt>
                <c:pt idx="10">
                  <c:v>0.26051511807634542</c:v>
                </c:pt>
                <c:pt idx="11">
                  <c:v>0.26051511807634542</c:v>
                </c:pt>
                <c:pt idx="12">
                  <c:v>0.26051511807634542</c:v>
                </c:pt>
                <c:pt idx="13">
                  <c:v>0.26051511807634542</c:v>
                </c:pt>
                <c:pt idx="14">
                  <c:v>0.26051511807634542</c:v>
                </c:pt>
                <c:pt idx="15">
                  <c:v>0.52103023615269084</c:v>
                </c:pt>
                <c:pt idx="16">
                  <c:v>0.52103023615269084</c:v>
                </c:pt>
                <c:pt idx="17">
                  <c:v>0.52103023615269084</c:v>
                </c:pt>
                <c:pt idx="18">
                  <c:v>0.52103023615269084</c:v>
                </c:pt>
                <c:pt idx="19">
                  <c:v>0.52103023615269084</c:v>
                </c:pt>
                <c:pt idx="20">
                  <c:v>1.0420604723053817</c:v>
                </c:pt>
                <c:pt idx="21">
                  <c:v>1.0420604723053817</c:v>
                </c:pt>
                <c:pt idx="22">
                  <c:v>1.0420604723053817</c:v>
                </c:pt>
                <c:pt idx="23">
                  <c:v>1.0420604723053817</c:v>
                </c:pt>
                <c:pt idx="24">
                  <c:v>1.0420604723053817</c:v>
                </c:pt>
                <c:pt idx="25">
                  <c:v>7.6902944805603474E-2</c:v>
                </c:pt>
                <c:pt idx="26">
                  <c:v>7.6902944805603474E-2</c:v>
                </c:pt>
                <c:pt idx="27">
                  <c:v>7.6902944805603474E-2</c:v>
                </c:pt>
                <c:pt idx="28">
                  <c:v>7.6902944805603474E-2</c:v>
                </c:pt>
                <c:pt idx="29">
                  <c:v>7.6902944805603474E-2</c:v>
                </c:pt>
                <c:pt idx="30">
                  <c:v>0.15380588961120695</c:v>
                </c:pt>
                <c:pt idx="31">
                  <c:v>0.15380588961120695</c:v>
                </c:pt>
                <c:pt idx="32">
                  <c:v>0.15380588961120695</c:v>
                </c:pt>
                <c:pt idx="33">
                  <c:v>0.15380588961120695</c:v>
                </c:pt>
                <c:pt idx="34">
                  <c:v>0.15380588961120695</c:v>
                </c:pt>
                <c:pt idx="35">
                  <c:v>0.30761177922241389</c:v>
                </c:pt>
                <c:pt idx="36">
                  <c:v>0.30761177922241389</c:v>
                </c:pt>
                <c:pt idx="37">
                  <c:v>0.30761177922241389</c:v>
                </c:pt>
                <c:pt idx="38">
                  <c:v>0.30761177922241389</c:v>
                </c:pt>
                <c:pt idx="39">
                  <c:v>0.30761177922241389</c:v>
                </c:pt>
                <c:pt idx="40">
                  <c:v>0.61522355844482779</c:v>
                </c:pt>
                <c:pt idx="41">
                  <c:v>0.61522355844482779</c:v>
                </c:pt>
                <c:pt idx="42">
                  <c:v>0.61522355844482779</c:v>
                </c:pt>
                <c:pt idx="43">
                  <c:v>0.61522355844482779</c:v>
                </c:pt>
                <c:pt idx="44">
                  <c:v>0.61522355844482779</c:v>
                </c:pt>
                <c:pt idx="45">
                  <c:v>1.2304471168896556</c:v>
                </c:pt>
                <c:pt idx="46">
                  <c:v>1.2304471168896556</c:v>
                </c:pt>
                <c:pt idx="47">
                  <c:v>1.2304471168896556</c:v>
                </c:pt>
                <c:pt idx="48">
                  <c:v>1.2304471168896556</c:v>
                </c:pt>
                <c:pt idx="49">
                  <c:v>1.2304471168896556</c:v>
                </c:pt>
                <c:pt idx="50">
                  <c:v>7.1015862162344928E-2</c:v>
                </c:pt>
                <c:pt idx="51">
                  <c:v>7.1015862162344928E-2</c:v>
                </c:pt>
                <c:pt idx="52">
                  <c:v>7.1015862162344928E-2</c:v>
                </c:pt>
                <c:pt idx="53">
                  <c:v>7.1015862162344928E-2</c:v>
                </c:pt>
                <c:pt idx="54">
                  <c:v>7.1015862162344928E-2</c:v>
                </c:pt>
                <c:pt idx="55">
                  <c:v>0.14203172432468986</c:v>
                </c:pt>
                <c:pt idx="56">
                  <c:v>0.14203172432468986</c:v>
                </c:pt>
                <c:pt idx="57">
                  <c:v>0.14203172432468986</c:v>
                </c:pt>
                <c:pt idx="58">
                  <c:v>0.14203172432468986</c:v>
                </c:pt>
                <c:pt idx="59">
                  <c:v>0.14203172432468986</c:v>
                </c:pt>
                <c:pt idx="60">
                  <c:v>0.28406344864937971</c:v>
                </c:pt>
                <c:pt idx="61">
                  <c:v>0.28406344864937971</c:v>
                </c:pt>
                <c:pt idx="62">
                  <c:v>0.28406344864937971</c:v>
                </c:pt>
                <c:pt idx="63">
                  <c:v>0.28406344864937971</c:v>
                </c:pt>
                <c:pt idx="64">
                  <c:v>0.28406344864937971</c:v>
                </c:pt>
                <c:pt idx="65">
                  <c:v>0.56812689729875943</c:v>
                </c:pt>
                <c:pt idx="66">
                  <c:v>0.56812689729875943</c:v>
                </c:pt>
                <c:pt idx="67">
                  <c:v>0.56812689729875943</c:v>
                </c:pt>
                <c:pt idx="68">
                  <c:v>0.56812689729875943</c:v>
                </c:pt>
                <c:pt idx="69">
                  <c:v>0.56812689729875943</c:v>
                </c:pt>
                <c:pt idx="70">
                  <c:v>1.1362537945975189</c:v>
                </c:pt>
                <c:pt idx="71">
                  <c:v>1.1362537945975189</c:v>
                </c:pt>
                <c:pt idx="72">
                  <c:v>1.1362537945975189</c:v>
                </c:pt>
                <c:pt idx="73">
                  <c:v>1.1362537945975189</c:v>
                </c:pt>
                <c:pt idx="74">
                  <c:v>1.1362537945975189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(new)'!$Q$229:$Q$318</c:f>
              <c:numCache>
                <c:formatCode>0.00</c:formatCode>
                <c:ptCount val="90"/>
                <c:pt idx="0">
                  <c:v>4.4540601677124814E-2</c:v>
                </c:pt>
                <c:pt idx="1">
                  <c:v>-5.5459398322875164E-2</c:v>
                </c:pt>
                <c:pt idx="2">
                  <c:v>-5.5459398322875164E-2</c:v>
                </c:pt>
                <c:pt idx="3">
                  <c:v>4.4540601677124814E-2</c:v>
                </c:pt>
                <c:pt idx="4">
                  <c:v>4.4540601677124814E-2</c:v>
                </c:pt>
                <c:pt idx="5">
                  <c:v>5.7936020621736972E-2</c:v>
                </c:pt>
                <c:pt idx="6">
                  <c:v>5.7936020621736972E-2</c:v>
                </c:pt>
                <c:pt idx="7">
                  <c:v>5.7936020621736972E-2</c:v>
                </c:pt>
                <c:pt idx="8">
                  <c:v>5.7936020621736972E-2</c:v>
                </c:pt>
                <c:pt idx="9">
                  <c:v>5.7936020621736972E-2</c:v>
                </c:pt>
                <c:pt idx="10">
                  <c:v>-0.10443477565853376</c:v>
                </c:pt>
                <c:pt idx="11">
                  <c:v>-4.434775658533785E-3</c:v>
                </c:pt>
                <c:pt idx="12">
                  <c:v>-0.10443477565853376</c:v>
                </c:pt>
                <c:pt idx="13">
                  <c:v>-4.434775658533785E-3</c:v>
                </c:pt>
                <c:pt idx="14">
                  <c:v>-0.10443477565853376</c:v>
                </c:pt>
                <c:pt idx="15">
                  <c:v>-8.7823033521705618E-3</c:v>
                </c:pt>
                <c:pt idx="16">
                  <c:v>-8.7823033521705618E-3</c:v>
                </c:pt>
                <c:pt idx="17">
                  <c:v>-8.7823033521705618E-3</c:v>
                </c:pt>
                <c:pt idx="18">
                  <c:v>-0.10878230335217065</c:v>
                </c:pt>
                <c:pt idx="19">
                  <c:v>0.19121769664782939</c:v>
                </c:pt>
                <c:pt idx="20">
                  <c:v>8.3749583067702194E-2</c:v>
                </c:pt>
                <c:pt idx="21">
                  <c:v>0.28374958306770226</c:v>
                </c:pt>
                <c:pt idx="22">
                  <c:v>-0.41625041693229775</c:v>
                </c:pt>
                <c:pt idx="23">
                  <c:v>0.28374958306770226</c:v>
                </c:pt>
                <c:pt idx="24">
                  <c:v>-0.11625041693229776</c:v>
                </c:pt>
                <c:pt idx="25">
                  <c:v>-6.1140827040939483E-2</c:v>
                </c:pt>
                <c:pt idx="26">
                  <c:v>3.8859172959060495E-2</c:v>
                </c:pt>
                <c:pt idx="27">
                  <c:v>3.8859172959060495E-2</c:v>
                </c:pt>
                <c:pt idx="28">
                  <c:v>-6.1140827040939483E-2</c:v>
                </c:pt>
                <c:pt idx="29">
                  <c:v>-0.26114082704093955</c:v>
                </c:pt>
                <c:pt idx="30">
                  <c:v>4.1341963583794827E-2</c:v>
                </c:pt>
                <c:pt idx="31">
                  <c:v>4.1341963583794827E-2</c:v>
                </c:pt>
                <c:pt idx="32">
                  <c:v>4.1341963583794827E-2</c:v>
                </c:pt>
                <c:pt idx="33">
                  <c:v>4.1341963583794827E-2</c:v>
                </c:pt>
                <c:pt idx="34">
                  <c:v>4.1341963583794827E-2</c:v>
                </c:pt>
                <c:pt idx="35">
                  <c:v>4.8780322718569358E-2</c:v>
                </c:pt>
                <c:pt idx="36">
                  <c:v>4.8780322718569358E-2</c:v>
                </c:pt>
                <c:pt idx="37">
                  <c:v>4.8780322718569358E-2</c:v>
                </c:pt>
                <c:pt idx="38">
                  <c:v>4.8780322718569358E-2</c:v>
                </c:pt>
                <c:pt idx="39">
                  <c:v>4.8780322718569358E-2</c:v>
                </c:pt>
                <c:pt idx="40">
                  <c:v>8.1171867315251167E-2</c:v>
                </c:pt>
                <c:pt idx="41">
                  <c:v>-1.8828132684748811E-2</c:v>
                </c:pt>
                <c:pt idx="42">
                  <c:v>-1.8828132684748811E-2</c:v>
                </c:pt>
                <c:pt idx="43">
                  <c:v>8.1171867315251167E-2</c:v>
                </c:pt>
                <c:pt idx="44">
                  <c:v>8.1171867315251167E-2</c:v>
                </c:pt>
                <c:pt idx="45">
                  <c:v>-5.4549679563068387E-2</c:v>
                </c:pt>
                <c:pt idx="46">
                  <c:v>0.14545032043693157</c:v>
                </c:pt>
                <c:pt idx="47">
                  <c:v>0.14545032043693157</c:v>
                </c:pt>
                <c:pt idx="48">
                  <c:v>0.34545032043693163</c:v>
                </c:pt>
                <c:pt idx="49">
                  <c:v>-0.2545496795630684</c:v>
                </c:pt>
                <c:pt idx="50">
                  <c:v>4.1255539891622894E-2</c:v>
                </c:pt>
                <c:pt idx="51">
                  <c:v>-5.8744460108377083E-2</c:v>
                </c:pt>
                <c:pt idx="52">
                  <c:v>4.1255539891622894E-2</c:v>
                </c:pt>
                <c:pt idx="53">
                  <c:v>4.1255539891622894E-2</c:v>
                </c:pt>
                <c:pt idx="54">
                  <c:v>-5.8744460108377083E-2</c:v>
                </c:pt>
                <c:pt idx="55">
                  <c:v>4.8398479981408449E-2</c:v>
                </c:pt>
                <c:pt idx="56">
                  <c:v>-5.1601520018591529E-2</c:v>
                </c:pt>
                <c:pt idx="57">
                  <c:v>4.8398479981408449E-2</c:v>
                </c:pt>
                <c:pt idx="58">
                  <c:v>4.8398479981408449E-2</c:v>
                </c:pt>
                <c:pt idx="59">
                  <c:v>4.8398479981408449E-2</c:v>
                </c:pt>
                <c:pt idx="60">
                  <c:v>6.9020531128398011E-2</c:v>
                </c:pt>
                <c:pt idx="61">
                  <c:v>-3.0979468871601967E-2</c:v>
                </c:pt>
                <c:pt idx="62">
                  <c:v>-3.0979468871601967E-2</c:v>
                </c:pt>
                <c:pt idx="63">
                  <c:v>6.9020531128398011E-2</c:v>
                </c:pt>
                <c:pt idx="64">
                  <c:v>6.9020531128398011E-2</c:v>
                </c:pt>
                <c:pt idx="65">
                  <c:v>0.12612398487624843</c:v>
                </c:pt>
                <c:pt idx="66">
                  <c:v>2.6123984876248452E-2</c:v>
                </c:pt>
                <c:pt idx="67">
                  <c:v>0.12612398487624843</c:v>
                </c:pt>
                <c:pt idx="68">
                  <c:v>-7.3876015123751526E-2</c:v>
                </c:pt>
                <c:pt idx="69">
                  <c:v>-0.27387601512375159</c:v>
                </c:pt>
                <c:pt idx="70">
                  <c:v>9.5330893093730218E-3</c:v>
                </c:pt>
                <c:pt idx="71">
                  <c:v>-0.19046691069062693</c:v>
                </c:pt>
                <c:pt idx="72">
                  <c:v>-9.0466910690626956E-2</c:v>
                </c:pt>
                <c:pt idx="73">
                  <c:v>0.10953308930937311</c:v>
                </c:pt>
                <c:pt idx="74">
                  <c:v>-0.39046691069062694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8-4119-8A0F-047AE35D0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3055"/>
        <c:axId val="1"/>
      </c:scatterChart>
      <c:valAx>
        <c:axId val="1008993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168852401790942"/>
              <c:y val="0.8539651848578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23639336250731E-2"/>
              <c:y val="0.40450982440635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3055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32414864193342191"/>
          <c:y val="4.6981357264243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862923558517709"/>
          <c:y val="0.14429988302589139"/>
          <c:w val="0.65519406348244857"/>
          <c:h val="0.6074018332020080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(new)'!$A$25:$A$226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6.2500000000000003E-3</c:v>
                </c:pt>
                <c:pt idx="116">
                  <c:v>6.2500000000000003E-3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1.2500000000000001E-2</c:v>
                </c:pt>
                <c:pt idx="121">
                  <c:v>1.2500000000000001E-2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2.5000000000000001E-2</c:v>
                </c:pt>
                <c:pt idx="126">
                  <c:v>2.5000000000000001E-2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1.8749999999999999E-2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3.7499999999999999E-2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7.4999999999999997E-2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1.2500000000000001E-2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2.5000000000000001E-2</c:v>
                </c:pt>
                <c:pt idx="171">
                  <c:v>2.5000000000000001E-2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</c:numCache>
            </c:numRef>
          </c:xVal>
          <c:yVal>
            <c:numRef>
              <c:f>'IA - binary data model (new)'!$B$25:$B$226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7.4999999999999997E-2</c:v>
                </c:pt>
                <c:pt idx="71">
                  <c:v>7.4999999999999997E-2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0.15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112">
                  <c:v>5.6250000000000001E-2</c:v>
                </c:pt>
                <c:pt idx="113">
                  <c:v>5.6250000000000001E-2</c:v>
                </c:pt>
                <c:pt idx="114">
                  <c:v>5.6250000000000001E-2</c:v>
                </c:pt>
                <c:pt idx="115">
                  <c:v>5.6250000000000001E-2</c:v>
                </c:pt>
                <c:pt idx="116">
                  <c:v>5.6250000000000001E-2</c:v>
                </c:pt>
                <c:pt idx="117">
                  <c:v>0.1125</c:v>
                </c:pt>
                <c:pt idx="118">
                  <c:v>0.1125</c:v>
                </c:pt>
                <c:pt idx="119">
                  <c:v>0.1125</c:v>
                </c:pt>
                <c:pt idx="120">
                  <c:v>0.1125</c:v>
                </c:pt>
                <c:pt idx="121">
                  <c:v>0.1125</c:v>
                </c:pt>
                <c:pt idx="122">
                  <c:v>0.22500000000000001</c:v>
                </c:pt>
                <c:pt idx="123">
                  <c:v>0.22500000000000001</c:v>
                </c:pt>
                <c:pt idx="124">
                  <c:v>0.22500000000000001</c:v>
                </c:pt>
                <c:pt idx="125">
                  <c:v>0.22500000000000001</c:v>
                </c:pt>
                <c:pt idx="126">
                  <c:v>0.22500000000000001</c:v>
                </c:pt>
                <c:pt idx="127">
                  <c:v>0.45</c:v>
                </c:pt>
                <c:pt idx="128">
                  <c:v>0.45</c:v>
                </c:pt>
                <c:pt idx="129">
                  <c:v>0.45</c:v>
                </c:pt>
                <c:pt idx="130">
                  <c:v>0.45</c:v>
                </c:pt>
                <c:pt idx="131">
                  <c:v>0.45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0.9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1.8749999999999999E-2</c:v>
                </c:pt>
                <c:pt idx="141">
                  <c:v>1.8749999999999999E-2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3.7499999999999999E-2</c:v>
                </c:pt>
                <c:pt idx="146">
                  <c:v>3.7499999999999999E-2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7.4999999999999997E-2</c:v>
                </c:pt>
                <c:pt idx="151">
                  <c:v>7.4999999999999997E-2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3.7499999999999999E-2</c:v>
                </c:pt>
                <c:pt idx="163">
                  <c:v>3.7499999999999999E-2</c:v>
                </c:pt>
                <c:pt idx="164">
                  <c:v>3.7499999999999999E-2</c:v>
                </c:pt>
                <c:pt idx="165">
                  <c:v>3.7499999999999999E-2</c:v>
                </c:pt>
                <c:pt idx="166">
                  <c:v>3.7499999999999999E-2</c:v>
                </c:pt>
                <c:pt idx="167">
                  <c:v>7.4999999999999997E-2</c:v>
                </c:pt>
                <c:pt idx="168">
                  <c:v>7.4999999999999997E-2</c:v>
                </c:pt>
                <c:pt idx="169">
                  <c:v>7.4999999999999997E-2</c:v>
                </c:pt>
                <c:pt idx="170">
                  <c:v>7.4999999999999997E-2</c:v>
                </c:pt>
                <c:pt idx="171">
                  <c:v>7.4999999999999997E-2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0.15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3F-4421-BC00-21B81DB4B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7023"/>
        <c:axId val="1"/>
      </c:scatterChart>
      <c:valAx>
        <c:axId val="1008997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1330174694704"/>
              <c:y val="0.87251092062166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7.586457577165194E-2"/>
              <c:y val="0.325513689616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70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3010477581688103"/>
          <c:y val="3.7543987746707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12712004998709"/>
          <c:y val="0.15358904078198587"/>
          <c:w val="0.56057168762468124"/>
          <c:h val="0.56657290599577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(new)'!$E$47:$E$91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'IA - binary data model (new)'!$J$47:$J$91</c:f>
              <c:numCache>
                <c:formatCode>0.00</c:formatCode>
                <c:ptCount val="45"/>
                <c:pt idx="0">
                  <c:v>0.96240942060727219</c:v>
                </c:pt>
                <c:pt idx="1">
                  <c:v>0.96240942060727219</c:v>
                </c:pt>
                <c:pt idx="2">
                  <c:v>0.96240942060727219</c:v>
                </c:pt>
                <c:pt idx="3">
                  <c:v>0.96240942060727219</c:v>
                </c:pt>
                <c:pt idx="4">
                  <c:v>0.96240942060727219</c:v>
                </c:pt>
                <c:pt idx="5">
                  <c:v>0.96239576479920508</c:v>
                </c:pt>
                <c:pt idx="6">
                  <c:v>0.96239576479920508</c:v>
                </c:pt>
                <c:pt idx="7">
                  <c:v>0.96239576479920508</c:v>
                </c:pt>
                <c:pt idx="8">
                  <c:v>0.96239576479920508</c:v>
                </c:pt>
                <c:pt idx="9">
                  <c:v>0.96239576479920508</c:v>
                </c:pt>
                <c:pt idx="10">
                  <c:v>0.96139700833713249</c:v>
                </c:pt>
                <c:pt idx="11">
                  <c:v>0.96139700833713249</c:v>
                </c:pt>
                <c:pt idx="12">
                  <c:v>0.96139700833713249</c:v>
                </c:pt>
                <c:pt idx="13">
                  <c:v>0.96139700833713249</c:v>
                </c:pt>
                <c:pt idx="14">
                  <c:v>0.96139700833713249</c:v>
                </c:pt>
                <c:pt idx="15">
                  <c:v>0.89355773617547807</c:v>
                </c:pt>
                <c:pt idx="16">
                  <c:v>0.89355773617547807</c:v>
                </c:pt>
                <c:pt idx="17">
                  <c:v>0.89355773617547807</c:v>
                </c:pt>
                <c:pt idx="18">
                  <c:v>0.89355773617547807</c:v>
                </c:pt>
                <c:pt idx="19">
                  <c:v>0.89355773617547807</c:v>
                </c:pt>
                <c:pt idx="20">
                  <c:v>0.15203653665365235</c:v>
                </c:pt>
                <c:pt idx="21">
                  <c:v>0.15203653665365235</c:v>
                </c:pt>
                <c:pt idx="22">
                  <c:v>0.15203653665365235</c:v>
                </c:pt>
                <c:pt idx="23">
                  <c:v>0.15203653665365235</c:v>
                </c:pt>
                <c:pt idx="24">
                  <c:v>0.15203653665365235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D-4646-8082-0376F7A66988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(new)'!$E$92:$E$136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0.6</c:v>
                </c:pt>
                <c:pt idx="19">
                  <c:v>0.7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0.8</c:v>
                </c:pt>
              </c:numCache>
            </c:numRef>
          </c:xVal>
          <c:yVal>
            <c:numRef>
              <c:f>'IA - binary data model (new)'!$J$92:$J$136</c:f>
              <c:numCache>
                <c:formatCode>0.00</c:formatCode>
                <c:ptCount val="45"/>
                <c:pt idx="0">
                  <c:v>0.95098582145354915</c:v>
                </c:pt>
                <c:pt idx="1">
                  <c:v>0.95098582145354915</c:v>
                </c:pt>
                <c:pt idx="2">
                  <c:v>0.95098582145354915</c:v>
                </c:pt>
                <c:pt idx="3">
                  <c:v>0.95098582145354915</c:v>
                </c:pt>
                <c:pt idx="4">
                  <c:v>0.95098582145354915</c:v>
                </c:pt>
                <c:pt idx="5">
                  <c:v>0.92947616106408848</c:v>
                </c:pt>
                <c:pt idx="6">
                  <c:v>0.92947616106408848</c:v>
                </c:pt>
                <c:pt idx="7">
                  <c:v>0.92947616106408848</c:v>
                </c:pt>
                <c:pt idx="8">
                  <c:v>0.92947616106408848</c:v>
                </c:pt>
                <c:pt idx="9">
                  <c:v>0.92947616106408848</c:v>
                </c:pt>
                <c:pt idx="10">
                  <c:v>0.87138407353416081</c:v>
                </c:pt>
                <c:pt idx="11">
                  <c:v>0.87138407353416081</c:v>
                </c:pt>
                <c:pt idx="12">
                  <c:v>0.87138407353416081</c:v>
                </c:pt>
                <c:pt idx="13">
                  <c:v>0.87138407353416081</c:v>
                </c:pt>
                <c:pt idx="14">
                  <c:v>0.87138407353416081</c:v>
                </c:pt>
                <c:pt idx="15">
                  <c:v>0.73604854059519775</c:v>
                </c:pt>
                <c:pt idx="16">
                  <c:v>0.73604854059519775</c:v>
                </c:pt>
                <c:pt idx="17">
                  <c:v>0.73604854059519775</c:v>
                </c:pt>
                <c:pt idx="18">
                  <c:v>0.73604854059519775</c:v>
                </c:pt>
                <c:pt idx="19">
                  <c:v>0.73604854059519775</c:v>
                </c:pt>
                <c:pt idx="20">
                  <c:v>0.50609159174845431</c:v>
                </c:pt>
                <c:pt idx="21">
                  <c:v>0.50609159174845431</c:v>
                </c:pt>
                <c:pt idx="22">
                  <c:v>0.50609159174845431</c:v>
                </c:pt>
                <c:pt idx="23">
                  <c:v>0.50609159174845431</c:v>
                </c:pt>
                <c:pt idx="24">
                  <c:v>0.50609159174845431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4D-4646-8082-0376F7A66988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(new)'!$E$137:$E$226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</c:v>
                </c:pt>
                <c:pt idx="19">
                  <c:v>1</c:v>
                </c:pt>
                <c:pt idx="20">
                  <c:v>0.7</c:v>
                </c:pt>
                <c:pt idx="21">
                  <c:v>0.9</c:v>
                </c:pt>
                <c:pt idx="22">
                  <c:v>0.2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0.6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0.7</c:v>
                </c:pt>
                <c:pt idx="71">
                  <c:v>0.5</c:v>
                </c:pt>
                <c:pt idx="72">
                  <c:v>0.6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'IA - binary data model (new)'!$J$137:$J$226</c:f>
              <c:numCache>
                <c:formatCode>0.00</c:formatCode>
                <c:ptCount val="90"/>
                <c:pt idx="0">
                  <c:v>0.95545939832287519</c:v>
                </c:pt>
                <c:pt idx="1">
                  <c:v>0.95545939832287519</c:v>
                </c:pt>
                <c:pt idx="2">
                  <c:v>0.95545939832287519</c:v>
                </c:pt>
                <c:pt idx="3">
                  <c:v>0.95545939832287519</c:v>
                </c:pt>
                <c:pt idx="4">
                  <c:v>0.95545939832287519</c:v>
                </c:pt>
                <c:pt idx="5">
                  <c:v>0.94206397937826303</c:v>
                </c:pt>
                <c:pt idx="6">
                  <c:v>0.94206397937826303</c:v>
                </c:pt>
                <c:pt idx="7">
                  <c:v>0.94206397937826303</c:v>
                </c:pt>
                <c:pt idx="8">
                  <c:v>0.94206397937826303</c:v>
                </c:pt>
                <c:pt idx="9">
                  <c:v>0.94206397937826303</c:v>
                </c:pt>
                <c:pt idx="10">
                  <c:v>0.90443477565853381</c:v>
                </c:pt>
                <c:pt idx="11">
                  <c:v>0.90443477565853381</c:v>
                </c:pt>
                <c:pt idx="12">
                  <c:v>0.90443477565853381</c:v>
                </c:pt>
                <c:pt idx="13">
                  <c:v>0.90443477565853381</c:v>
                </c:pt>
                <c:pt idx="14">
                  <c:v>0.90443477565853381</c:v>
                </c:pt>
                <c:pt idx="15">
                  <c:v>0.80878230335217061</c:v>
                </c:pt>
                <c:pt idx="16">
                  <c:v>0.80878230335217061</c:v>
                </c:pt>
                <c:pt idx="17">
                  <c:v>0.80878230335217061</c:v>
                </c:pt>
                <c:pt idx="18">
                  <c:v>0.80878230335217061</c:v>
                </c:pt>
                <c:pt idx="19">
                  <c:v>0.80878230335217061</c:v>
                </c:pt>
                <c:pt idx="20">
                  <c:v>0.61625041693229776</c:v>
                </c:pt>
                <c:pt idx="21">
                  <c:v>0.61625041693229776</c:v>
                </c:pt>
                <c:pt idx="22">
                  <c:v>0.61625041693229776</c:v>
                </c:pt>
                <c:pt idx="23">
                  <c:v>0.61625041693229776</c:v>
                </c:pt>
                <c:pt idx="24">
                  <c:v>0.61625041693229776</c:v>
                </c:pt>
                <c:pt idx="25">
                  <c:v>0.9611408270409395</c:v>
                </c:pt>
                <c:pt idx="26">
                  <c:v>0.9611408270409395</c:v>
                </c:pt>
                <c:pt idx="27">
                  <c:v>0.9611408270409395</c:v>
                </c:pt>
                <c:pt idx="28">
                  <c:v>0.9611408270409395</c:v>
                </c:pt>
                <c:pt idx="29">
                  <c:v>0.9611408270409395</c:v>
                </c:pt>
                <c:pt idx="30">
                  <c:v>0.95865803641620517</c:v>
                </c:pt>
                <c:pt idx="31">
                  <c:v>0.95865803641620517</c:v>
                </c:pt>
                <c:pt idx="32">
                  <c:v>0.95865803641620517</c:v>
                </c:pt>
                <c:pt idx="33">
                  <c:v>0.95865803641620517</c:v>
                </c:pt>
                <c:pt idx="34">
                  <c:v>0.95865803641620517</c:v>
                </c:pt>
                <c:pt idx="35">
                  <c:v>0.95121967728143064</c:v>
                </c:pt>
                <c:pt idx="36">
                  <c:v>0.95121967728143064</c:v>
                </c:pt>
                <c:pt idx="37">
                  <c:v>0.95121967728143064</c:v>
                </c:pt>
                <c:pt idx="38">
                  <c:v>0.95121967728143064</c:v>
                </c:pt>
                <c:pt idx="39">
                  <c:v>0.95121967728143064</c:v>
                </c:pt>
                <c:pt idx="40">
                  <c:v>0.91882813268474883</c:v>
                </c:pt>
                <c:pt idx="41">
                  <c:v>0.91882813268474883</c:v>
                </c:pt>
                <c:pt idx="42">
                  <c:v>0.91882813268474883</c:v>
                </c:pt>
                <c:pt idx="43">
                  <c:v>0.91882813268474883</c:v>
                </c:pt>
                <c:pt idx="44">
                  <c:v>0.91882813268474883</c:v>
                </c:pt>
                <c:pt idx="45">
                  <c:v>0.45454967956306841</c:v>
                </c:pt>
                <c:pt idx="46">
                  <c:v>0.45454967956306841</c:v>
                </c:pt>
                <c:pt idx="47">
                  <c:v>0.45454967956306841</c:v>
                </c:pt>
                <c:pt idx="48">
                  <c:v>0.45454967956306841</c:v>
                </c:pt>
                <c:pt idx="49">
                  <c:v>0.45454967956306841</c:v>
                </c:pt>
                <c:pt idx="50">
                  <c:v>0.95874446010837711</c:v>
                </c:pt>
                <c:pt idx="51">
                  <c:v>0.95874446010837711</c:v>
                </c:pt>
                <c:pt idx="52">
                  <c:v>0.95874446010837711</c:v>
                </c:pt>
                <c:pt idx="53">
                  <c:v>0.95874446010837711</c:v>
                </c:pt>
                <c:pt idx="54">
                  <c:v>0.95874446010837711</c:v>
                </c:pt>
                <c:pt idx="55">
                  <c:v>0.95160152001859155</c:v>
                </c:pt>
                <c:pt idx="56">
                  <c:v>0.95160152001859155</c:v>
                </c:pt>
                <c:pt idx="57">
                  <c:v>0.95160152001859155</c:v>
                </c:pt>
                <c:pt idx="58">
                  <c:v>0.95160152001859155</c:v>
                </c:pt>
                <c:pt idx="59">
                  <c:v>0.95160152001859155</c:v>
                </c:pt>
                <c:pt idx="60">
                  <c:v>0.93097946887160199</c:v>
                </c:pt>
                <c:pt idx="61">
                  <c:v>0.93097946887160199</c:v>
                </c:pt>
                <c:pt idx="62">
                  <c:v>0.93097946887160199</c:v>
                </c:pt>
                <c:pt idx="63">
                  <c:v>0.93097946887160199</c:v>
                </c:pt>
                <c:pt idx="64">
                  <c:v>0.93097946887160199</c:v>
                </c:pt>
                <c:pt idx="65">
                  <c:v>0.87387601512375157</c:v>
                </c:pt>
                <c:pt idx="66">
                  <c:v>0.87387601512375157</c:v>
                </c:pt>
                <c:pt idx="67">
                  <c:v>0.87387601512375157</c:v>
                </c:pt>
                <c:pt idx="68">
                  <c:v>0.87387601512375157</c:v>
                </c:pt>
                <c:pt idx="69">
                  <c:v>0.87387601512375157</c:v>
                </c:pt>
                <c:pt idx="70">
                  <c:v>0.69046691069062693</c:v>
                </c:pt>
                <c:pt idx="71">
                  <c:v>0.69046691069062693</c:v>
                </c:pt>
                <c:pt idx="72">
                  <c:v>0.69046691069062693</c:v>
                </c:pt>
                <c:pt idx="73">
                  <c:v>0.69046691069062693</c:v>
                </c:pt>
                <c:pt idx="74">
                  <c:v>0.69046691069062693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4D-4646-8082-0376F7A6698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4D-4646-8082-0376F7A66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3967"/>
        <c:axId val="1"/>
      </c:scatterChart>
      <c:valAx>
        <c:axId val="1009003967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942881608997672"/>
              <c:y val="0.84303317940334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6888933663525162E-2"/>
              <c:y val="0.38226605705738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3967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01625519937538"/>
          <c:y val="0.6143561631279435"/>
          <c:w val="0.14879371955469933"/>
          <c:h val="0.14676286119167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342324493264106"/>
          <c:y val="4.762076781678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195557728494309"/>
          <c:y val="0.25851273957683252"/>
          <c:w val="0.5973343995025272"/>
          <c:h val="0.486412128414303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(new)'!$J$229:$J$318</c:f>
              <c:numCache>
                <c:formatCode>General</c:formatCode>
                <c:ptCount val="90"/>
                <c:pt idx="0">
                  <c:v>6.5128779519086355E-2</c:v>
                </c:pt>
                <c:pt idx="1">
                  <c:v>6.5128779519086355E-2</c:v>
                </c:pt>
                <c:pt idx="2">
                  <c:v>6.5128779519086355E-2</c:v>
                </c:pt>
                <c:pt idx="3">
                  <c:v>6.5128779519086355E-2</c:v>
                </c:pt>
                <c:pt idx="4">
                  <c:v>6.5128779519086355E-2</c:v>
                </c:pt>
                <c:pt idx="5">
                  <c:v>0.13025755903817271</c:v>
                </c:pt>
                <c:pt idx="6">
                  <c:v>0.13025755903817271</c:v>
                </c:pt>
                <c:pt idx="7">
                  <c:v>0.13025755903817271</c:v>
                </c:pt>
                <c:pt idx="8">
                  <c:v>0.13025755903817271</c:v>
                </c:pt>
                <c:pt idx="9">
                  <c:v>0.13025755903817271</c:v>
                </c:pt>
                <c:pt idx="10">
                  <c:v>0.26051511807634542</c:v>
                </c:pt>
                <c:pt idx="11">
                  <c:v>0.26051511807634542</c:v>
                </c:pt>
                <c:pt idx="12">
                  <c:v>0.26051511807634542</c:v>
                </c:pt>
                <c:pt idx="13">
                  <c:v>0.26051511807634542</c:v>
                </c:pt>
                <c:pt idx="14">
                  <c:v>0.26051511807634542</c:v>
                </c:pt>
                <c:pt idx="15">
                  <c:v>0.52103023615269084</c:v>
                </c:pt>
                <c:pt idx="16">
                  <c:v>0.52103023615269084</c:v>
                </c:pt>
                <c:pt idx="17">
                  <c:v>0.52103023615269084</c:v>
                </c:pt>
                <c:pt idx="18">
                  <c:v>0.52103023615269084</c:v>
                </c:pt>
                <c:pt idx="19">
                  <c:v>0.52103023615269084</c:v>
                </c:pt>
                <c:pt idx="20">
                  <c:v>1.0420604723053817</c:v>
                </c:pt>
                <c:pt idx="21">
                  <c:v>1.0420604723053817</c:v>
                </c:pt>
                <c:pt idx="22">
                  <c:v>1.0420604723053817</c:v>
                </c:pt>
                <c:pt idx="23">
                  <c:v>1.0420604723053817</c:v>
                </c:pt>
                <c:pt idx="24">
                  <c:v>1.0420604723053817</c:v>
                </c:pt>
                <c:pt idx="25">
                  <c:v>7.6902944805603474E-2</c:v>
                </c:pt>
                <c:pt idx="26">
                  <c:v>7.6902944805603474E-2</c:v>
                </c:pt>
                <c:pt idx="27">
                  <c:v>7.6902944805603474E-2</c:v>
                </c:pt>
                <c:pt idx="28">
                  <c:v>7.6902944805603474E-2</c:v>
                </c:pt>
                <c:pt idx="29">
                  <c:v>7.6902944805603474E-2</c:v>
                </c:pt>
                <c:pt idx="30">
                  <c:v>0.15380588961120695</c:v>
                </c:pt>
                <c:pt idx="31">
                  <c:v>0.15380588961120695</c:v>
                </c:pt>
                <c:pt idx="32">
                  <c:v>0.15380588961120695</c:v>
                </c:pt>
                <c:pt idx="33">
                  <c:v>0.15380588961120695</c:v>
                </c:pt>
                <c:pt idx="34">
                  <c:v>0.15380588961120695</c:v>
                </c:pt>
                <c:pt idx="35">
                  <c:v>0.30761177922241389</c:v>
                </c:pt>
                <c:pt idx="36">
                  <c:v>0.30761177922241389</c:v>
                </c:pt>
                <c:pt idx="37">
                  <c:v>0.30761177922241389</c:v>
                </c:pt>
                <c:pt idx="38">
                  <c:v>0.30761177922241389</c:v>
                </c:pt>
                <c:pt idx="39">
                  <c:v>0.30761177922241389</c:v>
                </c:pt>
                <c:pt idx="40">
                  <c:v>0.61522355844482779</c:v>
                </c:pt>
                <c:pt idx="41">
                  <c:v>0.61522355844482779</c:v>
                </c:pt>
                <c:pt idx="42">
                  <c:v>0.61522355844482779</c:v>
                </c:pt>
                <c:pt idx="43">
                  <c:v>0.61522355844482779</c:v>
                </c:pt>
                <c:pt idx="44">
                  <c:v>0.61522355844482779</c:v>
                </c:pt>
                <c:pt idx="45">
                  <c:v>1.2304471168896556</c:v>
                </c:pt>
                <c:pt idx="46">
                  <c:v>1.2304471168896556</c:v>
                </c:pt>
                <c:pt idx="47">
                  <c:v>1.2304471168896556</c:v>
                </c:pt>
                <c:pt idx="48">
                  <c:v>1.2304471168896556</c:v>
                </c:pt>
                <c:pt idx="49">
                  <c:v>1.2304471168896556</c:v>
                </c:pt>
                <c:pt idx="50">
                  <c:v>7.1015862162344928E-2</c:v>
                </c:pt>
                <c:pt idx="51">
                  <c:v>7.1015862162344928E-2</c:v>
                </c:pt>
                <c:pt idx="52">
                  <c:v>7.1015862162344928E-2</c:v>
                </c:pt>
                <c:pt idx="53">
                  <c:v>7.1015862162344928E-2</c:v>
                </c:pt>
                <c:pt idx="54">
                  <c:v>7.1015862162344928E-2</c:v>
                </c:pt>
                <c:pt idx="55">
                  <c:v>0.14203172432468986</c:v>
                </c:pt>
                <c:pt idx="56">
                  <c:v>0.14203172432468986</c:v>
                </c:pt>
                <c:pt idx="57">
                  <c:v>0.14203172432468986</c:v>
                </c:pt>
                <c:pt idx="58">
                  <c:v>0.14203172432468986</c:v>
                </c:pt>
                <c:pt idx="59">
                  <c:v>0.14203172432468986</c:v>
                </c:pt>
                <c:pt idx="60">
                  <c:v>0.28406344864937971</c:v>
                </c:pt>
                <c:pt idx="61">
                  <c:v>0.28406344864937971</c:v>
                </c:pt>
                <c:pt idx="62">
                  <c:v>0.28406344864937971</c:v>
                </c:pt>
                <c:pt idx="63">
                  <c:v>0.28406344864937971</c:v>
                </c:pt>
                <c:pt idx="64">
                  <c:v>0.28406344864937971</c:v>
                </c:pt>
                <c:pt idx="65">
                  <c:v>0.56812689729875943</c:v>
                </c:pt>
                <c:pt idx="66">
                  <c:v>0.56812689729875943</c:v>
                </c:pt>
                <c:pt idx="67">
                  <c:v>0.56812689729875943</c:v>
                </c:pt>
                <c:pt idx="68">
                  <c:v>0.56812689729875943</c:v>
                </c:pt>
                <c:pt idx="69">
                  <c:v>0.56812689729875943</c:v>
                </c:pt>
                <c:pt idx="70">
                  <c:v>1.1362537945975189</c:v>
                </c:pt>
                <c:pt idx="71">
                  <c:v>1.1362537945975189</c:v>
                </c:pt>
                <c:pt idx="72">
                  <c:v>1.1362537945975189</c:v>
                </c:pt>
                <c:pt idx="73">
                  <c:v>1.1362537945975189</c:v>
                </c:pt>
                <c:pt idx="74">
                  <c:v>1.1362537945975189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(new)'!$K$229:$K$318</c:f>
              <c:numCache>
                <c:formatCode>0.00</c:formatCode>
                <c:ptCount val="90"/>
                <c:pt idx="0">
                  <c:v>4.4540601677124814E-2</c:v>
                </c:pt>
                <c:pt idx="1">
                  <c:v>-5.5459398322875164E-2</c:v>
                </c:pt>
                <c:pt idx="2">
                  <c:v>-5.5459398322875164E-2</c:v>
                </c:pt>
                <c:pt idx="3">
                  <c:v>4.4540601677124814E-2</c:v>
                </c:pt>
                <c:pt idx="4">
                  <c:v>4.4540601677124814E-2</c:v>
                </c:pt>
                <c:pt idx="5">
                  <c:v>5.7936020621736972E-2</c:v>
                </c:pt>
                <c:pt idx="6">
                  <c:v>5.7936020621736972E-2</c:v>
                </c:pt>
                <c:pt idx="7">
                  <c:v>5.7936020621736972E-2</c:v>
                </c:pt>
                <c:pt idx="8">
                  <c:v>5.7936020621736972E-2</c:v>
                </c:pt>
                <c:pt idx="9">
                  <c:v>5.7936020621736972E-2</c:v>
                </c:pt>
                <c:pt idx="10">
                  <c:v>-0.10443477565853376</c:v>
                </c:pt>
                <c:pt idx="11">
                  <c:v>-4.434775658533785E-3</c:v>
                </c:pt>
                <c:pt idx="12">
                  <c:v>-0.10443477565853376</c:v>
                </c:pt>
                <c:pt idx="13">
                  <c:v>-4.434775658533785E-3</c:v>
                </c:pt>
                <c:pt idx="14">
                  <c:v>-0.10443477565853376</c:v>
                </c:pt>
                <c:pt idx="15">
                  <c:v>-8.7823033521705618E-3</c:v>
                </c:pt>
                <c:pt idx="16">
                  <c:v>-8.7823033521705618E-3</c:v>
                </c:pt>
                <c:pt idx="17">
                  <c:v>-8.7823033521705618E-3</c:v>
                </c:pt>
                <c:pt idx="18">
                  <c:v>-0.10878230335217065</c:v>
                </c:pt>
                <c:pt idx="19">
                  <c:v>0.19121769664782939</c:v>
                </c:pt>
                <c:pt idx="20">
                  <c:v>8.3749583067702194E-2</c:v>
                </c:pt>
                <c:pt idx="21">
                  <c:v>0.28374958306770226</c:v>
                </c:pt>
                <c:pt idx="22">
                  <c:v>-0.41625041693229775</c:v>
                </c:pt>
                <c:pt idx="23">
                  <c:v>0.28374958306770226</c:v>
                </c:pt>
                <c:pt idx="24">
                  <c:v>-0.11625041693229776</c:v>
                </c:pt>
                <c:pt idx="25">
                  <c:v>-6.1140827040939483E-2</c:v>
                </c:pt>
                <c:pt idx="26">
                  <c:v>3.8859172959060495E-2</c:v>
                </c:pt>
                <c:pt idx="27">
                  <c:v>3.8859172959060495E-2</c:v>
                </c:pt>
                <c:pt idx="28">
                  <c:v>-6.1140827040939483E-2</c:v>
                </c:pt>
                <c:pt idx="29">
                  <c:v>-0.26114082704093955</c:v>
                </c:pt>
                <c:pt idx="30">
                  <c:v>4.1341963583794827E-2</c:v>
                </c:pt>
                <c:pt idx="31">
                  <c:v>4.1341963583794827E-2</c:v>
                </c:pt>
                <c:pt idx="32">
                  <c:v>4.1341963583794827E-2</c:v>
                </c:pt>
                <c:pt idx="33">
                  <c:v>4.1341963583794827E-2</c:v>
                </c:pt>
                <c:pt idx="34">
                  <c:v>4.1341963583794827E-2</c:v>
                </c:pt>
                <c:pt idx="35">
                  <c:v>4.8780322718569358E-2</c:v>
                </c:pt>
                <c:pt idx="36">
                  <c:v>4.8780322718569358E-2</c:v>
                </c:pt>
                <c:pt idx="37">
                  <c:v>4.8780322718569358E-2</c:v>
                </c:pt>
                <c:pt idx="38">
                  <c:v>4.8780322718569358E-2</c:v>
                </c:pt>
                <c:pt idx="39">
                  <c:v>4.8780322718569358E-2</c:v>
                </c:pt>
                <c:pt idx="40">
                  <c:v>8.1171867315251167E-2</c:v>
                </c:pt>
                <c:pt idx="41">
                  <c:v>-1.8828132684748811E-2</c:v>
                </c:pt>
                <c:pt idx="42">
                  <c:v>-1.8828132684748811E-2</c:v>
                </c:pt>
                <c:pt idx="43">
                  <c:v>8.1171867315251167E-2</c:v>
                </c:pt>
                <c:pt idx="44">
                  <c:v>8.1171867315251167E-2</c:v>
                </c:pt>
                <c:pt idx="45">
                  <c:v>-5.4549679563068387E-2</c:v>
                </c:pt>
                <c:pt idx="46">
                  <c:v>0.14545032043693157</c:v>
                </c:pt>
                <c:pt idx="47">
                  <c:v>0.14545032043693157</c:v>
                </c:pt>
                <c:pt idx="48">
                  <c:v>0.34545032043693163</c:v>
                </c:pt>
                <c:pt idx="49">
                  <c:v>-0.2545496795630684</c:v>
                </c:pt>
                <c:pt idx="50">
                  <c:v>4.1255539891622894E-2</c:v>
                </c:pt>
                <c:pt idx="51">
                  <c:v>-5.8744460108377083E-2</c:v>
                </c:pt>
                <c:pt idx="52">
                  <c:v>4.1255539891622894E-2</c:v>
                </c:pt>
                <c:pt idx="53">
                  <c:v>4.1255539891622894E-2</c:v>
                </c:pt>
                <c:pt idx="54">
                  <c:v>-5.8744460108377083E-2</c:v>
                </c:pt>
                <c:pt idx="55">
                  <c:v>4.8398479981408449E-2</c:v>
                </c:pt>
                <c:pt idx="56">
                  <c:v>-5.1601520018591529E-2</c:v>
                </c:pt>
                <c:pt idx="57">
                  <c:v>4.8398479981408449E-2</c:v>
                </c:pt>
                <c:pt idx="58">
                  <c:v>4.8398479981408449E-2</c:v>
                </c:pt>
                <c:pt idx="59">
                  <c:v>4.8398479981408449E-2</c:v>
                </c:pt>
                <c:pt idx="60">
                  <c:v>6.9020531128398011E-2</c:v>
                </c:pt>
                <c:pt idx="61">
                  <c:v>-3.0979468871601967E-2</c:v>
                </c:pt>
                <c:pt idx="62">
                  <c:v>-3.0979468871601967E-2</c:v>
                </c:pt>
                <c:pt idx="63">
                  <c:v>6.9020531128398011E-2</c:v>
                </c:pt>
                <c:pt idx="64">
                  <c:v>6.9020531128398011E-2</c:v>
                </c:pt>
                <c:pt idx="65">
                  <c:v>0.12612398487624843</c:v>
                </c:pt>
                <c:pt idx="66">
                  <c:v>2.6123984876248452E-2</c:v>
                </c:pt>
                <c:pt idx="67">
                  <c:v>0.12612398487624843</c:v>
                </c:pt>
                <c:pt idx="68">
                  <c:v>-7.3876015123751526E-2</c:v>
                </c:pt>
                <c:pt idx="69">
                  <c:v>-0.27387601512375159</c:v>
                </c:pt>
                <c:pt idx="70">
                  <c:v>9.5330893093730218E-3</c:v>
                </c:pt>
                <c:pt idx="71">
                  <c:v>-0.19046691069062693</c:v>
                </c:pt>
                <c:pt idx="72">
                  <c:v>-9.0466910690626956E-2</c:v>
                </c:pt>
                <c:pt idx="73">
                  <c:v>0.10953308930937311</c:v>
                </c:pt>
                <c:pt idx="74">
                  <c:v>-0.39046691069062694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9-4BBA-83B1-0F6016B04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9999"/>
        <c:axId val="1"/>
      </c:scatterChart>
      <c:valAx>
        <c:axId val="1008999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50337168497403972"/>
              <c:y val="0.86737827094858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0472035896365567E-2"/>
              <c:y val="0.414980976689125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9999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22414533750715346"/>
          <c:y val="3.5089008053402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656152347100301"/>
          <c:y val="0.15088273462963203"/>
          <c:w val="0.55519075905618009"/>
          <c:h val="0.55791522804910443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(new)'!$E$47:$E$91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'IA - binary data model (new)'!$M$47:$M$91</c:f>
              <c:numCache>
                <c:formatCode>0.00</c:formatCode>
                <c:ptCount val="45"/>
                <c:pt idx="0">
                  <c:v>0.96304385975562057</c:v>
                </c:pt>
                <c:pt idx="1">
                  <c:v>0.96304385975562057</c:v>
                </c:pt>
                <c:pt idx="2">
                  <c:v>0.96304385975562057</c:v>
                </c:pt>
                <c:pt idx="3">
                  <c:v>0.96304385975562057</c:v>
                </c:pt>
                <c:pt idx="4">
                  <c:v>0.96304385975562057</c:v>
                </c:pt>
                <c:pt idx="5">
                  <c:v>0.96301932975808735</c:v>
                </c:pt>
                <c:pt idx="6">
                  <c:v>0.96301932975808735</c:v>
                </c:pt>
                <c:pt idx="7">
                  <c:v>0.96301932975808735</c:v>
                </c:pt>
                <c:pt idx="8">
                  <c:v>0.96301932975808735</c:v>
                </c:pt>
                <c:pt idx="9">
                  <c:v>0.96301932975808735</c:v>
                </c:pt>
                <c:pt idx="10">
                  <c:v>0.96151838544135171</c:v>
                </c:pt>
                <c:pt idx="11">
                  <c:v>0.96151838544135171</c:v>
                </c:pt>
                <c:pt idx="12">
                  <c:v>0.96151838544135171</c:v>
                </c:pt>
                <c:pt idx="13">
                  <c:v>0.96151838544135171</c:v>
                </c:pt>
                <c:pt idx="14">
                  <c:v>0.96151838544135171</c:v>
                </c:pt>
                <c:pt idx="15">
                  <c:v>0.87776053099555362</c:v>
                </c:pt>
                <c:pt idx="16">
                  <c:v>0.87776053099555362</c:v>
                </c:pt>
                <c:pt idx="17">
                  <c:v>0.87776053099555362</c:v>
                </c:pt>
                <c:pt idx="18">
                  <c:v>0.87776053099555362</c:v>
                </c:pt>
                <c:pt idx="19">
                  <c:v>0.87776053099555362</c:v>
                </c:pt>
                <c:pt idx="20">
                  <c:v>0.14569894709601444</c:v>
                </c:pt>
                <c:pt idx="21">
                  <c:v>0.14569894709601444</c:v>
                </c:pt>
                <c:pt idx="22">
                  <c:v>0.14569894709601444</c:v>
                </c:pt>
                <c:pt idx="23">
                  <c:v>0.14569894709601444</c:v>
                </c:pt>
                <c:pt idx="24">
                  <c:v>0.14569894709601444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D-4B29-9A72-758985EBB20D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(new)'!$E$92:$E$136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0.6</c:v>
                </c:pt>
                <c:pt idx="19">
                  <c:v>0.7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0.8</c:v>
                </c:pt>
              </c:numCache>
            </c:numRef>
          </c:xVal>
          <c:yVal>
            <c:numRef>
              <c:f>'IA - binary data model (new)'!$M$92:$M$136</c:f>
              <c:numCache>
                <c:formatCode>0.00</c:formatCode>
                <c:ptCount val="45"/>
                <c:pt idx="0">
                  <c:v>0.95066090105489742</c:v>
                </c:pt>
                <c:pt idx="1">
                  <c:v>0.95066090105489742</c:v>
                </c:pt>
                <c:pt idx="2">
                  <c:v>0.95066090105489742</c:v>
                </c:pt>
                <c:pt idx="3">
                  <c:v>0.95066090105489742</c:v>
                </c:pt>
                <c:pt idx="4">
                  <c:v>0.95066090105489742</c:v>
                </c:pt>
                <c:pt idx="5">
                  <c:v>0.92829718318691268</c:v>
                </c:pt>
                <c:pt idx="6">
                  <c:v>0.92829718318691268</c:v>
                </c:pt>
                <c:pt idx="7">
                  <c:v>0.92829718318691268</c:v>
                </c:pt>
                <c:pt idx="8">
                  <c:v>0.92829718318691268</c:v>
                </c:pt>
                <c:pt idx="9">
                  <c:v>0.92829718318691268</c:v>
                </c:pt>
                <c:pt idx="10">
                  <c:v>0.86955955733550483</c:v>
                </c:pt>
                <c:pt idx="11">
                  <c:v>0.86955955733550483</c:v>
                </c:pt>
                <c:pt idx="12">
                  <c:v>0.86955955733550483</c:v>
                </c:pt>
                <c:pt idx="13">
                  <c:v>0.86955955733550483</c:v>
                </c:pt>
                <c:pt idx="14">
                  <c:v>0.86955955733550483</c:v>
                </c:pt>
                <c:pt idx="15">
                  <c:v>0.73607159951878887</c:v>
                </c:pt>
                <c:pt idx="16">
                  <c:v>0.73607159951878887</c:v>
                </c:pt>
                <c:pt idx="17">
                  <c:v>0.73607159951878887</c:v>
                </c:pt>
                <c:pt idx="18">
                  <c:v>0.73607159951878887</c:v>
                </c:pt>
                <c:pt idx="19">
                  <c:v>0.73607159951878887</c:v>
                </c:pt>
                <c:pt idx="20">
                  <c:v>0.51199553338546822</c:v>
                </c:pt>
                <c:pt idx="21">
                  <c:v>0.51199553338546822</c:v>
                </c:pt>
                <c:pt idx="22">
                  <c:v>0.51199553338546822</c:v>
                </c:pt>
                <c:pt idx="23">
                  <c:v>0.51199553338546822</c:v>
                </c:pt>
                <c:pt idx="24">
                  <c:v>0.51199553338546822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D-4B29-9A72-758985EBB20D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(new)'!$E$137:$E$226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</c:v>
                </c:pt>
                <c:pt idx="19">
                  <c:v>1</c:v>
                </c:pt>
                <c:pt idx="20">
                  <c:v>0.7</c:v>
                </c:pt>
                <c:pt idx="21">
                  <c:v>0.9</c:v>
                </c:pt>
                <c:pt idx="22">
                  <c:v>0.2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0.6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0.7</c:v>
                </c:pt>
                <c:pt idx="71">
                  <c:v>0.5</c:v>
                </c:pt>
                <c:pt idx="72">
                  <c:v>0.6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'IA - binary data model (new)'!$M$137:$M$226</c:f>
              <c:numCache>
                <c:formatCode>0.00</c:formatCode>
                <c:ptCount val="90"/>
                <c:pt idx="0">
                  <c:v>0.9542152027020977</c:v>
                </c:pt>
                <c:pt idx="1">
                  <c:v>0.9542152027020977</c:v>
                </c:pt>
                <c:pt idx="2">
                  <c:v>0.9542152027020977</c:v>
                </c:pt>
                <c:pt idx="3">
                  <c:v>0.9542152027020977</c:v>
                </c:pt>
                <c:pt idx="4">
                  <c:v>0.9542152027020977</c:v>
                </c:pt>
                <c:pt idx="5">
                  <c:v>0.93838173069184305</c:v>
                </c:pt>
                <c:pt idx="6">
                  <c:v>0.93838173069184305</c:v>
                </c:pt>
                <c:pt idx="7">
                  <c:v>0.93838173069184305</c:v>
                </c:pt>
                <c:pt idx="8">
                  <c:v>0.93838173069184305</c:v>
                </c:pt>
                <c:pt idx="9">
                  <c:v>0.93838173069184305</c:v>
                </c:pt>
                <c:pt idx="10">
                  <c:v>0.89615604085544531</c:v>
                </c:pt>
                <c:pt idx="11">
                  <c:v>0.89615604085544531</c:v>
                </c:pt>
                <c:pt idx="12">
                  <c:v>0.89615604085544531</c:v>
                </c:pt>
                <c:pt idx="13">
                  <c:v>0.89615604085544531</c:v>
                </c:pt>
                <c:pt idx="14">
                  <c:v>0.89615604085544531</c:v>
                </c:pt>
                <c:pt idx="15">
                  <c:v>0.79450315878858446</c:v>
                </c:pt>
                <c:pt idx="16">
                  <c:v>0.79450315878858446</c:v>
                </c:pt>
                <c:pt idx="17">
                  <c:v>0.79450315878858446</c:v>
                </c:pt>
                <c:pt idx="18">
                  <c:v>0.79450315878858446</c:v>
                </c:pt>
                <c:pt idx="19">
                  <c:v>0.79450315878858446</c:v>
                </c:pt>
                <c:pt idx="20">
                  <c:v>0.59961952834310417</c:v>
                </c:pt>
                <c:pt idx="21">
                  <c:v>0.59961952834310417</c:v>
                </c:pt>
                <c:pt idx="22">
                  <c:v>0.59961952834310417</c:v>
                </c:pt>
                <c:pt idx="23">
                  <c:v>0.59961952834310417</c:v>
                </c:pt>
                <c:pt idx="24">
                  <c:v>0.59961952834310417</c:v>
                </c:pt>
                <c:pt idx="25">
                  <c:v>0.96204291685917165</c:v>
                </c:pt>
                <c:pt idx="26">
                  <c:v>0.96204291685917165</c:v>
                </c:pt>
                <c:pt idx="27">
                  <c:v>0.96204291685917165</c:v>
                </c:pt>
                <c:pt idx="28">
                  <c:v>0.96204291685917165</c:v>
                </c:pt>
                <c:pt idx="29">
                  <c:v>0.96204291685917165</c:v>
                </c:pt>
                <c:pt idx="30">
                  <c:v>0.96005507596240114</c:v>
                </c:pt>
                <c:pt idx="31">
                  <c:v>0.96005507596240114</c:v>
                </c:pt>
                <c:pt idx="32">
                  <c:v>0.96005507596240114</c:v>
                </c:pt>
                <c:pt idx="33">
                  <c:v>0.96005507596240114</c:v>
                </c:pt>
                <c:pt idx="34">
                  <c:v>0.96005507596240114</c:v>
                </c:pt>
                <c:pt idx="35">
                  <c:v>0.9539495457307251</c:v>
                </c:pt>
                <c:pt idx="36">
                  <c:v>0.9539495457307251</c:v>
                </c:pt>
                <c:pt idx="37">
                  <c:v>0.9539495457307251</c:v>
                </c:pt>
                <c:pt idx="38">
                  <c:v>0.9539495457307251</c:v>
                </c:pt>
                <c:pt idx="39">
                  <c:v>0.9539495457307251</c:v>
                </c:pt>
                <c:pt idx="40">
                  <c:v>0.9239889220560249</c:v>
                </c:pt>
                <c:pt idx="41">
                  <c:v>0.9239889220560249</c:v>
                </c:pt>
                <c:pt idx="42">
                  <c:v>0.9239889220560249</c:v>
                </c:pt>
                <c:pt idx="43">
                  <c:v>0.9239889220560249</c:v>
                </c:pt>
                <c:pt idx="44">
                  <c:v>0.9239889220560249</c:v>
                </c:pt>
                <c:pt idx="45">
                  <c:v>0.46854708429007003</c:v>
                </c:pt>
                <c:pt idx="46">
                  <c:v>0.46854708429007003</c:v>
                </c:pt>
                <c:pt idx="47">
                  <c:v>0.46854708429007003</c:v>
                </c:pt>
                <c:pt idx="48">
                  <c:v>0.46854708429007003</c:v>
                </c:pt>
                <c:pt idx="49">
                  <c:v>0.46854708429007003</c:v>
                </c:pt>
                <c:pt idx="50">
                  <c:v>0.95973392483215281</c:v>
                </c:pt>
                <c:pt idx="51">
                  <c:v>0.95973392483215281</c:v>
                </c:pt>
                <c:pt idx="52">
                  <c:v>0.95973392483215281</c:v>
                </c:pt>
                <c:pt idx="53">
                  <c:v>0.95973392483215281</c:v>
                </c:pt>
                <c:pt idx="54">
                  <c:v>0.95973392483215281</c:v>
                </c:pt>
                <c:pt idx="55">
                  <c:v>0.95330473156049522</c:v>
                </c:pt>
                <c:pt idx="56">
                  <c:v>0.95330473156049522</c:v>
                </c:pt>
                <c:pt idx="57">
                  <c:v>0.95330473156049522</c:v>
                </c:pt>
                <c:pt idx="58">
                  <c:v>0.95330473156049522</c:v>
                </c:pt>
                <c:pt idx="59">
                  <c:v>0.95330473156049522</c:v>
                </c:pt>
                <c:pt idx="60">
                  <c:v>0.93471353845681038</c:v>
                </c:pt>
                <c:pt idx="61">
                  <c:v>0.93471353845681038</c:v>
                </c:pt>
                <c:pt idx="62">
                  <c:v>0.93471353845681038</c:v>
                </c:pt>
                <c:pt idx="63">
                  <c:v>0.93471353845681038</c:v>
                </c:pt>
                <c:pt idx="64">
                  <c:v>0.93471353845681038</c:v>
                </c:pt>
                <c:pt idx="65">
                  <c:v>0.88259816160849336</c:v>
                </c:pt>
                <c:pt idx="66">
                  <c:v>0.88259816160849336</c:v>
                </c:pt>
                <c:pt idx="67">
                  <c:v>0.88259816160849336</c:v>
                </c:pt>
                <c:pt idx="68">
                  <c:v>0.88259816160849336</c:v>
                </c:pt>
                <c:pt idx="69">
                  <c:v>0.88259816160849336</c:v>
                </c:pt>
                <c:pt idx="70">
                  <c:v>0.70105925499099031</c:v>
                </c:pt>
                <c:pt idx="71">
                  <c:v>0.70105925499099031</c:v>
                </c:pt>
                <c:pt idx="72">
                  <c:v>0.70105925499099031</c:v>
                </c:pt>
                <c:pt idx="73">
                  <c:v>0.70105925499099031</c:v>
                </c:pt>
                <c:pt idx="74">
                  <c:v>0.70105925499099031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6D-4B29-9A72-758985EBB20D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6D-4B29-9A72-758985EB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3471"/>
        <c:axId val="1"/>
      </c:scatterChart>
      <c:valAx>
        <c:axId val="1009003471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60364059376119"/>
              <c:y val="0.835118391670986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0.10000330442626847"/>
              <c:y val="0.371943485366069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34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2761355387256663"/>
          <c:y val="0.59651313690784757"/>
          <c:w val="0.1482807617355015"/>
          <c:h val="0.15088273462963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24445349133045871"/>
          <c:y val="4.214698851109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302597733012268"/>
          <c:y val="0.16475640963428559"/>
          <c:w val="0.59049804399305605"/>
          <c:h val="0.5210900397735543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(new)'!$E$47:$E$91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0.2</c:v>
                </c:pt>
                <c:pt idx="24">
                  <c:v>0</c:v>
                </c:pt>
              </c:numCache>
            </c:numRef>
          </c:xVal>
          <c:yVal>
            <c:numRef>
              <c:f>'IA - binary data model (new)'!$P$47:$P$91</c:f>
              <c:numCache>
                <c:formatCode>0.00</c:formatCode>
                <c:ptCount val="45"/>
                <c:pt idx="0">
                  <c:v>0.96240942060727219</c:v>
                </c:pt>
                <c:pt idx="1">
                  <c:v>0.96240942060727219</c:v>
                </c:pt>
                <c:pt idx="2">
                  <c:v>0.96240942060727219</c:v>
                </c:pt>
                <c:pt idx="3">
                  <c:v>0.96240942060727219</c:v>
                </c:pt>
                <c:pt idx="4">
                  <c:v>0.96240942060727219</c:v>
                </c:pt>
                <c:pt idx="5">
                  <c:v>0.96239576479920508</c:v>
                </c:pt>
                <c:pt idx="6">
                  <c:v>0.96239576479920508</c:v>
                </c:pt>
                <c:pt idx="7">
                  <c:v>0.96239576479920508</c:v>
                </c:pt>
                <c:pt idx="8">
                  <c:v>0.96239576479920508</c:v>
                </c:pt>
                <c:pt idx="9">
                  <c:v>0.96239576479920508</c:v>
                </c:pt>
                <c:pt idx="10">
                  <c:v>0.96139700833713249</c:v>
                </c:pt>
                <c:pt idx="11">
                  <c:v>0.96139700833713249</c:v>
                </c:pt>
                <c:pt idx="12">
                  <c:v>0.96139700833713249</c:v>
                </c:pt>
                <c:pt idx="13">
                  <c:v>0.96139700833713249</c:v>
                </c:pt>
                <c:pt idx="14">
                  <c:v>0.96139700833713249</c:v>
                </c:pt>
                <c:pt idx="15">
                  <c:v>0.89355773617547807</c:v>
                </c:pt>
                <c:pt idx="16">
                  <c:v>0.89355773617547807</c:v>
                </c:pt>
                <c:pt idx="17">
                  <c:v>0.89355773617547807</c:v>
                </c:pt>
                <c:pt idx="18">
                  <c:v>0.89355773617547807</c:v>
                </c:pt>
                <c:pt idx="19">
                  <c:v>0.89355773617547807</c:v>
                </c:pt>
                <c:pt idx="20">
                  <c:v>0.15203653665365235</c:v>
                </c:pt>
                <c:pt idx="21">
                  <c:v>0.15203653665365235</c:v>
                </c:pt>
                <c:pt idx="22">
                  <c:v>0.15203653665365235</c:v>
                </c:pt>
                <c:pt idx="23">
                  <c:v>0.15203653665365235</c:v>
                </c:pt>
                <c:pt idx="24">
                  <c:v>0.15203653665365235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9-4918-8E4C-27F62EB2B62E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(new)'!$E$92:$E$136</c:f>
              <c:numCache>
                <c:formatCode>0.00</c:formatCode>
                <c:ptCount val="45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0.9</c:v>
                </c:pt>
                <c:pt idx="15">
                  <c:v>0.6</c:v>
                </c:pt>
                <c:pt idx="16">
                  <c:v>0.7</c:v>
                </c:pt>
                <c:pt idx="17">
                  <c:v>0.9</c:v>
                </c:pt>
                <c:pt idx="18">
                  <c:v>0.6</c:v>
                </c:pt>
                <c:pt idx="19">
                  <c:v>0.7</c:v>
                </c:pt>
                <c:pt idx="20">
                  <c:v>0.7</c:v>
                </c:pt>
                <c:pt idx="21">
                  <c:v>0.4</c:v>
                </c:pt>
                <c:pt idx="22">
                  <c:v>0.5</c:v>
                </c:pt>
                <c:pt idx="23">
                  <c:v>0.5</c:v>
                </c:pt>
                <c:pt idx="24">
                  <c:v>0.8</c:v>
                </c:pt>
              </c:numCache>
            </c:numRef>
          </c:xVal>
          <c:yVal>
            <c:numRef>
              <c:f>'IA - binary data model (new)'!$P$92:$P$136</c:f>
              <c:numCache>
                <c:formatCode>0.00</c:formatCode>
                <c:ptCount val="45"/>
                <c:pt idx="0">
                  <c:v>0.95098582145354915</c:v>
                </c:pt>
                <c:pt idx="1">
                  <c:v>0.95098582145354915</c:v>
                </c:pt>
                <c:pt idx="2">
                  <c:v>0.95098582145354915</c:v>
                </c:pt>
                <c:pt idx="3">
                  <c:v>0.95098582145354915</c:v>
                </c:pt>
                <c:pt idx="4">
                  <c:v>0.95098582145354915</c:v>
                </c:pt>
                <c:pt idx="5">
                  <c:v>0.92947616106408848</c:v>
                </c:pt>
                <c:pt idx="6">
                  <c:v>0.92947616106408848</c:v>
                </c:pt>
                <c:pt idx="7">
                  <c:v>0.92947616106408848</c:v>
                </c:pt>
                <c:pt idx="8">
                  <c:v>0.92947616106408848</c:v>
                </c:pt>
                <c:pt idx="9">
                  <c:v>0.92947616106408848</c:v>
                </c:pt>
                <c:pt idx="10">
                  <c:v>0.87138407353416081</c:v>
                </c:pt>
                <c:pt idx="11">
                  <c:v>0.87138407353416081</c:v>
                </c:pt>
                <c:pt idx="12">
                  <c:v>0.87138407353416081</c:v>
                </c:pt>
                <c:pt idx="13">
                  <c:v>0.87138407353416081</c:v>
                </c:pt>
                <c:pt idx="14">
                  <c:v>0.87138407353416081</c:v>
                </c:pt>
                <c:pt idx="15">
                  <c:v>0.73604854059519775</c:v>
                </c:pt>
                <c:pt idx="16">
                  <c:v>0.73604854059519775</c:v>
                </c:pt>
                <c:pt idx="17">
                  <c:v>0.73604854059519775</c:v>
                </c:pt>
                <c:pt idx="18">
                  <c:v>0.73604854059519775</c:v>
                </c:pt>
                <c:pt idx="19">
                  <c:v>0.73604854059519775</c:v>
                </c:pt>
                <c:pt idx="20">
                  <c:v>0.50609159174845431</c:v>
                </c:pt>
                <c:pt idx="21">
                  <c:v>0.50609159174845431</c:v>
                </c:pt>
                <c:pt idx="22">
                  <c:v>0.50609159174845431</c:v>
                </c:pt>
                <c:pt idx="23">
                  <c:v>0.50609159174845431</c:v>
                </c:pt>
                <c:pt idx="24">
                  <c:v>0.50609159174845431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9-4918-8E4C-27F62EB2B62E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(new)'!$E$137:$E$226</c:f>
              <c:numCache>
                <c:formatCode>0.00</c:formatCode>
                <c:ptCount val="9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0.9</c:v>
                </c:pt>
                <c:pt idx="12">
                  <c:v>0.8</c:v>
                </c:pt>
                <c:pt idx="13">
                  <c:v>0.9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</c:v>
                </c:pt>
                <c:pt idx="19">
                  <c:v>1</c:v>
                </c:pt>
                <c:pt idx="20">
                  <c:v>0.7</c:v>
                </c:pt>
                <c:pt idx="21">
                  <c:v>0.9</c:v>
                </c:pt>
                <c:pt idx="22">
                  <c:v>0.2</c:v>
                </c:pt>
                <c:pt idx="23">
                  <c:v>0.9</c:v>
                </c:pt>
                <c:pt idx="24">
                  <c:v>0.5</c:v>
                </c:pt>
                <c:pt idx="25">
                  <c:v>0.9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0.7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0.9</c:v>
                </c:pt>
                <c:pt idx="43">
                  <c:v>1</c:v>
                </c:pt>
                <c:pt idx="44">
                  <c:v>1</c:v>
                </c:pt>
                <c:pt idx="45">
                  <c:v>0.4</c:v>
                </c:pt>
                <c:pt idx="46">
                  <c:v>0.6</c:v>
                </c:pt>
                <c:pt idx="47">
                  <c:v>0.6</c:v>
                </c:pt>
                <c:pt idx="48">
                  <c:v>0.8</c:v>
                </c:pt>
                <c:pt idx="49">
                  <c:v>0.2</c:v>
                </c:pt>
                <c:pt idx="50">
                  <c:v>1</c:v>
                </c:pt>
                <c:pt idx="51">
                  <c:v>0.9</c:v>
                </c:pt>
                <c:pt idx="52">
                  <c:v>1</c:v>
                </c:pt>
                <c:pt idx="53">
                  <c:v>1</c:v>
                </c:pt>
                <c:pt idx="54">
                  <c:v>0.9</c:v>
                </c:pt>
                <c:pt idx="55">
                  <c:v>1</c:v>
                </c:pt>
                <c:pt idx="56">
                  <c:v>0.9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</c:v>
                </c:pt>
                <c:pt idx="62">
                  <c:v>0.9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0.9</c:v>
                </c:pt>
                <c:pt idx="67">
                  <c:v>1</c:v>
                </c:pt>
                <c:pt idx="68">
                  <c:v>0.8</c:v>
                </c:pt>
                <c:pt idx="69">
                  <c:v>0.6</c:v>
                </c:pt>
                <c:pt idx="70">
                  <c:v>0.7</c:v>
                </c:pt>
                <c:pt idx="71">
                  <c:v>0.5</c:v>
                </c:pt>
                <c:pt idx="72">
                  <c:v>0.6</c:v>
                </c:pt>
                <c:pt idx="73">
                  <c:v>0.8</c:v>
                </c:pt>
                <c:pt idx="74">
                  <c:v>0.3</c:v>
                </c:pt>
              </c:numCache>
            </c:numRef>
          </c:xVal>
          <c:yVal>
            <c:numRef>
              <c:f>'IA - binary data model (new)'!$P$137:$P$226</c:f>
              <c:numCache>
                <c:formatCode>0.00</c:formatCode>
                <c:ptCount val="90"/>
                <c:pt idx="0">
                  <c:v>0.95545939832287519</c:v>
                </c:pt>
                <c:pt idx="1">
                  <c:v>0.95545939832287519</c:v>
                </c:pt>
                <c:pt idx="2">
                  <c:v>0.95545939832287519</c:v>
                </c:pt>
                <c:pt idx="3">
                  <c:v>0.95545939832287519</c:v>
                </c:pt>
                <c:pt idx="4">
                  <c:v>0.95545939832287519</c:v>
                </c:pt>
                <c:pt idx="5">
                  <c:v>0.94206397937826303</c:v>
                </c:pt>
                <c:pt idx="6">
                  <c:v>0.94206397937826303</c:v>
                </c:pt>
                <c:pt idx="7">
                  <c:v>0.94206397937826303</c:v>
                </c:pt>
                <c:pt idx="8">
                  <c:v>0.94206397937826303</c:v>
                </c:pt>
                <c:pt idx="9">
                  <c:v>0.94206397937826303</c:v>
                </c:pt>
                <c:pt idx="10">
                  <c:v>0.90443477565853381</c:v>
                </c:pt>
                <c:pt idx="11">
                  <c:v>0.90443477565853381</c:v>
                </c:pt>
                <c:pt idx="12">
                  <c:v>0.90443477565853381</c:v>
                </c:pt>
                <c:pt idx="13">
                  <c:v>0.90443477565853381</c:v>
                </c:pt>
                <c:pt idx="14">
                  <c:v>0.90443477565853381</c:v>
                </c:pt>
                <c:pt idx="15">
                  <c:v>0.80878230335217061</c:v>
                </c:pt>
                <c:pt idx="16">
                  <c:v>0.80878230335217061</c:v>
                </c:pt>
                <c:pt idx="17">
                  <c:v>0.80878230335217061</c:v>
                </c:pt>
                <c:pt idx="18">
                  <c:v>0.80878230335217061</c:v>
                </c:pt>
                <c:pt idx="19">
                  <c:v>0.80878230335217061</c:v>
                </c:pt>
                <c:pt idx="20">
                  <c:v>0.61625041693229776</c:v>
                </c:pt>
                <c:pt idx="21">
                  <c:v>0.61625041693229776</c:v>
                </c:pt>
                <c:pt idx="22">
                  <c:v>0.61625041693229776</c:v>
                </c:pt>
                <c:pt idx="23">
                  <c:v>0.61625041693229776</c:v>
                </c:pt>
                <c:pt idx="24">
                  <c:v>0.61625041693229776</c:v>
                </c:pt>
                <c:pt idx="25">
                  <c:v>0.9611408270409395</c:v>
                </c:pt>
                <c:pt idx="26">
                  <c:v>0.9611408270409395</c:v>
                </c:pt>
                <c:pt idx="27">
                  <c:v>0.9611408270409395</c:v>
                </c:pt>
                <c:pt idx="28">
                  <c:v>0.9611408270409395</c:v>
                </c:pt>
                <c:pt idx="29">
                  <c:v>0.9611408270409395</c:v>
                </c:pt>
                <c:pt idx="30">
                  <c:v>0.95865803641620517</c:v>
                </c:pt>
                <c:pt idx="31">
                  <c:v>0.95865803641620517</c:v>
                </c:pt>
                <c:pt idx="32">
                  <c:v>0.95865803641620517</c:v>
                </c:pt>
                <c:pt idx="33">
                  <c:v>0.95865803641620517</c:v>
                </c:pt>
                <c:pt idx="34">
                  <c:v>0.95865803641620517</c:v>
                </c:pt>
                <c:pt idx="35">
                  <c:v>0.95121967728143064</c:v>
                </c:pt>
                <c:pt idx="36">
                  <c:v>0.95121967728143064</c:v>
                </c:pt>
                <c:pt idx="37">
                  <c:v>0.95121967728143064</c:v>
                </c:pt>
                <c:pt idx="38">
                  <c:v>0.95121967728143064</c:v>
                </c:pt>
                <c:pt idx="39">
                  <c:v>0.95121967728143064</c:v>
                </c:pt>
                <c:pt idx="40">
                  <c:v>0.91882813268474883</c:v>
                </c:pt>
                <c:pt idx="41">
                  <c:v>0.91882813268474883</c:v>
                </c:pt>
                <c:pt idx="42">
                  <c:v>0.91882813268474883</c:v>
                </c:pt>
                <c:pt idx="43">
                  <c:v>0.91882813268474883</c:v>
                </c:pt>
                <c:pt idx="44">
                  <c:v>0.91882813268474883</c:v>
                </c:pt>
                <c:pt idx="45">
                  <c:v>0.45454967956306841</c:v>
                </c:pt>
                <c:pt idx="46">
                  <c:v>0.45454967956306841</c:v>
                </c:pt>
                <c:pt idx="47">
                  <c:v>0.45454967956306841</c:v>
                </c:pt>
                <c:pt idx="48">
                  <c:v>0.45454967956306841</c:v>
                </c:pt>
                <c:pt idx="49">
                  <c:v>0.45454967956306841</c:v>
                </c:pt>
                <c:pt idx="50">
                  <c:v>0.95874446010837711</c:v>
                </c:pt>
                <c:pt idx="51">
                  <c:v>0.95874446010837711</c:v>
                </c:pt>
                <c:pt idx="52">
                  <c:v>0.95874446010837711</c:v>
                </c:pt>
                <c:pt idx="53">
                  <c:v>0.95874446010837711</c:v>
                </c:pt>
                <c:pt idx="54">
                  <c:v>0.95874446010837711</c:v>
                </c:pt>
                <c:pt idx="55">
                  <c:v>0.95160152001859155</c:v>
                </c:pt>
                <c:pt idx="56">
                  <c:v>0.95160152001859155</c:v>
                </c:pt>
                <c:pt idx="57">
                  <c:v>0.95160152001859155</c:v>
                </c:pt>
                <c:pt idx="58">
                  <c:v>0.95160152001859155</c:v>
                </c:pt>
                <c:pt idx="59">
                  <c:v>0.95160152001859155</c:v>
                </c:pt>
                <c:pt idx="60">
                  <c:v>0.93097946887160199</c:v>
                </c:pt>
                <c:pt idx="61">
                  <c:v>0.93097946887160199</c:v>
                </c:pt>
                <c:pt idx="62">
                  <c:v>0.93097946887160199</c:v>
                </c:pt>
                <c:pt idx="63">
                  <c:v>0.93097946887160199</c:v>
                </c:pt>
                <c:pt idx="64">
                  <c:v>0.93097946887160199</c:v>
                </c:pt>
                <c:pt idx="65">
                  <c:v>0.87387601512375157</c:v>
                </c:pt>
                <c:pt idx="66">
                  <c:v>0.87387601512375157</c:v>
                </c:pt>
                <c:pt idx="67">
                  <c:v>0.87387601512375157</c:v>
                </c:pt>
                <c:pt idx="68">
                  <c:v>0.87387601512375157</c:v>
                </c:pt>
                <c:pt idx="69">
                  <c:v>0.87387601512375157</c:v>
                </c:pt>
                <c:pt idx="70">
                  <c:v>0.69046691069062693</c:v>
                </c:pt>
                <c:pt idx="71">
                  <c:v>0.69046691069062693</c:v>
                </c:pt>
                <c:pt idx="72">
                  <c:v>0.69046691069062693</c:v>
                </c:pt>
                <c:pt idx="73">
                  <c:v>0.69046691069062693</c:v>
                </c:pt>
                <c:pt idx="74">
                  <c:v>0.69046691069062693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A9-4918-8E4C-27F62EB2B62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A9-4918-8E4C-27F62EB2B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5951"/>
        <c:axId val="1"/>
      </c:scatterChart>
      <c:valAx>
        <c:axId val="1009005951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270036306604694"/>
              <c:y val="0.823782048171427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9.2066899332250679E-2"/>
              <c:y val="0.363996718959468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595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1907793199036805"/>
          <c:y val="0.5747316615149497"/>
          <c:w val="0.15873603333146669"/>
          <c:h val="0.1762510428645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IA</a:t>
            </a:r>
          </a:p>
        </c:rich>
      </c:tx>
      <c:layout>
        <c:manualLayout>
          <c:xMode val="edge"/>
          <c:yMode val="edge"/>
          <c:x val="0.38110993616687705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51932323212117"/>
          <c:y val="0.20789194463343827"/>
          <c:w val="0.72563331846173384"/>
          <c:h val="0.5519889564405084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(new)'!$A$25:$A$91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</c:numCache>
            </c:numRef>
          </c:xVal>
          <c:yVal>
            <c:numRef>
              <c:f>'IA - binary data model (new)'!$E$25:$E$91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0.9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0.9</c:v>
                </c:pt>
                <c:pt idx="37">
                  <c:v>1</c:v>
                </c:pt>
                <c:pt idx="38">
                  <c:v>0.9</c:v>
                </c:pt>
                <c:pt idx="39">
                  <c:v>0.9</c:v>
                </c:pt>
                <c:pt idx="40">
                  <c:v>0.8</c:v>
                </c:pt>
                <c:pt idx="41">
                  <c:v>0.8</c:v>
                </c:pt>
                <c:pt idx="42">
                  <c:v>0</c:v>
                </c:pt>
                <c:pt idx="43">
                  <c:v>0</c:v>
                </c:pt>
                <c:pt idx="44">
                  <c:v>0.4</c:v>
                </c:pt>
                <c:pt idx="45">
                  <c:v>0.2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4-4551-87CA-07712E2F5C9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(new)'!$AD$4:$AD$16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'IA - binary data model (new)'!$AE$4:$AE$16</c:f>
              <c:numCache>
                <c:formatCode>General</c:formatCode>
                <c:ptCount val="13"/>
                <c:pt idx="0">
                  <c:v>0.95228280177426128</c:v>
                </c:pt>
                <c:pt idx="1">
                  <c:v>0.95228236680249201</c:v>
                </c:pt>
                <c:pt idx="2">
                  <c:v>0.95228057374515651</c:v>
                </c:pt>
                <c:pt idx="3">
                  <c:v>0.95227138936657962</c:v>
                </c:pt>
                <c:pt idx="4">
                  <c:v>0.95222434747896068</c:v>
                </c:pt>
                <c:pt idx="5">
                  <c:v>0.95198346011839019</c:v>
                </c:pt>
                <c:pt idx="6">
                  <c:v>0.9507514838290404</c:v>
                </c:pt>
                <c:pt idx="7">
                  <c:v>0.9444906637680377</c:v>
                </c:pt>
                <c:pt idx="8">
                  <c:v>0.91367190885147775</c:v>
                </c:pt>
                <c:pt idx="9">
                  <c:v>0.78283035742976093</c:v>
                </c:pt>
                <c:pt idx="10">
                  <c:v>0.45158248044932475</c:v>
                </c:pt>
                <c:pt idx="11">
                  <c:v>0.14257040874380375</c:v>
                </c:pt>
                <c:pt idx="12">
                  <c:v>3.164652903585579E-2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C4-4551-87CA-07712E2F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95535"/>
        <c:axId val="1"/>
      </c:scatterChart>
      <c:valAx>
        <c:axId val="1008995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3355391063362778"/>
              <c:y val="0.845905154025714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8.5368625701380457E-2"/>
              <c:y val="0.4265369208858474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899553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IA</a:t>
            </a:r>
          </a:p>
        </c:rich>
      </c:tx>
      <c:layout>
        <c:manualLayout>
          <c:xMode val="edge"/>
          <c:yMode val="edge"/>
          <c:x val="0.37188751948303006"/>
          <c:y val="4.65964703488740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875904769361836"/>
          <c:y val="0.21864497625240922"/>
          <c:w val="0.67502272443978573"/>
          <c:h val="0.5412359248215376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(new)'!$B$25:$B$46,'IA - binary data model (new)'!$B$92:$B$136)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</c:numCache>
            </c:numRef>
          </c:xVal>
          <c:yVal>
            <c:numRef>
              <c:f>('IA - binary data model (new)'!$E$25:$E$46,'IA - binary data model (new)'!$E$92:$E$136)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0.8</c:v>
                </c:pt>
                <c:pt idx="28">
                  <c:v>1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0.8</c:v>
                </c:pt>
                <c:pt idx="33">
                  <c:v>0.9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0.6</c:v>
                </c:pt>
                <c:pt idx="38">
                  <c:v>0.7</c:v>
                </c:pt>
                <c:pt idx="39">
                  <c:v>0.9</c:v>
                </c:pt>
                <c:pt idx="40">
                  <c:v>0.6</c:v>
                </c:pt>
                <c:pt idx="41">
                  <c:v>0.7</c:v>
                </c:pt>
                <c:pt idx="42">
                  <c:v>0.7</c:v>
                </c:pt>
                <c:pt idx="43">
                  <c:v>0.4</c:v>
                </c:pt>
                <c:pt idx="44">
                  <c:v>0.5</c:v>
                </c:pt>
                <c:pt idx="45">
                  <c:v>0.5</c:v>
                </c:pt>
                <c:pt idx="4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8-469B-8533-0A445F0E397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(new)'!$AK$4:$AK$16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'IA - binary data model (new)'!$AL$4:$AL$16</c:f>
              <c:numCache>
                <c:formatCode>General</c:formatCode>
                <c:ptCount val="13"/>
                <c:pt idx="0">
                  <c:v>0.95228280177426128</c:v>
                </c:pt>
                <c:pt idx="1">
                  <c:v>0.93853325555854561</c:v>
                </c:pt>
                <c:pt idx="2">
                  <c:v>0.9316604260580239</c:v>
                </c:pt>
                <c:pt idx="3">
                  <c:v>0.92146496014879675</c:v>
                </c:pt>
                <c:pt idx="4">
                  <c:v>0.90647679510806045</c:v>
                </c:pt>
                <c:pt idx="5">
                  <c:v>0.88473354396964909</c:v>
                </c:pt>
                <c:pt idx="6">
                  <c:v>0.85379060850559885</c:v>
                </c:pt>
                <c:pt idx="7">
                  <c:v>0.81093783565303013</c:v>
                </c:pt>
                <c:pt idx="8">
                  <c:v>0.75377526089555402</c:v>
                </c:pt>
                <c:pt idx="9">
                  <c:v>0.68122225750601983</c:v>
                </c:pt>
                <c:pt idx="10">
                  <c:v>0.59473026494623971</c:v>
                </c:pt>
                <c:pt idx="11">
                  <c:v>0.49900356847705102</c:v>
                </c:pt>
                <c:pt idx="12">
                  <c:v>0.40138787778859775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8-469B-8533-0A445F0E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6447"/>
        <c:axId val="1"/>
      </c:scatterChart>
      <c:valAx>
        <c:axId val="100900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5626872662167526"/>
              <c:y val="0.842320810152723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3125441864106943"/>
              <c:y val="0.4301212647588377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0900644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7196329769887199"/>
          <c:y val="4.6668219045779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7667254353044987"/>
          <c:w val="0.71648667999372884"/>
          <c:h val="0.6333544013355750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(new)'!$A$25:$A$91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</c:numCache>
            </c:numRef>
          </c:xVal>
          <c:yVal>
            <c:numRef>
              <c:f>'IA - binary data model (new)'!$E$25:$E$91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0.9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0.9</c:v>
                </c:pt>
                <c:pt idx="37">
                  <c:v>1</c:v>
                </c:pt>
                <c:pt idx="38">
                  <c:v>0.9</c:v>
                </c:pt>
                <c:pt idx="39">
                  <c:v>0.9</c:v>
                </c:pt>
                <c:pt idx="40">
                  <c:v>0.8</c:v>
                </c:pt>
                <c:pt idx="41">
                  <c:v>0.8</c:v>
                </c:pt>
                <c:pt idx="42">
                  <c:v>0</c:v>
                </c:pt>
                <c:pt idx="43">
                  <c:v>0</c:v>
                </c:pt>
                <c:pt idx="44">
                  <c:v>0.4</c:v>
                </c:pt>
                <c:pt idx="45">
                  <c:v>0.2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138-AEF9-7A9E4012BAB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(new)'!$AD$20:$AD$32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'IA - binary data model (new)'!$AE$20:$AE$32</c:f>
              <c:numCache>
                <c:formatCode>General</c:formatCode>
                <c:ptCount val="13"/>
                <c:pt idx="0">
                  <c:v>0.95240960970757027</c:v>
                </c:pt>
                <c:pt idx="1">
                  <c:v>0.95240913397242488</c:v>
                </c:pt>
                <c:pt idx="2">
                  <c:v>0.95240719347532465</c:v>
                </c:pt>
                <c:pt idx="3">
                  <c:v>0.95239733790086412</c:v>
                </c:pt>
                <c:pt idx="4">
                  <c:v>0.95234728503499422</c:v>
                </c:pt>
                <c:pt idx="5">
                  <c:v>0.9520931499999884</c:v>
                </c:pt>
                <c:pt idx="6">
                  <c:v>0.95080450068858002</c:v>
                </c:pt>
                <c:pt idx="7">
                  <c:v>0.94431299271431546</c:v>
                </c:pt>
                <c:pt idx="8">
                  <c:v>0.9126654284595328</c:v>
                </c:pt>
                <c:pt idx="9">
                  <c:v>0.77991239020532821</c:v>
                </c:pt>
                <c:pt idx="10">
                  <c:v>0.44854348768373353</c:v>
                </c:pt>
                <c:pt idx="11">
                  <c:v>0.14203653665365237</c:v>
                </c:pt>
                <c:pt idx="12">
                  <c:v>3.1770932658197672E-2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1-4138-AEF9-7A9E4012B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34623"/>
        <c:axId val="1"/>
      </c:scatterChart>
      <c:valAx>
        <c:axId val="10100346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900296060873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40014636717346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3462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3679363924065211"/>
          <c:y val="4.6513207716281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001417289706"/>
          <c:y val="0.18605283086512769"/>
          <c:w val="0.66354340852799953"/>
          <c:h val="0.56812560853458638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(new)'!$B$25:$B$46,'IA - binary data model (new)'!$B$92:$B$136)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</c:numCache>
            </c:numRef>
          </c:xVal>
          <c:yVal>
            <c:numRef>
              <c:f>('IA - binary data model (new)'!$E$25:$E$46,'IA - binary data model (new)'!$E$92:$E$136)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0.8</c:v>
                </c:pt>
                <c:pt idx="28">
                  <c:v>1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0.8</c:v>
                </c:pt>
                <c:pt idx="33">
                  <c:v>0.9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0.6</c:v>
                </c:pt>
                <c:pt idx="38">
                  <c:v>0.7</c:v>
                </c:pt>
                <c:pt idx="39">
                  <c:v>0.9</c:v>
                </c:pt>
                <c:pt idx="40">
                  <c:v>0.6</c:v>
                </c:pt>
                <c:pt idx="41">
                  <c:v>0.7</c:v>
                </c:pt>
                <c:pt idx="42">
                  <c:v>0.7</c:v>
                </c:pt>
                <c:pt idx="43">
                  <c:v>0.4</c:v>
                </c:pt>
                <c:pt idx="44">
                  <c:v>0.5</c:v>
                </c:pt>
                <c:pt idx="45">
                  <c:v>0.5</c:v>
                </c:pt>
                <c:pt idx="4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6F-4974-8090-A3B6ABB28C71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(new)'!$AK$20:$AK$32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'IA - binary data model (new)'!$AL$20:$AL$32</c:f>
              <c:numCache>
                <c:formatCode>General</c:formatCode>
                <c:ptCount val="13"/>
                <c:pt idx="0">
                  <c:v>0.95240960970757027</c:v>
                </c:pt>
                <c:pt idx="1">
                  <c:v>0.93804095102484231</c:v>
                </c:pt>
                <c:pt idx="2">
                  <c:v>0.93093308395573382</c:v>
                </c:pt>
                <c:pt idx="3">
                  <c:v>0.92042898230086667</c:v>
                </c:pt>
                <c:pt idx="4">
                  <c:v>0.90504872697363514</c:v>
                </c:pt>
                <c:pt idx="5">
                  <c:v>0.88283088316427294</c:v>
                </c:pt>
                <c:pt idx="6">
                  <c:v>0.85135403226058548</c:v>
                </c:pt>
                <c:pt idx="7">
                  <c:v>0.80796713556005428</c:v>
                </c:pt>
                <c:pt idx="8">
                  <c:v>0.75037319002045033</c:v>
                </c:pt>
                <c:pt idx="9">
                  <c:v>0.67762477381350172</c:v>
                </c:pt>
                <c:pt idx="10">
                  <c:v>0.59128789328350506</c:v>
                </c:pt>
                <c:pt idx="11">
                  <c:v>0.49609159174845435</c:v>
                </c:pt>
                <c:pt idx="12">
                  <c:v>0.39927597792688047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F-4974-8090-A3B6ABB2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31647"/>
        <c:axId val="1"/>
      </c:scatterChart>
      <c:valAx>
        <c:axId val="1010031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888465595791433"/>
              <c:y val="0.833915366913340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63217570092883"/>
              <c:y val="0.415296497466802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3164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7310052379905317"/>
          <c:y val="4.5938010688645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78306595851195"/>
          <c:y val="0.18728573588447689"/>
          <c:w val="0.71561903745064304"/>
          <c:h val="0.611328911471971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(new)'!$A$25:$A$91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</c:numCache>
            </c:numRef>
          </c:xVal>
          <c:yVal>
            <c:numRef>
              <c:f>'IA - binary data model (new)'!$E$25:$E$91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0.9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0.9</c:v>
                </c:pt>
                <c:pt idx="37">
                  <c:v>1</c:v>
                </c:pt>
                <c:pt idx="38">
                  <c:v>0.9</c:v>
                </c:pt>
                <c:pt idx="39">
                  <c:v>0.9</c:v>
                </c:pt>
                <c:pt idx="40">
                  <c:v>0.8</c:v>
                </c:pt>
                <c:pt idx="41">
                  <c:v>0.8</c:v>
                </c:pt>
                <c:pt idx="42">
                  <c:v>0</c:v>
                </c:pt>
                <c:pt idx="43">
                  <c:v>0</c:v>
                </c:pt>
                <c:pt idx="44">
                  <c:v>0.4</c:v>
                </c:pt>
                <c:pt idx="45">
                  <c:v>0.2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8-4C2B-A785-EC3A750A84E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(new)'!$AD$37:$AD$49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binary data model (new)'!$AE$37:$AE$49</c:f>
              <c:numCache>
                <c:formatCode>General</c:formatCode>
                <c:ptCount val="13"/>
                <c:pt idx="0">
                  <c:v>0.95304426665860142</c:v>
                </c:pt>
                <c:pt idx="1">
                  <c:v>0.95304328136456162</c:v>
                </c:pt>
                <c:pt idx="2">
                  <c:v>0.95303958821110746</c:v>
                </c:pt>
                <c:pt idx="3">
                  <c:v>0.95302205242391214</c:v>
                </c:pt>
                <c:pt idx="4">
                  <c:v>0.95293879615951294</c:v>
                </c:pt>
                <c:pt idx="5">
                  <c:v>0.95254366939092472</c:v>
                </c:pt>
                <c:pt idx="6">
                  <c:v>0.95067195442240027</c:v>
                </c:pt>
                <c:pt idx="7">
                  <c:v>0.94188395931906999</c:v>
                </c:pt>
                <c:pt idx="8">
                  <c:v>0.90228004923613114</c:v>
                </c:pt>
                <c:pt idx="9">
                  <c:v>0.7521168332214655</c:v>
                </c:pt>
                <c:pt idx="10">
                  <c:v>0.42012033775271068</c:v>
                </c:pt>
                <c:pt idx="11">
                  <c:v>0.13569894709601443</c:v>
                </c:pt>
                <c:pt idx="12" formatCode="0.00">
                  <c:v>3.2197394448910385E-2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C8-4C2B-A785-EC3A750A8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43055"/>
        <c:axId val="1"/>
      </c:scatterChart>
      <c:valAx>
        <c:axId val="1010043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1071956946263841"/>
              <c:y val="0.88342328247394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222221309673089E-2"/>
              <c:y val="0.4346442549771821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430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7501217718820701"/>
          <c:y val="4.8508959633905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7716680677605"/>
          <c:y val="0.19030438010224388"/>
          <c:w val="0.71648667999372884"/>
          <c:h val="0.600764807773750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(new)'!$A$25:$A$91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</c:numCache>
            </c:numRef>
          </c:xVal>
          <c:yVal>
            <c:numRef>
              <c:f>'IA - binary data model (new)'!$E$25:$E$91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0.9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0.9</c:v>
                </c:pt>
                <c:pt idx="37">
                  <c:v>1</c:v>
                </c:pt>
                <c:pt idx="38">
                  <c:v>0.9</c:v>
                </c:pt>
                <c:pt idx="39">
                  <c:v>0.9</c:v>
                </c:pt>
                <c:pt idx="40">
                  <c:v>0.8</c:v>
                </c:pt>
                <c:pt idx="41">
                  <c:v>0.8</c:v>
                </c:pt>
                <c:pt idx="42">
                  <c:v>0</c:v>
                </c:pt>
                <c:pt idx="43">
                  <c:v>0</c:v>
                </c:pt>
                <c:pt idx="44">
                  <c:v>0.4</c:v>
                </c:pt>
                <c:pt idx="45">
                  <c:v>0.2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B-4F66-8AAF-AE42B1AEA6B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(new)'!$AD$54:$AD$66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binary data model (new)'!$AE$54:$AE$66</c:f>
              <c:numCache>
                <c:formatCode>General</c:formatCode>
                <c:ptCount val="13"/>
                <c:pt idx="0">
                  <c:v>0.95240960970757027</c:v>
                </c:pt>
                <c:pt idx="1">
                  <c:v>0.95240913397242488</c:v>
                </c:pt>
                <c:pt idx="2">
                  <c:v>0.95240719347532465</c:v>
                </c:pt>
                <c:pt idx="3">
                  <c:v>0.95239733790086412</c:v>
                </c:pt>
                <c:pt idx="4">
                  <c:v>0.95234728503499422</c:v>
                </c:pt>
                <c:pt idx="5">
                  <c:v>0.9520931499999884</c:v>
                </c:pt>
                <c:pt idx="6">
                  <c:v>0.95080450068858002</c:v>
                </c:pt>
                <c:pt idx="7">
                  <c:v>0.94431299271431546</c:v>
                </c:pt>
                <c:pt idx="8">
                  <c:v>0.9126654284595328</c:v>
                </c:pt>
                <c:pt idx="9">
                  <c:v>0.77991239020532821</c:v>
                </c:pt>
                <c:pt idx="10">
                  <c:v>0.44854348768373353</c:v>
                </c:pt>
                <c:pt idx="11">
                  <c:v>0.14203653665365237</c:v>
                </c:pt>
                <c:pt idx="12" formatCode="0.00">
                  <c:v>3.1770932658197672E-2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6B-4F66-8AAF-AE42B1AEA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37103"/>
        <c:axId val="1"/>
      </c:scatterChart>
      <c:valAx>
        <c:axId val="1010037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916287471894772"/>
              <c:y val="0.87689273184367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4026469276035336E-2"/>
              <c:y val="0.42911771983839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37103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3670999169529307"/>
          <c:y val="4.62648977751721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051373869329942"/>
          <c:y val="0.202853782552678"/>
          <c:w val="0.66457743586306417"/>
          <c:h val="0.5338257435596789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(new)'!$B$25:$B$46,'IA - binary data model (new)'!$B$92:$B$136)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</c:numCache>
            </c:numRef>
          </c:xVal>
          <c:yVal>
            <c:numRef>
              <c:f>('IA - binary data model (new)'!$E$25:$E$46,'IA - binary data model (new)'!$E$92:$E$136)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0.8</c:v>
                </c:pt>
                <c:pt idx="28">
                  <c:v>1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0.8</c:v>
                </c:pt>
                <c:pt idx="33">
                  <c:v>0.9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0.6</c:v>
                </c:pt>
                <c:pt idx="38">
                  <c:v>0.7</c:v>
                </c:pt>
                <c:pt idx="39">
                  <c:v>0.9</c:v>
                </c:pt>
                <c:pt idx="40">
                  <c:v>0.6</c:v>
                </c:pt>
                <c:pt idx="41">
                  <c:v>0.7</c:v>
                </c:pt>
                <c:pt idx="42">
                  <c:v>0.7</c:v>
                </c:pt>
                <c:pt idx="43">
                  <c:v>0.4</c:v>
                </c:pt>
                <c:pt idx="44">
                  <c:v>0.5</c:v>
                </c:pt>
                <c:pt idx="45">
                  <c:v>0.5</c:v>
                </c:pt>
                <c:pt idx="4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6-4D94-AD03-95E6398C210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(new)'!$AK$38:$AK$50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'IA - binary data model (new)'!$AL$38:$AL$50</c:f>
              <c:numCache>
                <c:formatCode>General</c:formatCode>
                <c:ptCount val="13"/>
                <c:pt idx="0">
                  <c:v>0.95304426665860142</c:v>
                </c:pt>
                <c:pt idx="1">
                  <c:v>0.93755843636811986</c:v>
                </c:pt>
                <c:pt idx="2">
                  <c:v>0.93013347115901168</c:v>
                </c:pt>
                <c:pt idx="3">
                  <c:v>0.919276690306843</c:v>
                </c:pt>
                <c:pt idx="4">
                  <c:v>0.90354895351888043</c:v>
                </c:pt>
                <c:pt idx="5">
                  <c:v>0.88106934105109058</c:v>
                </c:pt>
                <c:pt idx="6">
                  <c:v>0.84954946156842603</c:v>
                </c:pt>
                <c:pt idx="7">
                  <c:v>0.80652165211602289</c:v>
                </c:pt>
                <c:pt idx="8">
                  <c:v>0.74988301055994833</c:v>
                </c:pt>
                <c:pt idx="9">
                  <c:v>0.67879532327710523</c:v>
                </c:pt>
                <c:pt idx="10">
                  <c:v>0.59471938676198488</c:v>
                </c:pt>
                <c:pt idx="11">
                  <c:v>0.50199553338546821</c:v>
                </c:pt>
                <c:pt idx="12" formatCode="0.00">
                  <c:v>0.40729592428262956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6-4D94-AD03-95E6398C2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43551"/>
        <c:axId val="1"/>
      </c:scatterChart>
      <c:valAx>
        <c:axId val="1010043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216798532097897"/>
              <c:y val="0.822091645081905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126894260770501"/>
              <c:y val="0.41282524168615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4355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9433418031103684"/>
          <c:y val="4.98100773312956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75518162911041"/>
          <c:y val="0.21073494255548156"/>
          <c:w val="0.66248142292254197"/>
          <c:h val="0.5172584953634547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(new)'!$B$25:$B$46,'IA - binary data model (new)'!$B$92:$B$136)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</c:numCache>
            </c:numRef>
          </c:xVal>
          <c:yVal>
            <c:numRef>
              <c:f>('IA - binary data model (new)'!$E$25:$E$46,'IA - binary data model (new)'!$E$92:$E$136)</c:f>
              <c:numCache>
                <c:formatCode>0.00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0.8</c:v>
                </c:pt>
                <c:pt idx="17">
                  <c:v>1</c:v>
                </c:pt>
                <c:pt idx="18">
                  <c:v>0.8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0.8</c:v>
                </c:pt>
                <c:pt idx="27">
                  <c:v>0.8</c:v>
                </c:pt>
                <c:pt idx="28">
                  <c:v>1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0.8</c:v>
                </c:pt>
                <c:pt idx="33">
                  <c:v>0.9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0.6</c:v>
                </c:pt>
                <c:pt idx="38">
                  <c:v>0.7</c:v>
                </c:pt>
                <c:pt idx="39">
                  <c:v>0.9</c:v>
                </c:pt>
                <c:pt idx="40">
                  <c:v>0.6</c:v>
                </c:pt>
                <c:pt idx="41">
                  <c:v>0.7</c:v>
                </c:pt>
                <c:pt idx="42">
                  <c:v>0.7</c:v>
                </c:pt>
                <c:pt idx="43">
                  <c:v>0.4</c:v>
                </c:pt>
                <c:pt idx="44">
                  <c:v>0.5</c:v>
                </c:pt>
                <c:pt idx="45">
                  <c:v>0.5</c:v>
                </c:pt>
                <c:pt idx="4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DB-4F8F-94FF-A775B2FA07D0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(new)'!$AK$54:$AK$66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'IA - binary data model (new)'!$AL$54:$AL$66</c:f>
              <c:numCache>
                <c:formatCode>General</c:formatCode>
                <c:ptCount val="13"/>
                <c:pt idx="0">
                  <c:v>0.95240960970757027</c:v>
                </c:pt>
                <c:pt idx="1">
                  <c:v>0.93804095102484231</c:v>
                </c:pt>
                <c:pt idx="2">
                  <c:v>0.93093308395573382</c:v>
                </c:pt>
                <c:pt idx="3">
                  <c:v>0.92042898230086667</c:v>
                </c:pt>
                <c:pt idx="4">
                  <c:v>0.90504872697363514</c:v>
                </c:pt>
                <c:pt idx="5">
                  <c:v>0.88283088316427294</c:v>
                </c:pt>
                <c:pt idx="6">
                  <c:v>0.85135403226058548</c:v>
                </c:pt>
                <c:pt idx="7">
                  <c:v>0.80796713556005428</c:v>
                </c:pt>
                <c:pt idx="8">
                  <c:v>0.75037319002045033</c:v>
                </c:pt>
                <c:pt idx="9">
                  <c:v>0.67762477381350172</c:v>
                </c:pt>
                <c:pt idx="10">
                  <c:v>0.59128789328350506</c:v>
                </c:pt>
                <c:pt idx="11">
                  <c:v>0.49609159174845435</c:v>
                </c:pt>
                <c:pt idx="12" formatCode="0.00">
                  <c:v>0.39927597792688047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DB-4F8F-94FF-A775B2FA0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037599"/>
        <c:axId val="1"/>
      </c:scatterChart>
      <c:valAx>
        <c:axId val="1010037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313981178052183"/>
              <c:y val="0.816118959351228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0.10094955015962544"/>
              <c:y val="0.417638340700863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01003759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" Type="http://schemas.openxmlformats.org/officeDocument/2006/relationships/chart" Target="../charts/chart53.xml"/><Relationship Id="rId16" Type="http://schemas.openxmlformats.org/officeDocument/2006/relationships/chart" Target="../charts/chart67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5" Type="http://schemas.openxmlformats.org/officeDocument/2006/relationships/chart" Target="../charts/chart66.xml"/><Relationship Id="rId10" Type="http://schemas.openxmlformats.org/officeDocument/2006/relationships/chart" Target="../charts/chart61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17" Type="http://schemas.openxmlformats.org/officeDocument/2006/relationships/chart" Target="../charts/chart85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3.xml"/><Relationship Id="rId13" Type="http://schemas.openxmlformats.org/officeDocument/2006/relationships/chart" Target="../charts/chart98.xml"/><Relationship Id="rId3" Type="http://schemas.openxmlformats.org/officeDocument/2006/relationships/chart" Target="../charts/chart88.xml"/><Relationship Id="rId7" Type="http://schemas.openxmlformats.org/officeDocument/2006/relationships/chart" Target="../charts/chart92.xml"/><Relationship Id="rId12" Type="http://schemas.openxmlformats.org/officeDocument/2006/relationships/chart" Target="../charts/chart97.xml"/><Relationship Id="rId17" Type="http://schemas.openxmlformats.org/officeDocument/2006/relationships/chart" Target="../charts/chart102.xml"/><Relationship Id="rId2" Type="http://schemas.openxmlformats.org/officeDocument/2006/relationships/chart" Target="../charts/chart87.xml"/><Relationship Id="rId16" Type="http://schemas.openxmlformats.org/officeDocument/2006/relationships/chart" Target="../charts/chart101.xml"/><Relationship Id="rId1" Type="http://schemas.openxmlformats.org/officeDocument/2006/relationships/chart" Target="../charts/chart86.xml"/><Relationship Id="rId6" Type="http://schemas.openxmlformats.org/officeDocument/2006/relationships/chart" Target="../charts/chart91.xml"/><Relationship Id="rId11" Type="http://schemas.openxmlformats.org/officeDocument/2006/relationships/chart" Target="../charts/chart96.xml"/><Relationship Id="rId5" Type="http://schemas.openxmlformats.org/officeDocument/2006/relationships/chart" Target="../charts/chart90.xml"/><Relationship Id="rId15" Type="http://schemas.openxmlformats.org/officeDocument/2006/relationships/chart" Target="../charts/chart100.xml"/><Relationship Id="rId10" Type="http://schemas.openxmlformats.org/officeDocument/2006/relationships/chart" Target="../charts/chart95.xml"/><Relationship Id="rId4" Type="http://schemas.openxmlformats.org/officeDocument/2006/relationships/chart" Target="../charts/chart89.xml"/><Relationship Id="rId9" Type="http://schemas.openxmlformats.org/officeDocument/2006/relationships/chart" Target="../charts/chart94.xml"/><Relationship Id="rId14" Type="http://schemas.openxmlformats.org/officeDocument/2006/relationships/chart" Target="../charts/chart99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0.xml"/><Relationship Id="rId13" Type="http://schemas.openxmlformats.org/officeDocument/2006/relationships/chart" Target="../charts/chart115.xml"/><Relationship Id="rId3" Type="http://schemas.openxmlformats.org/officeDocument/2006/relationships/chart" Target="../charts/chart105.xml"/><Relationship Id="rId7" Type="http://schemas.openxmlformats.org/officeDocument/2006/relationships/chart" Target="../charts/chart109.xml"/><Relationship Id="rId12" Type="http://schemas.openxmlformats.org/officeDocument/2006/relationships/chart" Target="../charts/chart114.xml"/><Relationship Id="rId17" Type="http://schemas.openxmlformats.org/officeDocument/2006/relationships/chart" Target="../charts/chart119.xml"/><Relationship Id="rId2" Type="http://schemas.openxmlformats.org/officeDocument/2006/relationships/chart" Target="../charts/chart104.xml"/><Relationship Id="rId16" Type="http://schemas.openxmlformats.org/officeDocument/2006/relationships/chart" Target="../charts/chart118.xml"/><Relationship Id="rId1" Type="http://schemas.openxmlformats.org/officeDocument/2006/relationships/chart" Target="../charts/chart103.xml"/><Relationship Id="rId6" Type="http://schemas.openxmlformats.org/officeDocument/2006/relationships/chart" Target="../charts/chart108.xml"/><Relationship Id="rId11" Type="http://schemas.openxmlformats.org/officeDocument/2006/relationships/chart" Target="../charts/chart113.xml"/><Relationship Id="rId5" Type="http://schemas.openxmlformats.org/officeDocument/2006/relationships/chart" Target="../charts/chart107.xml"/><Relationship Id="rId15" Type="http://schemas.openxmlformats.org/officeDocument/2006/relationships/chart" Target="../charts/chart117.xml"/><Relationship Id="rId10" Type="http://schemas.openxmlformats.org/officeDocument/2006/relationships/chart" Target="../charts/chart112.xml"/><Relationship Id="rId4" Type="http://schemas.openxmlformats.org/officeDocument/2006/relationships/chart" Target="../charts/chart106.xml"/><Relationship Id="rId9" Type="http://schemas.openxmlformats.org/officeDocument/2006/relationships/chart" Target="../charts/chart111.xml"/><Relationship Id="rId14" Type="http://schemas.openxmlformats.org/officeDocument/2006/relationships/chart" Target="../charts/chart116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7.xml"/><Relationship Id="rId13" Type="http://schemas.openxmlformats.org/officeDocument/2006/relationships/chart" Target="../charts/chart132.xml"/><Relationship Id="rId3" Type="http://schemas.openxmlformats.org/officeDocument/2006/relationships/chart" Target="../charts/chart122.xml"/><Relationship Id="rId7" Type="http://schemas.openxmlformats.org/officeDocument/2006/relationships/chart" Target="../charts/chart126.xml"/><Relationship Id="rId12" Type="http://schemas.openxmlformats.org/officeDocument/2006/relationships/chart" Target="../charts/chart131.xml"/><Relationship Id="rId17" Type="http://schemas.openxmlformats.org/officeDocument/2006/relationships/chart" Target="../charts/chart136.xml"/><Relationship Id="rId2" Type="http://schemas.openxmlformats.org/officeDocument/2006/relationships/chart" Target="../charts/chart121.xml"/><Relationship Id="rId16" Type="http://schemas.openxmlformats.org/officeDocument/2006/relationships/chart" Target="../charts/chart135.xml"/><Relationship Id="rId1" Type="http://schemas.openxmlformats.org/officeDocument/2006/relationships/chart" Target="../charts/chart120.xml"/><Relationship Id="rId6" Type="http://schemas.openxmlformats.org/officeDocument/2006/relationships/chart" Target="../charts/chart125.xml"/><Relationship Id="rId11" Type="http://schemas.openxmlformats.org/officeDocument/2006/relationships/chart" Target="../charts/chart130.xml"/><Relationship Id="rId5" Type="http://schemas.openxmlformats.org/officeDocument/2006/relationships/chart" Target="../charts/chart124.xml"/><Relationship Id="rId15" Type="http://schemas.openxmlformats.org/officeDocument/2006/relationships/chart" Target="../charts/chart134.xml"/><Relationship Id="rId10" Type="http://schemas.openxmlformats.org/officeDocument/2006/relationships/chart" Target="../charts/chart129.xml"/><Relationship Id="rId4" Type="http://schemas.openxmlformats.org/officeDocument/2006/relationships/chart" Target="../charts/chart123.xml"/><Relationship Id="rId9" Type="http://schemas.openxmlformats.org/officeDocument/2006/relationships/chart" Target="../charts/chart128.xml"/><Relationship Id="rId14" Type="http://schemas.openxmlformats.org/officeDocument/2006/relationships/chart" Target="../charts/chart13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4.xml"/><Relationship Id="rId13" Type="http://schemas.openxmlformats.org/officeDocument/2006/relationships/chart" Target="../charts/chart149.xml"/><Relationship Id="rId3" Type="http://schemas.openxmlformats.org/officeDocument/2006/relationships/chart" Target="../charts/chart139.xml"/><Relationship Id="rId7" Type="http://schemas.openxmlformats.org/officeDocument/2006/relationships/chart" Target="../charts/chart143.xml"/><Relationship Id="rId12" Type="http://schemas.openxmlformats.org/officeDocument/2006/relationships/chart" Target="../charts/chart148.xml"/><Relationship Id="rId17" Type="http://schemas.openxmlformats.org/officeDocument/2006/relationships/chart" Target="../charts/chart153.xml"/><Relationship Id="rId2" Type="http://schemas.openxmlformats.org/officeDocument/2006/relationships/chart" Target="../charts/chart138.xml"/><Relationship Id="rId16" Type="http://schemas.openxmlformats.org/officeDocument/2006/relationships/chart" Target="../charts/chart152.xml"/><Relationship Id="rId1" Type="http://schemas.openxmlformats.org/officeDocument/2006/relationships/chart" Target="../charts/chart137.xml"/><Relationship Id="rId6" Type="http://schemas.openxmlformats.org/officeDocument/2006/relationships/chart" Target="../charts/chart142.xml"/><Relationship Id="rId11" Type="http://schemas.openxmlformats.org/officeDocument/2006/relationships/chart" Target="../charts/chart147.xml"/><Relationship Id="rId5" Type="http://schemas.openxmlformats.org/officeDocument/2006/relationships/chart" Target="../charts/chart141.xml"/><Relationship Id="rId15" Type="http://schemas.openxmlformats.org/officeDocument/2006/relationships/chart" Target="../charts/chart151.xml"/><Relationship Id="rId10" Type="http://schemas.openxmlformats.org/officeDocument/2006/relationships/chart" Target="../charts/chart146.xml"/><Relationship Id="rId4" Type="http://schemas.openxmlformats.org/officeDocument/2006/relationships/chart" Target="../charts/chart140.xml"/><Relationship Id="rId9" Type="http://schemas.openxmlformats.org/officeDocument/2006/relationships/chart" Target="../charts/chart145.xml"/><Relationship Id="rId14" Type="http://schemas.openxmlformats.org/officeDocument/2006/relationships/chart" Target="../charts/chart150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1.xml"/><Relationship Id="rId13" Type="http://schemas.openxmlformats.org/officeDocument/2006/relationships/chart" Target="../charts/chart166.xml"/><Relationship Id="rId3" Type="http://schemas.openxmlformats.org/officeDocument/2006/relationships/chart" Target="../charts/chart156.xml"/><Relationship Id="rId7" Type="http://schemas.openxmlformats.org/officeDocument/2006/relationships/chart" Target="../charts/chart160.xml"/><Relationship Id="rId12" Type="http://schemas.openxmlformats.org/officeDocument/2006/relationships/chart" Target="../charts/chart165.xml"/><Relationship Id="rId17" Type="http://schemas.openxmlformats.org/officeDocument/2006/relationships/chart" Target="../charts/chart170.xml"/><Relationship Id="rId2" Type="http://schemas.openxmlformats.org/officeDocument/2006/relationships/chart" Target="../charts/chart155.xml"/><Relationship Id="rId16" Type="http://schemas.openxmlformats.org/officeDocument/2006/relationships/chart" Target="../charts/chart169.xml"/><Relationship Id="rId1" Type="http://schemas.openxmlformats.org/officeDocument/2006/relationships/chart" Target="../charts/chart154.xml"/><Relationship Id="rId6" Type="http://schemas.openxmlformats.org/officeDocument/2006/relationships/chart" Target="../charts/chart159.xml"/><Relationship Id="rId11" Type="http://schemas.openxmlformats.org/officeDocument/2006/relationships/chart" Target="../charts/chart164.xml"/><Relationship Id="rId5" Type="http://schemas.openxmlformats.org/officeDocument/2006/relationships/chart" Target="../charts/chart158.xml"/><Relationship Id="rId15" Type="http://schemas.openxmlformats.org/officeDocument/2006/relationships/chart" Target="../charts/chart168.xml"/><Relationship Id="rId10" Type="http://schemas.openxmlformats.org/officeDocument/2006/relationships/chart" Target="../charts/chart163.xml"/><Relationship Id="rId4" Type="http://schemas.openxmlformats.org/officeDocument/2006/relationships/chart" Target="../charts/chart157.xml"/><Relationship Id="rId9" Type="http://schemas.openxmlformats.org/officeDocument/2006/relationships/chart" Target="../charts/chart162.xml"/><Relationship Id="rId14" Type="http://schemas.openxmlformats.org/officeDocument/2006/relationships/chart" Target="../charts/chart16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8.xml"/><Relationship Id="rId13" Type="http://schemas.openxmlformats.org/officeDocument/2006/relationships/chart" Target="../charts/chart183.xml"/><Relationship Id="rId3" Type="http://schemas.openxmlformats.org/officeDocument/2006/relationships/chart" Target="../charts/chart173.xml"/><Relationship Id="rId7" Type="http://schemas.openxmlformats.org/officeDocument/2006/relationships/chart" Target="../charts/chart177.xml"/><Relationship Id="rId12" Type="http://schemas.openxmlformats.org/officeDocument/2006/relationships/chart" Target="../charts/chart182.xml"/><Relationship Id="rId17" Type="http://schemas.openxmlformats.org/officeDocument/2006/relationships/chart" Target="../charts/chart187.xml"/><Relationship Id="rId2" Type="http://schemas.openxmlformats.org/officeDocument/2006/relationships/chart" Target="../charts/chart172.xml"/><Relationship Id="rId16" Type="http://schemas.openxmlformats.org/officeDocument/2006/relationships/chart" Target="../charts/chart186.xml"/><Relationship Id="rId1" Type="http://schemas.openxmlformats.org/officeDocument/2006/relationships/chart" Target="../charts/chart171.xml"/><Relationship Id="rId6" Type="http://schemas.openxmlformats.org/officeDocument/2006/relationships/chart" Target="../charts/chart176.xml"/><Relationship Id="rId11" Type="http://schemas.openxmlformats.org/officeDocument/2006/relationships/chart" Target="../charts/chart181.xml"/><Relationship Id="rId5" Type="http://schemas.openxmlformats.org/officeDocument/2006/relationships/chart" Target="../charts/chart175.xml"/><Relationship Id="rId15" Type="http://schemas.openxmlformats.org/officeDocument/2006/relationships/chart" Target="../charts/chart185.xml"/><Relationship Id="rId10" Type="http://schemas.openxmlformats.org/officeDocument/2006/relationships/chart" Target="../charts/chart180.xml"/><Relationship Id="rId4" Type="http://schemas.openxmlformats.org/officeDocument/2006/relationships/chart" Target="../charts/chart174.xml"/><Relationship Id="rId9" Type="http://schemas.openxmlformats.org/officeDocument/2006/relationships/chart" Target="../charts/chart179.xml"/><Relationship Id="rId14" Type="http://schemas.openxmlformats.org/officeDocument/2006/relationships/chart" Target="../charts/chart18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0.xml"/><Relationship Id="rId2" Type="http://schemas.openxmlformats.org/officeDocument/2006/relationships/chart" Target="../charts/chart189.xml"/><Relationship Id="rId1" Type="http://schemas.openxmlformats.org/officeDocument/2006/relationships/chart" Target="../charts/chart188.xml"/><Relationship Id="rId4" Type="http://schemas.openxmlformats.org/officeDocument/2006/relationships/chart" Target="../charts/chart191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9.xml"/><Relationship Id="rId13" Type="http://schemas.openxmlformats.org/officeDocument/2006/relationships/chart" Target="../charts/chart204.xml"/><Relationship Id="rId3" Type="http://schemas.openxmlformats.org/officeDocument/2006/relationships/chart" Target="../charts/chart194.xml"/><Relationship Id="rId7" Type="http://schemas.openxmlformats.org/officeDocument/2006/relationships/chart" Target="../charts/chart198.xml"/><Relationship Id="rId12" Type="http://schemas.openxmlformats.org/officeDocument/2006/relationships/chart" Target="../charts/chart203.xml"/><Relationship Id="rId17" Type="http://schemas.openxmlformats.org/officeDocument/2006/relationships/chart" Target="../charts/chart208.xml"/><Relationship Id="rId2" Type="http://schemas.openxmlformats.org/officeDocument/2006/relationships/chart" Target="../charts/chart193.xml"/><Relationship Id="rId16" Type="http://schemas.openxmlformats.org/officeDocument/2006/relationships/chart" Target="../charts/chart207.xml"/><Relationship Id="rId1" Type="http://schemas.openxmlformats.org/officeDocument/2006/relationships/chart" Target="../charts/chart192.xml"/><Relationship Id="rId6" Type="http://schemas.openxmlformats.org/officeDocument/2006/relationships/chart" Target="../charts/chart197.xml"/><Relationship Id="rId11" Type="http://schemas.openxmlformats.org/officeDocument/2006/relationships/chart" Target="../charts/chart202.xml"/><Relationship Id="rId5" Type="http://schemas.openxmlformats.org/officeDocument/2006/relationships/chart" Target="../charts/chart196.xml"/><Relationship Id="rId15" Type="http://schemas.openxmlformats.org/officeDocument/2006/relationships/chart" Target="../charts/chart206.xml"/><Relationship Id="rId10" Type="http://schemas.openxmlformats.org/officeDocument/2006/relationships/chart" Target="../charts/chart201.xml"/><Relationship Id="rId4" Type="http://schemas.openxmlformats.org/officeDocument/2006/relationships/chart" Target="../charts/chart195.xml"/><Relationship Id="rId9" Type="http://schemas.openxmlformats.org/officeDocument/2006/relationships/chart" Target="../charts/chart200.xml"/><Relationship Id="rId14" Type="http://schemas.openxmlformats.org/officeDocument/2006/relationships/chart" Target="../charts/chart205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6.xml"/><Relationship Id="rId13" Type="http://schemas.openxmlformats.org/officeDocument/2006/relationships/chart" Target="../charts/chart221.xml"/><Relationship Id="rId3" Type="http://schemas.openxmlformats.org/officeDocument/2006/relationships/chart" Target="../charts/chart211.xml"/><Relationship Id="rId7" Type="http://schemas.openxmlformats.org/officeDocument/2006/relationships/chart" Target="../charts/chart215.xml"/><Relationship Id="rId12" Type="http://schemas.openxmlformats.org/officeDocument/2006/relationships/chart" Target="../charts/chart220.xml"/><Relationship Id="rId17" Type="http://schemas.openxmlformats.org/officeDocument/2006/relationships/chart" Target="../charts/chart225.xml"/><Relationship Id="rId2" Type="http://schemas.openxmlformats.org/officeDocument/2006/relationships/chart" Target="../charts/chart210.xml"/><Relationship Id="rId16" Type="http://schemas.openxmlformats.org/officeDocument/2006/relationships/chart" Target="../charts/chart224.xml"/><Relationship Id="rId1" Type="http://schemas.openxmlformats.org/officeDocument/2006/relationships/chart" Target="../charts/chart209.xml"/><Relationship Id="rId6" Type="http://schemas.openxmlformats.org/officeDocument/2006/relationships/chart" Target="../charts/chart214.xml"/><Relationship Id="rId11" Type="http://schemas.openxmlformats.org/officeDocument/2006/relationships/chart" Target="../charts/chart219.xml"/><Relationship Id="rId5" Type="http://schemas.openxmlformats.org/officeDocument/2006/relationships/chart" Target="../charts/chart213.xml"/><Relationship Id="rId15" Type="http://schemas.openxmlformats.org/officeDocument/2006/relationships/chart" Target="../charts/chart223.xml"/><Relationship Id="rId10" Type="http://schemas.openxmlformats.org/officeDocument/2006/relationships/chart" Target="../charts/chart218.xml"/><Relationship Id="rId4" Type="http://schemas.openxmlformats.org/officeDocument/2006/relationships/chart" Target="../charts/chart212.xml"/><Relationship Id="rId9" Type="http://schemas.openxmlformats.org/officeDocument/2006/relationships/chart" Target="../charts/chart217.xml"/><Relationship Id="rId14" Type="http://schemas.openxmlformats.org/officeDocument/2006/relationships/chart" Target="../charts/chart222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3.xml"/><Relationship Id="rId13" Type="http://schemas.openxmlformats.org/officeDocument/2006/relationships/chart" Target="../charts/chart238.xml"/><Relationship Id="rId3" Type="http://schemas.openxmlformats.org/officeDocument/2006/relationships/chart" Target="../charts/chart228.xml"/><Relationship Id="rId7" Type="http://schemas.openxmlformats.org/officeDocument/2006/relationships/chart" Target="../charts/chart232.xml"/><Relationship Id="rId12" Type="http://schemas.openxmlformats.org/officeDocument/2006/relationships/chart" Target="../charts/chart237.xml"/><Relationship Id="rId17" Type="http://schemas.openxmlformats.org/officeDocument/2006/relationships/chart" Target="../charts/chart242.xml"/><Relationship Id="rId2" Type="http://schemas.openxmlformats.org/officeDocument/2006/relationships/chart" Target="../charts/chart227.xml"/><Relationship Id="rId16" Type="http://schemas.openxmlformats.org/officeDocument/2006/relationships/chart" Target="../charts/chart241.xml"/><Relationship Id="rId1" Type="http://schemas.openxmlformats.org/officeDocument/2006/relationships/chart" Target="../charts/chart226.xml"/><Relationship Id="rId6" Type="http://schemas.openxmlformats.org/officeDocument/2006/relationships/chart" Target="../charts/chart231.xml"/><Relationship Id="rId11" Type="http://schemas.openxmlformats.org/officeDocument/2006/relationships/chart" Target="../charts/chart236.xml"/><Relationship Id="rId5" Type="http://schemas.openxmlformats.org/officeDocument/2006/relationships/chart" Target="../charts/chart230.xml"/><Relationship Id="rId15" Type="http://schemas.openxmlformats.org/officeDocument/2006/relationships/chart" Target="../charts/chart240.xml"/><Relationship Id="rId10" Type="http://schemas.openxmlformats.org/officeDocument/2006/relationships/chart" Target="../charts/chart235.xml"/><Relationship Id="rId4" Type="http://schemas.openxmlformats.org/officeDocument/2006/relationships/chart" Target="../charts/chart229.xml"/><Relationship Id="rId9" Type="http://schemas.openxmlformats.org/officeDocument/2006/relationships/chart" Target="../charts/chart234.xml"/><Relationship Id="rId14" Type="http://schemas.openxmlformats.org/officeDocument/2006/relationships/chart" Target="../charts/chart2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88900</xdr:colOff>
      <xdr:row>13</xdr:row>
      <xdr:rowOff>25400</xdr:rowOff>
    </xdr:from>
    <xdr:to>
      <xdr:col>17</xdr:col>
      <xdr:colOff>133350</xdr:colOff>
      <xdr:row>42</xdr:row>
      <xdr:rowOff>0</xdr:rowOff>
    </xdr:to>
    <xdr:sp macro="" textlink="">
      <xdr:nvSpPr>
        <xdr:cNvPr id="30721" name="Text Box 1">
          <a:extLst>
            <a:ext uri="{FF2B5EF4-FFF2-40B4-BE49-F238E27FC236}">
              <a16:creationId xmlns:a16="http://schemas.microsoft.com/office/drawing/2014/main" id="{C9C52ABB-A385-4A7D-AE65-AC6D87C5992B}"/>
            </a:ext>
          </a:extLst>
        </xdr:cNvPr>
        <xdr:cNvSpPr txBox="1">
          <a:spLocks noChangeArrowheads="1"/>
        </xdr:cNvSpPr>
      </xdr:nvSpPr>
      <xdr:spPr bwMode="auto">
        <a:xfrm>
          <a:off x="2527300" y="2089150"/>
          <a:ext cx="7969250" cy="4578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Morning all,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and welcome to the MIXTOX model.</a:t>
          </a: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The sheets are protected, but has to be unprotedted for extending the data entry fields for especially large Dutch experiments :o), BUT ASLO when you want to use solver. I'm working on ways around this.</a:t>
          </a: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All binary analysis has to be fitted with the MAX constrained to &lt; 0.98, or bad things will happen as you will give too much weight to accidental death in controls or survivors in the high doses.</a:t>
          </a: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NL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10260" name="Text Box 20">
          <a:extLst>
            <a:ext uri="{FF2B5EF4-FFF2-40B4-BE49-F238E27FC236}">
              <a16:creationId xmlns:a16="http://schemas.microsoft.com/office/drawing/2014/main" id="{5E10E3F8-1E9F-B67F-83E3-98059F770B88}"/>
            </a:ext>
          </a:extLst>
        </xdr:cNvPr>
        <xdr:cNvSpPr txBox="1">
          <a:spLocks noChangeArrowheads="1"/>
        </xdr:cNvSpPr>
      </xdr:nvSpPr>
      <xdr:spPr bwMode="auto">
        <a:xfrm>
          <a:off x="8394700" y="42354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10241" name="Chart 1">
          <a:extLst>
            <a:ext uri="{FF2B5EF4-FFF2-40B4-BE49-F238E27FC236}">
              <a16:creationId xmlns:a16="http://schemas.microsoft.com/office/drawing/2014/main" id="{3CC0201A-90B1-BCB7-69EC-BF8DA0E0A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10242" name="Chart 2">
          <a:extLst>
            <a:ext uri="{FF2B5EF4-FFF2-40B4-BE49-F238E27FC236}">
              <a16:creationId xmlns:a16="http://schemas.microsoft.com/office/drawing/2014/main" id="{FA8CB21C-595F-1152-BA7E-F89F62F48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10243" name="Chart 3">
          <a:extLst>
            <a:ext uri="{FF2B5EF4-FFF2-40B4-BE49-F238E27FC236}">
              <a16:creationId xmlns:a16="http://schemas.microsoft.com/office/drawing/2014/main" id="{56AF3CF7-B7E1-F0DD-9AB0-49B37C015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10244" name="Chart 4">
          <a:extLst>
            <a:ext uri="{FF2B5EF4-FFF2-40B4-BE49-F238E27FC236}">
              <a16:creationId xmlns:a16="http://schemas.microsoft.com/office/drawing/2014/main" id="{5F0494CC-3F79-2D0D-A2A3-836B69EEB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10245" name="Chart 5">
          <a:extLst>
            <a:ext uri="{FF2B5EF4-FFF2-40B4-BE49-F238E27FC236}">
              <a16:creationId xmlns:a16="http://schemas.microsoft.com/office/drawing/2014/main" id="{3C9BC122-5926-9435-D4B4-4BCA1A1AA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10246" name="Chart 6">
          <a:extLst>
            <a:ext uri="{FF2B5EF4-FFF2-40B4-BE49-F238E27FC236}">
              <a16:creationId xmlns:a16="http://schemas.microsoft.com/office/drawing/2014/main" id="{589C5504-49DD-0D21-33AA-E5969A684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10247" name="Chart 7">
          <a:extLst>
            <a:ext uri="{FF2B5EF4-FFF2-40B4-BE49-F238E27FC236}">
              <a16:creationId xmlns:a16="http://schemas.microsoft.com/office/drawing/2014/main" id="{A85FAF54-9C25-2440-3AB5-E809538CD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248" name="Chart 8">
          <a:extLst>
            <a:ext uri="{FF2B5EF4-FFF2-40B4-BE49-F238E27FC236}">
              <a16:creationId xmlns:a16="http://schemas.microsoft.com/office/drawing/2014/main" id="{2C8FAAD0-606C-8C87-22D2-DC05ACBAE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0249" name="Chart 9">
          <a:extLst>
            <a:ext uri="{FF2B5EF4-FFF2-40B4-BE49-F238E27FC236}">
              <a16:creationId xmlns:a16="http://schemas.microsoft.com/office/drawing/2014/main" id="{827845C0-1D48-2DB0-7F0F-1E5E882FA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0250" name="Chart 10">
          <a:extLst>
            <a:ext uri="{FF2B5EF4-FFF2-40B4-BE49-F238E27FC236}">
              <a16:creationId xmlns:a16="http://schemas.microsoft.com/office/drawing/2014/main" id="{715038A4-25EE-247A-7D43-4F2987BC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0251" name="Chart 11">
          <a:extLst>
            <a:ext uri="{FF2B5EF4-FFF2-40B4-BE49-F238E27FC236}">
              <a16:creationId xmlns:a16="http://schemas.microsoft.com/office/drawing/2014/main" id="{E4054023-1052-D6A0-5677-07AB80489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0252" name="Chart 12">
          <a:extLst>
            <a:ext uri="{FF2B5EF4-FFF2-40B4-BE49-F238E27FC236}">
              <a16:creationId xmlns:a16="http://schemas.microsoft.com/office/drawing/2014/main" id="{1EE85753-59F9-E347-6D56-E9FB00D4C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0253" name="Chart 13">
          <a:extLst>
            <a:ext uri="{FF2B5EF4-FFF2-40B4-BE49-F238E27FC236}">
              <a16:creationId xmlns:a16="http://schemas.microsoft.com/office/drawing/2014/main" id="{FA547657-2038-66BB-8C3B-47066558A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0254" name="Chart 14">
          <a:extLst>
            <a:ext uri="{FF2B5EF4-FFF2-40B4-BE49-F238E27FC236}">
              <a16:creationId xmlns:a16="http://schemas.microsoft.com/office/drawing/2014/main" id="{2B6DF2E7-F794-0660-8BE8-2A9ED0994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0255" name="Chart 15">
          <a:extLst>
            <a:ext uri="{FF2B5EF4-FFF2-40B4-BE49-F238E27FC236}">
              <a16:creationId xmlns:a16="http://schemas.microsoft.com/office/drawing/2014/main" id="{5BEAC37D-0FB8-D0C2-4A63-F35CD64F9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0256" name="Chart 16">
          <a:extLst>
            <a:ext uri="{FF2B5EF4-FFF2-40B4-BE49-F238E27FC236}">
              <a16:creationId xmlns:a16="http://schemas.microsoft.com/office/drawing/2014/main" id="{B0E35E00-ACBF-EAB7-B8D3-B2ABC5E05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0257" name="Chart 17">
          <a:extLst>
            <a:ext uri="{FF2B5EF4-FFF2-40B4-BE49-F238E27FC236}">
              <a16:creationId xmlns:a16="http://schemas.microsoft.com/office/drawing/2014/main" id="{34239C31-E1E5-E1DD-5F14-4A48C618C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10261" name="Text Box 21">
          <a:extLst>
            <a:ext uri="{FF2B5EF4-FFF2-40B4-BE49-F238E27FC236}">
              <a16:creationId xmlns:a16="http://schemas.microsoft.com/office/drawing/2014/main" id="{7D829E5E-66E3-7F8D-546D-E58098A06BA3}"/>
            </a:ext>
          </a:extLst>
        </xdr:cNvPr>
        <xdr:cNvSpPr txBox="1">
          <a:spLocks noChangeArrowheads="1"/>
        </xdr:cNvSpPr>
      </xdr:nvSpPr>
      <xdr:spPr bwMode="auto">
        <a:xfrm>
          <a:off x="8394700" y="20935950"/>
          <a:ext cx="10731500" cy="1308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10262" name="Text Box 22">
          <a:extLst>
            <a:ext uri="{FF2B5EF4-FFF2-40B4-BE49-F238E27FC236}">
              <a16:creationId xmlns:a16="http://schemas.microsoft.com/office/drawing/2014/main" id="{5DBA4E8C-22EF-D6C6-53CA-0E1AD9E0A4ED}"/>
            </a:ext>
          </a:extLst>
        </xdr:cNvPr>
        <xdr:cNvSpPr txBox="1">
          <a:spLocks noChangeArrowheads="1"/>
        </xdr:cNvSpPr>
      </xdr:nvSpPr>
      <xdr:spPr bwMode="auto">
        <a:xfrm>
          <a:off x="8394700" y="66167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10263" name="Text Box 23">
          <a:extLst>
            <a:ext uri="{FF2B5EF4-FFF2-40B4-BE49-F238E27FC236}">
              <a16:creationId xmlns:a16="http://schemas.microsoft.com/office/drawing/2014/main" id="{8EEE38F2-4844-AC40-5516-6BCF899273C5}"/>
            </a:ext>
          </a:extLst>
        </xdr:cNvPr>
        <xdr:cNvSpPr txBox="1">
          <a:spLocks noChangeArrowheads="1"/>
        </xdr:cNvSpPr>
      </xdr:nvSpPr>
      <xdr:spPr bwMode="auto">
        <a:xfrm>
          <a:off x="8394700" y="137604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28575</xdr:colOff>
      <xdr:row>31</xdr:row>
      <xdr:rowOff>28575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6371D4FE-6F9C-4A79-BB90-DD090718CC34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D09AC98E-3D36-48B0-BAB9-E8A518495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245EF5F6-A7FB-4D55-849F-D266276BF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3076D9-1A3B-4363-B10A-4B3862B45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A1485DB-35DD-4D6B-A068-D146536BF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8063E4D7-779B-4618-9FFE-6A5B0E2DB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3E3A743C-1E2C-4EA2-AADB-59F389B7DD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931ECA92-813E-4B14-A5A7-AECF833D0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F25DE6A3-F868-4CE6-8DFD-3AB0FF0DF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AB1676E6-0E9D-48C9-A912-E965996DC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5284D2E1-57E4-497D-96BE-B41DD5668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BC04986D-A1C4-4397-863C-90EF25B26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232D2A35-590F-4A8A-AE46-76A37BBBB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C61ABC03-697B-451C-A2B9-E7D71E67D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267DC4EF-33E3-41A1-8DE5-F45E4D1D00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81606604-295A-4754-8985-4161F88F1E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0660C5CC-CC50-410A-A227-7FB474B2E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6703A014-E3D7-4556-B514-127E3D77B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00EF3442-7A40-45AC-9854-34690583E63E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28575</xdr:colOff>
      <xdr:row>46</xdr:row>
      <xdr:rowOff>28575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F866FE17-0E31-4182-9F66-B86CF345E3C4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28575</xdr:colOff>
      <xdr:row>91</xdr:row>
      <xdr:rowOff>28575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3FAA6BC4-D080-461D-B642-7332CAEDFDD1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28575</xdr:colOff>
      <xdr:row>31</xdr:row>
      <xdr:rowOff>28575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07891548-C32A-4F55-AEA3-06E1EA4026A6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E219F4F-A514-4EAB-B885-FADC0C5C5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B80C4D1A-94BA-4631-8D08-575735B6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CEAECA5-AF2A-4A2E-84F2-1ABFA350F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8DD50978-C870-4112-83F8-87B30E444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827AC625-A7D7-4C4B-9A20-BEF6AD1ED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4610CF66-7829-4D0F-A014-6416BA4A8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73DA9C3B-6EDE-4587-9DD2-DDCDA4360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98D5605D-D4D4-44E5-9CAF-EBAA78A3F4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90E399EE-A96C-48E0-AE34-091E2AD36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A0465283-5411-4321-A680-313559A3F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E745FE2E-61AB-4ADC-9A0A-EB27FD54E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5FE466F4-5FB3-4A08-BDE6-78AAE2C4D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379343CA-D320-400F-84B0-04ABEC7F6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FDD79263-9D56-4206-A12D-03080A198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6205BA7D-C2BE-4B1C-B768-97B312AA7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8ED2693D-E4A9-49FB-A733-6AD48989B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D6A8D80E-35FC-461C-ACB4-9A7F69385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13D49B57-E7C4-43CB-898B-99672C56D2E6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28575</xdr:colOff>
      <xdr:row>46</xdr:row>
      <xdr:rowOff>28575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443C9B65-A047-4A5C-8401-946C145C52DA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28575</xdr:colOff>
      <xdr:row>91</xdr:row>
      <xdr:rowOff>28575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0E8A555D-AAE1-4EB5-BAB2-3EC67D39640B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28575</xdr:colOff>
      <xdr:row>31</xdr:row>
      <xdr:rowOff>28575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5D402853-54EF-4F74-9CC0-1EE5FA67B815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6324436F-A52E-41D5-9046-A1B2AD95E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EEB0C757-B15C-4ED3-B386-4A9ECEDBC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94B2DB-FE43-4ACC-9A0A-08DD9D286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9F5315A3-70DB-4A68-B072-7F185420F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E8467F74-8C7E-45EE-8418-11F4D1C8C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11408B40-6327-42EF-A126-F7CF24A0D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E46820BD-7FEC-4B44-BDD6-6BDA2E867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19330FAC-FA02-49E3-BD01-2BE985475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40B58E78-F22D-4591-B230-D6EDB05F6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2BE5A6E5-BE48-4CC9-9916-F71549554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D3EE4B79-157E-4C59-B408-F0015BB74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7A484DBB-AF50-47AE-8D7C-7946219C7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FF80CE57-85B7-4FF4-8163-8B40105AF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4C8B27DE-EF0F-4E53-9446-31689C7B6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D3C1CC26-AE05-49EA-B896-1CCB3DE3C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DC6414EC-C855-455D-A441-B412B21CE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6A9E821E-B2FC-451D-A170-7BB5753DD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A72F6B99-2B2E-42A7-87A4-BA7A3CEC43B3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28575</xdr:colOff>
      <xdr:row>46</xdr:row>
      <xdr:rowOff>28575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519002FA-48F2-49D2-9C0C-F62457277453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28575</xdr:colOff>
      <xdr:row>91</xdr:row>
      <xdr:rowOff>28575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67355021-793C-44D5-B43A-673783556FF1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82D77633-0616-4667-8E25-A385960BF91F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AA43B2F-30CF-48CA-AB43-1E5B4E4B5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F33A0258-6ECF-40CD-A6EA-69A092975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3E954C-DB6B-461F-83D8-261F0CB80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E99F5FA8-FA83-4F4B-8751-5F0CF4BC9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96BF74E4-C706-44AF-9A86-B3B4B46F4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60C880AD-AB13-4CE2-9327-658E6A59D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7D6A850B-5A8D-44F5-90D7-55FBEA332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278512A2-7FAC-4CF4-8179-360C5E615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735B28E-FB33-405A-9598-F62C650713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F7A54BFE-E1FA-41DD-B118-3FA1B9E54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48CCBB1C-2560-4A12-B998-3B051A9AF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3F6A179C-6996-48B2-BBA4-91FA68710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349A3AAE-D4FD-41FA-B209-BB9762C00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82A432CE-AC6F-4848-8B89-406D20EA09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695E6DE1-0D48-4734-8FF0-7616F4AE2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56EC7452-4150-4482-9C71-A0597AC7F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34622FED-A771-45ED-9E0E-E68E07A3C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482DB5FA-3B18-4E0B-90C2-4D2D327E4816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240C9A47-7FA2-474A-B966-FFDF903C1519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ECB2394F-DED9-4454-9CB1-69DACC351F24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BB87EA25-D5B4-4652-8968-FE46BE8FC579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A7EC6D2-87C4-4027-A311-C37FDB0F1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ED5D2F43-747F-40B5-9CE1-AF482E48E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231A1A-E111-411D-A3C9-B1F027143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55DA9980-0647-4122-92A5-E9CAA04B4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1A884A6C-80E5-40B8-B372-B81A4EF3C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D4FA7CAA-7BE0-4B79-9631-5A8FD7758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1A71AA82-8525-4073-AE1F-A212E04AD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38F55B5-995B-4BFF-9772-2C961DCB2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86E01C9A-4D3F-4670-9AEA-18602799C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C2535E11-05FD-4F46-B1C1-F08D76F24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07549389-3B19-4314-9312-80A1DCCE1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075F931F-3025-4D49-B401-1D84E7E54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B18C5980-2EE1-4DE5-A689-42A972C14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9AA68D3D-D94A-432D-BB55-9C701A87A1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C73B3B44-8979-4C86-9138-76D9838F9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95FA54F3-DDB6-4C52-A440-5CCDBDF63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73F7A872-94A8-40AE-8CCE-8C05DA39C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59156010-A8B5-4553-94B4-127EE8E59477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47DA5D8D-8476-493E-BF33-94DE59FBE73F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B2838CA2-EF3C-4939-B467-76B2578E5ED8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00B2629C-0FF9-47A0-951A-FE9D213431DE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A5F36758-6A51-4F72-8AEB-1893D9357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90AA087F-CB16-44BC-AF30-D25F1299C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DF2872-6168-4013-8CFC-CE842D153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38AC9F64-4A18-4182-B538-FBB5FF9A4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1928451E-6868-4744-A406-09FBFE5E2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B7A07422-0286-48B8-BE68-4B239ECDF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BB18F8EF-F764-4BDD-8008-74B48BDCB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C63E295F-844C-4C43-8EE7-B7D643FCB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26373E0C-878C-4A72-9D87-7960F8774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CC7C7718-F715-485C-8D27-AE8A5C577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68206171-48AE-46B5-A454-DF8822C97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5A4EB64B-A1CC-4A1A-8553-BC28E7750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68D83556-DD1C-4E15-BC4A-22881DC9E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1829ACEE-7594-497F-B0E4-D85B27284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381AE7DF-3F83-43D9-B9DA-D66CB7EF6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9E72BB31-F263-47EF-BAD6-B01839BE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14D489B4-C2B7-472D-B1C6-64670248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AE9021EF-57B1-4087-8AAA-93133368E5F1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53748A1D-1AEC-434D-9470-816C15E38352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1BB7345B-5DC3-4A11-BB02-729DD9454713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3A94DEFD-3998-4D7D-A3D9-EEAABD224C27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785D59F-0329-4102-8CC1-85983D3C8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8616F7B-DDEB-49E2-AAAB-787303A8D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C49F694-8C07-4717-8F8A-17C03F476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D7E47D71-C856-41D7-B7B1-C74718ACE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CFA560FE-B46F-4B3F-A7F9-C7D5AA2B0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F402150A-8A23-4F43-97EB-BF30AF391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E36067DC-F94D-4BC7-A871-D5CFE16B4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C56B7301-BCD6-4F21-94D3-297B66C9ED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8DDE678D-0065-4369-B70E-7CAA7ED67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B37E78F7-75D5-45D5-8744-7F1033730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F50726F9-049E-47C5-A796-9FA06EF5A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7C004CC7-08B8-48FE-9982-29BA9A356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168169B5-B87B-46AA-B0BB-13D813F48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7954C26D-0C01-480A-BD77-6C0CAA9437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434E2E30-8536-4A30-B896-098314360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0F861929-0383-4306-93F6-3B0524B00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1C716C6A-6A54-4528-AAB4-7BDF801E2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75BBD06E-B726-4F52-84CC-D27CD31A3D80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B971CCF5-F964-4749-A3A5-EEBD3141EA59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882BE118-A394-44E5-B74D-72A5763F59C2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0278BC8C-488C-452B-ADB4-D53973038799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24C6B23-CC1B-407F-A8D6-5B8EE598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E5550C7-2117-4C73-A061-A8E5E96B7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EB4E348-725D-4508-A112-D7A64B16C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B298B8C3-E2D8-4DD5-9DCD-D32077D9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FEC902EF-3F37-4AF7-BFEC-96FE2A848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3FBBD37D-D4EB-4EDB-A982-E24EE3DCF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E0F6A905-4845-400C-A74A-808687F92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54B9D7BF-8D60-4E0B-8C46-2417D1540C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61DE8B42-476B-4FA1-8246-6AECF9785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06C7594B-DFA2-4FA7-BDAB-294048FD0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43381197-6F62-4944-9B83-9DC88CE2C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96000F4F-DE53-43F9-BA3A-978E2C8DF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9D70C643-A516-4A0E-A6B3-7FDDEE0A9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879E6E7D-2129-4148-B259-BB7D88D28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81C565D8-A3E8-4531-9A01-B18FC61ED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DBAB3968-D1CE-4D58-AEA2-6E9404E12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19C7492A-B5FB-47A1-8167-6B8B8A597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14C6A4BC-7783-4D29-BFC5-9077B9E511D8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FFCD3028-9230-421D-9F6C-A3FE0F9F1B94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A7445DC3-2F83-473D-84CC-589CAE50BBD3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EEE06981-AF02-4BCC-8DAC-F8D89CCD9526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6931782-EF8C-4367-A502-5598B8129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726C391B-3B71-4176-923C-C58408E34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974E41-04D3-4A3C-B6D1-5D4DA727C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45B55F78-CF3E-4E59-9DA6-D4AFD9539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004EC628-7584-4025-ABE4-492D624AF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0988E5CD-2661-41AB-8D6C-F10102969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4CD7CC03-F137-4A06-AF60-1D4806737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57DB563-0325-458A-8E2F-4075893BA1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E62DD6-3ED7-4F7E-9DF0-4FDDC0DC0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44450</xdr:colOff>
      <xdr:row>1</xdr:row>
      <xdr:rowOff>6350</xdr:rowOff>
    </xdr:from>
    <xdr:to>
      <xdr:col>32</xdr:col>
      <xdr:colOff>215900</xdr:colOff>
      <xdr:row>16</xdr:row>
      <xdr:rowOff>63500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2EF3A1B4-C384-442B-994E-5DCD3740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FE7B56BF-DFE7-4F1D-B1FD-6BB19ABE6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FF1B4864-959D-464B-A525-AECE81E78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3F540DB8-1C01-4CD1-9D54-21080EC7A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BA29FF75-2D33-4F1C-BBDE-1F3942934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D63B2100-1689-4EF0-8DC4-E37B1811F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6F8102CA-E1FC-4285-B319-CB5F06D17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A1040FF2-C786-49B9-870E-B4B82200C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E784F3FF-F64A-48F2-B419-CCCD508F1C8A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F26DE107-D2E0-4856-A285-3F912B3B723F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E60F2FD6-5A1C-4CA6-A88E-BE4413D4C4E5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31750</xdr:colOff>
      <xdr:row>25</xdr:row>
      <xdr:rowOff>0</xdr:rowOff>
    </xdr:from>
    <xdr:to>
      <xdr:col>17</xdr:col>
      <xdr:colOff>25400</xdr:colOff>
      <xdr:row>31</xdr:row>
      <xdr:rowOff>25400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FE55D80A-8B70-4E31-8626-57C4AB78A421}"/>
            </a:ext>
          </a:extLst>
        </xdr:cNvPr>
        <xdr:cNvSpPr txBox="1">
          <a:spLocks noChangeArrowheads="1"/>
        </xdr:cNvSpPr>
      </xdr:nvSpPr>
      <xdr:spPr bwMode="auto">
        <a:xfrm>
          <a:off x="8553450" y="4235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120650</xdr:colOff>
      <xdr:row>1</xdr:row>
      <xdr:rowOff>0</xdr:rowOff>
    </xdr:from>
    <xdr:to>
      <xdr:col>21</xdr:col>
      <xdr:colOff>393700</xdr:colOff>
      <xdr:row>16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9CF2D60-AAB0-452D-B5D0-BCA476336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63500</xdr:colOff>
      <xdr:row>0</xdr:row>
      <xdr:rowOff>146050</xdr:rowOff>
    </xdr:from>
    <xdr:to>
      <xdr:col>27</xdr:col>
      <xdr:colOff>12700</xdr:colOff>
      <xdr:row>16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17D53FA-48DC-4C3A-A899-3DFF7555A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</xdr:colOff>
      <xdr:row>35</xdr:row>
      <xdr:rowOff>69850</xdr:rowOff>
    </xdr:from>
    <xdr:to>
      <xdr:col>26</xdr:col>
      <xdr:colOff>400050</xdr:colOff>
      <xdr:row>52</xdr:row>
      <xdr:rowOff>12700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DD32D4-F21B-47D0-951B-DECF9B54C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69850</xdr:colOff>
      <xdr:row>52</xdr:row>
      <xdr:rowOff>101600</xdr:rowOff>
    </xdr:from>
    <xdr:to>
      <xdr:col>26</xdr:col>
      <xdr:colOff>400050</xdr:colOff>
      <xdr:row>68</xdr:row>
      <xdr:rowOff>57150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2A54B3F2-A148-4C6E-8299-91F5178F8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101600</xdr:colOff>
      <xdr:row>69</xdr:row>
      <xdr:rowOff>6350</xdr:rowOff>
    </xdr:from>
    <xdr:to>
      <xdr:col>21</xdr:col>
      <xdr:colOff>393700</xdr:colOff>
      <xdr:row>86</xdr:row>
      <xdr:rowOff>95250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185D9A24-40CB-4344-905E-C03F54A42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120650</xdr:colOff>
      <xdr:row>17</xdr:row>
      <xdr:rowOff>57150</xdr:rowOff>
    </xdr:from>
    <xdr:to>
      <xdr:col>21</xdr:col>
      <xdr:colOff>400050</xdr:colOff>
      <xdr:row>34</xdr:row>
      <xdr:rowOff>95250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38171D49-0DDA-4834-997D-AC12B0E43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69850</xdr:colOff>
      <xdr:row>17</xdr:row>
      <xdr:rowOff>57150</xdr:rowOff>
    </xdr:from>
    <xdr:to>
      <xdr:col>26</xdr:col>
      <xdr:colOff>393700</xdr:colOff>
      <xdr:row>34</xdr:row>
      <xdr:rowOff>101600</xdr:rowOff>
    </xdr:to>
    <xdr:graphicFrame macro="">
      <xdr:nvGraphicFramePr>
        <xdr:cNvPr id="9" name="Chart 7">
          <a:extLst>
            <a:ext uri="{FF2B5EF4-FFF2-40B4-BE49-F238E27FC236}">
              <a16:creationId xmlns:a16="http://schemas.microsoft.com/office/drawing/2014/main" id="{5DE43C68-285F-4322-BB53-23BA25C45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101600</xdr:colOff>
      <xdr:row>35</xdr:row>
      <xdr:rowOff>57150</xdr:rowOff>
    </xdr:from>
    <xdr:to>
      <xdr:col>21</xdr:col>
      <xdr:colOff>393700</xdr:colOff>
      <xdr:row>52</xdr:row>
      <xdr:rowOff>19050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365653BD-2F8B-4FE6-A35B-5AAA3ABD4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</xdr:colOff>
      <xdr:row>53</xdr:row>
      <xdr:rowOff>0</xdr:rowOff>
    </xdr:from>
    <xdr:to>
      <xdr:col>22</xdr:col>
      <xdr:colOff>0</xdr:colOff>
      <xdr:row>68</xdr:row>
      <xdr:rowOff>57150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9CC14BAA-40CD-4312-A6DC-2F9B0D446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196850</xdr:colOff>
      <xdr:row>1</xdr:row>
      <xdr:rowOff>19050</xdr:rowOff>
    </xdr:from>
    <xdr:to>
      <xdr:col>32</xdr:col>
      <xdr:colOff>368300</xdr:colOff>
      <xdr:row>16</xdr:row>
      <xdr:rowOff>76200</xdr:rowOff>
    </xdr:to>
    <xdr:graphicFrame macro="">
      <xdr:nvGraphicFramePr>
        <xdr:cNvPr id="12" name="Chart 10">
          <a:extLst>
            <a:ext uri="{FF2B5EF4-FFF2-40B4-BE49-F238E27FC236}">
              <a16:creationId xmlns:a16="http://schemas.microsoft.com/office/drawing/2014/main" id="{AA8F7E5C-A9B3-4003-8C04-A001D6938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6350</xdr:rowOff>
    </xdr:from>
    <xdr:to>
      <xdr:col>39</xdr:col>
      <xdr:colOff>120650</xdr:colOff>
      <xdr:row>16</xdr:row>
      <xdr:rowOff>69850</xdr:rowOff>
    </xdr:to>
    <xdr:graphicFrame macro="">
      <xdr:nvGraphicFramePr>
        <xdr:cNvPr id="13" name="Chart 11">
          <a:extLst>
            <a:ext uri="{FF2B5EF4-FFF2-40B4-BE49-F238E27FC236}">
              <a16:creationId xmlns:a16="http://schemas.microsoft.com/office/drawing/2014/main" id="{C43F22F0-7BCA-4AB3-B3AD-80426A4F1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44450</xdr:colOff>
      <xdr:row>17</xdr:row>
      <xdr:rowOff>69850</xdr:rowOff>
    </xdr:from>
    <xdr:to>
      <xdr:col>32</xdr:col>
      <xdr:colOff>215900</xdr:colOff>
      <xdr:row>35</xdr:row>
      <xdr:rowOff>6350</xdr:rowOff>
    </xdr:to>
    <xdr:graphicFrame macro="">
      <xdr:nvGraphicFramePr>
        <xdr:cNvPr id="14" name="Chart 12">
          <a:extLst>
            <a:ext uri="{FF2B5EF4-FFF2-40B4-BE49-F238E27FC236}">
              <a16:creationId xmlns:a16="http://schemas.microsoft.com/office/drawing/2014/main" id="{7E5EC7E6-32A2-4292-A92D-8057E00D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69850</xdr:rowOff>
    </xdr:from>
    <xdr:to>
      <xdr:col>39</xdr:col>
      <xdr:colOff>101600</xdr:colOff>
      <xdr:row>35</xdr:row>
      <xdr:rowOff>19050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045265A2-7F1D-4ACD-BE69-80D6393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44450</xdr:colOff>
      <xdr:row>35</xdr:row>
      <xdr:rowOff>76200</xdr:rowOff>
    </xdr:from>
    <xdr:to>
      <xdr:col>32</xdr:col>
      <xdr:colOff>209550</xdr:colOff>
      <xdr:row>52</xdr:row>
      <xdr:rowOff>19050</xdr:rowOff>
    </xdr:to>
    <xdr:graphicFrame macro="">
      <xdr:nvGraphicFramePr>
        <xdr:cNvPr id="16" name="Chart 14">
          <a:extLst>
            <a:ext uri="{FF2B5EF4-FFF2-40B4-BE49-F238E27FC236}">
              <a16:creationId xmlns:a16="http://schemas.microsoft.com/office/drawing/2014/main" id="{FD9DD5BC-A52D-4BB3-B4C5-76A83C2BC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44450</xdr:colOff>
      <xdr:row>52</xdr:row>
      <xdr:rowOff>95250</xdr:rowOff>
    </xdr:from>
    <xdr:to>
      <xdr:col>32</xdr:col>
      <xdr:colOff>222250</xdr:colOff>
      <xdr:row>68</xdr:row>
      <xdr:rowOff>57150</xdr:rowOff>
    </xdr:to>
    <xdr:graphicFrame macro="">
      <xdr:nvGraphicFramePr>
        <xdr:cNvPr id="17" name="Chart 15">
          <a:extLst>
            <a:ext uri="{FF2B5EF4-FFF2-40B4-BE49-F238E27FC236}">
              <a16:creationId xmlns:a16="http://schemas.microsoft.com/office/drawing/2014/main" id="{4EAD8E02-2663-4EFA-82CE-1238329A3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95250</xdr:rowOff>
    </xdr:from>
    <xdr:to>
      <xdr:col>39</xdr:col>
      <xdr:colOff>95250</xdr:colOff>
      <xdr:row>52</xdr:row>
      <xdr:rowOff>19050</xdr:rowOff>
    </xdr:to>
    <xdr:graphicFrame macro="">
      <xdr:nvGraphicFramePr>
        <xdr:cNvPr id="18" name="Chart 16">
          <a:extLst>
            <a:ext uri="{FF2B5EF4-FFF2-40B4-BE49-F238E27FC236}">
              <a16:creationId xmlns:a16="http://schemas.microsoft.com/office/drawing/2014/main" id="{9F1A6CDC-FEDF-4671-AEB6-708B4D18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53</xdr:row>
      <xdr:rowOff>6350</xdr:rowOff>
    </xdr:from>
    <xdr:to>
      <xdr:col>39</xdr:col>
      <xdr:colOff>95250</xdr:colOff>
      <xdr:row>68</xdr:row>
      <xdr:rowOff>69850</xdr:rowOff>
    </xdr:to>
    <xdr:graphicFrame macro="">
      <xdr:nvGraphicFramePr>
        <xdr:cNvPr id="19" name="Chart 17">
          <a:extLst>
            <a:ext uri="{FF2B5EF4-FFF2-40B4-BE49-F238E27FC236}">
              <a16:creationId xmlns:a16="http://schemas.microsoft.com/office/drawing/2014/main" id="{BACB12D9-FCBA-47D9-89B3-1B823F3B8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20" name="Text Box 21">
          <a:extLst>
            <a:ext uri="{FF2B5EF4-FFF2-40B4-BE49-F238E27FC236}">
              <a16:creationId xmlns:a16="http://schemas.microsoft.com/office/drawing/2014/main" id="{9BC92896-C9BF-41D0-A415-7F15B36A5265}"/>
            </a:ext>
          </a:extLst>
        </xdr:cNvPr>
        <xdr:cNvSpPr txBox="1">
          <a:spLocks noChangeArrowheads="1"/>
        </xdr:cNvSpPr>
      </xdr:nvSpPr>
      <xdr:spPr bwMode="auto">
        <a:xfrm>
          <a:off x="8553450" y="20935950"/>
          <a:ext cx="10737850" cy="13589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25400</xdr:colOff>
      <xdr:row>46</xdr:row>
      <xdr:rowOff>25400</xdr:rowOff>
    </xdr:to>
    <xdr:sp macro="" textlink="">
      <xdr:nvSpPr>
        <xdr:cNvPr id="21" name="Text Box 22">
          <a:extLst>
            <a:ext uri="{FF2B5EF4-FFF2-40B4-BE49-F238E27FC236}">
              <a16:creationId xmlns:a16="http://schemas.microsoft.com/office/drawing/2014/main" id="{5A2C4EBA-B707-4C21-BF0E-F668202923F8}"/>
            </a:ext>
          </a:extLst>
        </xdr:cNvPr>
        <xdr:cNvSpPr txBox="1">
          <a:spLocks noChangeArrowheads="1"/>
        </xdr:cNvSpPr>
      </xdr:nvSpPr>
      <xdr:spPr bwMode="auto">
        <a:xfrm>
          <a:off x="8553450" y="661670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25400</xdr:colOff>
      <xdr:row>91</xdr:row>
      <xdr:rowOff>25400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2142B49E-A362-410A-B79C-D2A36740F788}"/>
            </a:ext>
          </a:extLst>
        </xdr:cNvPr>
        <xdr:cNvSpPr txBox="1">
          <a:spLocks noChangeArrowheads="1"/>
        </xdr:cNvSpPr>
      </xdr:nvSpPr>
      <xdr:spPr bwMode="auto">
        <a:xfrm>
          <a:off x="8553450" y="13760450"/>
          <a:ext cx="606425" cy="981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0.4981</cdr:x>
      <cdr:y>0.49552</cdr:y>
    </cdr:from>
    <cdr:to>
      <cdr:x>0.55107</cdr:x>
      <cdr:y>0.55325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BD2C7C19-03C4-2EE5-16E5-466EC114D6B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5302" y="874747"/>
          <a:ext cx="107973" cy="1019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50800</xdr:colOff>
      <xdr:row>93</xdr:row>
      <xdr:rowOff>6350</xdr:rowOff>
    </xdr:from>
    <xdr:to>
      <xdr:col>45</xdr:col>
      <xdr:colOff>513263</xdr:colOff>
      <xdr:row>115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ACD7B-7D28-4EBD-8C1A-2D3F94CDF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69850</xdr:colOff>
      <xdr:row>70</xdr:row>
      <xdr:rowOff>44450</xdr:rowOff>
    </xdr:from>
    <xdr:to>
      <xdr:col>45</xdr:col>
      <xdr:colOff>474265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3F981F-B1E6-4DFC-AD28-F67E6D46D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273050</xdr:colOff>
      <xdr:row>318</xdr:row>
      <xdr:rowOff>88900</xdr:rowOff>
    </xdr:from>
    <xdr:to>
      <xdr:col>28</xdr:col>
      <xdr:colOff>336427</xdr:colOff>
      <xdr:row>340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309321-8C7F-4435-BE28-1F481C57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38100</xdr:colOff>
      <xdr:row>342</xdr:row>
      <xdr:rowOff>0</xdr:rowOff>
    </xdr:from>
    <xdr:to>
      <xdr:col>27</xdr:col>
      <xdr:colOff>596900</xdr:colOff>
      <xdr:row>363</xdr:row>
      <xdr:rowOff>93428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2EE7E2-94E4-4F09-BE4D-96A5572E99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0</xdr:row>
      <xdr:rowOff>88900</xdr:rowOff>
    </xdr:from>
    <xdr:to>
      <xdr:col>21</xdr:col>
      <xdr:colOff>311150</xdr:colOff>
      <xdr:row>16</xdr:row>
      <xdr:rowOff>69850</xdr:rowOff>
    </xdr:to>
    <xdr:graphicFrame macro="">
      <xdr:nvGraphicFramePr>
        <xdr:cNvPr id="34817" name="Chart 1">
          <a:extLst>
            <a:ext uri="{FF2B5EF4-FFF2-40B4-BE49-F238E27FC236}">
              <a16:creationId xmlns:a16="http://schemas.microsoft.com/office/drawing/2014/main" id="{828BFFEB-F9F8-FCFF-95C6-D14A6243D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6350</xdr:colOff>
      <xdr:row>0</xdr:row>
      <xdr:rowOff>101600</xdr:rowOff>
    </xdr:from>
    <xdr:to>
      <xdr:col>26</xdr:col>
      <xdr:colOff>361950</xdr:colOff>
      <xdr:row>16</xdr:row>
      <xdr:rowOff>69850</xdr:rowOff>
    </xdr:to>
    <xdr:graphicFrame macro="">
      <xdr:nvGraphicFramePr>
        <xdr:cNvPr id="34818" name="Chart 2">
          <a:extLst>
            <a:ext uri="{FF2B5EF4-FFF2-40B4-BE49-F238E27FC236}">
              <a16:creationId xmlns:a16="http://schemas.microsoft.com/office/drawing/2014/main" id="{272BE2E6-7400-E08A-2FBF-90C62BEBD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387350</xdr:colOff>
      <xdr:row>35</xdr:row>
      <xdr:rowOff>0</xdr:rowOff>
    </xdr:from>
    <xdr:to>
      <xdr:col>26</xdr:col>
      <xdr:colOff>336550</xdr:colOff>
      <xdr:row>51</xdr:row>
      <xdr:rowOff>50800</xdr:rowOff>
    </xdr:to>
    <xdr:graphicFrame macro="">
      <xdr:nvGraphicFramePr>
        <xdr:cNvPr id="34819" name="Chart 3">
          <a:extLst>
            <a:ext uri="{FF2B5EF4-FFF2-40B4-BE49-F238E27FC236}">
              <a16:creationId xmlns:a16="http://schemas.microsoft.com/office/drawing/2014/main" id="{1D1C5318-86E1-61AE-1EAE-ECD257106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400050</xdr:colOff>
      <xdr:row>51</xdr:row>
      <xdr:rowOff>101600</xdr:rowOff>
    </xdr:from>
    <xdr:to>
      <xdr:col>26</xdr:col>
      <xdr:colOff>349250</xdr:colOff>
      <xdr:row>67</xdr:row>
      <xdr:rowOff>69850</xdr:rowOff>
    </xdr:to>
    <xdr:graphicFrame macro="">
      <xdr:nvGraphicFramePr>
        <xdr:cNvPr id="34820" name="Chart 4">
          <a:extLst>
            <a:ext uri="{FF2B5EF4-FFF2-40B4-BE49-F238E27FC236}">
              <a16:creationId xmlns:a16="http://schemas.microsoft.com/office/drawing/2014/main" id="{B817EF46-ABFF-90C0-31A5-2722E7BF6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38100</xdr:colOff>
      <xdr:row>68</xdr:row>
      <xdr:rowOff>101600</xdr:rowOff>
    </xdr:from>
    <xdr:to>
      <xdr:col>21</xdr:col>
      <xdr:colOff>330200</xdr:colOff>
      <xdr:row>86</xdr:row>
      <xdr:rowOff>82550</xdr:rowOff>
    </xdr:to>
    <xdr:graphicFrame macro="">
      <xdr:nvGraphicFramePr>
        <xdr:cNvPr id="34821" name="Chart 5">
          <a:extLst>
            <a:ext uri="{FF2B5EF4-FFF2-40B4-BE49-F238E27FC236}">
              <a16:creationId xmlns:a16="http://schemas.microsoft.com/office/drawing/2014/main" id="{135876D6-CA79-17B1-5DCB-08E0AAA8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44450</xdr:colOff>
      <xdr:row>16</xdr:row>
      <xdr:rowOff>95250</xdr:rowOff>
    </xdr:from>
    <xdr:to>
      <xdr:col>21</xdr:col>
      <xdr:colOff>323850</xdr:colOff>
      <xdr:row>34</xdr:row>
      <xdr:rowOff>25400</xdr:rowOff>
    </xdr:to>
    <xdr:graphicFrame macro="">
      <xdr:nvGraphicFramePr>
        <xdr:cNvPr id="34822" name="Chart 6">
          <a:extLst>
            <a:ext uri="{FF2B5EF4-FFF2-40B4-BE49-F238E27FC236}">
              <a16:creationId xmlns:a16="http://schemas.microsoft.com/office/drawing/2014/main" id="{24E4F999-315A-9605-8F04-0CCF065DA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17</xdr:row>
      <xdr:rowOff>0</xdr:rowOff>
    </xdr:from>
    <xdr:to>
      <xdr:col>26</xdr:col>
      <xdr:colOff>323850</xdr:colOff>
      <xdr:row>34</xdr:row>
      <xdr:rowOff>44450</xdr:rowOff>
    </xdr:to>
    <xdr:graphicFrame macro="">
      <xdr:nvGraphicFramePr>
        <xdr:cNvPr id="34823" name="Chart 7">
          <a:extLst>
            <a:ext uri="{FF2B5EF4-FFF2-40B4-BE49-F238E27FC236}">
              <a16:creationId xmlns:a16="http://schemas.microsoft.com/office/drawing/2014/main" id="{A242CDD3-E43D-A773-8D23-2BDCA45AE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31750</xdr:colOff>
      <xdr:row>34</xdr:row>
      <xdr:rowOff>57150</xdr:rowOff>
    </xdr:from>
    <xdr:to>
      <xdr:col>21</xdr:col>
      <xdr:colOff>323850</xdr:colOff>
      <xdr:row>51</xdr:row>
      <xdr:rowOff>19050</xdr:rowOff>
    </xdr:to>
    <xdr:graphicFrame macro="">
      <xdr:nvGraphicFramePr>
        <xdr:cNvPr id="34824" name="Chart 8">
          <a:extLst>
            <a:ext uri="{FF2B5EF4-FFF2-40B4-BE49-F238E27FC236}">
              <a16:creationId xmlns:a16="http://schemas.microsoft.com/office/drawing/2014/main" id="{06F2A2B5-51FC-B606-C250-8AF706486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38100</xdr:colOff>
      <xdr:row>51</xdr:row>
      <xdr:rowOff>88900</xdr:rowOff>
    </xdr:from>
    <xdr:to>
      <xdr:col>21</xdr:col>
      <xdr:colOff>336550</xdr:colOff>
      <xdr:row>67</xdr:row>
      <xdr:rowOff>63500</xdr:rowOff>
    </xdr:to>
    <xdr:graphicFrame macro="">
      <xdr:nvGraphicFramePr>
        <xdr:cNvPr id="34825" name="Chart 9">
          <a:extLst>
            <a:ext uri="{FF2B5EF4-FFF2-40B4-BE49-F238E27FC236}">
              <a16:creationId xmlns:a16="http://schemas.microsoft.com/office/drawing/2014/main" id="{EEBC566A-49DB-B512-24C6-00C524281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82550</xdr:colOff>
      <xdr:row>1</xdr:row>
      <xdr:rowOff>0</xdr:rowOff>
    </xdr:from>
    <xdr:to>
      <xdr:col>32</xdr:col>
      <xdr:colOff>254000</xdr:colOff>
      <xdr:row>16</xdr:row>
      <xdr:rowOff>57150</xdr:rowOff>
    </xdr:to>
    <xdr:graphicFrame macro="">
      <xdr:nvGraphicFramePr>
        <xdr:cNvPr id="34826" name="Chart 10">
          <a:extLst>
            <a:ext uri="{FF2B5EF4-FFF2-40B4-BE49-F238E27FC236}">
              <a16:creationId xmlns:a16="http://schemas.microsoft.com/office/drawing/2014/main" id="{D057B129-69CB-7EB1-C1E6-B28B73B93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0</xdr:rowOff>
    </xdr:from>
    <xdr:to>
      <xdr:col>39</xdr:col>
      <xdr:colOff>0</xdr:colOff>
      <xdr:row>16</xdr:row>
      <xdr:rowOff>19050</xdr:rowOff>
    </xdr:to>
    <xdr:graphicFrame macro="">
      <xdr:nvGraphicFramePr>
        <xdr:cNvPr id="34827" name="Chart 11">
          <a:extLst>
            <a:ext uri="{FF2B5EF4-FFF2-40B4-BE49-F238E27FC236}">
              <a16:creationId xmlns:a16="http://schemas.microsoft.com/office/drawing/2014/main" id="{F418C52D-8739-4BED-24A2-C1FBADD8A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69850</xdr:colOff>
      <xdr:row>17</xdr:row>
      <xdr:rowOff>0</xdr:rowOff>
    </xdr:from>
    <xdr:to>
      <xdr:col>32</xdr:col>
      <xdr:colOff>247650</xdr:colOff>
      <xdr:row>34</xdr:row>
      <xdr:rowOff>19050</xdr:rowOff>
    </xdr:to>
    <xdr:graphicFrame macro="">
      <xdr:nvGraphicFramePr>
        <xdr:cNvPr id="34828" name="Chart 12">
          <a:extLst>
            <a:ext uri="{FF2B5EF4-FFF2-40B4-BE49-F238E27FC236}">
              <a16:creationId xmlns:a16="http://schemas.microsoft.com/office/drawing/2014/main" id="{5F215A38-D61F-C4C6-2E6E-C649FC7AD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0</xdr:rowOff>
    </xdr:from>
    <xdr:to>
      <xdr:col>39</xdr:col>
      <xdr:colOff>0</xdr:colOff>
      <xdr:row>34</xdr:row>
      <xdr:rowOff>0</xdr:rowOff>
    </xdr:to>
    <xdr:graphicFrame macro="">
      <xdr:nvGraphicFramePr>
        <xdr:cNvPr id="34829" name="Chart 13">
          <a:extLst>
            <a:ext uri="{FF2B5EF4-FFF2-40B4-BE49-F238E27FC236}">
              <a16:creationId xmlns:a16="http://schemas.microsoft.com/office/drawing/2014/main" id="{918D3C37-83B7-C971-747E-C5E07CC30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69850</xdr:colOff>
      <xdr:row>35</xdr:row>
      <xdr:rowOff>0</xdr:rowOff>
    </xdr:from>
    <xdr:to>
      <xdr:col>32</xdr:col>
      <xdr:colOff>234950</xdr:colOff>
      <xdr:row>51</xdr:row>
      <xdr:rowOff>44450</xdr:rowOff>
    </xdr:to>
    <xdr:graphicFrame macro="">
      <xdr:nvGraphicFramePr>
        <xdr:cNvPr id="34830" name="Chart 14">
          <a:extLst>
            <a:ext uri="{FF2B5EF4-FFF2-40B4-BE49-F238E27FC236}">
              <a16:creationId xmlns:a16="http://schemas.microsoft.com/office/drawing/2014/main" id="{17A95EEC-DA8B-0485-7F97-E99C2850B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76200</xdr:colOff>
      <xdr:row>52</xdr:row>
      <xdr:rowOff>0</xdr:rowOff>
    </xdr:from>
    <xdr:to>
      <xdr:col>32</xdr:col>
      <xdr:colOff>247650</xdr:colOff>
      <xdr:row>67</xdr:row>
      <xdr:rowOff>57150</xdr:rowOff>
    </xdr:to>
    <xdr:graphicFrame macro="">
      <xdr:nvGraphicFramePr>
        <xdr:cNvPr id="34831" name="Chart 15">
          <a:extLst>
            <a:ext uri="{FF2B5EF4-FFF2-40B4-BE49-F238E27FC236}">
              <a16:creationId xmlns:a16="http://schemas.microsoft.com/office/drawing/2014/main" id="{118811B5-459D-E3CF-3819-AFA54C141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6350</xdr:colOff>
      <xdr:row>35</xdr:row>
      <xdr:rowOff>6350</xdr:rowOff>
    </xdr:from>
    <xdr:to>
      <xdr:col>39</xdr:col>
      <xdr:colOff>12700</xdr:colOff>
      <xdr:row>51</xdr:row>
      <xdr:rowOff>6350</xdr:rowOff>
    </xdr:to>
    <xdr:graphicFrame macro="">
      <xdr:nvGraphicFramePr>
        <xdr:cNvPr id="34832" name="Chart 16">
          <a:extLst>
            <a:ext uri="{FF2B5EF4-FFF2-40B4-BE49-F238E27FC236}">
              <a16:creationId xmlns:a16="http://schemas.microsoft.com/office/drawing/2014/main" id="{29326047-FF4F-6900-C780-6D154AA8D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6350</xdr:colOff>
      <xdr:row>52</xdr:row>
      <xdr:rowOff>6350</xdr:rowOff>
    </xdr:from>
    <xdr:to>
      <xdr:col>39</xdr:col>
      <xdr:colOff>19050</xdr:colOff>
      <xdr:row>67</xdr:row>
      <xdr:rowOff>57150</xdr:rowOff>
    </xdr:to>
    <xdr:graphicFrame macro="">
      <xdr:nvGraphicFramePr>
        <xdr:cNvPr id="34833" name="Chart 17">
          <a:extLst>
            <a:ext uri="{FF2B5EF4-FFF2-40B4-BE49-F238E27FC236}">
              <a16:creationId xmlns:a16="http://schemas.microsoft.com/office/drawing/2014/main" id="{E173C621-CDF7-61FE-D20A-C425212D1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16</xdr:col>
      <xdr:colOff>31750</xdr:colOff>
      <xdr:row>25</xdr:row>
      <xdr:rowOff>0</xdr:rowOff>
    </xdr:from>
    <xdr:to>
      <xdr:col>17</xdr:col>
      <xdr:colOff>28575</xdr:colOff>
      <xdr:row>31</xdr:row>
      <xdr:rowOff>28575</xdr:rowOff>
    </xdr:to>
    <xdr:sp macro="" textlink="">
      <xdr:nvSpPr>
        <xdr:cNvPr id="34834" name="Text Box 18">
          <a:extLst>
            <a:ext uri="{FF2B5EF4-FFF2-40B4-BE49-F238E27FC236}">
              <a16:creationId xmlns:a16="http://schemas.microsoft.com/office/drawing/2014/main" id="{FF5DF426-EAFD-E568-7B0A-85588E56C0BF}"/>
            </a:ext>
          </a:extLst>
        </xdr:cNvPr>
        <xdr:cNvSpPr txBox="1">
          <a:spLocks noChangeArrowheads="1"/>
        </xdr:cNvSpPr>
      </xdr:nvSpPr>
      <xdr:spPr bwMode="auto">
        <a:xfrm>
          <a:off x="8312150" y="42354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oneCellAnchor>
    <xdr:from>
      <xdr:col>16</xdr:col>
      <xdr:colOff>31750</xdr:colOff>
      <xdr:row>130</xdr:row>
      <xdr:rowOff>31750</xdr:rowOff>
    </xdr:from>
    <xdr:ext cx="10737850" cy="1358900"/>
    <xdr:sp macro="" textlink="">
      <xdr:nvSpPr>
        <xdr:cNvPr id="34835" name="Text Box 19">
          <a:extLst>
            <a:ext uri="{FF2B5EF4-FFF2-40B4-BE49-F238E27FC236}">
              <a16:creationId xmlns:a16="http://schemas.microsoft.com/office/drawing/2014/main" id="{3DBF237F-09F1-2A0E-476F-55CDC578C442}"/>
            </a:ext>
          </a:extLst>
        </xdr:cNvPr>
        <xdr:cNvSpPr txBox="1">
          <a:spLocks noChangeArrowheads="1"/>
        </xdr:cNvSpPr>
      </xdr:nvSpPr>
      <xdr:spPr bwMode="auto">
        <a:xfrm>
          <a:off x="8312150" y="20935950"/>
          <a:ext cx="10731500" cy="1308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-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31750</xdr:colOff>
      <xdr:row>40</xdr:row>
      <xdr:rowOff>0</xdr:rowOff>
    </xdr:from>
    <xdr:to>
      <xdr:col>17</xdr:col>
      <xdr:colOff>28575</xdr:colOff>
      <xdr:row>46</xdr:row>
      <xdr:rowOff>28575</xdr:rowOff>
    </xdr:to>
    <xdr:sp macro="" textlink="">
      <xdr:nvSpPr>
        <xdr:cNvPr id="34836" name="Text Box 20">
          <a:extLst>
            <a:ext uri="{FF2B5EF4-FFF2-40B4-BE49-F238E27FC236}">
              <a16:creationId xmlns:a16="http://schemas.microsoft.com/office/drawing/2014/main" id="{7B454CE4-B3B4-1B3B-FD4B-D2A5D0922EFD}"/>
            </a:ext>
          </a:extLst>
        </xdr:cNvPr>
        <xdr:cNvSpPr txBox="1">
          <a:spLocks noChangeArrowheads="1"/>
        </xdr:cNvSpPr>
      </xdr:nvSpPr>
      <xdr:spPr bwMode="auto">
        <a:xfrm>
          <a:off x="8312150" y="66167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31750</xdr:colOff>
      <xdr:row>85</xdr:row>
      <xdr:rowOff>0</xdr:rowOff>
    </xdr:from>
    <xdr:to>
      <xdr:col>17</xdr:col>
      <xdr:colOff>28575</xdr:colOff>
      <xdr:row>91</xdr:row>
      <xdr:rowOff>28575</xdr:rowOff>
    </xdr:to>
    <xdr:sp macro="" textlink="">
      <xdr:nvSpPr>
        <xdr:cNvPr id="34837" name="Text Box 21">
          <a:extLst>
            <a:ext uri="{FF2B5EF4-FFF2-40B4-BE49-F238E27FC236}">
              <a16:creationId xmlns:a16="http://schemas.microsoft.com/office/drawing/2014/main" id="{6BB30C3B-6CDD-61CC-2D49-75604D558A2D}"/>
            </a:ext>
          </a:extLst>
        </xdr:cNvPr>
        <xdr:cNvSpPr txBox="1">
          <a:spLocks noChangeArrowheads="1"/>
        </xdr:cNvSpPr>
      </xdr:nvSpPr>
      <xdr:spPr bwMode="auto">
        <a:xfrm>
          <a:off x="8312150" y="137604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0.468</cdr:x>
      <cdr:y>0.50471</cdr:y>
    </cdr:from>
    <cdr:to>
      <cdr:x>0.52583</cdr:x>
      <cdr:y>0.56307</cdr:y>
    </cdr:to>
    <cdr:sp macro="" textlink="">
      <cdr:nvSpPr>
        <cdr:cNvPr id="35841" name="Text Box 1">
          <a:extLst xmlns:a="http://schemas.openxmlformats.org/drawingml/2006/main">
            <a:ext uri="{FF2B5EF4-FFF2-40B4-BE49-F238E27FC236}">
              <a16:creationId xmlns:a16="http://schemas.microsoft.com/office/drawing/2014/main" id="{29ED3336-50B0-2249-D208-2B055EE6EFA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15321" y="874935"/>
          <a:ext cx="113106" cy="101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31750</xdr:colOff>
      <xdr:row>25</xdr:row>
      <xdr:rowOff>0</xdr:rowOff>
    </xdr:from>
    <xdr:to>
      <xdr:col>18</xdr:col>
      <xdr:colOff>28575</xdr:colOff>
      <xdr:row>31</xdr:row>
      <xdr:rowOff>28575</xdr:rowOff>
    </xdr:to>
    <xdr:sp macro="" textlink="">
      <xdr:nvSpPr>
        <xdr:cNvPr id="20481" name="Text Box 1">
          <a:extLst>
            <a:ext uri="{FF2B5EF4-FFF2-40B4-BE49-F238E27FC236}">
              <a16:creationId xmlns:a16="http://schemas.microsoft.com/office/drawing/2014/main" id="{D9840BA2-3A62-8160-8EB7-9E595AA50F2F}"/>
            </a:ext>
          </a:extLst>
        </xdr:cNvPr>
        <xdr:cNvSpPr txBox="1">
          <a:spLocks noChangeArrowheads="1"/>
        </xdr:cNvSpPr>
      </xdr:nvSpPr>
      <xdr:spPr bwMode="auto">
        <a:xfrm>
          <a:off x="9436100" y="40767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18</xdr:col>
      <xdr:colOff>133350</xdr:colOff>
      <xdr:row>1</xdr:row>
      <xdr:rowOff>6350</xdr:rowOff>
    </xdr:from>
    <xdr:to>
      <xdr:col>23</xdr:col>
      <xdr:colOff>0</xdr:colOff>
      <xdr:row>16</xdr:row>
      <xdr:rowOff>95250</xdr:rowOff>
    </xdr:to>
    <xdr:graphicFrame macro="">
      <xdr:nvGraphicFramePr>
        <xdr:cNvPr id="20482" name="Chart 2">
          <a:extLst>
            <a:ext uri="{FF2B5EF4-FFF2-40B4-BE49-F238E27FC236}">
              <a16:creationId xmlns:a16="http://schemas.microsoft.com/office/drawing/2014/main" id="{AA5ABF28-F07D-3863-C860-4C2DB4145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50800</xdr:colOff>
      <xdr:row>1</xdr:row>
      <xdr:rowOff>0</xdr:rowOff>
    </xdr:from>
    <xdr:to>
      <xdr:col>28</xdr:col>
      <xdr:colOff>0</xdr:colOff>
      <xdr:row>16</xdr:row>
      <xdr:rowOff>76200</xdr:rowOff>
    </xdr:to>
    <xdr:graphicFrame macro="">
      <xdr:nvGraphicFramePr>
        <xdr:cNvPr id="20483" name="Chart 3">
          <a:extLst>
            <a:ext uri="{FF2B5EF4-FFF2-40B4-BE49-F238E27FC236}">
              <a16:creationId xmlns:a16="http://schemas.microsoft.com/office/drawing/2014/main" id="{B22A1B7B-D3A9-2216-0D8E-8F9D904C9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57150</xdr:colOff>
      <xdr:row>35</xdr:row>
      <xdr:rowOff>69850</xdr:rowOff>
    </xdr:from>
    <xdr:to>
      <xdr:col>27</xdr:col>
      <xdr:colOff>400050</xdr:colOff>
      <xdr:row>52</xdr:row>
      <xdr:rowOff>12700</xdr:rowOff>
    </xdr:to>
    <xdr:graphicFrame macro="">
      <xdr:nvGraphicFramePr>
        <xdr:cNvPr id="20484" name="Chart 4">
          <a:extLst>
            <a:ext uri="{FF2B5EF4-FFF2-40B4-BE49-F238E27FC236}">
              <a16:creationId xmlns:a16="http://schemas.microsoft.com/office/drawing/2014/main" id="{A756515C-7989-F8C5-22B9-C64A1A7A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69850</xdr:colOff>
      <xdr:row>52</xdr:row>
      <xdr:rowOff>101600</xdr:rowOff>
    </xdr:from>
    <xdr:to>
      <xdr:col>27</xdr:col>
      <xdr:colOff>400050</xdr:colOff>
      <xdr:row>68</xdr:row>
      <xdr:rowOff>57150</xdr:rowOff>
    </xdr:to>
    <xdr:graphicFrame macro="">
      <xdr:nvGraphicFramePr>
        <xdr:cNvPr id="20485" name="Chart 5">
          <a:extLst>
            <a:ext uri="{FF2B5EF4-FFF2-40B4-BE49-F238E27FC236}">
              <a16:creationId xmlns:a16="http://schemas.microsoft.com/office/drawing/2014/main" id="{EEF3E293-B81B-599C-8702-740E80221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101600</xdr:colOff>
      <xdr:row>69</xdr:row>
      <xdr:rowOff>6350</xdr:rowOff>
    </xdr:from>
    <xdr:to>
      <xdr:col>22</xdr:col>
      <xdr:colOff>393700</xdr:colOff>
      <xdr:row>86</xdr:row>
      <xdr:rowOff>95250</xdr:rowOff>
    </xdr:to>
    <xdr:graphicFrame macro="">
      <xdr:nvGraphicFramePr>
        <xdr:cNvPr id="20486" name="Chart 6">
          <a:extLst>
            <a:ext uri="{FF2B5EF4-FFF2-40B4-BE49-F238E27FC236}">
              <a16:creationId xmlns:a16="http://schemas.microsoft.com/office/drawing/2014/main" id="{914666CE-BDF4-E0AB-A995-2220289D3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120650</xdr:colOff>
      <xdr:row>17</xdr:row>
      <xdr:rowOff>57150</xdr:rowOff>
    </xdr:from>
    <xdr:to>
      <xdr:col>22</xdr:col>
      <xdr:colOff>400050</xdr:colOff>
      <xdr:row>34</xdr:row>
      <xdr:rowOff>95250</xdr:rowOff>
    </xdr:to>
    <xdr:graphicFrame macro="">
      <xdr:nvGraphicFramePr>
        <xdr:cNvPr id="20487" name="Chart 7">
          <a:extLst>
            <a:ext uri="{FF2B5EF4-FFF2-40B4-BE49-F238E27FC236}">
              <a16:creationId xmlns:a16="http://schemas.microsoft.com/office/drawing/2014/main" id="{FEF7F3CC-81D1-6BD1-8C66-1A6F5B5B9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69850</xdr:colOff>
      <xdr:row>17</xdr:row>
      <xdr:rowOff>57150</xdr:rowOff>
    </xdr:from>
    <xdr:to>
      <xdr:col>27</xdr:col>
      <xdr:colOff>393700</xdr:colOff>
      <xdr:row>34</xdr:row>
      <xdr:rowOff>101600</xdr:rowOff>
    </xdr:to>
    <xdr:graphicFrame macro="">
      <xdr:nvGraphicFramePr>
        <xdr:cNvPr id="20488" name="Chart 8">
          <a:extLst>
            <a:ext uri="{FF2B5EF4-FFF2-40B4-BE49-F238E27FC236}">
              <a16:creationId xmlns:a16="http://schemas.microsoft.com/office/drawing/2014/main" id="{8EE4474B-D71F-AA1C-7A0E-64ED4BE1E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101600</xdr:colOff>
      <xdr:row>35</xdr:row>
      <xdr:rowOff>57150</xdr:rowOff>
    </xdr:from>
    <xdr:to>
      <xdr:col>22</xdr:col>
      <xdr:colOff>393700</xdr:colOff>
      <xdr:row>52</xdr:row>
      <xdr:rowOff>19050</xdr:rowOff>
    </xdr:to>
    <xdr:graphicFrame macro="">
      <xdr:nvGraphicFramePr>
        <xdr:cNvPr id="20489" name="Chart 9">
          <a:extLst>
            <a:ext uri="{FF2B5EF4-FFF2-40B4-BE49-F238E27FC236}">
              <a16:creationId xmlns:a16="http://schemas.microsoft.com/office/drawing/2014/main" id="{E24BFD8B-F8D0-F33B-1120-80E628BC5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82550</xdr:colOff>
      <xdr:row>53</xdr:row>
      <xdr:rowOff>0</xdr:rowOff>
    </xdr:from>
    <xdr:to>
      <xdr:col>23</xdr:col>
      <xdr:colOff>0</xdr:colOff>
      <xdr:row>68</xdr:row>
      <xdr:rowOff>57150</xdr:rowOff>
    </xdr:to>
    <xdr:graphicFrame macro="">
      <xdr:nvGraphicFramePr>
        <xdr:cNvPr id="20490" name="Chart 10">
          <a:extLst>
            <a:ext uri="{FF2B5EF4-FFF2-40B4-BE49-F238E27FC236}">
              <a16:creationId xmlns:a16="http://schemas.microsoft.com/office/drawing/2014/main" id="{B7455119-070A-EFD3-5B2A-15291CC82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44450</xdr:colOff>
      <xdr:row>1</xdr:row>
      <xdr:rowOff>6350</xdr:rowOff>
    </xdr:from>
    <xdr:to>
      <xdr:col>33</xdr:col>
      <xdr:colOff>215900</xdr:colOff>
      <xdr:row>16</xdr:row>
      <xdr:rowOff>63500</xdr:rowOff>
    </xdr:to>
    <xdr:graphicFrame macro="">
      <xdr:nvGraphicFramePr>
        <xdr:cNvPr id="20491" name="Chart 11">
          <a:extLst>
            <a:ext uri="{FF2B5EF4-FFF2-40B4-BE49-F238E27FC236}">
              <a16:creationId xmlns:a16="http://schemas.microsoft.com/office/drawing/2014/main" id="{258C753C-9481-E31D-89B5-82058D07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</xdr:row>
      <xdr:rowOff>6350</xdr:rowOff>
    </xdr:from>
    <xdr:to>
      <xdr:col>40</xdr:col>
      <xdr:colOff>127000</xdr:colOff>
      <xdr:row>16</xdr:row>
      <xdr:rowOff>69850</xdr:rowOff>
    </xdr:to>
    <xdr:graphicFrame macro="">
      <xdr:nvGraphicFramePr>
        <xdr:cNvPr id="20492" name="Chart 12">
          <a:extLst>
            <a:ext uri="{FF2B5EF4-FFF2-40B4-BE49-F238E27FC236}">
              <a16:creationId xmlns:a16="http://schemas.microsoft.com/office/drawing/2014/main" id="{391CC726-6E6C-2271-9C5D-A0BCE1D46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44450</xdr:colOff>
      <xdr:row>17</xdr:row>
      <xdr:rowOff>69850</xdr:rowOff>
    </xdr:from>
    <xdr:to>
      <xdr:col>33</xdr:col>
      <xdr:colOff>215900</xdr:colOff>
      <xdr:row>35</xdr:row>
      <xdr:rowOff>6350</xdr:rowOff>
    </xdr:to>
    <xdr:graphicFrame macro="">
      <xdr:nvGraphicFramePr>
        <xdr:cNvPr id="20493" name="Chart 13">
          <a:extLst>
            <a:ext uri="{FF2B5EF4-FFF2-40B4-BE49-F238E27FC236}">
              <a16:creationId xmlns:a16="http://schemas.microsoft.com/office/drawing/2014/main" id="{CF11AA6A-F8F1-5FE6-4E96-27F69F928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</xdr:col>
      <xdr:colOff>0</xdr:colOff>
      <xdr:row>17</xdr:row>
      <xdr:rowOff>69850</xdr:rowOff>
    </xdr:from>
    <xdr:to>
      <xdr:col>40</xdr:col>
      <xdr:colOff>107950</xdr:colOff>
      <xdr:row>35</xdr:row>
      <xdr:rowOff>19050</xdr:rowOff>
    </xdr:to>
    <xdr:graphicFrame macro="">
      <xdr:nvGraphicFramePr>
        <xdr:cNvPr id="20494" name="Chart 14">
          <a:extLst>
            <a:ext uri="{FF2B5EF4-FFF2-40B4-BE49-F238E27FC236}">
              <a16:creationId xmlns:a16="http://schemas.microsoft.com/office/drawing/2014/main" id="{0D66889A-3924-9023-ECA9-0E4B31B2B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44450</xdr:colOff>
      <xdr:row>35</xdr:row>
      <xdr:rowOff>76200</xdr:rowOff>
    </xdr:from>
    <xdr:to>
      <xdr:col>33</xdr:col>
      <xdr:colOff>209550</xdr:colOff>
      <xdr:row>52</xdr:row>
      <xdr:rowOff>19050</xdr:rowOff>
    </xdr:to>
    <xdr:graphicFrame macro="">
      <xdr:nvGraphicFramePr>
        <xdr:cNvPr id="20495" name="Chart 15">
          <a:extLst>
            <a:ext uri="{FF2B5EF4-FFF2-40B4-BE49-F238E27FC236}">
              <a16:creationId xmlns:a16="http://schemas.microsoft.com/office/drawing/2014/main" id="{D6086B12-79DE-1BA7-77AA-B72F66DAD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44450</xdr:colOff>
      <xdr:row>52</xdr:row>
      <xdr:rowOff>95250</xdr:rowOff>
    </xdr:from>
    <xdr:to>
      <xdr:col>33</xdr:col>
      <xdr:colOff>222250</xdr:colOff>
      <xdr:row>68</xdr:row>
      <xdr:rowOff>57150</xdr:rowOff>
    </xdr:to>
    <xdr:graphicFrame macro="">
      <xdr:nvGraphicFramePr>
        <xdr:cNvPr id="20496" name="Chart 16">
          <a:extLst>
            <a:ext uri="{FF2B5EF4-FFF2-40B4-BE49-F238E27FC236}">
              <a16:creationId xmlns:a16="http://schemas.microsoft.com/office/drawing/2014/main" id="{C228524A-27A9-791C-D462-D7F378D2B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</xdr:col>
      <xdr:colOff>6350</xdr:colOff>
      <xdr:row>35</xdr:row>
      <xdr:rowOff>95250</xdr:rowOff>
    </xdr:from>
    <xdr:to>
      <xdr:col>40</xdr:col>
      <xdr:colOff>101600</xdr:colOff>
      <xdr:row>52</xdr:row>
      <xdr:rowOff>19050</xdr:rowOff>
    </xdr:to>
    <xdr:graphicFrame macro="">
      <xdr:nvGraphicFramePr>
        <xdr:cNvPr id="20497" name="Chart 17">
          <a:extLst>
            <a:ext uri="{FF2B5EF4-FFF2-40B4-BE49-F238E27FC236}">
              <a16:creationId xmlns:a16="http://schemas.microsoft.com/office/drawing/2014/main" id="{368A1974-E4A9-498F-1DE2-37A97278C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53</xdr:row>
      <xdr:rowOff>6350</xdr:rowOff>
    </xdr:from>
    <xdr:to>
      <xdr:col>40</xdr:col>
      <xdr:colOff>101600</xdr:colOff>
      <xdr:row>68</xdr:row>
      <xdr:rowOff>69850</xdr:rowOff>
    </xdr:to>
    <xdr:graphicFrame macro="">
      <xdr:nvGraphicFramePr>
        <xdr:cNvPr id="20498" name="Chart 18">
          <a:extLst>
            <a:ext uri="{FF2B5EF4-FFF2-40B4-BE49-F238E27FC236}">
              <a16:creationId xmlns:a16="http://schemas.microsoft.com/office/drawing/2014/main" id="{96BBFC06-5E51-1473-6D5C-06F346C94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17</xdr:col>
      <xdr:colOff>38100</xdr:colOff>
      <xdr:row>130</xdr:row>
      <xdr:rowOff>38100</xdr:rowOff>
    </xdr:from>
    <xdr:ext cx="9304342" cy="1202893"/>
    <xdr:sp macro="" textlink="">
      <xdr:nvSpPr>
        <xdr:cNvPr id="20499" name="Text Box 19">
          <a:extLst>
            <a:ext uri="{FF2B5EF4-FFF2-40B4-BE49-F238E27FC236}">
              <a16:creationId xmlns:a16="http://schemas.microsoft.com/office/drawing/2014/main" id="{BCF3D573-1A33-0679-CD63-328E91A43DAE}"/>
            </a:ext>
          </a:extLst>
        </xdr:cNvPr>
        <xdr:cNvSpPr txBox="1">
          <a:spLocks noChangeArrowheads="1"/>
        </xdr:cNvSpPr>
      </xdr:nvSpPr>
      <xdr:spPr bwMode="auto">
        <a:xfrm>
          <a:off x="9436100" y="20675600"/>
          <a:ext cx="9304342" cy="1202893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lnSpc>
              <a:spcPts val="1100"/>
            </a:lnSpc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17</xdr:col>
      <xdr:colOff>31750</xdr:colOff>
      <xdr:row>40</xdr:row>
      <xdr:rowOff>0</xdr:rowOff>
    </xdr:from>
    <xdr:to>
      <xdr:col>18</xdr:col>
      <xdr:colOff>28575</xdr:colOff>
      <xdr:row>46</xdr:row>
      <xdr:rowOff>28575</xdr:rowOff>
    </xdr:to>
    <xdr:sp macro="" textlink="">
      <xdr:nvSpPr>
        <xdr:cNvPr id="20500" name="Text Box 20">
          <a:extLst>
            <a:ext uri="{FF2B5EF4-FFF2-40B4-BE49-F238E27FC236}">
              <a16:creationId xmlns:a16="http://schemas.microsoft.com/office/drawing/2014/main" id="{B10F98C4-64F6-4CB6-2F33-53F955D08F0E}"/>
            </a:ext>
          </a:extLst>
        </xdr:cNvPr>
        <xdr:cNvSpPr txBox="1">
          <a:spLocks noChangeArrowheads="1"/>
        </xdr:cNvSpPr>
      </xdr:nvSpPr>
      <xdr:spPr bwMode="auto">
        <a:xfrm>
          <a:off x="9436100" y="64579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17</xdr:col>
      <xdr:colOff>31750</xdr:colOff>
      <xdr:row>85</xdr:row>
      <xdr:rowOff>0</xdr:rowOff>
    </xdr:from>
    <xdr:to>
      <xdr:col>18</xdr:col>
      <xdr:colOff>28575</xdr:colOff>
      <xdr:row>91</xdr:row>
      <xdr:rowOff>28575</xdr:rowOff>
    </xdr:to>
    <xdr:sp macro="" textlink="">
      <xdr:nvSpPr>
        <xdr:cNvPr id="20501" name="Text Box 21">
          <a:extLst>
            <a:ext uri="{FF2B5EF4-FFF2-40B4-BE49-F238E27FC236}">
              <a16:creationId xmlns:a16="http://schemas.microsoft.com/office/drawing/2014/main" id="{E1C3E635-3BBB-0F12-16B1-39E79704D364}"/>
            </a:ext>
          </a:extLst>
        </xdr:cNvPr>
        <xdr:cNvSpPr txBox="1">
          <a:spLocks noChangeArrowheads="1"/>
        </xdr:cNvSpPr>
      </xdr:nvSpPr>
      <xdr:spPr bwMode="auto">
        <a:xfrm>
          <a:off x="9436100" y="136017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0.48693</cdr:x>
      <cdr:y>0.48897</cdr:y>
    </cdr:from>
    <cdr:to>
      <cdr:x>0.54206</cdr:x>
      <cdr:y>0.54507</cdr:y>
    </cdr:to>
    <cdr:sp macro="" textlink="">
      <cdr:nvSpPr>
        <cdr:cNvPr id="21505" name="Text Box 1">
          <a:extLst xmlns:a="http://schemas.openxmlformats.org/drawingml/2006/main">
            <a:ext uri="{FF2B5EF4-FFF2-40B4-BE49-F238E27FC236}">
              <a16:creationId xmlns:a16="http://schemas.microsoft.com/office/drawing/2014/main" id="{2AD6F1A7-399C-E472-6FC6-9E7F5D267F2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98720" y="813495"/>
          <a:ext cx="113068" cy="933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31750</xdr:colOff>
      <xdr:row>25</xdr:row>
      <xdr:rowOff>0</xdr:rowOff>
    </xdr:from>
    <xdr:to>
      <xdr:col>18</xdr:col>
      <xdr:colOff>25400</xdr:colOff>
      <xdr:row>31</xdr:row>
      <xdr:rowOff>25400</xdr:rowOff>
    </xdr:to>
    <xdr:sp macro="" textlink="">
      <xdr:nvSpPr>
        <xdr:cNvPr id="27649" name="Text Box 1">
          <a:extLst>
            <a:ext uri="{FF2B5EF4-FFF2-40B4-BE49-F238E27FC236}">
              <a16:creationId xmlns:a16="http://schemas.microsoft.com/office/drawing/2014/main" id="{B67A13F0-9163-43A7-2433-37FACBDA4579}"/>
            </a:ext>
          </a:extLst>
        </xdr:cNvPr>
        <xdr:cNvSpPr txBox="1">
          <a:spLocks noChangeArrowheads="1"/>
        </xdr:cNvSpPr>
      </xdr:nvSpPr>
      <xdr:spPr bwMode="auto">
        <a:xfrm>
          <a:off x="9239250" y="42418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18</xdr:col>
      <xdr:colOff>133350</xdr:colOff>
      <xdr:row>1</xdr:row>
      <xdr:rowOff>6350</xdr:rowOff>
    </xdr:from>
    <xdr:to>
      <xdr:col>23</xdr:col>
      <xdr:colOff>0</xdr:colOff>
      <xdr:row>16</xdr:row>
      <xdr:rowOff>95250</xdr:rowOff>
    </xdr:to>
    <xdr:graphicFrame macro="">
      <xdr:nvGraphicFramePr>
        <xdr:cNvPr id="27650" name="Chart 2">
          <a:extLst>
            <a:ext uri="{FF2B5EF4-FFF2-40B4-BE49-F238E27FC236}">
              <a16:creationId xmlns:a16="http://schemas.microsoft.com/office/drawing/2014/main" id="{851F7B12-9B97-BB2D-2CE1-F89532357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50800</xdr:colOff>
      <xdr:row>1</xdr:row>
      <xdr:rowOff>0</xdr:rowOff>
    </xdr:from>
    <xdr:to>
      <xdr:col>28</xdr:col>
      <xdr:colOff>0</xdr:colOff>
      <xdr:row>16</xdr:row>
      <xdr:rowOff>76200</xdr:rowOff>
    </xdr:to>
    <xdr:graphicFrame macro="">
      <xdr:nvGraphicFramePr>
        <xdr:cNvPr id="27651" name="Chart 3">
          <a:extLst>
            <a:ext uri="{FF2B5EF4-FFF2-40B4-BE49-F238E27FC236}">
              <a16:creationId xmlns:a16="http://schemas.microsoft.com/office/drawing/2014/main" id="{61B07D11-D208-DC97-0046-3C6CB34DA4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57150</xdr:colOff>
      <xdr:row>35</xdr:row>
      <xdr:rowOff>69850</xdr:rowOff>
    </xdr:from>
    <xdr:to>
      <xdr:col>27</xdr:col>
      <xdr:colOff>400050</xdr:colOff>
      <xdr:row>52</xdr:row>
      <xdr:rowOff>12700</xdr:rowOff>
    </xdr:to>
    <xdr:graphicFrame macro="">
      <xdr:nvGraphicFramePr>
        <xdr:cNvPr id="27652" name="Chart 4">
          <a:extLst>
            <a:ext uri="{FF2B5EF4-FFF2-40B4-BE49-F238E27FC236}">
              <a16:creationId xmlns:a16="http://schemas.microsoft.com/office/drawing/2014/main" id="{E4D8AB01-E81E-0165-15A3-081A47B14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69850</xdr:colOff>
      <xdr:row>52</xdr:row>
      <xdr:rowOff>101600</xdr:rowOff>
    </xdr:from>
    <xdr:to>
      <xdr:col>27</xdr:col>
      <xdr:colOff>400050</xdr:colOff>
      <xdr:row>68</xdr:row>
      <xdr:rowOff>57150</xdr:rowOff>
    </xdr:to>
    <xdr:graphicFrame macro="">
      <xdr:nvGraphicFramePr>
        <xdr:cNvPr id="27653" name="Chart 5">
          <a:extLst>
            <a:ext uri="{FF2B5EF4-FFF2-40B4-BE49-F238E27FC236}">
              <a16:creationId xmlns:a16="http://schemas.microsoft.com/office/drawing/2014/main" id="{094BB917-D107-A4EF-789D-2BD51C9B8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101600</xdr:colOff>
      <xdr:row>69</xdr:row>
      <xdr:rowOff>6350</xdr:rowOff>
    </xdr:from>
    <xdr:to>
      <xdr:col>22</xdr:col>
      <xdr:colOff>393700</xdr:colOff>
      <xdr:row>86</xdr:row>
      <xdr:rowOff>95250</xdr:rowOff>
    </xdr:to>
    <xdr:graphicFrame macro="">
      <xdr:nvGraphicFramePr>
        <xdr:cNvPr id="27654" name="Chart 6">
          <a:extLst>
            <a:ext uri="{FF2B5EF4-FFF2-40B4-BE49-F238E27FC236}">
              <a16:creationId xmlns:a16="http://schemas.microsoft.com/office/drawing/2014/main" id="{633C676D-04F2-C6E3-125E-ED049A917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120650</xdr:colOff>
      <xdr:row>17</xdr:row>
      <xdr:rowOff>57150</xdr:rowOff>
    </xdr:from>
    <xdr:to>
      <xdr:col>22</xdr:col>
      <xdr:colOff>400050</xdr:colOff>
      <xdr:row>34</xdr:row>
      <xdr:rowOff>95250</xdr:rowOff>
    </xdr:to>
    <xdr:graphicFrame macro="">
      <xdr:nvGraphicFramePr>
        <xdr:cNvPr id="27655" name="Chart 7">
          <a:extLst>
            <a:ext uri="{FF2B5EF4-FFF2-40B4-BE49-F238E27FC236}">
              <a16:creationId xmlns:a16="http://schemas.microsoft.com/office/drawing/2014/main" id="{727180DE-74AC-E04E-FFF5-F9F22B0BA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69850</xdr:colOff>
      <xdr:row>17</xdr:row>
      <xdr:rowOff>57150</xdr:rowOff>
    </xdr:from>
    <xdr:to>
      <xdr:col>27</xdr:col>
      <xdr:colOff>393700</xdr:colOff>
      <xdr:row>34</xdr:row>
      <xdr:rowOff>101600</xdr:rowOff>
    </xdr:to>
    <xdr:graphicFrame macro="">
      <xdr:nvGraphicFramePr>
        <xdr:cNvPr id="27656" name="Chart 8">
          <a:extLst>
            <a:ext uri="{FF2B5EF4-FFF2-40B4-BE49-F238E27FC236}">
              <a16:creationId xmlns:a16="http://schemas.microsoft.com/office/drawing/2014/main" id="{4D0F677D-61F6-14EB-7D35-81B9BB5D4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101600</xdr:colOff>
      <xdr:row>35</xdr:row>
      <xdr:rowOff>57150</xdr:rowOff>
    </xdr:from>
    <xdr:to>
      <xdr:col>22</xdr:col>
      <xdr:colOff>393700</xdr:colOff>
      <xdr:row>52</xdr:row>
      <xdr:rowOff>19050</xdr:rowOff>
    </xdr:to>
    <xdr:graphicFrame macro="">
      <xdr:nvGraphicFramePr>
        <xdr:cNvPr id="27657" name="Chart 9">
          <a:extLst>
            <a:ext uri="{FF2B5EF4-FFF2-40B4-BE49-F238E27FC236}">
              <a16:creationId xmlns:a16="http://schemas.microsoft.com/office/drawing/2014/main" id="{5F97D8EF-9F60-3511-4AD3-F13C5ECFC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82550</xdr:colOff>
      <xdr:row>53</xdr:row>
      <xdr:rowOff>0</xdr:rowOff>
    </xdr:from>
    <xdr:to>
      <xdr:col>23</xdr:col>
      <xdr:colOff>0</xdr:colOff>
      <xdr:row>68</xdr:row>
      <xdr:rowOff>57150</xdr:rowOff>
    </xdr:to>
    <xdr:graphicFrame macro="">
      <xdr:nvGraphicFramePr>
        <xdr:cNvPr id="27658" name="Chart 10">
          <a:extLst>
            <a:ext uri="{FF2B5EF4-FFF2-40B4-BE49-F238E27FC236}">
              <a16:creationId xmlns:a16="http://schemas.microsoft.com/office/drawing/2014/main" id="{09AB2699-FB54-29EE-1DB7-519364B7C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44450</xdr:colOff>
      <xdr:row>1</xdr:row>
      <xdr:rowOff>6350</xdr:rowOff>
    </xdr:from>
    <xdr:to>
      <xdr:col>33</xdr:col>
      <xdr:colOff>215900</xdr:colOff>
      <xdr:row>16</xdr:row>
      <xdr:rowOff>63500</xdr:rowOff>
    </xdr:to>
    <xdr:graphicFrame macro="">
      <xdr:nvGraphicFramePr>
        <xdr:cNvPr id="27659" name="Chart 11">
          <a:extLst>
            <a:ext uri="{FF2B5EF4-FFF2-40B4-BE49-F238E27FC236}">
              <a16:creationId xmlns:a16="http://schemas.microsoft.com/office/drawing/2014/main" id="{DAD0C991-96C4-5AFB-C399-B4BD26EDB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</xdr:row>
      <xdr:rowOff>6350</xdr:rowOff>
    </xdr:from>
    <xdr:to>
      <xdr:col>40</xdr:col>
      <xdr:colOff>120650</xdr:colOff>
      <xdr:row>16</xdr:row>
      <xdr:rowOff>69850</xdr:rowOff>
    </xdr:to>
    <xdr:graphicFrame macro="">
      <xdr:nvGraphicFramePr>
        <xdr:cNvPr id="27660" name="Chart 12">
          <a:extLst>
            <a:ext uri="{FF2B5EF4-FFF2-40B4-BE49-F238E27FC236}">
              <a16:creationId xmlns:a16="http://schemas.microsoft.com/office/drawing/2014/main" id="{C42DC96E-89DD-B784-12C6-CFC4A88E1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44450</xdr:colOff>
      <xdr:row>17</xdr:row>
      <xdr:rowOff>69850</xdr:rowOff>
    </xdr:from>
    <xdr:to>
      <xdr:col>33</xdr:col>
      <xdr:colOff>215900</xdr:colOff>
      <xdr:row>35</xdr:row>
      <xdr:rowOff>6350</xdr:rowOff>
    </xdr:to>
    <xdr:graphicFrame macro="">
      <xdr:nvGraphicFramePr>
        <xdr:cNvPr id="27661" name="Chart 13">
          <a:extLst>
            <a:ext uri="{FF2B5EF4-FFF2-40B4-BE49-F238E27FC236}">
              <a16:creationId xmlns:a16="http://schemas.microsoft.com/office/drawing/2014/main" id="{B5665450-F7E2-09C5-861E-DB91670CC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</xdr:col>
      <xdr:colOff>0</xdr:colOff>
      <xdr:row>17</xdr:row>
      <xdr:rowOff>69850</xdr:rowOff>
    </xdr:from>
    <xdr:to>
      <xdr:col>40</xdr:col>
      <xdr:colOff>101600</xdr:colOff>
      <xdr:row>35</xdr:row>
      <xdr:rowOff>19050</xdr:rowOff>
    </xdr:to>
    <xdr:graphicFrame macro="">
      <xdr:nvGraphicFramePr>
        <xdr:cNvPr id="27662" name="Chart 14">
          <a:extLst>
            <a:ext uri="{FF2B5EF4-FFF2-40B4-BE49-F238E27FC236}">
              <a16:creationId xmlns:a16="http://schemas.microsoft.com/office/drawing/2014/main" id="{27DD1CA9-0E51-7555-F89A-7DBB6F8E8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44450</xdr:colOff>
      <xdr:row>35</xdr:row>
      <xdr:rowOff>76200</xdr:rowOff>
    </xdr:from>
    <xdr:to>
      <xdr:col>33</xdr:col>
      <xdr:colOff>209550</xdr:colOff>
      <xdr:row>52</xdr:row>
      <xdr:rowOff>19050</xdr:rowOff>
    </xdr:to>
    <xdr:graphicFrame macro="">
      <xdr:nvGraphicFramePr>
        <xdr:cNvPr id="27663" name="Chart 15">
          <a:extLst>
            <a:ext uri="{FF2B5EF4-FFF2-40B4-BE49-F238E27FC236}">
              <a16:creationId xmlns:a16="http://schemas.microsoft.com/office/drawing/2014/main" id="{4EFDEA74-9E55-FE66-C815-43A17EB40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44450</xdr:colOff>
      <xdr:row>52</xdr:row>
      <xdr:rowOff>95250</xdr:rowOff>
    </xdr:from>
    <xdr:to>
      <xdr:col>33</xdr:col>
      <xdr:colOff>222250</xdr:colOff>
      <xdr:row>68</xdr:row>
      <xdr:rowOff>57150</xdr:rowOff>
    </xdr:to>
    <xdr:graphicFrame macro="">
      <xdr:nvGraphicFramePr>
        <xdr:cNvPr id="27664" name="Chart 16">
          <a:extLst>
            <a:ext uri="{FF2B5EF4-FFF2-40B4-BE49-F238E27FC236}">
              <a16:creationId xmlns:a16="http://schemas.microsoft.com/office/drawing/2014/main" id="{33BE8440-0E15-EF65-DE54-671E0851C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</xdr:col>
      <xdr:colOff>6350</xdr:colOff>
      <xdr:row>35</xdr:row>
      <xdr:rowOff>95250</xdr:rowOff>
    </xdr:from>
    <xdr:to>
      <xdr:col>40</xdr:col>
      <xdr:colOff>95250</xdr:colOff>
      <xdr:row>52</xdr:row>
      <xdr:rowOff>19050</xdr:rowOff>
    </xdr:to>
    <xdr:graphicFrame macro="">
      <xdr:nvGraphicFramePr>
        <xdr:cNvPr id="27665" name="Chart 17">
          <a:extLst>
            <a:ext uri="{FF2B5EF4-FFF2-40B4-BE49-F238E27FC236}">
              <a16:creationId xmlns:a16="http://schemas.microsoft.com/office/drawing/2014/main" id="{CFCA8A3B-7953-39D5-B77C-709D10D39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53</xdr:row>
      <xdr:rowOff>6350</xdr:rowOff>
    </xdr:from>
    <xdr:to>
      <xdr:col>40</xdr:col>
      <xdr:colOff>95250</xdr:colOff>
      <xdr:row>68</xdr:row>
      <xdr:rowOff>69850</xdr:rowOff>
    </xdr:to>
    <xdr:graphicFrame macro="">
      <xdr:nvGraphicFramePr>
        <xdr:cNvPr id="27666" name="Chart 18">
          <a:extLst>
            <a:ext uri="{FF2B5EF4-FFF2-40B4-BE49-F238E27FC236}">
              <a16:creationId xmlns:a16="http://schemas.microsoft.com/office/drawing/2014/main" id="{4721A3E4-8020-5BB7-0455-B3A7C26A22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17</xdr:col>
      <xdr:colOff>31750</xdr:colOff>
      <xdr:row>130</xdr:row>
      <xdr:rowOff>31750</xdr:rowOff>
    </xdr:from>
    <xdr:ext cx="11038562" cy="1290702"/>
    <xdr:sp macro="" textlink="">
      <xdr:nvSpPr>
        <xdr:cNvPr id="27667" name="Text Box 19">
          <a:extLst>
            <a:ext uri="{FF2B5EF4-FFF2-40B4-BE49-F238E27FC236}">
              <a16:creationId xmlns:a16="http://schemas.microsoft.com/office/drawing/2014/main" id="{11C7E1B8-BABE-B24D-BC5E-BE4E179B8C65}"/>
            </a:ext>
          </a:extLst>
        </xdr:cNvPr>
        <xdr:cNvSpPr txBox="1">
          <a:spLocks noChangeArrowheads="1"/>
        </xdr:cNvSpPr>
      </xdr:nvSpPr>
      <xdr:spPr bwMode="auto">
        <a:xfrm>
          <a:off x="9239250" y="20942300"/>
          <a:ext cx="10991850" cy="1308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17</xdr:col>
      <xdr:colOff>31750</xdr:colOff>
      <xdr:row>40</xdr:row>
      <xdr:rowOff>0</xdr:rowOff>
    </xdr:from>
    <xdr:to>
      <xdr:col>18</xdr:col>
      <xdr:colOff>25400</xdr:colOff>
      <xdr:row>46</xdr:row>
      <xdr:rowOff>25400</xdr:rowOff>
    </xdr:to>
    <xdr:sp macro="" textlink="">
      <xdr:nvSpPr>
        <xdr:cNvPr id="27668" name="Text Box 20">
          <a:extLst>
            <a:ext uri="{FF2B5EF4-FFF2-40B4-BE49-F238E27FC236}">
              <a16:creationId xmlns:a16="http://schemas.microsoft.com/office/drawing/2014/main" id="{F4CC96C4-67D2-86D5-7D95-33BD1BEC84A1}"/>
            </a:ext>
          </a:extLst>
        </xdr:cNvPr>
        <xdr:cNvSpPr txBox="1">
          <a:spLocks noChangeArrowheads="1"/>
        </xdr:cNvSpPr>
      </xdr:nvSpPr>
      <xdr:spPr bwMode="auto">
        <a:xfrm>
          <a:off x="9239250" y="662305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17</xdr:col>
      <xdr:colOff>31750</xdr:colOff>
      <xdr:row>85</xdr:row>
      <xdr:rowOff>0</xdr:rowOff>
    </xdr:from>
    <xdr:to>
      <xdr:col>18</xdr:col>
      <xdr:colOff>25400</xdr:colOff>
      <xdr:row>91</xdr:row>
      <xdr:rowOff>25400</xdr:rowOff>
    </xdr:to>
    <xdr:sp macro="" textlink="">
      <xdr:nvSpPr>
        <xdr:cNvPr id="27669" name="Text Box 21">
          <a:extLst>
            <a:ext uri="{FF2B5EF4-FFF2-40B4-BE49-F238E27FC236}">
              <a16:creationId xmlns:a16="http://schemas.microsoft.com/office/drawing/2014/main" id="{BD440625-4A1C-666E-4A5E-EC4B1BE3C612}"/>
            </a:ext>
          </a:extLst>
        </xdr:cNvPr>
        <xdr:cNvSpPr txBox="1">
          <a:spLocks noChangeArrowheads="1"/>
        </xdr:cNvSpPr>
      </xdr:nvSpPr>
      <xdr:spPr bwMode="auto">
        <a:xfrm>
          <a:off x="9239250" y="13766800"/>
          <a:ext cx="603250" cy="984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0.48789</cdr:x>
      <cdr:y>0.49387</cdr:y>
    </cdr:from>
    <cdr:to>
      <cdr:x>0.54442</cdr:x>
      <cdr:y>0.5528</cdr:y>
    </cdr:to>
    <cdr:sp macro="" textlink="">
      <cdr:nvSpPr>
        <cdr:cNvPr id="28673" name="Text Box 1">
          <a:extLst xmlns:a="http://schemas.openxmlformats.org/drawingml/2006/main">
            <a:ext uri="{FF2B5EF4-FFF2-40B4-BE49-F238E27FC236}">
              <a16:creationId xmlns:a16="http://schemas.microsoft.com/office/drawing/2014/main" id="{C7C4DD81-1835-9153-0BAE-DF0703A0D6E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94481" y="878103"/>
          <a:ext cx="115237" cy="1047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unl-my.sharepoint.com/personal/s_van_loon_vu_nl/Documents/Mixtox%20experiment/Data%20analysis/LRTs%20continuous%20FBSA%20IMI%20CPF.xlsx" TargetMode="External"/><Relationship Id="rId1" Type="http://schemas.openxmlformats.org/officeDocument/2006/relationships/externalLinkPath" Target="LRTs%20continuous%20FBSA%20IMI%20CPF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unl-my.sharepoint.com/personal/s_van_loon_vu_nl/Documents/Mixtox%20experiment/Data%20analysis/LRTs%20LC%20MPs%20IMI%20CPF.xlsx" TargetMode="External"/><Relationship Id="rId1" Type="http://schemas.openxmlformats.org/officeDocument/2006/relationships/externalLinkPath" Target="LRTs%20LC%20MPs%20IMI%20CP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PF FBSA slope"/>
      <sheetName val="IMI FBSA slope"/>
      <sheetName val="IMI FBSA slope_1"/>
      <sheetName val="CPF FBSA EC10"/>
      <sheetName val="IMI FBSA ec10"/>
      <sheetName val="IMI FBSA ec50"/>
      <sheetName val="CPF FBSA ec50"/>
      <sheetName val="MPs IMI (CPF) ec50"/>
      <sheetName val="MPs CPF (IMI) ec50"/>
      <sheetName val="MPs CPF ec10"/>
      <sheetName val="MPs FBSA (IMI) ec50"/>
      <sheetName val="MPs CPF (FBSA) ec50"/>
      <sheetName val="MPs IMI (FBSA) ec50"/>
      <sheetName val="MPs CPF (FBSA) ec50 drc"/>
      <sheetName val="MPs CPF (FBSA) ec50 drc2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843.68209280556164</v>
          </cell>
        </row>
        <row r="3">
          <cell r="D3">
            <v>5.0000000000000001E-3</v>
          </cell>
          <cell r="E3">
            <v>843.68208729281196</v>
          </cell>
        </row>
        <row r="4">
          <cell r="D4">
            <v>0.01</v>
          </cell>
          <cell r="E4">
            <v>843.68200736834501</v>
          </cell>
        </row>
        <row r="5">
          <cell r="D5">
            <v>2.5000000000000001E-2</v>
          </cell>
          <cell r="E5">
            <v>843.67889960448076</v>
          </cell>
        </row>
        <row r="6">
          <cell r="D6">
            <v>0.05</v>
          </cell>
          <cell r="E6">
            <v>843.63268684033176</v>
          </cell>
        </row>
        <row r="7">
          <cell r="D7">
            <v>7.4999999999999997E-2</v>
          </cell>
          <cell r="E7">
            <v>843.43688413672896</v>
          </cell>
        </row>
        <row r="8">
          <cell r="D8">
            <v>0.1</v>
          </cell>
          <cell r="E8">
            <v>842.91827947135539</v>
          </cell>
        </row>
        <row r="9">
          <cell r="D9">
            <v>0.125</v>
          </cell>
          <cell r="E9">
            <v>841.83967130962776</v>
          </cell>
        </row>
        <row r="10">
          <cell r="D10">
            <v>0.15</v>
          </cell>
          <cell r="E10">
            <v>839.90386169684484</v>
          </cell>
        </row>
        <row r="11">
          <cell r="D11">
            <v>0.17499999999999999</v>
          </cell>
          <cell r="E11">
            <v>836.76039432130028</v>
          </cell>
        </row>
        <row r="12">
          <cell r="D12">
            <v>0.2</v>
          </cell>
          <cell r="E12">
            <v>832.01643139463306</v>
          </cell>
        </row>
        <row r="13">
          <cell r="D13">
            <v>0.22500000000000001</v>
          </cell>
          <cell r="E13">
            <v>825.25303028131145</v>
          </cell>
        </row>
        <row r="14">
          <cell r="D14">
            <v>0.25</v>
          </cell>
          <cell r="E14">
            <v>816.0476433811499</v>
          </cell>
        </row>
        <row r="15">
          <cell r="D15">
            <v>0.27500000000000002</v>
          </cell>
          <cell r="E15">
            <v>804.00281834870862</v>
          </cell>
        </row>
        <row r="16">
          <cell r="D16">
            <v>0.3</v>
          </cell>
          <cell r="E16">
            <v>788.77980755004546</v>
          </cell>
        </row>
        <row r="17">
          <cell r="D17">
            <v>0.32500000000000001</v>
          </cell>
          <cell r="E17">
            <v>770.13424571307598</v>
          </cell>
        </row>
        <row r="18">
          <cell r="D18">
            <v>0.35</v>
          </cell>
          <cell r="E18">
            <v>747.9495563585939</v>
          </cell>
        </row>
        <row r="19">
          <cell r="D19">
            <v>0.375</v>
          </cell>
          <cell r="E19">
            <v>722.26279448277717</v>
          </cell>
        </row>
        <row r="20">
          <cell r="D20">
            <v>0.4</v>
          </cell>
          <cell r="E20">
            <v>693.27773712891678</v>
          </cell>
        </row>
        <row r="21">
          <cell r="D21">
            <v>0.42499999999999999</v>
          </cell>
          <cell r="E21">
            <v>661.3614950948878</v>
          </cell>
        </row>
        <row r="22">
          <cell r="D22">
            <v>0.45</v>
          </cell>
          <cell r="E22">
            <v>627.02360718593297</v>
          </cell>
        </row>
        <row r="23">
          <cell r="D23">
            <v>0.47499999999999998</v>
          </cell>
          <cell r="E23">
            <v>590.87986590775745</v>
          </cell>
        </row>
        <row r="24">
          <cell r="D24">
            <v>0.5</v>
          </cell>
          <cell r="E24">
            <v>553.60606663660178</v>
          </cell>
        </row>
        <row r="25">
          <cell r="D25">
            <v>0.52500000000000002</v>
          </cell>
          <cell r="E25">
            <v>515.8885845894431</v>
          </cell>
        </row>
        <row r="26">
          <cell r="D26">
            <v>0.55000000000000004</v>
          </cell>
          <cell r="E26">
            <v>478.3787119468912</v>
          </cell>
        </row>
        <row r="27">
          <cell r="D27">
            <v>0.57499999999999996</v>
          </cell>
          <cell r="E27">
            <v>441.65617887970433</v>
          </cell>
        </row>
        <row r="28">
          <cell r="D28">
            <v>0.6</v>
          </cell>
          <cell r="E28">
            <v>406.20486408632553</v>
          </cell>
        </row>
        <row r="29">
          <cell r="D29">
            <v>0.625</v>
          </cell>
          <cell r="E29">
            <v>372.40116495330619</v>
          </cell>
        </row>
        <row r="30">
          <cell r="D30">
            <v>0.65</v>
          </cell>
          <cell r="E30">
            <v>340.51348434821449</v>
          </cell>
        </row>
        <row r="31">
          <cell r="D31">
            <v>0.67500000000000004</v>
          </cell>
          <cell r="E31">
            <v>310.71011473722962</v>
          </cell>
        </row>
        <row r="32">
          <cell r="D32">
            <v>0.7</v>
          </cell>
          <cell r="E32">
            <v>283.07245340494211</v>
          </cell>
        </row>
        <row r="33">
          <cell r="D33">
            <v>0.72499999999999998</v>
          </cell>
          <cell r="E33">
            <v>257.61075251066291</v>
          </cell>
        </row>
        <row r="34">
          <cell r="D34">
            <v>0.75</v>
          </cell>
          <cell r="E34">
            <v>234.28021662434384</v>
          </cell>
        </row>
        <row r="35">
          <cell r="D35">
            <v>0.77500000000000002</v>
          </cell>
          <cell r="E35">
            <v>212.9959663941375</v>
          </cell>
        </row>
        <row r="36">
          <cell r="D36">
            <v>0.8</v>
          </cell>
          <cell r="E36">
            <v>193.64602961432971</v>
          </cell>
        </row>
        <row r="37">
          <cell r="D37">
            <v>0.82499999999999996</v>
          </cell>
          <cell r="E37">
            <v>176.10202226058556</v>
          </cell>
        </row>
        <row r="38">
          <cell r="D38">
            <v>0.85</v>
          </cell>
          <cell r="E38">
            <v>160.22752543822375</v>
          </cell>
        </row>
        <row r="39">
          <cell r="D39">
            <v>0.875</v>
          </cell>
          <cell r="E39">
            <v>145.88436843545284</v>
          </cell>
        </row>
        <row r="40">
          <cell r="D40">
            <v>0.9</v>
          </cell>
          <cell r="E40">
            <v>132.93712632566417</v>
          </cell>
        </row>
        <row r="41">
          <cell r="D41">
            <v>0.92500000000000004</v>
          </cell>
          <cell r="E41">
            <v>121.2561669847063</v>
          </cell>
        </row>
        <row r="42">
          <cell r="D42">
            <v>0.95</v>
          </cell>
          <cell r="E42">
            <v>110.71956560559823</v>
          </cell>
        </row>
        <row r="43">
          <cell r="D43">
            <v>0.97499999999999998</v>
          </cell>
          <cell r="E43">
            <v>101.21416588277397</v>
          </cell>
        </row>
        <row r="44">
          <cell r="D44">
            <v>1</v>
          </cell>
          <cell r="E44">
            <v>92.63601999708554</v>
          </cell>
        </row>
        <row r="45">
          <cell r="D45">
            <v>1.0249999999999999</v>
          </cell>
          <cell r="E45">
            <v>84.890392745010402</v>
          </cell>
        </row>
        <row r="46">
          <cell r="D46">
            <v>1.05</v>
          </cell>
        </row>
        <row r="53">
          <cell r="D53">
            <v>1E-3</v>
          </cell>
          <cell r="E53">
            <v>843.68209280556164</v>
          </cell>
        </row>
        <row r="54">
          <cell r="D54">
            <v>5.0000000000000001E-3</v>
          </cell>
          <cell r="E54">
            <v>843.68208729281196</v>
          </cell>
        </row>
        <row r="55">
          <cell r="D55">
            <v>0.01</v>
          </cell>
          <cell r="E55">
            <v>843.68200736834501</v>
          </cell>
        </row>
        <row r="56">
          <cell r="D56">
            <v>2.5000000000000001E-2</v>
          </cell>
          <cell r="E56">
            <v>843.67889960448076</v>
          </cell>
        </row>
        <row r="57">
          <cell r="D57">
            <v>0.05</v>
          </cell>
          <cell r="E57">
            <v>843.63268684033176</v>
          </cell>
        </row>
        <row r="58">
          <cell r="D58">
            <v>7.4999999999999997E-2</v>
          </cell>
          <cell r="E58">
            <v>843.43688413672896</v>
          </cell>
        </row>
        <row r="59">
          <cell r="D59">
            <v>0.1</v>
          </cell>
          <cell r="E59">
            <v>842.91827947135539</v>
          </cell>
        </row>
        <row r="60">
          <cell r="D60">
            <v>0.125</v>
          </cell>
          <cell r="E60">
            <v>841.83967130962776</v>
          </cell>
        </row>
        <row r="61">
          <cell r="D61">
            <v>0.15</v>
          </cell>
          <cell r="E61">
            <v>839.90386169684484</v>
          </cell>
        </row>
        <row r="62">
          <cell r="D62">
            <v>0.17499999999999999</v>
          </cell>
          <cell r="E62">
            <v>836.76039432130028</v>
          </cell>
        </row>
        <row r="63">
          <cell r="D63">
            <v>0.2</v>
          </cell>
          <cell r="E63">
            <v>832.01643139463306</v>
          </cell>
        </row>
        <row r="64">
          <cell r="D64">
            <v>0.22500000000000001</v>
          </cell>
          <cell r="E64">
            <v>825.25303028131145</v>
          </cell>
        </row>
        <row r="65">
          <cell r="D65">
            <v>0.25</v>
          </cell>
          <cell r="E65">
            <v>816.0476433811499</v>
          </cell>
        </row>
        <row r="66">
          <cell r="D66">
            <v>0.27500000000000002</v>
          </cell>
          <cell r="E66">
            <v>804.00281834870862</v>
          </cell>
        </row>
        <row r="67">
          <cell r="D67">
            <v>0.3</v>
          </cell>
          <cell r="E67">
            <v>788.77980755004546</v>
          </cell>
        </row>
        <row r="68">
          <cell r="D68">
            <v>0.32500000000000001</v>
          </cell>
          <cell r="E68">
            <v>770.13424571307598</v>
          </cell>
        </row>
        <row r="69">
          <cell r="D69">
            <v>0.35</v>
          </cell>
          <cell r="E69">
            <v>747.9495563585939</v>
          </cell>
        </row>
        <row r="70">
          <cell r="D70">
            <v>0.375</v>
          </cell>
          <cell r="E70">
            <v>722.26279448277717</v>
          </cell>
        </row>
        <row r="71">
          <cell r="D71">
            <v>0.4</v>
          </cell>
          <cell r="E71">
            <v>693.27773712891678</v>
          </cell>
        </row>
        <row r="72">
          <cell r="D72">
            <v>0.42499999999999999</v>
          </cell>
          <cell r="E72">
            <v>661.3614950948878</v>
          </cell>
        </row>
        <row r="73">
          <cell r="D73">
            <v>0.45</v>
          </cell>
          <cell r="E73">
            <v>627.02360718593297</v>
          </cell>
        </row>
        <row r="74">
          <cell r="D74">
            <v>0.47499999999999998</v>
          </cell>
          <cell r="E74">
            <v>590.87986590775745</v>
          </cell>
        </row>
        <row r="75">
          <cell r="D75">
            <v>0.5</v>
          </cell>
          <cell r="E75">
            <v>553.60606663660178</v>
          </cell>
        </row>
        <row r="76">
          <cell r="D76">
            <v>0.52500000000000002</v>
          </cell>
          <cell r="E76">
            <v>515.8885845894431</v>
          </cell>
        </row>
        <row r="77">
          <cell r="D77">
            <v>0.55000000000000004</v>
          </cell>
          <cell r="E77">
            <v>478.3787119468912</v>
          </cell>
        </row>
        <row r="78">
          <cell r="D78">
            <v>0.57499999999999996</v>
          </cell>
          <cell r="E78">
            <v>441.65617887970433</v>
          </cell>
        </row>
        <row r="79">
          <cell r="D79">
            <v>0.6</v>
          </cell>
          <cell r="E79">
            <v>406.20486408632553</v>
          </cell>
        </row>
        <row r="80">
          <cell r="D80">
            <v>0.625</v>
          </cell>
          <cell r="E80">
            <v>372.40116495330619</v>
          </cell>
        </row>
        <row r="81">
          <cell r="D81">
            <v>0.65</v>
          </cell>
          <cell r="E81">
            <v>340.51348434821449</v>
          </cell>
        </row>
        <row r="82">
          <cell r="D82">
            <v>0.67500000000000004</v>
          </cell>
          <cell r="E82">
            <v>310.71011473722962</v>
          </cell>
        </row>
        <row r="83">
          <cell r="D83">
            <v>0.7</v>
          </cell>
          <cell r="E83">
            <v>283.07245340494211</v>
          </cell>
        </row>
        <row r="84">
          <cell r="D84">
            <v>0.72499999999999998</v>
          </cell>
          <cell r="E84">
            <v>257.61075251066291</v>
          </cell>
        </row>
        <row r="85">
          <cell r="D85">
            <v>0.75</v>
          </cell>
          <cell r="E85">
            <v>234.28021662434384</v>
          </cell>
        </row>
        <row r="86">
          <cell r="D86">
            <v>0.77500000000000002</v>
          </cell>
          <cell r="E86">
            <v>212.9959663941375</v>
          </cell>
        </row>
        <row r="87">
          <cell r="D87">
            <v>0.8</v>
          </cell>
          <cell r="E87">
            <v>193.64602961432971</v>
          </cell>
        </row>
        <row r="88">
          <cell r="D88">
            <v>0.82499999999999996</v>
          </cell>
          <cell r="E88">
            <v>176.10202226058556</v>
          </cell>
        </row>
        <row r="89">
          <cell r="D89">
            <v>0.85</v>
          </cell>
          <cell r="E89">
            <v>160.22752543822375</v>
          </cell>
        </row>
        <row r="90">
          <cell r="D90">
            <v>0.875</v>
          </cell>
          <cell r="E90">
            <v>145.88436843545284</v>
          </cell>
        </row>
        <row r="91">
          <cell r="D91">
            <v>0.9</v>
          </cell>
          <cell r="E91">
            <v>132.93712632566417</v>
          </cell>
        </row>
        <row r="92">
          <cell r="D92">
            <v>0.92500000000000004</v>
          </cell>
          <cell r="E92">
            <v>121.2561669847063</v>
          </cell>
        </row>
        <row r="93">
          <cell r="D93">
            <v>0.95</v>
          </cell>
          <cell r="E93">
            <v>110.71956560559823</v>
          </cell>
        </row>
        <row r="94">
          <cell r="D94">
            <v>0.97499999999999998</v>
          </cell>
          <cell r="E94">
            <v>101.21416588277397</v>
          </cell>
        </row>
        <row r="95">
          <cell r="D95">
            <v>1</v>
          </cell>
          <cell r="E95">
            <v>92.63601999708554</v>
          </cell>
        </row>
        <row r="96">
          <cell r="D96">
            <v>1.0249999999999999</v>
          </cell>
          <cell r="E96">
            <v>84.890392745010402</v>
          </cell>
        </row>
        <row r="97">
          <cell r="D97">
            <v>1.05</v>
          </cell>
          <cell r="E97">
            <v>77.89147302120206</v>
          </cell>
        </row>
        <row r="98">
          <cell r="D98">
            <v>1.075</v>
          </cell>
          <cell r="E98">
            <v>71.561900199816421</v>
          </cell>
        </row>
        <row r="99">
          <cell r="D99">
            <v>1.1000000000000001</v>
          </cell>
          <cell r="E99">
            <v>65.832184052879299</v>
          </cell>
        </row>
        <row r="100">
          <cell r="D100">
            <v>1.125</v>
          </cell>
          <cell r="E100">
            <v>60.640074168683419</v>
          </cell>
        </row>
        <row r="101">
          <cell r="D101">
            <v>1.1499999999999999</v>
          </cell>
          <cell r="E101">
            <v>55.92991751107828</v>
          </cell>
        </row>
        <row r="102">
          <cell r="D102">
            <v>1.175</v>
          </cell>
          <cell r="E102">
            <v>51.652029825956831</v>
          </cell>
        </row>
        <row r="103">
          <cell r="D103">
            <v>1.2</v>
          </cell>
          <cell r="E103">
            <v>47.762097143406443</v>
          </cell>
        </row>
        <row r="104">
          <cell r="E104">
            <v>843.68209281511179</v>
          </cell>
        </row>
        <row r="105">
          <cell r="E105">
            <v>843.68209281511179</v>
          </cell>
        </row>
        <row r="106">
          <cell r="E106">
            <v>843.68209281511179</v>
          </cell>
        </row>
        <row r="107">
          <cell r="E107">
            <v>843.68209281511179</v>
          </cell>
        </row>
        <row r="108">
          <cell r="E108">
            <v>843.68209281511179</v>
          </cell>
        </row>
        <row r="109">
          <cell r="E109">
            <v>843.68209281511179</v>
          </cell>
        </row>
        <row r="110">
          <cell r="E110">
            <v>843.68209281511179</v>
          </cell>
        </row>
        <row r="111">
          <cell r="E111">
            <v>843.68209281511179</v>
          </cell>
        </row>
        <row r="112">
          <cell r="E112">
            <v>843.68209281511179</v>
          </cell>
        </row>
        <row r="113">
          <cell r="E113">
            <v>843.68209281511179</v>
          </cell>
        </row>
        <row r="114">
          <cell r="E114">
            <v>843.68209281511179</v>
          </cell>
        </row>
        <row r="115">
          <cell r="E115">
            <v>843.68209281511179</v>
          </cell>
        </row>
        <row r="116">
          <cell r="E116">
            <v>843.68209281511179</v>
          </cell>
        </row>
        <row r="117">
          <cell r="E117">
            <v>843.68209281511179</v>
          </cell>
        </row>
        <row r="118">
          <cell r="E118">
            <v>843.68209281511179</v>
          </cell>
        </row>
        <row r="119">
          <cell r="E119">
            <v>843.68209281511179</v>
          </cell>
        </row>
        <row r="120">
          <cell r="E120">
            <v>843.68209281511179</v>
          </cell>
        </row>
        <row r="121">
          <cell r="E121">
            <v>843.68209281511179</v>
          </cell>
        </row>
        <row r="122">
          <cell r="E122">
            <v>843.68209281511179</v>
          </cell>
        </row>
        <row r="123">
          <cell r="E123">
            <v>843.68209281511179</v>
          </cell>
        </row>
        <row r="124">
          <cell r="E124">
            <v>843.68209281511179</v>
          </cell>
        </row>
        <row r="125">
          <cell r="E125">
            <v>843.68209281511179</v>
          </cell>
        </row>
        <row r="126">
          <cell r="E126">
            <v>843.68209281511179</v>
          </cell>
        </row>
        <row r="127">
          <cell r="E127">
            <v>843.68209281511179</v>
          </cell>
        </row>
        <row r="128">
          <cell r="E128">
            <v>843.68209281511179</v>
          </cell>
        </row>
        <row r="129">
          <cell r="E129">
            <v>843.68209281511179</v>
          </cell>
        </row>
        <row r="130">
          <cell r="E130">
            <v>843.68209281511179</v>
          </cell>
        </row>
        <row r="131">
          <cell r="E131">
            <v>843.68209281511179</v>
          </cell>
        </row>
        <row r="132">
          <cell r="E132">
            <v>843.68209281511179</v>
          </cell>
        </row>
        <row r="133">
          <cell r="E133">
            <v>843.68209281511179</v>
          </cell>
        </row>
        <row r="134">
          <cell r="E134">
            <v>843.68209281511179</v>
          </cell>
        </row>
        <row r="135">
          <cell r="E135">
            <v>843.68209281511179</v>
          </cell>
        </row>
        <row r="136">
          <cell r="E136">
            <v>843.68209281511179</v>
          </cell>
        </row>
        <row r="137">
          <cell r="E137">
            <v>843.68209281511179</v>
          </cell>
        </row>
        <row r="138">
          <cell r="E138">
            <v>843.68209281511179</v>
          </cell>
        </row>
        <row r="139">
          <cell r="E139">
            <v>843.68209281511179</v>
          </cell>
        </row>
        <row r="140">
          <cell r="E140">
            <v>843.68209281511179</v>
          </cell>
        </row>
        <row r="141">
          <cell r="E141">
            <v>843.68209281511179</v>
          </cell>
        </row>
        <row r="142">
          <cell r="E142">
            <v>843.68209281511179</v>
          </cell>
        </row>
        <row r="143">
          <cell r="E143">
            <v>843.68209281511179</v>
          </cell>
        </row>
        <row r="144">
          <cell r="E144">
            <v>843.68209281511179</v>
          </cell>
        </row>
        <row r="145">
          <cell r="E145">
            <v>843.68209281511179</v>
          </cell>
        </row>
        <row r="146">
          <cell r="E146">
            <v>843.68209281511179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PF MPs LC50"/>
      <sheetName val="CPF FBSA LC50 Slope"/>
      <sheetName val="CPF FBSA LC10"/>
      <sheetName val="IMI FBSA LC10"/>
      <sheetName val="IMI FBSA LC50"/>
      <sheetName val="IMI FBSA LC50 slope"/>
    </sheetNames>
    <sheetDataSet>
      <sheetData sheetId="0"/>
      <sheetData sheetId="1"/>
      <sheetData sheetId="2">
        <row r="2">
          <cell r="D2">
            <v>1E-3</v>
          </cell>
          <cell r="E2">
            <v>9.5593431530575774</v>
          </cell>
        </row>
        <row r="3">
          <cell r="D3">
            <v>1E-3</v>
          </cell>
          <cell r="E3">
            <v>9.5593431530575774</v>
          </cell>
        </row>
        <row r="4">
          <cell r="D4">
            <v>5.0000000000000001E-3</v>
          </cell>
          <cell r="E4">
            <v>9.5593431530033826</v>
          </cell>
        </row>
        <row r="5">
          <cell r="D5">
            <v>5.0000000000000001E-3</v>
          </cell>
          <cell r="E5">
            <v>9.5593431530033826</v>
          </cell>
        </row>
        <row r="6">
          <cell r="D6">
            <v>0.01</v>
          </cell>
          <cell r="E6">
            <v>9.5593431486272973</v>
          </cell>
        </row>
        <row r="7">
          <cell r="D7">
            <v>0.01</v>
          </cell>
          <cell r="E7">
            <v>9.5593431486272973</v>
          </cell>
        </row>
        <row r="8">
          <cell r="D8">
            <v>2.5000000000000001E-2</v>
          </cell>
          <cell r="E8">
            <v>9.5593416583265203</v>
          </cell>
        </row>
        <row r="9">
          <cell r="D9">
            <v>2.5000000000000001E-2</v>
          </cell>
          <cell r="E9">
            <v>9.5593416583265203</v>
          </cell>
        </row>
        <row r="10">
          <cell r="D10">
            <v>0.05</v>
          </cell>
          <cell r="E10">
            <v>9.5592209687317311</v>
          </cell>
        </row>
        <row r="11">
          <cell r="D11">
            <v>0.05</v>
          </cell>
          <cell r="E11">
            <v>9.5592209687317311</v>
          </cell>
        </row>
        <row r="12">
          <cell r="D12">
            <v>7.4999999999999997E-2</v>
          </cell>
          <cell r="E12">
            <v>9.5577374535997226</v>
          </cell>
        </row>
        <row r="13">
          <cell r="D13">
            <v>7.4999999999999997E-2</v>
          </cell>
          <cell r="E13">
            <v>9.5577374535997226</v>
          </cell>
        </row>
        <row r="14">
          <cell r="D14">
            <v>0.1</v>
          </cell>
          <cell r="E14">
            <v>9.5493655680499945</v>
          </cell>
        </row>
        <row r="15">
          <cell r="D15">
            <v>0.1</v>
          </cell>
          <cell r="E15">
            <v>9.5493655680499945</v>
          </cell>
        </row>
        <row r="16">
          <cell r="D16">
            <v>0.125</v>
          </cell>
          <cell r="E16">
            <v>9.518295904195929</v>
          </cell>
        </row>
        <row r="17">
          <cell r="D17">
            <v>0.125</v>
          </cell>
          <cell r="E17">
            <v>9.518295904195929</v>
          </cell>
        </row>
        <row r="18">
          <cell r="D18">
            <v>0.15</v>
          </cell>
          <cell r="E18">
            <v>9.4298426276752441</v>
          </cell>
        </row>
        <row r="19">
          <cell r="D19">
            <v>0.15</v>
          </cell>
          <cell r="E19">
            <v>9.4298426276752441</v>
          </cell>
        </row>
        <row r="20">
          <cell r="D20">
            <v>0.17499999999999999</v>
          </cell>
          <cell r="E20">
            <v>9.2221225338280597</v>
          </cell>
        </row>
        <row r="21">
          <cell r="D21">
            <v>0.17499999999999999</v>
          </cell>
          <cell r="E21">
            <v>9.2221225338280597</v>
          </cell>
        </row>
        <row r="22">
          <cell r="D22">
            <v>0.2</v>
          </cell>
          <cell r="E22">
            <v>8.8071262943309954</v>
          </cell>
        </row>
        <row r="23">
          <cell r="D23">
            <v>0.2</v>
          </cell>
          <cell r="E23">
            <v>8.8071262943309954</v>
          </cell>
        </row>
        <row r="24">
          <cell r="D24">
            <v>0.22500000000000001</v>
          </cell>
          <cell r="E24">
            <v>8.0976897931401446</v>
          </cell>
        </row>
        <row r="25">
          <cell r="D25">
            <v>0.22500000000000001</v>
          </cell>
          <cell r="E25">
            <v>8.0976897931401446</v>
          </cell>
        </row>
        <row r="26">
          <cell r="D26">
            <v>0.25</v>
          </cell>
          <cell r="E26">
            <v>7.0678058887108097</v>
          </cell>
        </row>
        <row r="27">
          <cell r="D27">
            <v>0.25</v>
          </cell>
          <cell r="E27">
            <v>7.0678058887108097</v>
          </cell>
        </row>
        <row r="28">
          <cell r="D28">
            <v>0.27500000000000002</v>
          </cell>
          <cell r="E28">
            <v>5.8080404548389843</v>
          </cell>
        </row>
        <row r="29">
          <cell r="D29">
            <v>0.27500000000000002</v>
          </cell>
          <cell r="E29">
            <v>5.8080404548389843</v>
          </cell>
        </row>
        <row r="30">
          <cell r="D30">
            <v>0.3</v>
          </cell>
          <cell r="E30">
            <v>4.5036010167424543</v>
          </cell>
        </row>
        <row r="31">
          <cell r="D31">
            <v>0.3</v>
          </cell>
          <cell r="E31">
            <v>4.5036010167424543</v>
          </cell>
        </row>
        <row r="32">
          <cell r="D32">
            <v>0.32500000000000001</v>
          </cell>
          <cell r="E32">
            <v>3.3346368218559501</v>
          </cell>
        </row>
        <row r="33">
          <cell r="D33">
            <v>0.32500000000000001</v>
          </cell>
          <cell r="E33">
            <v>3.3346368218559501</v>
          </cell>
        </row>
        <row r="34">
          <cell r="D34">
            <v>0.35</v>
          </cell>
          <cell r="E34">
            <v>2.396362950748661</v>
          </cell>
        </row>
        <row r="35">
          <cell r="D35">
            <v>0.35</v>
          </cell>
          <cell r="E35">
            <v>2.396362950748661</v>
          </cell>
        </row>
        <row r="36">
          <cell r="D36">
            <v>0.375</v>
          </cell>
          <cell r="E36">
            <v>1.696907478674397</v>
          </cell>
        </row>
        <row r="37">
          <cell r="D37">
            <v>0.375</v>
          </cell>
          <cell r="E37">
            <v>1.696907478674397</v>
          </cell>
        </row>
        <row r="38">
          <cell r="D38">
            <v>0.4</v>
          </cell>
          <cell r="E38">
            <v>1.1976440850787151</v>
          </cell>
        </row>
        <row r="39">
          <cell r="D39">
            <v>0.4</v>
          </cell>
          <cell r="E39">
            <v>1.1976440850787151</v>
          </cell>
        </row>
        <row r="46">
          <cell r="D46">
            <v>1E-3</v>
          </cell>
          <cell r="E46">
            <v>9.4831674061877642</v>
          </cell>
        </row>
        <row r="47">
          <cell r="D47">
            <v>1E-3</v>
          </cell>
          <cell r="E47">
            <v>9.4831674061877642</v>
          </cell>
        </row>
        <row r="48">
          <cell r="D48">
            <v>5.0000000000000001E-3</v>
          </cell>
          <cell r="E48">
            <v>9.4831674061877642</v>
          </cell>
        </row>
        <row r="49">
          <cell r="D49">
            <v>5.0000000000000001E-3</v>
          </cell>
          <cell r="E49">
            <v>9.4831674061877642</v>
          </cell>
        </row>
        <row r="50">
          <cell r="D50">
            <v>0.01</v>
          </cell>
          <cell r="E50">
            <v>9.4831674061877642</v>
          </cell>
        </row>
        <row r="51">
          <cell r="D51">
            <v>0.01</v>
          </cell>
          <cell r="E51">
            <v>9.4831674061877642</v>
          </cell>
        </row>
        <row r="52">
          <cell r="D52">
            <v>2.5000000000000001E-2</v>
          </cell>
          <cell r="E52">
            <v>9.4831674061877642</v>
          </cell>
        </row>
        <row r="53">
          <cell r="D53">
            <v>2.5000000000000001E-2</v>
          </cell>
          <cell r="E53">
            <v>9.4831674061877642</v>
          </cell>
        </row>
        <row r="54">
          <cell r="D54">
            <v>0.05</v>
          </cell>
          <cell r="E54">
            <v>9.4831674061877642</v>
          </cell>
        </row>
        <row r="55">
          <cell r="D55">
            <v>0.05</v>
          </cell>
          <cell r="E55">
            <v>9.4831674061877642</v>
          </cell>
        </row>
        <row r="56">
          <cell r="D56">
            <v>7.4999999999999997E-2</v>
          </cell>
          <cell r="E56">
            <v>9.4831674061877642</v>
          </cell>
        </row>
        <row r="57">
          <cell r="D57">
            <v>7.4999999999999997E-2</v>
          </cell>
          <cell r="E57">
            <v>9.4831674061877642</v>
          </cell>
        </row>
        <row r="58">
          <cell r="D58">
            <v>0.1</v>
          </cell>
          <cell r="E58">
            <v>9.4831674061877642</v>
          </cell>
        </row>
        <row r="59">
          <cell r="D59">
            <v>0.1</v>
          </cell>
          <cell r="E59">
            <v>9.4831674061877642</v>
          </cell>
        </row>
        <row r="60">
          <cell r="D60">
            <v>0.125</v>
          </cell>
          <cell r="E60">
            <v>9.4831674061869489</v>
          </cell>
        </row>
        <row r="61">
          <cell r="D61">
            <v>0.125</v>
          </cell>
          <cell r="E61">
            <v>9.4831674061869489</v>
          </cell>
        </row>
        <row r="62">
          <cell r="D62">
            <v>0.15</v>
          </cell>
          <cell r="E62">
            <v>9.4831674059081337</v>
          </cell>
        </row>
        <row r="63">
          <cell r="D63">
            <v>0.15</v>
          </cell>
          <cell r="E63">
            <v>9.4831674059081337</v>
          </cell>
        </row>
        <row r="64">
          <cell r="D64">
            <v>0.17499999999999999</v>
          </cell>
          <cell r="E64">
            <v>9.4831673672266295</v>
          </cell>
        </row>
        <row r="65">
          <cell r="D65">
            <v>0.17499999999999999</v>
          </cell>
          <cell r="E65">
            <v>9.4831673672266295</v>
          </cell>
        </row>
        <row r="66">
          <cell r="D66">
            <v>0.2</v>
          </cell>
          <cell r="E66">
            <v>9.4831646014700457</v>
          </cell>
        </row>
        <row r="67">
          <cell r="D67">
            <v>0.2</v>
          </cell>
          <cell r="E67">
            <v>9.4831646014700457</v>
          </cell>
        </row>
        <row r="68">
          <cell r="D68">
            <v>0.22500000000000001</v>
          </cell>
          <cell r="E68">
            <v>9.4830454788500465</v>
          </cell>
        </row>
        <row r="69">
          <cell r="D69">
            <v>0.22500000000000001</v>
          </cell>
          <cell r="E69">
            <v>9.4830454788500465</v>
          </cell>
        </row>
        <row r="70">
          <cell r="D70">
            <v>0.25</v>
          </cell>
          <cell r="E70">
            <v>9.4796079879113915</v>
          </cell>
        </row>
        <row r="71">
          <cell r="D71">
            <v>0.25</v>
          </cell>
          <cell r="E71">
            <v>9.4796079879113915</v>
          </cell>
        </row>
        <row r="72">
          <cell r="D72">
            <v>0.27500000000000002</v>
          </cell>
          <cell r="E72">
            <v>9.4083932245735884</v>
          </cell>
        </row>
        <row r="73">
          <cell r="D73">
            <v>0.27500000000000002</v>
          </cell>
          <cell r="E73">
            <v>9.4083932245735884</v>
          </cell>
        </row>
        <row r="74">
          <cell r="D74">
            <v>0.28299999999999997</v>
          </cell>
          <cell r="E74">
            <v>9.2980391366515462</v>
          </cell>
        </row>
        <row r="75">
          <cell r="D75">
            <v>0.28299999999999997</v>
          </cell>
          <cell r="E75">
            <v>9.2980391366515462</v>
          </cell>
        </row>
        <row r="76">
          <cell r="D76">
            <v>0.29099999999999998</v>
          </cell>
          <cell r="E76">
            <v>9.0434809695772049</v>
          </cell>
        </row>
        <row r="77">
          <cell r="D77">
            <v>0.29099999999999998</v>
          </cell>
          <cell r="E77">
            <v>9.0434809695772049</v>
          </cell>
        </row>
        <row r="78">
          <cell r="D78">
            <v>0.3</v>
          </cell>
          <cell r="E78">
            <v>8.3999087232962975</v>
          </cell>
        </row>
        <row r="79">
          <cell r="D79">
            <v>0.3</v>
          </cell>
          <cell r="E79">
            <v>8.3999087232962975</v>
          </cell>
        </row>
        <row r="80">
          <cell r="D80">
            <v>0.3125</v>
          </cell>
          <cell r="E80">
            <v>6.421882350957409</v>
          </cell>
        </row>
        <row r="81">
          <cell r="D81">
            <v>0.3125</v>
          </cell>
          <cell r="E81">
            <v>6.421882350957409</v>
          </cell>
        </row>
        <row r="82">
          <cell r="D82">
            <v>0.32500000000000001</v>
          </cell>
          <cell r="E82">
            <v>3.5464456650925413</v>
          </cell>
        </row>
        <row r="83">
          <cell r="D83">
            <v>0.32500000000000001</v>
          </cell>
          <cell r="E83">
            <v>3.5464456650925413</v>
          </cell>
        </row>
        <row r="84">
          <cell r="D84">
            <v>0.35</v>
          </cell>
          <cell r="E84">
            <v>0.49995116279544971</v>
          </cell>
        </row>
        <row r="85">
          <cell r="D85">
            <v>0.35</v>
          </cell>
          <cell r="E85">
            <v>0.49995116279544971</v>
          </cell>
        </row>
        <row r="86">
          <cell r="D86">
            <v>0.375</v>
          </cell>
          <cell r="E86">
            <v>5.7570298555123557E-2</v>
          </cell>
        </row>
        <row r="87">
          <cell r="D87">
            <v>0.375</v>
          </cell>
          <cell r="E87">
            <v>5.7570298555123557E-2</v>
          </cell>
        </row>
        <row r="88">
          <cell r="D88">
            <v>0.4</v>
          </cell>
          <cell r="E88">
            <v>7.3258129543753532E-3</v>
          </cell>
        </row>
        <row r="89">
          <cell r="D89">
            <v>0.4</v>
          </cell>
          <cell r="E89">
            <v>7.3258129543753532E-3</v>
          </cell>
        </row>
      </sheetData>
      <sheetData sheetId="3"/>
      <sheetData sheetId="4"/>
      <sheetData sheetId="5">
        <row r="2">
          <cell r="D2">
            <v>1E-3</v>
          </cell>
          <cell r="E2">
            <v>9.5782563423697624</v>
          </cell>
        </row>
        <row r="3">
          <cell r="D3">
            <v>1E-3</v>
          </cell>
          <cell r="E3">
            <v>9.5782563423697624</v>
          </cell>
        </row>
        <row r="4">
          <cell r="D4">
            <v>0.01</v>
          </cell>
          <cell r="E4">
            <v>9.574809259183402</v>
          </cell>
        </row>
        <row r="5">
          <cell r="D5">
            <v>0.01</v>
          </cell>
          <cell r="E5">
            <v>9.574809259183402</v>
          </cell>
        </row>
        <row r="6">
          <cell r="D6">
            <v>0.05</v>
          </cell>
          <cell r="E6">
            <v>9.5552697258607324</v>
          </cell>
        </row>
        <row r="7">
          <cell r="D7">
            <v>0.05</v>
          </cell>
          <cell r="E7">
            <v>9.5552697258607324</v>
          </cell>
        </row>
        <row r="8">
          <cell r="D8">
            <v>0.1</v>
          </cell>
          <cell r="E8">
            <v>9.5273976909870672</v>
          </cell>
        </row>
        <row r="9">
          <cell r="D9">
            <v>0.1</v>
          </cell>
          <cell r="E9">
            <v>9.5273976909870672</v>
          </cell>
        </row>
        <row r="10">
          <cell r="D10">
            <v>0.2</v>
          </cell>
          <cell r="E10">
            <v>9.4665121596236688</v>
          </cell>
        </row>
        <row r="11">
          <cell r="D11">
            <v>0.2</v>
          </cell>
          <cell r="E11">
            <v>9.4665121596236688</v>
          </cell>
        </row>
        <row r="12">
          <cell r="D12">
            <v>0.3</v>
          </cell>
          <cell r="E12">
            <v>9.401853414521014</v>
          </cell>
        </row>
        <row r="13">
          <cell r="D13">
            <v>0.3</v>
          </cell>
          <cell r="E13">
            <v>9.401853414521014</v>
          </cell>
        </row>
        <row r="14">
          <cell r="D14">
            <v>0.4</v>
          </cell>
          <cell r="E14">
            <v>9.3349741386527878</v>
          </cell>
        </row>
        <row r="15">
          <cell r="D15">
            <v>0.4</v>
          </cell>
          <cell r="E15">
            <v>9.3349741386527878</v>
          </cell>
        </row>
        <row r="16">
          <cell r="D16">
            <v>0.5</v>
          </cell>
          <cell r="E16">
            <v>9.2666719525904693</v>
          </cell>
        </row>
        <row r="17">
          <cell r="D17">
            <v>0.5</v>
          </cell>
          <cell r="E17">
            <v>9.2666719525904693</v>
          </cell>
        </row>
        <row r="18">
          <cell r="D18">
            <v>0.6</v>
          </cell>
          <cell r="E18">
            <v>9.1974425750850735</v>
          </cell>
        </row>
        <row r="19">
          <cell r="D19">
            <v>0.6</v>
          </cell>
          <cell r="E19">
            <v>9.1974425750850735</v>
          </cell>
        </row>
        <row r="20">
          <cell r="D20">
            <v>0.7</v>
          </cell>
          <cell r="E20">
            <v>9.1276263692541999</v>
          </cell>
        </row>
        <row r="21">
          <cell r="D21">
            <v>0.7</v>
          </cell>
          <cell r="E21">
            <v>9.1276263692541999</v>
          </cell>
        </row>
        <row r="22">
          <cell r="D22">
            <v>0.8</v>
          </cell>
          <cell r="E22">
            <v>9.0574717832172524</v>
          </cell>
        </row>
        <row r="23">
          <cell r="D23">
            <v>0.8</v>
          </cell>
          <cell r="E23">
            <v>9.0574717832172524</v>
          </cell>
        </row>
        <row r="24">
          <cell r="D24">
            <v>0.9</v>
          </cell>
          <cell r="E24">
            <v>8.9871677487193917</v>
          </cell>
        </row>
        <row r="25">
          <cell r="D25">
            <v>0.9</v>
          </cell>
          <cell r="E25">
            <v>8.9871677487193917</v>
          </cell>
        </row>
        <row r="26">
          <cell r="D26">
            <v>1</v>
          </cell>
          <cell r="E26">
            <v>8.9168621371005514</v>
          </cell>
        </row>
        <row r="27">
          <cell r="D27">
            <v>1</v>
          </cell>
          <cell r="E27">
            <v>8.9168621371005514</v>
          </cell>
        </row>
        <row r="28">
          <cell r="D28">
            <v>1.1000000000000001</v>
          </cell>
          <cell r="E28">
            <v>8.8466731305428521</v>
          </cell>
        </row>
        <row r="29">
          <cell r="D29">
            <v>1.1000000000000001</v>
          </cell>
          <cell r="E29">
            <v>8.8466731305428521</v>
          </cell>
        </row>
        <row r="30">
          <cell r="D30">
            <v>1.2</v>
          </cell>
          <cell r="E30">
            <v>8.7766966564172701</v>
          </cell>
        </row>
        <row r="31">
          <cell r="D31">
            <v>1.2</v>
          </cell>
          <cell r="E31">
            <v>8.7766966564172701</v>
          </cell>
        </row>
        <row r="46">
          <cell r="D46">
            <v>1E-3</v>
          </cell>
          <cell r="E46">
            <v>9.5810014031492674</v>
          </cell>
        </row>
        <row r="47">
          <cell r="D47">
            <v>1E-3</v>
          </cell>
          <cell r="E47">
            <v>9.5810014031492674</v>
          </cell>
        </row>
        <row r="48">
          <cell r="D48">
            <v>5.0000000000000001E-3</v>
          </cell>
          <cell r="E48">
            <v>9.5807275340363685</v>
          </cell>
        </row>
        <row r="49">
          <cell r="D49">
            <v>5.0000000000000001E-3</v>
          </cell>
          <cell r="E49">
            <v>9.5807275340363685</v>
          </cell>
        </row>
        <row r="50">
          <cell r="D50">
            <v>0.01</v>
          </cell>
          <cell r="E50">
            <v>9.5801546038633312</v>
          </cell>
        </row>
        <row r="51">
          <cell r="D51">
            <v>0.01</v>
          </cell>
          <cell r="E51">
            <v>9.5801546038633312</v>
          </cell>
        </row>
        <row r="52">
          <cell r="D52">
            <v>0.05</v>
          </cell>
          <cell r="E52">
            <v>9.5705587010605999</v>
          </cell>
        </row>
        <row r="53">
          <cell r="D53">
            <v>0.05</v>
          </cell>
          <cell r="E53">
            <v>9.5705587010605999</v>
          </cell>
        </row>
        <row r="54">
          <cell r="D54">
            <v>0.1</v>
          </cell>
          <cell r="E54">
            <v>9.5505444897721592</v>
          </cell>
        </row>
        <row r="55">
          <cell r="D55">
            <v>0.1</v>
          </cell>
          <cell r="E55">
            <v>9.5505444897721592</v>
          </cell>
        </row>
        <row r="56">
          <cell r="D56">
            <v>0.2</v>
          </cell>
          <cell r="E56">
            <v>9.4926161334669743</v>
          </cell>
        </row>
        <row r="57">
          <cell r="D57">
            <v>0.2</v>
          </cell>
          <cell r="E57">
            <v>9.4926161334669743</v>
          </cell>
        </row>
        <row r="58">
          <cell r="D58">
            <v>0.3</v>
          </cell>
          <cell r="E58">
            <v>9.4169317846615836</v>
          </cell>
        </row>
        <row r="59">
          <cell r="D59">
            <v>0.3</v>
          </cell>
          <cell r="E59">
            <v>9.4169317846615836</v>
          </cell>
        </row>
        <row r="60">
          <cell r="D60">
            <v>0.4</v>
          </cell>
          <cell r="E60">
            <v>9.327521323005266</v>
          </cell>
        </row>
        <row r="61">
          <cell r="D61">
            <v>0.4</v>
          </cell>
          <cell r="E61">
            <v>9.327521323005266</v>
          </cell>
        </row>
        <row r="62">
          <cell r="D62">
            <v>0.5</v>
          </cell>
          <cell r="E62">
            <v>9.2270194000067871</v>
          </cell>
        </row>
        <row r="63">
          <cell r="D63">
            <v>0.5</v>
          </cell>
          <cell r="E63">
            <v>9.2270194000067871</v>
          </cell>
        </row>
        <row r="64">
          <cell r="D64">
            <v>0.6</v>
          </cell>
          <cell r="E64">
            <v>9.1174085288100013</v>
          </cell>
        </row>
        <row r="65">
          <cell r="D65">
            <v>0.6</v>
          </cell>
          <cell r="E65">
            <v>9.1174085288100013</v>
          </cell>
        </row>
        <row r="66">
          <cell r="D66">
            <v>0.7</v>
          </cell>
          <cell r="E66">
            <v>9.0002877294969554</v>
          </cell>
        </row>
        <row r="67">
          <cell r="D67">
            <v>0.7</v>
          </cell>
          <cell r="E67">
            <v>9.0002877294969554</v>
          </cell>
        </row>
        <row r="68">
          <cell r="D68">
            <v>0.8</v>
          </cell>
          <cell r="E68">
            <v>8.8769975616555001</v>
          </cell>
        </row>
        <row r="69">
          <cell r="D69">
            <v>0.8</v>
          </cell>
          <cell r="E69">
            <v>8.8769975616555001</v>
          </cell>
        </row>
        <row r="70">
          <cell r="D70">
            <v>0.9</v>
          </cell>
          <cell r="E70">
            <v>8.7486877436255135</v>
          </cell>
        </row>
        <row r="71">
          <cell r="D71">
            <v>0.9</v>
          </cell>
          <cell r="E71">
            <v>8.7486877436255135</v>
          </cell>
        </row>
        <row r="72">
          <cell r="D72">
            <v>1</v>
          </cell>
          <cell r="E72">
            <v>8.6163578344188103</v>
          </cell>
        </row>
        <row r="73">
          <cell r="D73">
            <v>1</v>
          </cell>
          <cell r="E73">
            <v>8.6163578344188103</v>
          </cell>
        </row>
        <row r="74">
          <cell r="D74">
            <v>1.1000000000000001</v>
          </cell>
          <cell r="E74">
            <v>8.4808838552087522</v>
          </cell>
        </row>
        <row r="75">
          <cell r="D75">
            <v>1.1000000000000001</v>
          </cell>
          <cell r="E75">
            <v>8.4808838552087522</v>
          </cell>
        </row>
        <row r="76">
          <cell r="D76">
            <v>1.2</v>
          </cell>
          <cell r="E76">
            <v>8.3430369773481221</v>
          </cell>
        </row>
        <row r="77">
          <cell r="D77">
            <v>1.2</v>
          </cell>
          <cell r="E77">
            <v>8.3430369773481221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48"/>
  </sheetPr>
  <dimension ref="A1"/>
  <sheetViews>
    <sheetView topLeftCell="D1" workbookViewId="0">
      <selection activeCell="D17" sqref="D17"/>
    </sheetView>
  </sheetViews>
  <sheetFormatPr defaultRowHeight="12.5" x14ac:dyDescent="0.25"/>
  <sheetData/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48"/>
  </sheetPr>
  <dimension ref="A1:AQ323"/>
  <sheetViews>
    <sheetView zoomScaleNormal="100" workbookViewId="0">
      <selection activeCell="L22" sqref="L22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796.39991444134398</v>
      </c>
      <c r="F2" s="35">
        <v>811.14224351156861</v>
      </c>
      <c r="I2" s="35">
        <v>796.39991444134398</v>
      </c>
      <c r="J2" s="35">
        <v>794.02042442956338</v>
      </c>
      <c r="L2" s="35">
        <v>796.39991444134398</v>
      </c>
      <c r="M2" s="35">
        <v>796.38466826810657</v>
      </c>
      <c r="O2" s="35">
        <v>796.39991444134398</v>
      </c>
      <c r="P2" s="35">
        <v>796.38466826810657</v>
      </c>
      <c r="S2" s="3">
        <f>0</f>
        <v>0</v>
      </c>
      <c r="AC2">
        <f>MAX(AC1,MAX(A25:A226))</f>
        <v>0.4</v>
      </c>
      <c r="AK2">
        <f>MAX(AK1,MAX(B25:B226))</f>
        <v>4</v>
      </c>
    </row>
    <row r="3" spans="1:43" ht="13" x14ac:dyDescent="0.3">
      <c r="B3" s="21" t="s">
        <v>36</v>
      </c>
      <c r="C3" s="12"/>
      <c r="D3" s="12"/>
      <c r="E3" s="49">
        <v>20.999664403835183</v>
      </c>
      <c r="F3" s="49">
        <v>5.4391565349932831</v>
      </c>
      <c r="G3" s="12"/>
      <c r="H3" s="12"/>
      <c r="I3" s="49">
        <v>20.999664403835183</v>
      </c>
      <c r="J3" s="49">
        <v>8.8116017395504436</v>
      </c>
      <c r="K3" s="12"/>
      <c r="L3" s="49">
        <v>20.999664403835183</v>
      </c>
      <c r="M3" s="49">
        <v>19.462697055662275</v>
      </c>
      <c r="N3" s="12"/>
      <c r="O3" s="49">
        <v>20.999664403835183</v>
      </c>
      <c r="P3" s="49">
        <v>19.462697055662275</v>
      </c>
      <c r="S3" s="3">
        <f>MAX(C25:C226)</f>
        <v>1051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0.39831901639463085</v>
      </c>
      <c r="F4" s="51">
        <v>0.40830212503544017</v>
      </c>
      <c r="G4" s="8"/>
      <c r="H4" s="8"/>
      <c r="I4" s="51">
        <v>0.39831901639463085</v>
      </c>
      <c r="J4" s="51">
        <v>0.31440378389933588</v>
      </c>
      <c r="K4" s="8"/>
      <c r="L4" s="51">
        <v>0.39831901639463085</v>
      </c>
      <c r="M4" s="51">
        <v>0.39831165749797409</v>
      </c>
      <c r="N4" s="8"/>
      <c r="O4" s="51">
        <v>0.39831901639463085</v>
      </c>
      <c r="P4" s="51">
        <v>0.39831165749797409</v>
      </c>
      <c r="AC4">
        <v>0</v>
      </c>
      <c r="AD4">
        <f t="shared" ref="AD4:AD16" si="0">$E$2/(1+(AC4/$E$5)^$E$3)</f>
        <v>796.39991444134398</v>
      </c>
      <c r="AJ4">
        <v>0</v>
      </c>
      <c r="AK4">
        <f t="shared" ref="AK4:AK16" si="1">$E$2/(1+(AJ4/$E$6)^$E$4)</f>
        <v>796.39991444134398</v>
      </c>
    </row>
    <row r="5" spans="1:43" ht="13" x14ac:dyDescent="0.3">
      <c r="B5" s="21" t="s">
        <v>45</v>
      </c>
      <c r="C5" s="12"/>
      <c r="D5" s="12"/>
      <c r="E5" s="49">
        <v>9.3636853597358446E-2</v>
      </c>
      <c r="F5" s="49">
        <v>9.7602763544399909E-2</v>
      </c>
      <c r="G5" s="12"/>
      <c r="H5" s="12"/>
      <c r="I5" s="49">
        <v>9.3636853597358446E-2</v>
      </c>
      <c r="J5" s="49">
        <v>8.7325778359819917E-2</v>
      </c>
      <c r="K5" s="12"/>
      <c r="L5" s="49">
        <v>9.3636853597358446E-2</v>
      </c>
      <c r="M5" s="49">
        <v>9.3154476330804745E-2</v>
      </c>
      <c r="N5" s="12"/>
      <c r="O5" s="49">
        <v>9.3636853597358446E-2</v>
      </c>
      <c r="P5" s="49">
        <v>9.3154476330804745E-2</v>
      </c>
      <c r="AC5">
        <f t="shared" ref="AC5:AC13" si="2">AC6/$AE$1</f>
        <v>2.9015260114562277E-2</v>
      </c>
      <c r="AD5">
        <f t="shared" si="0"/>
        <v>796.39991442489747</v>
      </c>
      <c r="AJ5">
        <f t="shared" ref="AJ5:AJ13" si="3">AJ6/$AN$1</f>
        <v>0.2901526011456228</v>
      </c>
      <c r="AK5">
        <f t="shared" si="1"/>
        <v>649.04343075666714</v>
      </c>
    </row>
    <row r="6" spans="1:43" ht="13" x14ac:dyDescent="0.3">
      <c r="B6" s="22" t="s">
        <v>44</v>
      </c>
      <c r="C6" s="8"/>
      <c r="D6" s="8"/>
      <c r="E6" s="86">
        <v>12</v>
      </c>
      <c r="F6" s="86">
        <v>12.724205931857382</v>
      </c>
      <c r="G6" s="8"/>
      <c r="H6" s="8"/>
      <c r="I6" s="86">
        <v>12</v>
      </c>
      <c r="J6" s="87">
        <v>21.993628490570938</v>
      </c>
      <c r="K6" s="8"/>
      <c r="L6" s="86">
        <v>12</v>
      </c>
      <c r="M6" s="86">
        <v>12</v>
      </c>
      <c r="N6" s="8"/>
      <c r="O6" s="86">
        <v>12</v>
      </c>
      <c r="P6" s="86">
        <v>12</v>
      </c>
      <c r="AC6">
        <f t="shared" si="2"/>
        <v>3.7719838148930963E-2</v>
      </c>
      <c r="AD6">
        <f t="shared" si="0"/>
        <v>796.39991037834318</v>
      </c>
      <c r="AJ6">
        <f t="shared" si="3"/>
        <v>0.37719838148930962</v>
      </c>
      <c r="AK6">
        <f t="shared" si="1"/>
        <v>636.07835980508071</v>
      </c>
    </row>
    <row r="7" spans="1:43" ht="13" x14ac:dyDescent="0.3">
      <c r="B7" s="1" t="s">
        <v>7</v>
      </c>
      <c r="E7" s="2" t="s">
        <v>116</v>
      </c>
      <c r="F7" s="2" t="s">
        <v>127</v>
      </c>
      <c r="G7" s="2"/>
      <c r="H7" s="2"/>
      <c r="I7" s="26">
        <v>0.49397075177109756</v>
      </c>
      <c r="J7" s="26">
        <v>12.677409071928494</v>
      </c>
      <c r="L7" s="26">
        <v>0.49397075177109756</v>
      </c>
      <c r="M7" s="26">
        <v>5.1398301790562639</v>
      </c>
      <c r="O7" s="26">
        <v>0.49397075177109756</v>
      </c>
      <c r="P7" s="26">
        <v>5.1398301790562639</v>
      </c>
      <c r="X7">
        <v>0</v>
      </c>
      <c r="Y7">
        <v>0</v>
      </c>
      <c r="AC7">
        <f t="shared" si="2"/>
        <v>4.9035789593610254E-2</v>
      </c>
      <c r="AD7">
        <f t="shared" si="0"/>
        <v>796.39891070762155</v>
      </c>
      <c r="AJ7">
        <f t="shared" si="3"/>
        <v>0.49035789593610252</v>
      </c>
      <c r="AK7">
        <f t="shared" si="1"/>
        <v>622.27859123610529</v>
      </c>
    </row>
    <row r="8" spans="1:43" ht="13" x14ac:dyDescent="0.3">
      <c r="B8" s="1" t="s">
        <v>8</v>
      </c>
      <c r="L8" s="26">
        <v>0</v>
      </c>
      <c r="M8" s="26">
        <v>2.937481912169965E-2</v>
      </c>
      <c r="O8" s="26">
        <v>0.15206487338283667</v>
      </c>
      <c r="P8" s="26">
        <v>0.26919097832652528</v>
      </c>
      <c r="X8">
        <f>MAX(MAX(E228:E303), MAX(I228:I303), MAX(L228:L303), MAX(O228:O303))</f>
        <v>3.2872000639478611</v>
      </c>
      <c r="Y8">
        <v>0</v>
      </c>
      <c r="AC8">
        <f t="shared" si="2"/>
        <v>6.3746526471693335E-2</v>
      </c>
      <c r="AD8">
        <f t="shared" si="0"/>
        <v>796.15202614530006</v>
      </c>
      <c r="AJ8">
        <f t="shared" si="3"/>
        <v>0.63746526471693332</v>
      </c>
      <c r="AK8">
        <f t="shared" si="1"/>
        <v>607.64348654495643</v>
      </c>
    </row>
    <row r="9" spans="1:43" ht="13" x14ac:dyDescent="0.3">
      <c r="B9" s="1"/>
      <c r="C9" s="2" t="s">
        <v>128</v>
      </c>
      <c r="E9" s="143">
        <f>SUM(F25:F115)</f>
        <v>615328.13974440051</v>
      </c>
      <c r="AC9">
        <f t="shared" si="2"/>
        <v>8.2870484413201342E-2</v>
      </c>
      <c r="AD9">
        <f t="shared" si="0"/>
        <v>739.51718252078115</v>
      </c>
      <c r="AJ9">
        <f t="shared" si="3"/>
        <v>0.82870484413201329</v>
      </c>
      <c r="AK9">
        <f t="shared" si="1"/>
        <v>592.18197456086057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39.815576661595294</v>
      </c>
      <c r="AG10" s="3"/>
      <c r="AJ10">
        <f t="shared" si="3"/>
        <v>1.0773162973716173</v>
      </c>
      <c r="AK10">
        <f t="shared" si="1"/>
        <v>575.91352386724498</v>
      </c>
    </row>
    <row r="11" spans="1:43" x14ac:dyDescent="0.25">
      <c r="C11" s="24" t="s">
        <v>60</v>
      </c>
      <c r="E11" s="3">
        <f>E13-E12</f>
        <v>11732239.220290855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0.14005111865831027</v>
      </c>
      <c r="AD11">
        <f t="shared" si="0"/>
        <v>0.16961419850554882</v>
      </c>
      <c r="AJ11">
        <f t="shared" si="3"/>
        <v>1.4005111865831026</v>
      </c>
      <c r="AK11">
        <f t="shared" si="1"/>
        <v>558.86892527300654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2171849.9521229495</v>
      </c>
      <c r="F12" s="54">
        <f>F13-F11</f>
        <v>140</v>
      </c>
      <c r="G12" s="55"/>
      <c r="H12" s="55"/>
      <c r="I12" s="79">
        <f>SUM(J25:J225)</f>
        <v>2059204.2932167186</v>
      </c>
      <c r="J12" s="57"/>
      <c r="K12" s="55"/>
      <c r="L12" s="79">
        <f>SUM(M25:M225)</f>
        <v>2059204.2932167186</v>
      </c>
      <c r="M12" s="57"/>
      <c r="N12" s="55"/>
      <c r="O12" s="79">
        <f>SUM(P25:P225)</f>
        <v>2056080.1099143466</v>
      </c>
      <c r="P12" s="89"/>
      <c r="Q12"/>
      <c r="AC12">
        <f t="shared" si="2"/>
        <v>0.18206645425580337</v>
      </c>
      <c r="AD12">
        <f t="shared" si="0"/>
        <v>6.8672391954887138E-4</v>
      </c>
      <c r="AE12"/>
      <c r="AF12"/>
      <c r="AJ12">
        <f t="shared" si="3"/>
        <v>1.8206645425580334</v>
      </c>
      <c r="AK12">
        <f t="shared" si="1"/>
        <v>541.09082010696238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13904089.172413804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2.7797797586093988E-6</v>
      </c>
      <c r="AJ13">
        <f t="shared" si="3"/>
        <v>2.3668639053254434</v>
      </c>
      <c r="AK13">
        <f t="shared" si="1"/>
        <v>522.63391409457631</v>
      </c>
    </row>
    <row r="14" spans="1:43" ht="12.75" customHeight="1" x14ac:dyDescent="0.25">
      <c r="B14" s="80" t="s">
        <v>72</v>
      </c>
      <c r="AC14">
        <f>AC15/$AE$1</f>
        <v>0.30769230769230771</v>
      </c>
      <c r="AD14">
        <f t="shared" si="0"/>
        <v>1.1252220400673166E-8</v>
      </c>
      <c r="AJ14">
        <f>AJ15/$AN$1</f>
        <v>3.0769230769230766</v>
      </c>
      <c r="AK14">
        <f t="shared" si="1"/>
        <v>503.56482597139171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0.4</v>
      </c>
      <c r="AD15">
        <f t="shared" si="0"/>
        <v>4.5547660067250198E-11</v>
      </c>
      <c r="AJ15">
        <f>$AK$2</f>
        <v>4</v>
      </c>
      <c r="AK15">
        <f t="shared" si="1"/>
        <v>483.9615349522378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0.84379775437344184</v>
      </c>
      <c r="I16" s="35" t="s">
        <v>52</v>
      </c>
      <c r="J16" s="36">
        <f>($E$13-I12)/$E$13</f>
        <v>0.85189937523543424</v>
      </c>
      <c r="L16" s="35" t="s">
        <v>52</v>
      </c>
      <c r="M16" s="36">
        <f>($E$13-L12)/$E$13</f>
        <v>0.85189937523543424</v>
      </c>
      <c r="O16" s="35" t="s">
        <v>52</v>
      </c>
      <c r="P16" s="36">
        <f>($E$13-O12)/$E$13</f>
        <v>0.85212407052209638</v>
      </c>
      <c r="Q16" s="6"/>
      <c r="AC16">
        <f>AC15*$AE$1</f>
        <v>0.52</v>
      </c>
      <c r="AD16">
        <f t="shared" si="0"/>
        <v>1.8437155189820117E-13</v>
      </c>
      <c r="AJ16">
        <f>AJ15*$AN$1</f>
        <v>5.2</v>
      </c>
      <c r="AK16">
        <f t="shared" si="1"/>
        <v>463.91241123349727</v>
      </c>
    </row>
    <row r="17" spans="1:43" ht="13" x14ac:dyDescent="0.3">
      <c r="B17" s="29"/>
      <c r="E17" s="24" t="s">
        <v>54</v>
      </c>
      <c r="F17" s="25">
        <f>(F16/(1-F16)*((C16-1-COUNT(E3:E6))/(COUNT(E3:E6))))</f>
        <v>189.06848159965989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2.1713843217701618E-55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7.7226527468249513</v>
      </c>
      <c r="J19" s="27"/>
      <c r="L19" s="26">
        <f>$C$16*LN(E12/L12)</f>
        <v>7.7226527468249513</v>
      </c>
      <c r="M19" s="27">
        <f>$C$16*LN(I12/L12)</f>
        <v>0</v>
      </c>
      <c r="O19" s="26">
        <f>$C$16*LN(E12/O12)</f>
        <v>7.9428108800158554</v>
      </c>
      <c r="P19" s="27">
        <f>$C$16*LN(I12/O12)</f>
        <v>0.22015813319090918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5.4532210924805573E-3</v>
      </c>
      <c r="J20" s="27"/>
      <c r="L20" s="17">
        <f>CHIDIST(L19,L18)</f>
        <v>2.104007401254138E-2</v>
      </c>
      <c r="M20" s="16">
        <f>CHIDIST(M19,M18)</f>
        <v>1</v>
      </c>
      <c r="O20" s="17">
        <f>CHIDIST(O19,O18)</f>
        <v>1.8846926288391023E-2</v>
      </c>
      <c r="P20" s="16">
        <f>CHIDIST(P19,P18)</f>
        <v>0.63891945523166926</v>
      </c>
      <c r="AC20">
        <v>0</v>
      </c>
      <c r="AD20">
        <f>$I$2/(1+(AC20/$I$5)^$I$3)</f>
        <v>796.39991444134398</v>
      </c>
      <c r="AE20" s="1"/>
      <c r="AG20" s="1"/>
      <c r="AJ20">
        <v>0</v>
      </c>
      <c r="AK20">
        <f>$I$2/(1+(AJ20/$I$6)^$I$4)</f>
        <v>796.39991444134398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2.9015260114562277E-2</v>
      </c>
      <c r="AD21">
        <f>$I$2/(1+(AC21/$I$5)^$I$3)</f>
        <v>796.39991442489747</v>
      </c>
      <c r="AE21" s="5"/>
      <c r="AF21" s="3"/>
      <c r="AG21" s="3"/>
      <c r="AH21" s="3"/>
      <c r="AI21" s="3"/>
      <c r="AJ21">
        <f t="shared" ref="AJ21:AJ29" si="4">AJ22/$AN$1</f>
        <v>0.2901526011456228</v>
      </c>
      <c r="AK21">
        <f>$I$2/(1+(AJ21/$I$6)^$I$4)</f>
        <v>649.04343075666714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3.7719838148930963E-2</v>
      </c>
      <c r="AD22">
        <f>$I$2/(1+(AC22/$I$5)^$I$3)</f>
        <v>796.39991037834318</v>
      </c>
      <c r="AE22" s="5"/>
      <c r="AF22" s="3"/>
      <c r="AG22" s="3"/>
      <c r="AH22" s="3"/>
      <c r="AI22" s="3"/>
      <c r="AJ22">
        <f t="shared" si="4"/>
        <v>0.37719838148930962</v>
      </c>
      <c r="AK22">
        <f>$I$2/(1+(AJ22/$I$6)^$I$4)</f>
        <v>636.07835980508071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4.9035789593610254E-2</v>
      </c>
      <c r="AD23">
        <f>$I$2/(1+(AC23/$I$5)^$I$3)</f>
        <v>796.39891070762155</v>
      </c>
      <c r="AE23" s="5"/>
      <c r="AF23" s="3"/>
      <c r="AG23" s="3"/>
      <c r="AH23" s="3"/>
      <c r="AI23" s="3"/>
      <c r="AJ23">
        <f t="shared" si="4"/>
        <v>0.49035789593610252</v>
      </c>
      <c r="AK23">
        <f>$I$2/(1+(AJ23/$I$6)^$I$4)</f>
        <v>622.27859123610529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95</v>
      </c>
      <c r="B24" s="23" t="s">
        <v>109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6.3746526471693335E-2</v>
      </c>
      <c r="AD24">
        <f t="shared" ref="AD24:AD32" si="6">$I$2/(1+(AC24/$I$5)^$I$3)</f>
        <v>796.15202614530006</v>
      </c>
      <c r="AE24" s="5"/>
      <c r="AF24" s="3"/>
      <c r="AG24" s="3"/>
      <c r="AH24" s="3"/>
      <c r="AI24" s="3"/>
      <c r="AJ24">
        <f t="shared" si="4"/>
        <v>0.63746526471693332</v>
      </c>
      <c r="AK24">
        <f t="shared" ref="AK24:AK32" si="7">$I$2/(1+(AJ24/$I$6)^$I$4)</f>
        <v>607.64348654495643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699</v>
      </c>
      <c r="D25" s="11"/>
      <c r="E25" s="11">
        <f>CA(A25,B25,$E$2,$E$3,$E$4,$E$5,$E$6)</f>
        <v>796.39991444134398</v>
      </c>
      <c r="F25" s="10">
        <f>($C25-E25)^2</f>
        <v>9486.743333181128</v>
      </c>
      <c r="G25" s="11">
        <f>AVERAGE($C$25:$C$225)</f>
        <v>532.58620689655174</v>
      </c>
      <c r="H25" s="11"/>
      <c r="I25" s="11">
        <f>CA_SA(A25,B25,$I$2,$I$3,$I$4,$I$5,$I$6,$I$7)</f>
        <v>796.39991444134398</v>
      </c>
      <c r="J25" s="10">
        <f>($C25-I25)^2</f>
        <v>9486.743333181128</v>
      </c>
      <c r="K25" s="11"/>
      <c r="L25" s="11">
        <f>CA_DR(A25,B25,$L$2,$L$3,$L$4,$L$5,$L$6,$L$7,$L$8)</f>
        <v>796.39991444134398</v>
      </c>
      <c r="M25" s="10">
        <f>($C25-L25)^2</f>
        <v>9486.743333181128</v>
      </c>
      <c r="N25" s="11"/>
      <c r="O25" s="11">
        <f>CA_DL(A25,B25,$O$2,$O$3,$O$4,$O$5,$O$6,$O$7,$O$8)</f>
        <v>796.39991444134398</v>
      </c>
      <c r="P25" s="10">
        <f>($C25-O25)^2</f>
        <v>9486.743333181128</v>
      </c>
      <c r="Q25" s="3" t="s">
        <v>32</v>
      </c>
      <c r="AC25">
        <f t="shared" si="5"/>
        <v>8.2870484413201342E-2</v>
      </c>
      <c r="AD25">
        <f t="shared" si="6"/>
        <v>739.51718252078115</v>
      </c>
      <c r="AE25" s="5"/>
      <c r="AF25" s="3"/>
      <c r="AG25" s="3"/>
      <c r="AH25" s="3"/>
      <c r="AI25" s="3"/>
      <c r="AJ25">
        <f t="shared" si="4"/>
        <v>0.82870484413201329</v>
      </c>
      <c r="AK25">
        <f t="shared" si="7"/>
        <v>592.18197456086057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718</v>
      </c>
      <c r="D26" s="11"/>
      <c r="E26" s="11">
        <f t="shared" ref="E26:E43" si="8">CA(A26,B26,$E$2,$E$3,$E$4,$E$5,$E$6)</f>
        <v>796.39991444134398</v>
      </c>
      <c r="F26" s="10">
        <f t="shared" ref="F26:F43" si="9">($C26-E26)^2</f>
        <v>6146.5465844100563</v>
      </c>
      <c r="G26" s="11">
        <f t="shared" ref="G26:G44" si="10">AVERAGE($C$25:$C$225)</f>
        <v>532.58620689655174</v>
      </c>
      <c r="H26" s="11"/>
      <c r="I26" s="11">
        <f t="shared" ref="I26:I43" si="11">CA_SA(A26,B26,$I$2,$I$3,$I$4,$I$5,$I$6,$I$7)</f>
        <v>796.39991444134398</v>
      </c>
      <c r="J26" s="10">
        <f t="shared" ref="J26:J43" si="12">($C26-I26)^2</f>
        <v>6146.5465844100563</v>
      </c>
      <c r="K26" s="11"/>
      <c r="L26" s="11">
        <f t="shared" ref="L26:L43" si="13">CA_DR(A26,B26,$L$2,$L$3,$L$4,$L$5,$L$6,$L$7,$L$8)</f>
        <v>796.39991444134398</v>
      </c>
      <c r="M26" s="10">
        <f t="shared" ref="M26:M43" si="14">($C26-L26)^2</f>
        <v>6146.5465844100563</v>
      </c>
      <c r="N26" s="11"/>
      <c r="O26" s="11">
        <f t="shared" ref="O26:O43" si="15">CA_DL(A26,B26,$O$2,$O$3,$O$4,$O$5,$O$6,$O$7,$O$8)</f>
        <v>796.39991444134398</v>
      </c>
      <c r="P26" s="10">
        <f t="shared" ref="P26:P43" si="16">($C26-O26)^2</f>
        <v>6146.5465844100563</v>
      </c>
      <c r="Q26" s="3"/>
      <c r="AC26">
        <f t="shared" si="5"/>
        <v>0.10773162973716174</v>
      </c>
      <c r="AD26">
        <f t="shared" si="6"/>
        <v>39.815576661595294</v>
      </c>
      <c r="AE26" s="5"/>
      <c r="AF26" s="3"/>
      <c r="AG26" s="3"/>
      <c r="AH26" s="3"/>
      <c r="AI26" s="3"/>
      <c r="AJ26">
        <f t="shared" si="4"/>
        <v>1.0773162973716173</v>
      </c>
      <c r="AK26">
        <f t="shared" si="7"/>
        <v>575.91352386724498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631</v>
      </c>
      <c r="D27" s="11"/>
      <c r="E27" s="11">
        <f t="shared" si="8"/>
        <v>796.39991444134398</v>
      </c>
      <c r="F27" s="10">
        <f t="shared" si="9"/>
        <v>27357.131697203909</v>
      </c>
      <c r="G27" s="11">
        <f t="shared" si="10"/>
        <v>532.58620689655174</v>
      </c>
      <c r="H27" s="11"/>
      <c r="I27" s="11">
        <f t="shared" si="11"/>
        <v>796.39991444134398</v>
      </c>
      <c r="J27" s="10">
        <f t="shared" si="12"/>
        <v>27357.131697203909</v>
      </c>
      <c r="K27" s="11"/>
      <c r="L27" s="11">
        <f t="shared" si="13"/>
        <v>796.39991444134398</v>
      </c>
      <c r="M27" s="10">
        <f t="shared" si="14"/>
        <v>27357.131697203909</v>
      </c>
      <c r="N27" s="11"/>
      <c r="O27" s="11">
        <f t="shared" si="15"/>
        <v>796.39991444134398</v>
      </c>
      <c r="P27" s="10">
        <f t="shared" si="16"/>
        <v>27357.131697203909</v>
      </c>
      <c r="Q27" s="3"/>
      <c r="AC27">
        <f t="shared" si="5"/>
        <v>0.14005111865831027</v>
      </c>
      <c r="AD27">
        <f t="shared" si="6"/>
        <v>0.16961419850554882</v>
      </c>
      <c r="AE27" s="5"/>
      <c r="AF27" s="3"/>
      <c r="AG27" s="3"/>
      <c r="AH27" s="3"/>
      <c r="AI27" s="3"/>
      <c r="AJ27">
        <f t="shared" si="4"/>
        <v>1.4005111865831026</v>
      </c>
      <c r="AK27">
        <f t="shared" si="7"/>
        <v>558.86892527300654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619</v>
      </c>
      <c r="D28" s="11"/>
      <c r="E28" s="11">
        <f t="shared" si="8"/>
        <v>796.39991444134398</v>
      </c>
      <c r="F28" s="10">
        <f t="shared" si="9"/>
        <v>31470.729643796163</v>
      </c>
      <c r="G28" s="11">
        <f t="shared" si="10"/>
        <v>532.58620689655174</v>
      </c>
      <c r="H28" s="11"/>
      <c r="I28" s="11">
        <f t="shared" si="11"/>
        <v>796.39991444134398</v>
      </c>
      <c r="J28" s="10">
        <f t="shared" si="12"/>
        <v>31470.729643796163</v>
      </c>
      <c r="K28" s="11"/>
      <c r="L28" s="11">
        <f t="shared" si="13"/>
        <v>796.39991444134398</v>
      </c>
      <c r="M28" s="10">
        <f t="shared" si="14"/>
        <v>31470.729643796163</v>
      </c>
      <c r="N28" s="11"/>
      <c r="O28" s="11">
        <f t="shared" si="15"/>
        <v>796.39991444134398</v>
      </c>
      <c r="P28" s="10">
        <f t="shared" si="16"/>
        <v>31470.729643796163</v>
      </c>
      <c r="Q28" s="3"/>
      <c r="AC28">
        <f t="shared" si="5"/>
        <v>0.18206645425580337</v>
      </c>
      <c r="AD28">
        <f t="shared" si="6"/>
        <v>6.8672391954887138E-4</v>
      </c>
      <c r="AE28" s="5"/>
      <c r="AF28" s="3"/>
      <c r="AG28" s="3"/>
      <c r="AH28" s="3"/>
      <c r="AI28" s="3"/>
      <c r="AJ28">
        <f t="shared" si="4"/>
        <v>1.8206645425580334</v>
      </c>
      <c r="AK28">
        <f t="shared" si="7"/>
        <v>541.09082010696238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797</v>
      </c>
      <c r="D29" s="11"/>
      <c r="E29" s="11">
        <f t="shared" si="8"/>
        <v>796.39991444134398</v>
      </c>
      <c r="F29" s="10">
        <f t="shared" si="9"/>
        <v>0.36010267770750665</v>
      </c>
      <c r="G29" s="11">
        <f t="shared" si="10"/>
        <v>532.58620689655174</v>
      </c>
      <c r="H29" s="11"/>
      <c r="I29" s="11">
        <f t="shared" si="11"/>
        <v>796.39991444134398</v>
      </c>
      <c r="J29" s="10">
        <f t="shared" si="12"/>
        <v>0.36010267770750665</v>
      </c>
      <c r="K29" s="11"/>
      <c r="L29" s="11">
        <f t="shared" si="13"/>
        <v>796.39991444134398</v>
      </c>
      <c r="M29" s="10">
        <f t="shared" si="14"/>
        <v>0.36010267770750665</v>
      </c>
      <c r="N29" s="11"/>
      <c r="O29" s="11">
        <f t="shared" si="15"/>
        <v>796.39991444134398</v>
      </c>
      <c r="P29" s="10">
        <f t="shared" si="16"/>
        <v>0.36010267770750665</v>
      </c>
      <c r="Q29" s="3"/>
      <c r="AC29">
        <f t="shared" si="5"/>
        <v>0.23668639053254439</v>
      </c>
      <c r="AD29">
        <f t="shared" si="6"/>
        <v>2.7797797586093988E-6</v>
      </c>
      <c r="AE29" s="5"/>
      <c r="AF29" s="3"/>
      <c r="AG29" s="3"/>
      <c r="AH29" s="3"/>
      <c r="AI29" s="3"/>
      <c r="AJ29">
        <f t="shared" si="4"/>
        <v>2.3668639053254434</v>
      </c>
      <c r="AK29">
        <f t="shared" si="7"/>
        <v>522.63391409457631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704</v>
      </c>
      <c r="D30" s="11"/>
      <c r="E30" s="11">
        <f t="shared" si="8"/>
        <v>796.39991444134398</v>
      </c>
      <c r="F30" s="10">
        <f t="shared" si="9"/>
        <v>8537.7441887676887</v>
      </c>
      <c r="G30" s="11">
        <f t="shared" si="10"/>
        <v>532.58620689655174</v>
      </c>
      <c r="H30" s="11"/>
      <c r="I30" s="11">
        <f t="shared" si="11"/>
        <v>796.39991444134398</v>
      </c>
      <c r="J30" s="10">
        <f t="shared" si="12"/>
        <v>8537.7441887676887</v>
      </c>
      <c r="K30" s="11"/>
      <c r="L30" s="11">
        <f t="shared" si="13"/>
        <v>796.39991444134398</v>
      </c>
      <c r="M30" s="10">
        <f t="shared" si="14"/>
        <v>8537.7441887676887</v>
      </c>
      <c r="N30" s="11"/>
      <c r="O30" s="11">
        <f t="shared" si="15"/>
        <v>796.39991444134398</v>
      </c>
      <c r="P30" s="10">
        <f t="shared" si="16"/>
        <v>8537.7441887676887</v>
      </c>
      <c r="Q30" s="3"/>
      <c r="AC30">
        <f t="shared" si="5"/>
        <v>0.30769230769230771</v>
      </c>
      <c r="AD30">
        <f t="shared" si="6"/>
        <v>1.1252220400673166E-8</v>
      </c>
      <c r="AE30" s="5"/>
      <c r="AF30" s="3"/>
      <c r="AG30" s="3"/>
      <c r="AH30" s="3"/>
      <c r="AI30" s="3"/>
      <c r="AJ30">
        <f>AJ31/$AN$1</f>
        <v>3.0769230769230766</v>
      </c>
      <c r="AK30">
        <f t="shared" si="7"/>
        <v>503.56482597139171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574</v>
      </c>
      <c r="D31" s="11"/>
      <c r="E31" s="11">
        <f t="shared" si="8"/>
        <v>796.39991444134398</v>
      </c>
      <c r="F31" s="10">
        <f t="shared" si="9"/>
        <v>49461.721943517121</v>
      </c>
      <c r="G31" s="11">
        <f t="shared" si="10"/>
        <v>532.58620689655174</v>
      </c>
      <c r="H31" s="11"/>
      <c r="I31" s="11">
        <f t="shared" si="11"/>
        <v>796.39991444134398</v>
      </c>
      <c r="J31" s="10">
        <f t="shared" si="12"/>
        <v>49461.721943517121</v>
      </c>
      <c r="K31" s="11"/>
      <c r="L31" s="11">
        <f t="shared" si="13"/>
        <v>796.39991444134398</v>
      </c>
      <c r="M31" s="10">
        <f t="shared" si="14"/>
        <v>49461.721943517121</v>
      </c>
      <c r="N31" s="11"/>
      <c r="O31" s="11">
        <f t="shared" si="15"/>
        <v>796.39991444134398</v>
      </c>
      <c r="P31" s="10">
        <f t="shared" si="16"/>
        <v>49461.721943517121</v>
      </c>
      <c r="Q31" s="3"/>
      <c r="AC31">
        <f>$AC$2</f>
        <v>0.4</v>
      </c>
      <c r="AD31">
        <f t="shared" si="6"/>
        <v>4.5547660067250198E-11</v>
      </c>
      <c r="AE31" s="5"/>
      <c r="AF31" s="3"/>
      <c r="AG31" s="3"/>
      <c r="AH31" s="3"/>
      <c r="AI31" s="3"/>
      <c r="AJ31">
        <f>$AK$2</f>
        <v>4</v>
      </c>
      <c r="AK31">
        <f t="shared" si="7"/>
        <v>483.9615349522378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872</v>
      </c>
      <c r="D32" s="11"/>
      <c r="E32" s="11">
        <f t="shared" si="8"/>
        <v>796.39991444134398</v>
      </c>
      <c r="F32" s="10">
        <f t="shared" si="9"/>
        <v>5715.3729364761102</v>
      </c>
      <c r="G32" s="11">
        <f t="shared" si="10"/>
        <v>532.58620689655174</v>
      </c>
      <c r="H32" s="11"/>
      <c r="I32" s="11">
        <f t="shared" si="11"/>
        <v>796.39991444134398</v>
      </c>
      <c r="J32" s="10">
        <f t="shared" si="12"/>
        <v>5715.3729364761102</v>
      </c>
      <c r="K32" s="11"/>
      <c r="L32" s="11">
        <f t="shared" si="13"/>
        <v>796.39991444134398</v>
      </c>
      <c r="M32" s="10">
        <f t="shared" si="14"/>
        <v>5715.3729364761102</v>
      </c>
      <c r="N32" s="11"/>
      <c r="O32" s="11">
        <f t="shared" si="15"/>
        <v>796.39991444134398</v>
      </c>
      <c r="P32" s="10">
        <f t="shared" si="16"/>
        <v>5715.3729364761102</v>
      </c>
      <c r="Q32" s="3"/>
      <c r="AC32">
        <f>AC31*$AE$1</f>
        <v>0.52</v>
      </c>
      <c r="AD32">
        <f t="shared" si="6"/>
        <v>1.8437155189820117E-13</v>
      </c>
      <c r="AE32" s="5"/>
      <c r="AF32" s="3"/>
      <c r="AG32" s="3"/>
      <c r="AH32" s="3"/>
      <c r="AI32" s="3"/>
      <c r="AJ32">
        <f>AJ31*$AN$1</f>
        <v>5.2</v>
      </c>
      <c r="AK32">
        <f t="shared" si="7"/>
        <v>463.91241123349727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856</v>
      </c>
      <c r="D33" s="11"/>
      <c r="E33" s="11">
        <f t="shared" si="8"/>
        <v>796.39991444134398</v>
      </c>
      <c r="F33" s="10">
        <f t="shared" si="9"/>
        <v>3552.1701985991176</v>
      </c>
      <c r="G33" s="11">
        <f t="shared" si="10"/>
        <v>532.58620689655174</v>
      </c>
      <c r="H33" s="11"/>
      <c r="I33" s="11">
        <f t="shared" si="11"/>
        <v>796.39991444134398</v>
      </c>
      <c r="J33" s="10">
        <f t="shared" si="12"/>
        <v>3552.1701985991176</v>
      </c>
      <c r="K33" s="11"/>
      <c r="L33" s="11">
        <f t="shared" si="13"/>
        <v>796.39991444134398</v>
      </c>
      <c r="M33" s="10">
        <f t="shared" si="14"/>
        <v>3552.1701985991176</v>
      </c>
      <c r="N33" s="11"/>
      <c r="O33" s="11">
        <f t="shared" si="15"/>
        <v>796.39991444134398</v>
      </c>
      <c r="P33" s="10">
        <f t="shared" si="16"/>
        <v>3552.1701985991176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709</v>
      </c>
      <c r="D34" s="11"/>
      <c r="E34" s="11">
        <f t="shared" si="8"/>
        <v>796.39991444134398</v>
      </c>
      <c r="F34" s="10">
        <f t="shared" si="9"/>
        <v>7638.7450443542484</v>
      </c>
      <c r="G34" s="11">
        <f t="shared" si="10"/>
        <v>532.58620689655174</v>
      </c>
      <c r="H34" s="11"/>
      <c r="I34" s="11">
        <f t="shared" si="11"/>
        <v>796.39991444134398</v>
      </c>
      <c r="J34" s="10">
        <f t="shared" si="12"/>
        <v>7638.7450443542484</v>
      </c>
      <c r="K34" s="11"/>
      <c r="L34" s="11">
        <f t="shared" si="13"/>
        <v>796.39991444134398</v>
      </c>
      <c r="M34" s="10">
        <f t="shared" si="14"/>
        <v>7638.7450443542484</v>
      </c>
      <c r="N34" s="11"/>
      <c r="O34" s="11">
        <f t="shared" si="15"/>
        <v>796.39991444134398</v>
      </c>
      <c r="P34" s="10">
        <f t="shared" si="16"/>
        <v>7638.7450443542484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836</v>
      </c>
      <c r="D35" s="11"/>
      <c r="E35" s="11">
        <f t="shared" si="8"/>
        <v>796.39991444134398</v>
      </c>
      <c r="F35" s="10">
        <f t="shared" si="9"/>
        <v>1568.1667762528771</v>
      </c>
      <c r="G35" s="11">
        <f t="shared" si="10"/>
        <v>532.58620689655174</v>
      </c>
      <c r="H35" s="11"/>
      <c r="I35" s="11">
        <f t="shared" si="11"/>
        <v>796.39991444134398</v>
      </c>
      <c r="J35" s="10">
        <f t="shared" si="12"/>
        <v>1568.1667762528771</v>
      </c>
      <c r="K35" s="11"/>
      <c r="L35" s="11">
        <f t="shared" si="13"/>
        <v>796.39991444134398</v>
      </c>
      <c r="M35" s="10">
        <f t="shared" si="14"/>
        <v>1568.1667762528771</v>
      </c>
      <c r="N35" s="11"/>
      <c r="O35" s="11">
        <f t="shared" si="15"/>
        <v>796.39991444134398</v>
      </c>
      <c r="P35" s="10">
        <f t="shared" si="16"/>
        <v>1568.1667762528771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747</v>
      </c>
      <c r="D36" s="11"/>
      <c r="E36" s="11">
        <f t="shared" si="8"/>
        <v>796.39991444134398</v>
      </c>
      <c r="F36" s="10">
        <f t="shared" si="9"/>
        <v>2440.3515468121054</v>
      </c>
      <c r="G36" s="11">
        <f t="shared" si="10"/>
        <v>532.58620689655174</v>
      </c>
      <c r="H36" s="11"/>
      <c r="I36" s="11">
        <f t="shared" si="11"/>
        <v>796.39991444134398</v>
      </c>
      <c r="J36" s="10">
        <f t="shared" si="12"/>
        <v>2440.3515468121054</v>
      </c>
      <c r="K36" s="11"/>
      <c r="L36" s="11">
        <f t="shared" si="13"/>
        <v>796.39991444134398</v>
      </c>
      <c r="M36" s="10">
        <f t="shared" si="14"/>
        <v>2440.3515468121054</v>
      </c>
      <c r="N36" s="11"/>
      <c r="O36" s="11">
        <f t="shared" si="15"/>
        <v>796.39991444134398</v>
      </c>
      <c r="P36" s="10">
        <f t="shared" si="16"/>
        <v>2440.3515468121054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868</v>
      </c>
      <c r="D37" s="11"/>
      <c r="E37" s="11">
        <f t="shared" si="8"/>
        <v>796.39991444134398</v>
      </c>
      <c r="F37" s="10">
        <f t="shared" si="9"/>
        <v>5126.5722520068621</v>
      </c>
      <c r="G37" s="11">
        <f t="shared" si="10"/>
        <v>532.58620689655174</v>
      </c>
      <c r="H37" s="11"/>
      <c r="I37" s="11">
        <f t="shared" si="11"/>
        <v>796.39991444134398</v>
      </c>
      <c r="J37" s="10">
        <f t="shared" si="12"/>
        <v>5126.5722520068621</v>
      </c>
      <c r="K37" s="11"/>
      <c r="L37" s="11">
        <f t="shared" si="13"/>
        <v>796.39991444134398</v>
      </c>
      <c r="M37" s="10">
        <f t="shared" si="14"/>
        <v>5126.5722520068621</v>
      </c>
      <c r="N37" s="11"/>
      <c r="O37" s="11">
        <f t="shared" si="15"/>
        <v>796.39991444134398</v>
      </c>
      <c r="P37" s="10">
        <f t="shared" si="16"/>
        <v>5126.5722520068621</v>
      </c>
      <c r="Q37" s="3"/>
      <c r="AC37">
        <v>0</v>
      </c>
      <c r="AD37">
        <f t="shared" ref="AD37:AD49" si="17">$L$2/(1+(AC37/$L$5)^$L$3)</f>
        <v>796.39991444134398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803</v>
      </c>
      <c r="D38" s="11"/>
      <c r="E38" s="11">
        <f t="shared" si="8"/>
        <v>796.39991444134398</v>
      </c>
      <c r="F38" s="10">
        <f t="shared" si="9"/>
        <v>43.56112938157974</v>
      </c>
      <c r="G38" s="11">
        <f t="shared" si="10"/>
        <v>532.58620689655174</v>
      </c>
      <c r="H38" s="11"/>
      <c r="I38" s="11">
        <f t="shared" si="11"/>
        <v>796.39991444134398</v>
      </c>
      <c r="J38" s="10">
        <f t="shared" si="12"/>
        <v>43.56112938157974</v>
      </c>
      <c r="K38" s="11"/>
      <c r="L38" s="11">
        <f t="shared" si="13"/>
        <v>796.39991444134398</v>
      </c>
      <c r="M38" s="10">
        <f t="shared" si="14"/>
        <v>43.56112938157974</v>
      </c>
      <c r="N38" s="11"/>
      <c r="O38" s="11">
        <f t="shared" si="15"/>
        <v>796.39991444134398</v>
      </c>
      <c r="P38" s="10">
        <f t="shared" si="16"/>
        <v>43.56112938157974</v>
      </c>
      <c r="Q38" s="3"/>
      <c r="AC38">
        <f t="shared" ref="AC38:AC46" si="18">AC39/$AE$1</f>
        <v>2.9015260114562277E-2</v>
      </c>
      <c r="AD38">
        <f t="shared" si="17"/>
        <v>796.39991442489747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796.39991444134398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757</v>
      </c>
      <c r="D39" s="11"/>
      <c r="E39" s="11">
        <f t="shared" si="8"/>
        <v>796.39991444134398</v>
      </c>
      <c r="F39" s="10">
        <f t="shared" si="9"/>
        <v>1552.353257985226</v>
      </c>
      <c r="G39" s="11">
        <f t="shared" si="10"/>
        <v>532.58620689655174</v>
      </c>
      <c r="H39" s="11"/>
      <c r="I39" s="11">
        <f t="shared" si="11"/>
        <v>796.39991444134398</v>
      </c>
      <c r="J39" s="10">
        <f t="shared" si="12"/>
        <v>1552.353257985226</v>
      </c>
      <c r="K39" s="11"/>
      <c r="L39" s="11">
        <f t="shared" si="13"/>
        <v>796.39991444134398</v>
      </c>
      <c r="M39" s="10">
        <f t="shared" si="14"/>
        <v>1552.353257985226</v>
      </c>
      <c r="N39" s="11"/>
      <c r="O39" s="11">
        <f t="shared" si="15"/>
        <v>796.39991444134398</v>
      </c>
      <c r="P39" s="10">
        <f t="shared" si="16"/>
        <v>1552.353257985226</v>
      </c>
      <c r="Q39" s="3"/>
      <c r="AC39">
        <f t="shared" si="18"/>
        <v>3.7719838148930963E-2</v>
      </c>
      <c r="AD39">
        <f t="shared" si="17"/>
        <v>796.39991037834318</v>
      </c>
      <c r="AE39" s="5"/>
      <c r="AF39" s="3"/>
      <c r="AG39" s="3"/>
      <c r="AH39" s="3"/>
      <c r="AI39" s="3"/>
      <c r="AJ39">
        <f t="shared" ref="AJ39:AJ47" si="20">AJ40/$AN$1</f>
        <v>0.2901526011456228</v>
      </c>
      <c r="AK39">
        <f t="shared" si="19"/>
        <v>649.04343075666714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886</v>
      </c>
      <c r="D40" s="11"/>
      <c r="E40" s="11">
        <f t="shared" si="8"/>
        <v>796.39991444134398</v>
      </c>
      <c r="F40" s="10">
        <f t="shared" si="9"/>
        <v>8028.1753321184788</v>
      </c>
      <c r="G40" s="11">
        <f t="shared" si="10"/>
        <v>532.58620689655174</v>
      </c>
      <c r="H40" s="11"/>
      <c r="I40" s="11">
        <f t="shared" si="11"/>
        <v>796.39991444134398</v>
      </c>
      <c r="J40" s="10">
        <f t="shared" si="12"/>
        <v>8028.1753321184788</v>
      </c>
      <c r="K40" s="11"/>
      <c r="L40" s="11">
        <f t="shared" si="13"/>
        <v>796.39991444134398</v>
      </c>
      <c r="M40" s="10">
        <f t="shared" si="14"/>
        <v>8028.1753321184788</v>
      </c>
      <c r="N40" s="11"/>
      <c r="O40" s="11">
        <f t="shared" si="15"/>
        <v>796.39991444134398</v>
      </c>
      <c r="P40" s="10">
        <f t="shared" si="16"/>
        <v>8028.1753321184788</v>
      </c>
      <c r="Q40" s="3" t="s">
        <v>33</v>
      </c>
      <c r="AC40">
        <f t="shared" si="18"/>
        <v>4.9035789593610254E-2</v>
      </c>
      <c r="AD40">
        <f t="shared" si="17"/>
        <v>796.39891070762155</v>
      </c>
      <c r="AE40" s="5"/>
      <c r="AF40" s="3"/>
      <c r="AG40" s="3"/>
      <c r="AH40" s="3"/>
      <c r="AI40" s="3"/>
      <c r="AJ40">
        <f t="shared" si="20"/>
        <v>0.37719838148930962</v>
      </c>
      <c r="AK40">
        <f t="shared" si="19"/>
        <v>636.07835980508071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694</v>
      </c>
      <c r="D41" s="11"/>
      <c r="E41" s="11">
        <f t="shared" si="8"/>
        <v>796.39991444134398</v>
      </c>
      <c r="F41" s="10">
        <f t="shared" si="9"/>
        <v>10485.742477594567</v>
      </c>
      <c r="G41" s="11">
        <f t="shared" si="10"/>
        <v>532.58620689655174</v>
      </c>
      <c r="H41" s="11"/>
      <c r="I41" s="11">
        <f t="shared" si="11"/>
        <v>796.39991444134398</v>
      </c>
      <c r="J41" s="10">
        <f t="shared" si="12"/>
        <v>10485.742477594567</v>
      </c>
      <c r="K41" s="11"/>
      <c r="L41" s="11">
        <f t="shared" si="13"/>
        <v>796.39991444134398</v>
      </c>
      <c r="M41" s="10">
        <f t="shared" si="14"/>
        <v>10485.742477594567</v>
      </c>
      <c r="N41" s="11"/>
      <c r="O41" s="11">
        <f t="shared" si="15"/>
        <v>796.39991444134398</v>
      </c>
      <c r="P41" s="10">
        <f t="shared" si="16"/>
        <v>10485.742477594567</v>
      </c>
      <c r="Q41" s="3"/>
      <c r="AC41">
        <f t="shared" si="18"/>
        <v>6.3746526471693335E-2</v>
      </c>
      <c r="AD41">
        <f t="shared" si="17"/>
        <v>796.15202614530006</v>
      </c>
      <c r="AE41" s="5"/>
      <c r="AF41" s="3"/>
      <c r="AG41" s="3"/>
      <c r="AH41" s="3"/>
      <c r="AI41" s="3"/>
      <c r="AJ41">
        <f t="shared" si="20"/>
        <v>0.49035789593610252</v>
      </c>
      <c r="AK41">
        <f t="shared" si="19"/>
        <v>622.27859123610529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668</v>
      </c>
      <c r="D42" s="11"/>
      <c r="E42" s="11">
        <f t="shared" si="8"/>
        <v>796.39991444134398</v>
      </c>
      <c r="F42" s="10">
        <f t="shared" si="9"/>
        <v>16486.538028544455</v>
      </c>
      <c r="G42" s="11">
        <f t="shared" si="10"/>
        <v>532.58620689655174</v>
      </c>
      <c r="H42" s="11"/>
      <c r="I42" s="11">
        <f t="shared" si="11"/>
        <v>796.39991444134398</v>
      </c>
      <c r="J42" s="10">
        <f t="shared" si="12"/>
        <v>16486.538028544455</v>
      </c>
      <c r="K42" s="11"/>
      <c r="L42" s="11">
        <f t="shared" si="13"/>
        <v>796.39991444134398</v>
      </c>
      <c r="M42" s="10">
        <f t="shared" si="14"/>
        <v>16486.538028544455</v>
      </c>
      <c r="N42" s="11"/>
      <c r="O42" s="11">
        <f t="shared" si="15"/>
        <v>796.39991444134398</v>
      </c>
      <c r="P42" s="10">
        <f t="shared" si="16"/>
        <v>16486.538028544455</v>
      </c>
      <c r="Q42" s="3"/>
      <c r="AC42">
        <f t="shared" si="18"/>
        <v>8.2870484413201342E-2</v>
      </c>
      <c r="AD42">
        <f t="shared" si="17"/>
        <v>739.51718252078115</v>
      </c>
      <c r="AE42" s="5"/>
      <c r="AF42" s="3"/>
      <c r="AG42" s="3"/>
      <c r="AH42" s="3"/>
      <c r="AI42" s="3"/>
      <c r="AJ42">
        <f t="shared" si="20"/>
        <v>0.63746526471693332</v>
      </c>
      <c r="AK42">
        <f t="shared" si="19"/>
        <v>607.64348654495643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989</v>
      </c>
      <c r="D43" s="11"/>
      <c r="E43" s="11">
        <f t="shared" si="8"/>
        <v>796.39991444134398</v>
      </c>
      <c r="F43" s="10">
        <f t="shared" si="9"/>
        <v>37094.792957201622</v>
      </c>
      <c r="G43" s="11">
        <f t="shared" si="10"/>
        <v>532.58620689655174</v>
      </c>
      <c r="H43" s="11"/>
      <c r="I43" s="11">
        <f t="shared" si="11"/>
        <v>796.39991444134398</v>
      </c>
      <c r="J43" s="10">
        <f t="shared" si="12"/>
        <v>37094.792957201622</v>
      </c>
      <c r="K43" s="11"/>
      <c r="L43" s="11">
        <f t="shared" si="13"/>
        <v>796.39991444134398</v>
      </c>
      <c r="M43" s="10">
        <f t="shared" si="14"/>
        <v>37094.792957201622</v>
      </c>
      <c r="N43" s="11"/>
      <c r="O43" s="11">
        <f t="shared" si="15"/>
        <v>796.39991444134398</v>
      </c>
      <c r="P43" s="10">
        <f t="shared" si="16"/>
        <v>37094.792957201622</v>
      </c>
      <c r="Q43" s="3"/>
      <c r="AC43">
        <f t="shared" si="18"/>
        <v>0.10773162973716174</v>
      </c>
      <c r="AD43">
        <f t="shared" si="17"/>
        <v>39.815576661595294</v>
      </c>
      <c r="AE43" s="5"/>
      <c r="AF43" s="3"/>
      <c r="AG43" s="3"/>
      <c r="AH43" s="3"/>
      <c r="AI43" s="3"/>
      <c r="AJ43">
        <f t="shared" si="20"/>
        <v>0.82870484413201329</v>
      </c>
      <c r="AK43">
        <f t="shared" si="19"/>
        <v>592.18197456086057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592</v>
      </c>
      <c r="D44" s="11"/>
      <c r="E44" s="11">
        <f t="shared" ref="E44" si="21">CA(A44,B44,$E$2,$E$3,$E$4,$E$5,$E$6)</f>
        <v>796.39991444134398</v>
      </c>
      <c r="F44" s="10">
        <f t="shared" ref="F44" si="22">($C44-E44)^2</f>
        <v>41779.325023628742</v>
      </c>
      <c r="G44" s="11">
        <f t="shared" si="10"/>
        <v>532.58620689655174</v>
      </c>
      <c r="H44" s="11"/>
      <c r="I44" s="11">
        <f t="shared" ref="I44" si="23">CA_SA(A44,B44,$I$2,$I$3,$I$4,$I$5,$I$6,$I$7)</f>
        <v>796.39991444134398</v>
      </c>
      <c r="J44" s="10">
        <f t="shared" ref="J44" si="24">($C44-I44)^2</f>
        <v>41779.325023628742</v>
      </c>
      <c r="K44" s="11"/>
      <c r="L44" s="11">
        <f t="shared" ref="L44" si="25">CA_DR(A44,B44,$L$2,$L$3,$L$4,$L$5,$L$6,$L$7,$L$8)</f>
        <v>796.39991444134398</v>
      </c>
      <c r="M44" s="10">
        <f t="shared" ref="M44" si="26">($C44-L44)^2</f>
        <v>41779.325023628742</v>
      </c>
      <c r="N44" s="11"/>
      <c r="O44" s="11">
        <f t="shared" ref="O44" si="27">CA_DL(A44,B44,$O$2,$O$3,$O$4,$O$5,$O$6,$O$7,$O$8)</f>
        <v>796.39991444134398</v>
      </c>
      <c r="P44" s="10">
        <f t="shared" ref="P44" si="28">($C44-O44)^2</f>
        <v>41779.325023628742</v>
      </c>
      <c r="Q44" s="3"/>
      <c r="AC44">
        <f t="shared" si="18"/>
        <v>0.14005111865831027</v>
      </c>
      <c r="AD44">
        <f t="shared" si="17"/>
        <v>0.16961419850554882</v>
      </c>
      <c r="AE44" s="5"/>
      <c r="AF44" s="3"/>
      <c r="AG44" s="3"/>
      <c r="AH44" s="3"/>
      <c r="AI44" s="3"/>
      <c r="AJ44">
        <f t="shared" si="20"/>
        <v>1.0773162973716173</v>
      </c>
      <c r="AK44">
        <f t="shared" si="19"/>
        <v>575.91352386724498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0.18206645425580337</v>
      </c>
      <c r="AD45">
        <f t="shared" si="17"/>
        <v>6.8672391954887138E-4</v>
      </c>
      <c r="AE45" s="5"/>
      <c r="AF45" s="3"/>
      <c r="AG45" s="3"/>
      <c r="AH45" s="3"/>
      <c r="AI45" s="3"/>
      <c r="AJ45">
        <f t="shared" si="20"/>
        <v>1.4005111865831026</v>
      </c>
      <c r="AK45">
        <f t="shared" si="19"/>
        <v>558.86892527300654</v>
      </c>
      <c r="AL45" s="3"/>
      <c r="AM45" s="3"/>
      <c r="AN45" s="3"/>
      <c r="AO45" s="3"/>
      <c r="AP45" s="3"/>
      <c r="AQ45" s="3"/>
    </row>
    <row r="46" spans="1:43" x14ac:dyDescent="0.25">
      <c r="A46" s="12">
        <v>2.5000000000000001E-2</v>
      </c>
      <c r="B46" s="12">
        <v>0</v>
      </c>
      <c r="C46" s="12">
        <v>861</v>
      </c>
      <c r="D46" s="13"/>
      <c r="E46" s="13">
        <f>CA(A46,B46,$E$2,$E$3,$E$4,$E$5,$E$6)</f>
        <v>796.39991444062332</v>
      </c>
      <c r="F46" s="13">
        <f>($C46-E46)^2</f>
        <v>4173.1710542787878</v>
      </c>
      <c r="G46" s="11">
        <f>$G$25</f>
        <v>532.58620689655174</v>
      </c>
      <c r="H46" s="13"/>
      <c r="I46" s="13">
        <f>CA_SA(A46,B46,$I$2,$I$3,$I$4,$I$5,$I$6,$I$7)</f>
        <v>796.39991444062332</v>
      </c>
      <c r="J46" s="13">
        <f>($C46-I46)^2</f>
        <v>4173.1710542787878</v>
      </c>
      <c r="K46" s="13"/>
      <c r="L46" s="13">
        <f>CA_DR(A46,B46,$L$2,$L$3,$L$4,$L$5,$L$6,$L$7,$L$8)</f>
        <v>796.39991444062332</v>
      </c>
      <c r="M46" s="13">
        <f>($C46-L46)^2</f>
        <v>4173.1710542787878</v>
      </c>
      <c r="N46" s="13"/>
      <c r="O46" s="13">
        <f>CA_DL(A46,B46,$O$2,$O$3,$O$4,$O$5,$O$6,$O$7,$O$8)</f>
        <v>796.39991444062332</v>
      </c>
      <c r="P46" s="13">
        <f>($C46-O46)^2</f>
        <v>4173.1710542787878</v>
      </c>
      <c r="Q46" s="3"/>
      <c r="AC46">
        <f t="shared" si="18"/>
        <v>0.23668639053254439</v>
      </c>
      <c r="AD46">
        <f t="shared" si="17"/>
        <v>2.7797797586093988E-6</v>
      </c>
      <c r="AE46" s="5"/>
      <c r="AF46" s="3"/>
      <c r="AG46" s="3"/>
      <c r="AH46" s="3"/>
      <c r="AI46" s="3"/>
      <c r="AJ46">
        <f t="shared" si="20"/>
        <v>1.8206645425580334</v>
      </c>
      <c r="AK46">
        <f t="shared" si="19"/>
        <v>541.09082010696238</v>
      </c>
      <c r="AL46" s="3"/>
      <c r="AM46" s="3"/>
      <c r="AN46" s="3"/>
      <c r="AO46" s="3"/>
      <c r="AP46" s="3"/>
      <c r="AQ46" s="3"/>
    </row>
    <row r="47" spans="1:43" x14ac:dyDescent="0.25">
      <c r="A47" s="12">
        <v>2.5000000000000001E-2</v>
      </c>
      <c r="B47" s="12">
        <v>0</v>
      </c>
      <c r="C47" s="12">
        <v>884</v>
      </c>
      <c r="D47" s="13"/>
      <c r="E47" s="13">
        <f t="shared" ref="E47:E70" si="29">CA(A47,B47,$E$2,$E$3,$E$4,$E$5,$E$6)</f>
        <v>796.39991444062332</v>
      </c>
      <c r="F47" s="13">
        <f t="shared" ref="F47:F70" si="30">($C47-E47)^2</f>
        <v>7673.7749900101144</v>
      </c>
      <c r="G47" s="11">
        <f t="shared" ref="G47:G70" si="31">$G$25</f>
        <v>532.58620689655174</v>
      </c>
      <c r="H47" s="13"/>
      <c r="I47" s="13">
        <f t="shared" ref="I47:I70" si="32">CA_SA(A47,B47,$I$2,$I$3,$I$4,$I$5,$I$6,$I$7)</f>
        <v>796.39991444062332</v>
      </c>
      <c r="J47" s="13">
        <f t="shared" ref="J47:J70" si="33">($C47-I47)^2</f>
        <v>7673.7749900101144</v>
      </c>
      <c r="K47" s="13"/>
      <c r="L47" s="13">
        <f t="shared" ref="L47:L70" si="34">CA_DR(A47,B47,$L$2,$L$3,$L$4,$L$5,$L$6,$L$7,$L$8)</f>
        <v>796.39991444062332</v>
      </c>
      <c r="M47" s="13">
        <f t="shared" ref="M47:M70" si="35">($C47-L47)^2</f>
        <v>7673.7749900101144</v>
      </c>
      <c r="N47" s="13"/>
      <c r="O47" s="13">
        <f t="shared" ref="O47:O70" si="36">CA_DL(A47,B47,$O$2,$O$3,$O$4,$O$5,$O$6,$O$7,$O$8)</f>
        <v>796.39991444062332</v>
      </c>
      <c r="P47" s="13">
        <f t="shared" ref="P47:P70" si="37">($C47-O47)^2</f>
        <v>7673.7749900101144</v>
      </c>
      <c r="Q47" s="3"/>
      <c r="AC47">
        <f>AC48/$AE$1</f>
        <v>0.30769230769230771</v>
      </c>
      <c r="AD47">
        <f t="shared" si="17"/>
        <v>1.1252220400673166E-8</v>
      </c>
      <c r="AE47" s="5"/>
      <c r="AF47" s="3"/>
      <c r="AG47" s="3"/>
      <c r="AH47" s="3"/>
      <c r="AI47" s="3"/>
      <c r="AJ47">
        <f t="shared" si="20"/>
        <v>2.3668639053254434</v>
      </c>
      <c r="AK47">
        <f t="shared" si="19"/>
        <v>522.63391409457631</v>
      </c>
      <c r="AL47" s="3"/>
      <c r="AM47" s="3"/>
      <c r="AN47" s="3"/>
      <c r="AO47" s="3"/>
      <c r="AP47" s="3"/>
      <c r="AQ47" s="3"/>
    </row>
    <row r="48" spans="1:43" x14ac:dyDescent="0.25">
      <c r="A48" s="12">
        <v>2.5000000000000001E-2</v>
      </c>
      <c r="B48" s="12">
        <v>0</v>
      </c>
      <c r="C48" s="12">
        <v>763</v>
      </c>
      <c r="D48" s="13"/>
      <c r="E48" s="13">
        <f t="shared" si="29"/>
        <v>796.39991444062332</v>
      </c>
      <c r="F48" s="13">
        <f t="shared" si="30"/>
        <v>1115.5542846409583</v>
      </c>
      <c r="G48" s="11">
        <f t="shared" si="31"/>
        <v>532.58620689655174</v>
      </c>
      <c r="H48" s="13"/>
      <c r="I48" s="13">
        <f t="shared" si="32"/>
        <v>796.39991444062332</v>
      </c>
      <c r="J48" s="13">
        <f t="shared" si="33"/>
        <v>1115.5542846409583</v>
      </c>
      <c r="K48" s="13"/>
      <c r="L48" s="13">
        <f t="shared" si="34"/>
        <v>796.39991444062332</v>
      </c>
      <c r="M48" s="13">
        <f t="shared" si="35"/>
        <v>1115.5542846409583</v>
      </c>
      <c r="N48" s="13"/>
      <c r="O48" s="13">
        <f t="shared" si="36"/>
        <v>796.39991444062332</v>
      </c>
      <c r="P48" s="13">
        <f t="shared" si="37"/>
        <v>1115.5542846409583</v>
      </c>
      <c r="Q48" s="3"/>
      <c r="AC48">
        <f>$AC$2</f>
        <v>0.4</v>
      </c>
      <c r="AD48">
        <f t="shared" si="17"/>
        <v>4.5547660067250198E-11</v>
      </c>
      <c r="AE48" s="5"/>
      <c r="AF48" s="3"/>
      <c r="AG48" s="3"/>
      <c r="AH48" s="3"/>
      <c r="AI48" s="3"/>
      <c r="AJ48">
        <f>AJ49/$AN$1</f>
        <v>3.0769230769230766</v>
      </c>
      <c r="AK48">
        <f t="shared" si="19"/>
        <v>503.56482597139171</v>
      </c>
      <c r="AL48" s="3"/>
      <c r="AM48" s="3"/>
      <c r="AN48" s="3"/>
      <c r="AO48" s="3"/>
      <c r="AP48" s="3"/>
      <c r="AQ48" s="3"/>
    </row>
    <row r="49" spans="1:43" x14ac:dyDescent="0.25">
      <c r="A49" s="12">
        <v>2.5000000000000001E-2</v>
      </c>
      <c r="B49" s="12">
        <v>0</v>
      </c>
      <c r="C49" s="12">
        <v>822</v>
      </c>
      <c r="D49" s="13"/>
      <c r="E49" s="13">
        <f t="shared" si="29"/>
        <v>796.39991444062332</v>
      </c>
      <c r="F49" s="13">
        <f t="shared" si="30"/>
        <v>655.36438064740639</v>
      </c>
      <c r="G49" s="11">
        <f t="shared" si="31"/>
        <v>532.58620689655174</v>
      </c>
      <c r="H49" s="13"/>
      <c r="I49" s="13">
        <f t="shared" si="32"/>
        <v>796.39991444062332</v>
      </c>
      <c r="J49" s="13">
        <f t="shared" si="33"/>
        <v>655.36438064740639</v>
      </c>
      <c r="K49" s="13"/>
      <c r="L49" s="13">
        <f t="shared" si="34"/>
        <v>796.39991444062332</v>
      </c>
      <c r="M49" s="13">
        <f t="shared" si="35"/>
        <v>655.36438064740639</v>
      </c>
      <c r="N49" s="13"/>
      <c r="O49" s="13">
        <f t="shared" si="36"/>
        <v>796.39991444062332</v>
      </c>
      <c r="P49" s="13">
        <f t="shared" si="37"/>
        <v>655.36438064740639</v>
      </c>
      <c r="Q49" s="3"/>
      <c r="AC49" s="5">
        <f>AC48*$AE$1</f>
        <v>0.52</v>
      </c>
      <c r="AD49" s="5">
        <f t="shared" si="17"/>
        <v>1.8437155189820117E-13</v>
      </c>
      <c r="AE49" s="5"/>
      <c r="AF49" s="3"/>
      <c r="AG49" s="3"/>
      <c r="AH49" s="3"/>
      <c r="AI49" s="3"/>
      <c r="AJ49">
        <f>$AK$2</f>
        <v>4</v>
      </c>
      <c r="AK49">
        <f t="shared" si="19"/>
        <v>483.9615349522378</v>
      </c>
      <c r="AL49" s="3"/>
      <c r="AM49" s="3"/>
      <c r="AN49" s="3"/>
      <c r="AO49" s="3"/>
      <c r="AP49" s="3"/>
      <c r="AQ49" s="3"/>
    </row>
    <row r="50" spans="1:43" x14ac:dyDescent="0.25">
      <c r="A50" s="12">
        <v>2.5000000000000001E-2</v>
      </c>
      <c r="B50" s="12">
        <v>0</v>
      </c>
      <c r="C50" s="12">
        <v>1051</v>
      </c>
      <c r="D50" s="13"/>
      <c r="E50" s="13">
        <f t="shared" si="29"/>
        <v>796.39991444062332</v>
      </c>
      <c r="F50" s="13">
        <f t="shared" si="30"/>
        <v>64821.203566841927</v>
      </c>
      <c r="G50" s="11">
        <f t="shared" si="31"/>
        <v>532.58620689655174</v>
      </c>
      <c r="H50" s="13"/>
      <c r="I50" s="13">
        <f t="shared" si="32"/>
        <v>796.39991444062332</v>
      </c>
      <c r="J50" s="13">
        <f t="shared" si="33"/>
        <v>64821.203566841927</v>
      </c>
      <c r="K50" s="13"/>
      <c r="L50" s="13">
        <f t="shared" si="34"/>
        <v>796.39991444062332</v>
      </c>
      <c r="M50" s="13">
        <f t="shared" si="35"/>
        <v>64821.203566841927</v>
      </c>
      <c r="N50" s="13"/>
      <c r="O50" s="13">
        <f t="shared" si="36"/>
        <v>796.39991444062332</v>
      </c>
      <c r="P50" s="13">
        <f t="shared" si="37"/>
        <v>64821.203566841927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5.2</v>
      </c>
      <c r="AK50" s="3">
        <f t="shared" si="19"/>
        <v>463.91241123349727</v>
      </c>
      <c r="AL50" s="3"/>
      <c r="AM50" s="3"/>
      <c r="AN50" s="3"/>
      <c r="AO50" s="3"/>
      <c r="AP50" s="3"/>
      <c r="AQ50" s="3"/>
    </row>
    <row r="51" spans="1:43" x14ac:dyDescent="0.25">
      <c r="A51" s="12">
        <v>0.05</v>
      </c>
      <c r="B51" s="12">
        <v>0</v>
      </c>
      <c r="C51" s="13">
        <v>937</v>
      </c>
      <c r="D51" s="13"/>
      <c r="E51" s="13">
        <f t="shared" si="29"/>
        <v>796.3984036347855</v>
      </c>
      <c r="F51" s="13">
        <f t="shared" si="30"/>
        <v>19768.8089004467</v>
      </c>
      <c r="G51" s="11">
        <f t="shared" si="31"/>
        <v>532.58620689655174</v>
      </c>
      <c r="H51" s="13"/>
      <c r="I51" s="13">
        <f t="shared" si="32"/>
        <v>796.3984036347855</v>
      </c>
      <c r="J51" s="13">
        <f t="shared" si="33"/>
        <v>19768.8089004467</v>
      </c>
      <c r="K51" s="13"/>
      <c r="L51" s="13">
        <f t="shared" si="34"/>
        <v>796.3984036347855</v>
      </c>
      <c r="M51" s="13">
        <f t="shared" si="35"/>
        <v>19768.8089004467</v>
      </c>
      <c r="N51" s="13"/>
      <c r="O51" s="13">
        <f t="shared" si="36"/>
        <v>796.3984036347855</v>
      </c>
      <c r="P51" s="13">
        <f t="shared" si="37"/>
        <v>19768.8089004467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0.05</v>
      </c>
      <c r="B52" s="12">
        <v>0</v>
      </c>
      <c r="C52" s="13">
        <v>821</v>
      </c>
      <c r="D52" s="13"/>
      <c r="E52" s="13">
        <f t="shared" si="29"/>
        <v>796.3984036347855</v>
      </c>
      <c r="F52" s="13">
        <f t="shared" si="30"/>
        <v>605.23854371693551</v>
      </c>
      <c r="G52" s="11">
        <f t="shared" si="31"/>
        <v>532.58620689655174</v>
      </c>
      <c r="H52" s="13"/>
      <c r="I52" s="13">
        <f t="shared" si="32"/>
        <v>796.3984036347855</v>
      </c>
      <c r="J52" s="13">
        <f t="shared" si="33"/>
        <v>605.23854371693551</v>
      </c>
      <c r="K52" s="13"/>
      <c r="L52" s="13">
        <f t="shared" si="34"/>
        <v>796.3984036347855</v>
      </c>
      <c r="M52" s="13">
        <f t="shared" si="35"/>
        <v>605.23854371693551</v>
      </c>
      <c r="N52" s="13"/>
      <c r="O52" s="13">
        <f t="shared" si="36"/>
        <v>796.3984036347855</v>
      </c>
      <c r="P52" s="13">
        <f t="shared" si="37"/>
        <v>605.23854371693551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0.05</v>
      </c>
      <c r="B53" s="12">
        <v>0</v>
      </c>
      <c r="C53" s="13">
        <v>971</v>
      </c>
      <c r="D53" s="13"/>
      <c r="E53" s="13">
        <f t="shared" si="29"/>
        <v>796.3984036347855</v>
      </c>
      <c r="F53" s="13">
        <f t="shared" si="30"/>
        <v>30485.717453281286</v>
      </c>
      <c r="G53" s="11">
        <f t="shared" si="31"/>
        <v>532.58620689655174</v>
      </c>
      <c r="H53" s="13"/>
      <c r="I53" s="13">
        <f t="shared" si="32"/>
        <v>796.3984036347855</v>
      </c>
      <c r="J53" s="13">
        <f t="shared" si="33"/>
        <v>30485.717453281286</v>
      </c>
      <c r="K53" s="13"/>
      <c r="L53" s="13">
        <f t="shared" si="34"/>
        <v>796.3984036347855</v>
      </c>
      <c r="M53" s="13">
        <f t="shared" si="35"/>
        <v>30485.717453281286</v>
      </c>
      <c r="N53" s="13"/>
      <c r="O53" s="13">
        <f t="shared" si="36"/>
        <v>796.3984036347855</v>
      </c>
      <c r="P53" s="13">
        <f t="shared" si="37"/>
        <v>30485.717453281286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0.05</v>
      </c>
      <c r="B54" s="12">
        <v>0</v>
      </c>
      <c r="C54" s="13">
        <v>861</v>
      </c>
      <c r="D54" s="13"/>
      <c r="E54" s="13">
        <f t="shared" si="29"/>
        <v>796.3984036347855</v>
      </c>
      <c r="F54" s="13">
        <f t="shared" si="30"/>
        <v>4173.3662529340963</v>
      </c>
      <c r="G54" s="11">
        <f t="shared" si="31"/>
        <v>532.58620689655174</v>
      </c>
      <c r="H54" s="13"/>
      <c r="I54" s="13">
        <f t="shared" si="32"/>
        <v>796.3984036347855</v>
      </c>
      <c r="J54" s="13">
        <f t="shared" si="33"/>
        <v>4173.3662529340963</v>
      </c>
      <c r="K54" s="13"/>
      <c r="L54" s="13">
        <f t="shared" si="34"/>
        <v>796.3984036347855</v>
      </c>
      <c r="M54" s="13">
        <f t="shared" si="35"/>
        <v>4173.3662529340963</v>
      </c>
      <c r="N54" s="13"/>
      <c r="O54" s="13">
        <f t="shared" si="36"/>
        <v>796.3984036347855</v>
      </c>
      <c r="P54" s="13">
        <f t="shared" si="37"/>
        <v>4173.3662529340963</v>
      </c>
      <c r="Q54" s="3"/>
      <c r="AC54">
        <v>0</v>
      </c>
      <c r="AD54">
        <f>$O$2/(1+(AC54/$O$5)^$O$3)</f>
        <v>796.39991444134398</v>
      </c>
      <c r="AE54" s="5"/>
      <c r="AF54" s="3"/>
      <c r="AG54" s="3"/>
      <c r="AH54" s="3"/>
      <c r="AI54" s="3"/>
      <c r="AJ54">
        <v>0</v>
      </c>
      <c r="AK54">
        <f t="shared" ref="AK54:AK66" si="38">$O$2/(1+(AJ54/$O$6)^$O$4)</f>
        <v>796.39991444134398</v>
      </c>
      <c r="AL54" s="3"/>
      <c r="AM54" s="3"/>
      <c r="AN54" s="3"/>
      <c r="AO54" s="3"/>
      <c r="AP54" s="3"/>
      <c r="AQ54" s="3"/>
    </row>
    <row r="55" spans="1:43" x14ac:dyDescent="0.25">
      <c r="A55" s="12">
        <v>0.05</v>
      </c>
      <c r="B55" s="12">
        <v>0</v>
      </c>
      <c r="C55" s="13">
        <v>837</v>
      </c>
      <c r="D55" s="13"/>
      <c r="E55" s="13">
        <f t="shared" si="29"/>
        <v>796.3984036347855</v>
      </c>
      <c r="F55" s="13">
        <f t="shared" si="30"/>
        <v>1648.4896274037997</v>
      </c>
      <c r="G55" s="11">
        <f t="shared" si="31"/>
        <v>532.58620689655174</v>
      </c>
      <c r="H55" s="13"/>
      <c r="I55" s="13">
        <f t="shared" si="32"/>
        <v>796.3984036347855</v>
      </c>
      <c r="J55" s="13">
        <f t="shared" si="33"/>
        <v>1648.4896274037997</v>
      </c>
      <c r="K55" s="13"/>
      <c r="L55" s="13">
        <f t="shared" si="34"/>
        <v>796.3984036347855</v>
      </c>
      <c r="M55" s="13">
        <f t="shared" si="35"/>
        <v>1648.4896274037997</v>
      </c>
      <c r="N55" s="13"/>
      <c r="O55" s="13">
        <f t="shared" si="36"/>
        <v>796.3984036347855</v>
      </c>
      <c r="P55" s="13">
        <f t="shared" si="37"/>
        <v>1648.4896274037997</v>
      </c>
      <c r="Q55" s="3"/>
      <c r="AC55">
        <f t="shared" ref="AC55:AC63" si="39">AC56/$AE$1</f>
        <v>2.9015260114562277E-2</v>
      </c>
      <c r="AD55">
        <f t="shared" ref="AD55:AD66" si="40">$O$2/(1+(AC55/$O$5)^$O$3)</f>
        <v>796.39991442489747</v>
      </c>
      <c r="AE55" s="5"/>
      <c r="AF55" s="3"/>
      <c r="AG55" s="3"/>
      <c r="AH55" s="3"/>
      <c r="AI55" s="3"/>
      <c r="AJ55">
        <f t="shared" ref="AJ55:AJ63" si="41">AJ56/$AN$1</f>
        <v>0.2901526011456228</v>
      </c>
      <c r="AK55">
        <f t="shared" si="38"/>
        <v>649.04343075666714</v>
      </c>
      <c r="AL55" s="3"/>
      <c r="AM55" s="3"/>
      <c r="AN55" s="3"/>
      <c r="AO55" s="3"/>
      <c r="AP55" s="3"/>
      <c r="AQ55" s="3"/>
    </row>
    <row r="56" spans="1:43" x14ac:dyDescent="0.25">
      <c r="A56" s="12">
        <v>0.1</v>
      </c>
      <c r="B56" s="12">
        <v>0</v>
      </c>
      <c r="C56" s="13">
        <v>169</v>
      </c>
      <c r="D56" s="13"/>
      <c r="E56" s="13">
        <f t="shared" si="29"/>
        <v>160.00081396607845</v>
      </c>
      <c r="F56" s="13">
        <f t="shared" si="30"/>
        <v>80.985349273128605</v>
      </c>
      <c r="G56" s="11">
        <f t="shared" si="31"/>
        <v>532.58620689655174</v>
      </c>
      <c r="H56" s="13"/>
      <c r="I56" s="13">
        <f t="shared" si="32"/>
        <v>160.00081396607845</v>
      </c>
      <c r="J56" s="13">
        <f t="shared" si="33"/>
        <v>80.985349273128605</v>
      </c>
      <c r="K56" s="13"/>
      <c r="L56" s="13">
        <f t="shared" si="34"/>
        <v>160.00081396607845</v>
      </c>
      <c r="M56" s="13">
        <f t="shared" si="35"/>
        <v>80.985349273128605</v>
      </c>
      <c r="N56" s="13"/>
      <c r="O56" s="13">
        <f t="shared" si="36"/>
        <v>160.00081396607845</v>
      </c>
      <c r="P56" s="13">
        <f t="shared" si="37"/>
        <v>80.985349273128605</v>
      </c>
      <c r="Q56" s="3"/>
      <c r="AC56">
        <f t="shared" si="39"/>
        <v>3.7719838148930963E-2</v>
      </c>
      <c r="AD56">
        <f t="shared" si="40"/>
        <v>796.39991037834318</v>
      </c>
      <c r="AE56" s="5"/>
      <c r="AF56" s="3"/>
      <c r="AG56" s="3"/>
      <c r="AH56" s="3"/>
      <c r="AI56" s="3"/>
      <c r="AJ56">
        <f t="shared" si="41"/>
        <v>0.37719838148930962</v>
      </c>
      <c r="AK56">
        <f t="shared" si="38"/>
        <v>636.07835980508071</v>
      </c>
      <c r="AL56" s="3"/>
      <c r="AM56" s="3"/>
      <c r="AN56" s="3"/>
      <c r="AO56" s="3"/>
      <c r="AP56" s="3"/>
      <c r="AQ56" s="3"/>
    </row>
    <row r="57" spans="1:43" x14ac:dyDescent="0.25">
      <c r="A57" s="12">
        <v>0.1</v>
      </c>
      <c r="B57" s="12">
        <v>0</v>
      </c>
      <c r="C57" s="13">
        <v>73</v>
      </c>
      <c r="D57" s="13"/>
      <c r="E57" s="13">
        <f t="shared" si="29"/>
        <v>160.00081396607845</v>
      </c>
      <c r="F57" s="13">
        <f t="shared" si="30"/>
        <v>7569.1416307601921</v>
      </c>
      <c r="G57" s="11">
        <f t="shared" si="31"/>
        <v>532.58620689655174</v>
      </c>
      <c r="H57" s="13"/>
      <c r="I57" s="13">
        <f t="shared" si="32"/>
        <v>160.00081396607845</v>
      </c>
      <c r="J57" s="13">
        <f t="shared" si="33"/>
        <v>7569.1416307601921</v>
      </c>
      <c r="K57" s="13"/>
      <c r="L57" s="13">
        <f t="shared" si="34"/>
        <v>160.00081396607845</v>
      </c>
      <c r="M57" s="13">
        <f t="shared" si="35"/>
        <v>7569.1416307601921</v>
      </c>
      <c r="N57" s="13"/>
      <c r="O57" s="13">
        <f t="shared" si="36"/>
        <v>160.00081396607845</v>
      </c>
      <c r="P57" s="13">
        <f t="shared" si="37"/>
        <v>7569.1416307601921</v>
      </c>
      <c r="Q57" s="3"/>
      <c r="AC57">
        <f t="shared" si="39"/>
        <v>4.9035789593610254E-2</v>
      </c>
      <c r="AD57">
        <f t="shared" si="40"/>
        <v>796.39891070762155</v>
      </c>
      <c r="AE57" s="5"/>
      <c r="AF57" s="3"/>
      <c r="AG57" s="3"/>
      <c r="AH57" s="3"/>
      <c r="AI57" s="3"/>
      <c r="AJ57">
        <f t="shared" si="41"/>
        <v>0.49035789593610252</v>
      </c>
      <c r="AK57">
        <f t="shared" si="38"/>
        <v>622.27859123610529</v>
      </c>
      <c r="AL57" s="3"/>
      <c r="AM57" s="3"/>
      <c r="AN57" s="3"/>
      <c r="AO57" s="3"/>
      <c r="AP57" s="3"/>
      <c r="AQ57" s="3"/>
    </row>
    <row r="58" spans="1:43" x14ac:dyDescent="0.25">
      <c r="A58" s="12">
        <v>0.1</v>
      </c>
      <c r="B58" s="12">
        <v>0</v>
      </c>
      <c r="C58" s="13">
        <v>133</v>
      </c>
      <c r="D58" s="13"/>
      <c r="E58" s="13">
        <f t="shared" si="29"/>
        <v>160.00081396607845</v>
      </c>
      <c r="F58" s="13">
        <f t="shared" si="30"/>
        <v>729.04395483077724</v>
      </c>
      <c r="G58" s="11">
        <f t="shared" si="31"/>
        <v>532.58620689655174</v>
      </c>
      <c r="H58" s="13"/>
      <c r="I58" s="13">
        <f t="shared" si="32"/>
        <v>160.00081396607845</v>
      </c>
      <c r="J58" s="13">
        <f t="shared" si="33"/>
        <v>729.04395483077724</v>
      </c>
      <c r="K58" s="13"/>
      <c r="L58" s="13">
        <f t="shared" si="34"/>
        <v>160.00081396607845</v>
      </c>
      <c r="M58" s="13">
        <f t="shared" si="35"/>
        <v>729.04395483077724</v>
      </c>
      <c r="N58" s="13"/>
      <c r="O58" s="13">
        <f t="shared" si="36"/>
        <v>160.00081396607845</v>
      </c>
      <c r="P58" s="13">
        <f t="shared" si="37"/>
        <v>729.04395483077724</v>
      </c>
      <c r="Q58" s="3"/>
      <c r="AC58">
        <f t="shared" si="39"/>
        <v>6.3746526471693335E-2</v>
      </c>
      <c r="AD58">
        <f t="shared" si="40"/>
        <v>796.15202614530006</v>
      </c>
      <c r="AE58" s="5"/>
      <c r="AF58" s="3"/>
      <c r="AG58" s="3"/>
      <c r="AH58" s="3"/>
      <c r="AI58" s="3"/>
      <c r="AJ58">
        <f t="shared" si="41"/>
        <v>0.63746526471693332</v>
      </c>
      <c r="AK58">
        <f t="shared" si="38"/>
        <v>607.64348654495643</v>
      </c>
      <c r="AL58" s="3"/>
      <c r="AM58" s="3"/>
      <c r="AN58" s="3"/>
      <c r="AO58" s="3"/>
      <c r="AP58" s="3"/>
      <c r="AQ58" s="3"/>
    </row>
    <row r="59" spans="1:43" x14ac:dyDescent="0.25">
      <c r="A59" s="12">
        <v>0.1</v>
      </c>
      <c r="B59" s="12">
        <v>0</v>
      </c>
      <c r="C59" s="13">
        <v>101</v>
      </c>
      <c r="D59" s="13"/>
      <c r="E59" s="13">
        <f t="shared" si="29"/>
        <v>160.00081396607845</v>
      </c>
      <c r="F59" s="13">
        <f t="shared" si="30"/>
        <v>3481.0960486597983</v>
      </c>
      <c r="G59" s="11">
        <f t="shared" si="31"/>
        <v>532.58620689655174</v>
      </c>
      <c r="H59" s="13"/>
      <c r="I59" s="13">
        <f t="shared" si="32"/>
        <v>160.00081396607845</v>
      </c>
      <c r="J59" s="13">
        <f t="shared" si="33"/>
        <v>3481.0960486597983</v>
      </c>
      <c r="K59" s="13"/>
      <c r="L59" s="13">
        <f t="shared" si="34"/>
        <v>160.00081396607845</v>
      </c>
      <c r="M59" s="13">
        <f t="shared" si="35"/>
        <v>3481.0960486597983</v>
      </c>
      <c r="N59" s="13"/>
      <c r="O59" s="13">
        <f t="shared" si="36"/>
        <v>160.00081396607845</v>
      </c>
      <c r="P59" s="13">
        <f t="shared" si="37"/>
        <v>3481.0960486597983</v>
      </c>
      <c r="Q59" s="3"/>
      <c r="AC59">
        <f t="shared" si="39"/>
        <v>8.2870484413201342E-2</v>
      </c>
      <c r="AD59">
        <f t="shared" si="40"/>
        <v>739.51718252078115</v>
      </c>
      <c r="AE59" s="5"/>
      <c r="AF59" s="3"/>
      <c r="AG59" s="3"/>
      <c r="AH59" s="3"/>
      <c r="AI59" s="3"/>
      <c r="AJ59">
        <f t="shared" si="41"/>
        <v>0.82870484413201329</v>
      </c>
      <c r="AK59">
        <f t="shared" si="38"/>
        <v>592.18197456086057</v>
      </c>
      <c r="AL59" s="3"/>
      <c r="AM59" s="3"/>
      <c r="AN59" s="3"/>
      <c r="AO59" s="3"/>
      <c r="AP59" s="3"/>
      <c r="AQ59" s="3"/>
    </row>
    <row r="60" spans="1:43" x14ac:dyDescent="0.25">
      <c r="A60" s="12">
        <v>0.1</v>
      </c>
      <c r="B60" s="12">
        <v>0</v>
      </c>
      <c r="C60" s="13">
        <v>324</v>
      </c>
      <c r="D60" s="13"/>
      <c r="E60" s="13">
        <f t="shared" si="29"/>
        <v>160.00081396607845</v>
      </c>
      <c r="F60" s="13">
        <f t="shared" si="30"/>
        <v>26895.733019788808</v>
      </c>
      <c r="G60" s="11">
        <f t="shared" si="31"/>
        <v>532.58620689655174</v>
      </c>
      <c r="H60" s="13"/>
      <c r="I60" s="13">
        <f t="shared" si="32"/>
        <v>160.00081396607845</v>
      </c>
      <c r="J60" s="13">
        <f t="shared" si="33"/>
        <v>26895.733019788808</v>
      </c>
      <c r="K60" s="13"/>
      <c r="L60" s="13">
        <f t="shared" si="34"/>
        <v>160.00081396607845</v>
      </c>
      <c r="M60" s="13">
        <f t="shared" si="35"/>
        <v>26895.733019788808</v>
      </c>
      <c r="N60" s="13"/>
      <c r="O60" s="13">
        <f t="shared" si="36"/>
        <v>160.00081396607845</v>
      </c>
      <c r="P60" s="13">
        <f t="shared" si="37"/>
        <v>26895.733019788808</v>
      </c>
      <c r="Q60" s="3"/>
      <c r="AC60">
        <f t="shared" si="39"/>
        <v>0.10773162973716174</v>
      </c>
      <c r="AD60">
        <f t="shared" si="40"/>
        <v>39.815576661595294</v>
      </c>
      <c r="AE60" s="5"/>
      <c r="AF60" s="3"/>
      <c r="AG60" s="3"/>
      <c r="AH60" s="3"/>
      <c r="AI60" s="3"/>
      <c r="AJ60">
        <f t="shared" si="41"/>
        <v>1.0773162973716173</v>
      </c>
      <c r="AK60">
        <f t="shared" si="38"/>
        <v>575.91352386724498</v>
      </c>
      <c r="AL60" s="3"/>
      <c r="AM60" s="3"/>
      <c r="AN60" s="3"/>
      <c r="AO60" s="3"/>
      <c r="AP60" s="3"/>
      <c r="AQ60" s="3"/>
    </row>
    <row r="61" spans="1:43" x14ac:dyDescent="0.25">
      <c r="A61" s="12">
        <v>0.2</v>
      </c>
      <c r="B61" s="12">
        <v>0</v>
      </c>
      <c r="C61" s="13">
        <v>23</v>
      </c>
      <c r="D61" s="13"/>
      <c r="E61" s="13">
        <f t="shared" si="29"/>
        <v>9.5498137825886039E-5</v>
      </c>
      <c r="F61" s="13">
        <f t="shared" si="30"/>
        <v>528.99560709477998</v>
      </c>
      <c r="G61" s="11">
        <f t="shared" si="31"/>
        <v>532.58620689655174</v>
      </c>
      <c r="H61" s="13"/>
      <c r="I61" s="13">
        <f t="shared" si="32"/>
        <v>9.5498137825886039E-5</v>
      </c>
      <c r="J61" s="13">
        <f t="shared" si="33"/>
        <v>528.99560709477998</v>
      </c>
      <c r="K61" s="13"/>
      <c r="L61" s="13">
        <f t="shared" si="34"/>
        <v>9.5498137825886039E-5</v>
      </c>
      <c r="M61" s="13">
        <f t="shared" si="35"/>
        <v>528.99560709477998</v>
      </c>
      <c r="N61" s="13"/>
      <c r="O61" s="13">
        <f t="shared" si="36"/>
        <v>9.5498137825886039E-5</v>
      </c>
      <c r="P61" s="13">
        <f t="shared" si="37"/>
        <v>528.99560709477998</v>
      </c>
      <c r="Q61" s="3"/>
      <c r="AC61">
        <f t="shared" si="39"/>
        <v>0.14005111865831027</v>
      </c>
      <c r="AD61">
        <f t="shared" si="40"/>
        <v>0.16961419850554882</v>
      </c>
      <c r="AE61" s="5"/>
      <c r="AF61" s="3"/>
      <c r="AG61" s="3"/>
      <c r="AH61" s="3"/>
      <c r="AI61" s="3"/>
      <c r="AJ61">
        <f t="shared" si="41"/>
        <v>1.4005111865831026</v>
      </c>
      <c r="AK61">
        <f t="shared" si="38"/>
        <v>558.86892527300654</v>
      </c>
      <c r="AL61" s="3"/>
      <c r="AM61" s="3"/>
      <c r="AN61" s="3"/>
      <c r="AO61" s="3"/>
      <c r="AP61" s="3"/>
      <c r="AQ61" s="3"/>
    </row>
    <row r="62" spans="1:43" x14ac:dyDescent="0.25">
      <c r="A62" s="12">
        <v>0.2</v>
      </c>
      <c r="B62" s="12">
        <v>0</v>
      </c>
      <c r="C62" s="13">
        <v>3</v>
      </c>
      <c r="D62" s="13"/>
      <c r="E62" s="13">
        <f t="shared" si="29"/>
        <v>9.5498137825886039E-5</v>
      </c>
      <c r="F62" s="13">
        <f t="shared" si="30"/>
        <v>8.9994270202929378</v>
      </c>
      <c r="G62" s="11">
        <f t="shared" si="31"/>
        <v>532.58620689655174</v>
      </c>
      <c r="H62" s="13"/>
      <c r="I62" s="13">
        <f t="shared" si="32"/>
        <v>9.5498137825886039E-5</v>
      </c>
      <c r="J62" s="13">
        <f t="shared" si="33"/>
        <v>8.9994270202929378</v>
      </c>
      <c r="K62" s="13"/>
      <c r="L62" s="13">
        <f t="shared" si="34"/>
        <v>9.5498137825886039E-5</v>
      </c>
      <c r="M62" s="13">
        <f t="shared" si="35"/>
        <v>8.9994270202929378</v>
      </c>
      <c r="N62" s="13"/>
      <c r="O62" s="13">
        <f t="shared" si="36"/>
        <v>9.5498137825886039E-5</v>
      </c>
      <c r="P62" s="13">
        <f t="shared" si="37"/>
        <v>8.9994270202929378</v>
      </c>
      <c r="Q62" s="3"/>
      <c r="AC62">
        <f t="shared" si="39"/>
        <v>0.18206645425580337</v>
      </c>
      <c r="AD62">
        <f t="shared" si="40"/>
        <v>6.8672391954887138E-4</v>
      </c>
      <c r="AE62" s="5"/>
      <c r="AF62" s="3"/>
      <c r="AG62" s="3"/>
      <c r="AH62" s="3"/>
      <c r="AI62" s="3"/>
      <c r="AJ62">
        <f t="shared" si="41"/>
        <v>1.8206645425580334</v>
      </c>
      <c r="AK62">
        <f t="shared" si="38"/>
        <v>541.09082010696238</v>
      </c>
      <c r="AL62" s="3"/>
      <c r="AM62" s="3"/>
      <c r="AN62" s="3"/>
      <c r="AO62" s="3"/>
      <c r="AP62" s="3"/>
      <c r="AQ62" s="3"/>
    </row>
    <row r="63" spans="1:43" x14ac:dyDescent="0.25">
      <c r="A63" s="12">
        <v>0.2</v>
      </c>
      <c r="B63" s="12">
        <v>0</v>
      </c>
      <c r="C63" s="13">
        <v>0</v>
      </c>
      <c r="D63" s="13"/>
      <c r="E63" s="13">
        <f t="shared" si="29"/>
        <v>9.5498137825886039E-5</v>
      </c>
      <c r="F63" s="13">
        <f t="shared" si="30"/>
        <v>9.1198943282119255E-9</v>
      </c>
      <c r="G63" s="11">
        <f t="shared" si="31"/>
        <v>532.58620689655174</v>
      </c>
      <c r="H63" s="13"/>
      <c r="I63" s="13">
        <f t="shared" si="32"/>
        <v>9.5498137825886039E-5</v>
      </c>
      <c r="J63" s="13">
        <f t="shared" si="33"/>
        <v>9.1198943282119255E-9</v>
      </c>
      <c r="K63" s="13"/>
      <c r="L63" s="13">
        <f t="shared" si="34"/>
        <v>9.5498137825886039E-5</v>
      </c>
      <c r="M63" s="13">
        <f t="shared" si="35"/>
        <v>9.1198943282119255E-9</v>
      </c>
      <c r="N63" s="13"/>
      <c r="O63" s="13">
        <f t="shared" si="36"/>
        <v>9.5498137825886039E-5</v>
      </c>
      <c r="P63" s="13">
        <f t="shared" si="37"/>
        <v>9.1198943282119255E-9</v>
      </c>
      <c r="Q63" s="3"/>
      <c r="AC63">
        <f t="shared" si="39"/>
        <v>0.23668639053254439</v>
      </c>
      <c r="AD63">
        <f t="shared" si="40"/>
        <v>2.7797797586093988E-6</v>
      </c>
      <c r="AE63" s="5"/>
      <c r="AF63" s="3"/>
      <c r="AG63" s="3"/>
      <c r="AH63" s="3"/>
      <c r="AI63" s="3"/>
      <c r="AJ63">
        <f t="shared" si="41"/>
        <v>2.3668639053254434</v>
      </c>
      <c r="AK63">
        <f t="shared" si="38"/>
        <v>522.63391409457631</v>
      </c>
      <c r="AL63" s="3"/>
      <c r="AM63" s="3"/>
      <c r="AN63" s="3"/>
      <c r="AO63" s="3"/>
      <c r="AP63" s="3"/>
      <c r="AQ63" s="3"/>
    </row>
    <row r="64" spans="1:43" x14ac:dyDescent="0.25">
      <c r="A64" s="12">
        <v>0.2</v>
      </c>
      <c r="B64" s="12">
        <v>0</v>
      </c>
      <c r="C64" s="13">
        <v>0</v>
      </c>
      <c r="D64" s="13"/>
      <c r="E64" s="13">
        <f t="shared" si="29"/>
        <v>9.5498137825886039E-5</v>
      </c>
      <c r="F64" s="13">
        <f t="shared" si="30"/>
        <v>9.1198943282119255E-9</v>
      </c>
      <c r="G64" s="11">
        <f t="shared" si="31"/>
        <v>532.58620689655174</v>
      </c>
      <c r="H64" s="13"/>
      <c r="I64" s="13">
        <f t="shared" si="32"/>
        <v>9.5498137825886039E-5</v>
      </c>
      <c r="J64" s="13">
        <f t="shared" si="33"/>
        <v>9.1198943282119255E-9</v>
      </c>
      <c r="K64" s="13"/>
      <c r="L64" s="13">
        <f t="shared" si="34"/>
        <v>9.5498137825886039E-5</v>
      </c>
      <c r="M64" s="13">
        <f t="shared" si="35"/>
        <v>9.1198943282119255E-9</v>
      </c>
      <c r="N64" s="13"/>
      <c r="O64" s="13">
        <f t="shared" si="36"/>
        <v>9.5498137825886039E-5</v>
      </c>
      <c r="P64" s="13">
        <f t="shared" si="37"/>
        <v>9.1198943282119255E-9</v>
      </c>
      <c r="Q64" s="3"/>
      <c r="AC64">
        <f>AC65/$AE$1</f>
        <v>0.30769230769230771</v>
      </c>
      <c r="AD64">
        <f t="shared" si="40"/>
        <v>1.1252220400673166E-8</v>
      </c>
      <c r="AE64" s="5"/>
      <c r="AF64" s="3"/>
      <c r="AG64" s="3"/>
      <c r="AH64" s="3"/>
      <c r="AI64" s="3"/>
      <c r="AJ64">
        <f>AJ65/$AN$1</f>
        <v>3.0769230769230766</v>
      </c>
      <c r="AK64">
        <f t="shared" si="38"/>
        <v>503.56482597139171</v>
      </c>
      <c r="AL64" s="3"/>
      <c r="AM64" s="3"/>
      <c r="AN64" s="3"/>
      <c r="AO64" s="3"/>
      <c r="AP64" s="3"/>
      <c r="AQ64" s="3"/>
    </row>
    <row r="65" spans="1:43" x14ac:dyDescent="0.25">
      <c r="A65" s="12">
        <v>0.2</v>
      </c>
      <c r="B65" s="12">
        <v>0</v>
      </c>
      <c r="C65" s="13">
        <v>8</v>
      </c>
      <c r="D65" s="13"/>
      <c r="E65" s="13">
        <f t="shared" si="29"/>
        <v>9.5498137825886039E-5</v>
      </c>
      <c r="F65" s="13">
        <f t="shared" si="30"/>
        <v>63.998472038914677</v>
      </c>
      <c r="G65" s="11">
        <f t="shared" si="31"/>
        <v>532.58620689655174</v>
      </c>
      <c r="H65" s="13"/>
      <c r="I65" s="13">
        <f t="shared" si="32"/>
        <v>9.5498137825886039E-5</v>
      </c>
      <c r="J65" s="13">
        <f t="shared" si="33"/>
        <v>63.998472038914677</v>
      </c>
      <c r="K65" s="13"/>
      <c r="L65" s="13">
        <f t="shared" si="34"/>
        <v>9.5498137825886039E-5</v>
      </c>
      <c r="M65" s="13">
        <f t="shared" si="35"/>
        <v>63.998472038914677</v>
      </c>
      <c r="N65" s="13"/>
      <c r="O65" s="13">
        <f t="shared" si="36"/>
        <v>9.5498137825886039E-5</v>
      </c>
      <c r="P65" s="13">
        <f t="shared" si="37"/>
        <v>63.998472038914677</v>
      </c>
      <c r="Q65" s="3"/>
      <c r="AC65">
        <f>$AC$2</f>
        <v>0.4</v>
      </c>
      <c r="AD65">
        <f t="shared" si="40"/>
        <v>4.5547660067250198E-11</v>
      </c>
      <c r="AE65" s="5"/>
      <c r="AF65" s="3"/>
      <c r="AG65" s="3"/>
      <c r="AH65" s="3"/>
      <c r="AI65" s="3"/>
      <c r="AJ65">
        <f>$AK$2</f>
        <v>4</v>
      </c>
      <c r="AK65">
        <f t="shared" si="38"/>
        <v>483.9615349522378</v>
      </c>
      <c r="AL65" s="3"/>
      <c r="AM65" s="3"/>
      <c r="AN65" s="3"/>
      <c r="AO65" s="3"/>
      <c r="AP65" s="3"/>
      <c r="AQ65" s="3"/>
    </row>
    <row r="66" spans="1:43" x14ac:dyDescent="0.25">
      <c r="A66" s="12">
        <v>0.4</v>
      </c>
      <c r="B66" s="12">
        <v>0</v>
      </c>
      <c r="C66" s="13">
        <v>0</v>
      </c>
      <c r="D66" s="13"/>
      <c r="E66" s="13">
        <f t="shared" si="29"/>
        <v>4.5547660067250185E-11</v>
      </c>
      <c r="F66" s="13">
        <f t="shared" si="30"/>
        <v>2.0745893376017772E-21</v>
      </c>
      <c r="G66" s="11">
        <f t="shared" si="31"/>
        <v>532.58620689655174</v>
      </c>
      <c r="H66" s="13"/>
      <c r="I66" s="13">
        <f t="shared" si="32"/>
        <v>4.5547660067250185E-11</v>
      </c>
      <c r="J66" s="13">
        <f t="shared" si="33"/>
        <v>2.0745893376017772E-21</v>
      </c>
      <c r="K66" s="13"/>
      <c r="L66" s="13">
        <f t="shared" si="34"/>
        <v>4.5547660067250185E-11</v>
      </c>
      <c r="M66" s="13">
        <f t="shared" si="35"/>
        <v>2.0745893376017772E-21</v>
      </c>
      <c r="N66" s="13"/>
      <c r="O66" s="13">
        <f t="shared" si="36"/>
        <v>4.5547660067250185E-11</v>
      </c>
      <c r="P66" s="13">
        <f t="shared" si="37"/>
        <v>2.0745893376017772E-21</v>
      </c>
      <c r="Q66" s="3"/>
      <c r="AC66" s="5">
        <f>AC65*$AE$1</f>
        <v>0.52</v>
      </c>
      <c r="AD66" s="5">
        <f t="shared" si="40"/>
        <v>1.8437155189820117E-13</v>
      </c>
      <c r="AE66" s="5"/>
      <c r="AF66" s="3"/>
      <c r="AG66" s="3"/>
      <c r="AH66" s="3"/>
      <c r="AI66" s="3"/>
      <c r="AJ66" s="3">
        <f>AJ65*$AN$1</f>
        <v>5.2</v>
      </c>
      <c r="AK66" s="3">
        <f t="shared" si="38"/>
        <v>463.91241123349727</v>
      </c>
      <c r="AL66" s="3"/>
      <c r="AM66" s="3"/>
      <c r="AN66" s="3"/>
      <c r="AO66" s="3"/>
      <c r="AP66" s="3"/>
      <c r="AQ66" s="3"/>
    </row>
    <row r="67" spans="1:43" x14ac:dyDescent="0.25">
      <c r="A67" s="12">
        <v>0.4</v>
      </c>
      <c r="B67" s="12">
        <v>0</v>
      </c>
      <c r="C67" s="13">
        <v>0</v>
      </c>
      <c r="D67" s="13"/>
      <c r="E67" s="13">
        <f t="shared" si="29"/>
        <v>4.5547660067250185E-11</v>
      </c>
      <c r="F67" s="13">
        <f t="shared" si="30"/>
        <v>2.0745893376017772E-21</v>
      </c>
      <c r="G67" s="11">
        <f t="shared" si="31"/>
        <v>532.58620689655174</v>
      </c>
      <c r="H67" s="13"/>
      <c r="I67" s="13">
        <f t="shared" si="32"/>
        <v>4.5547660067250185E-11</v>
      </c>
      <c r="J67" s="13">
        <f t="shared" si="33"/>
        <v>2.0745893376017772E-21</v>
      </c>
      <c r="K67" s="13"/>
      <c r="L67" s="13">
        <f t="shared" si="34"/>
        <v>4.5547660067250185E-11</v>
      </c>
      <c r="M67" s="13">
        <f t="shared" si="35"/>
        <v>2.0745893376017772E-21</v>
      </c>
      <c r="N67" s="13"/>
      <c r="O67" s="13">
        <f t="shared" si="36"/>
        <v>4.5547660067250185E-11</v>
      </c>
      <c r="P67" s="13">
        <f t="shared" si="37"/>
        <v>2.0745893376017772E-21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0.4</v>
      </c>
      <c r="B68" s="12">
        <v>0</v>
      </c>
      <c r="C68" s="13">
        <v>0</v>
      </c>
      <c r="D68" s="13"/>
      <c r="E68" s="13">
        <f t="shared" si="29"/>
        <v>4.5547660067250185E-11</v>
      </c>
      <c r="F68" s="13">
        <f t="shared" si="30"/>
        <v>2.0745893376017772E-21</v>
      </c>
      <c r="G68" s="11">
        <f t="shared" si="31"/>
        <v>532.58620689655174</v>
      </c>
      <c r="H68" s="13"/>
      <c r="I68" s="13">
        <f t="shared" si="32"/>
        <v>4.5547660067250185E-11</v>
      </c>
      <c r="J68" s="13">
        <f t="shared" si="33"/>
        <v>2.0745893376017772E-21</v>
      </c>
      <c r="K68" s="13"/>
      <c r="L68" s="13">
        <f t="shared" si="34"/>
        <v>4.5547660067250185E-11</v>
      </c>
      <c r="M68" s="13">
        <f t="shared" si="35"/>
        <v>2.0745893376017772E-21</v>
      </c>
      <c r="N68" s="13"/>
      <c r="O68" s="13">
        <f t="shared" si="36"/>
        <v>4.5547660067250185E-11</v>
      </c>
      <c r="P68" s="13">
        <f t="shared" si="37"/>
        <v>2.0745893376017772E-21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0.4</v>
      </c>
      <c r="B69" s="12">
        <v>0</v>
      </c>
      <c r="C69" s="13">
        <v>0</v>
      </c>
      <c r="D69" s="13"/>
      <c r="E69" s="13">
        <f t="shared" si="29"/>
        <v>4.5547660067250185E-11</v>
      </c>
      <c r="F69" s="13">
        <f t="shared" si="30"/>
        <v>2.0745893376017772E-21</v>
      </c>
      <c r="G69" s="11">
        <f t="shared" si="31"/>
        <v>532.58620689655174</v>
      </c>
      <c r="H69" s="13"/>
      <c r="I69" s="13">
        <f t="shared" si="32"/>
        <v>4.5547660067250185E-11</v>
      </c>
      <c r="J69" s="13">
        <f t="shared" si="33"/>
        <v>2.0745893376017772E-21</v>
      </c>
      <c r="K69" s="13"/>
      <c r="L69" s="13">
        <f t="shared" si="34"/>
        <v>4.5547660067250185E-11</v>
      </c>
      <c r="M69" s="13">
        <f t="shared" si="35"/>
        <v>2.0745893376017772E-21</v>
      </c>
      <c r="N69" s="13"/>
      <c r="O69" s="13">
        <f t="shared" si="36"/>
        <v>4.5547660067250185E-11</v>
      </c>
      <c r="P69" s="13">
        <f t="shared" si="37"/>
        <v>2.0745893376017772E-21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0.4</v>
      </c>
      <c r="B70" s="12">
        <v>0</v>
      </c>
      <c r="C70" s="13">
        <v>0</v>
      </c>
      <c r="D70" s="13"/>
      <c r="E70" s="13">
        <f t="shared" si="29"/>
        <v>4.5547660067250185E-11</v>
      </c>
      <c r="F70" s="13">
        <f t="shared" si="30"/>
        <v>2.0745893376017772E-21</v>
      </c>
      <c r="G70" s="11">
        <f t="shared" si="31"/>
        <v>532.58620689655174</v>
      </c>
      <c r="H70" s="13"/>
      <c r="I70" s="13">
        <f t="shared" si="32"/>
        <v>4.5547660067250185E-11</v>
      </c>
      <c r="J70" s="13">
        <f t="shared" si="33"/>
        <v>2.0745893376017772E-21</v>
      </c>
      <c r="K70" s="13"/>
      <c r="L70" s="13">
        <f t="shared" si="34"/>
        <v>4.5547660067250185E-11</v>
      </c>
      <c r="M70" s="13">
        <f t="shared" si="35"/>
        <v>2.0745893376017772E-21</v>
      </c>
      <c r="N70" s="13"/>
      <c r="O70" s="13">
        <f t="shared" si="36"/>
        <v>4.5547660067250185E-11</v>
      </c>
      <c r="P70" s="13">
        <f t="shared" si="37"/>
        <v>2.0745893376017772E-21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0.25</v>
      </c>
      <c r="C91" s="9">
        <v>569</v>
      </c>
      <c r="D91" s="9"/>
      <c r="E91" s="9">
        <f>CA(A91,B91,$E$2,$E$3,$E$4,$E$5,$E$6)</f>
        <v>656.0355088647558</v>
      </c>
      <c r="F91" s="9">
        <f>($C91-E91)^2</f>
        <v>7575.179803346985</v>
      </c>
      <c r="G91" s="11">
        <f>$G$25</f>
        <v>532.58620689655174</v>
      </c>
      <c r="H91" s="9"/>
      <c r="I91" s="9">
        <f>CA_SA(A91,B91,$I$2,$I$3,$I$4,$I$5,$I$6,$I$7)</f>
        <v>656.0355088647558</v>
      </c>
      <c r="J91" s="9">
        <f>($C91-I91)^2</f>
        <v>7575.179803346985</v>
      </c>
      <c r="K91" s="9"/>
      <c r="L91" s="9">
        <f>CA_DR(A91,B91,$L$2,$L$3,$L$4,$L$5,$L$6,$L$7,$L$8)</f>
        <v>656.0355088647558</v>
      </c>
      <c r="M91" s="9">
        <f>($C91-L91)^2</f>
        <v>7575.179803346985</v>
      </c>
      <c r="N91" s="9"/>
      <c r="O91" s="9">
        <f>CA_DL(A91,B91,$O$2,$O$3,$O$4,$O$5,$O$6,$O$7,$O$8)</f>
        <v>656.0355088647558</v>
      </c>
      <c r="P91" s="9">
        <f>($C91-O91)^2</f>
        <v>7575.179803346985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0.25</v>
      </c>
      <c r="C92" s="9">
        <v>617</v>
      </c>
      <c r="D92" s="9"/>
      <c r="E92" s="9">
        <f t="shared" ref="E92:E115" si="42">CA(A92,B92,$E$2,$E$3,$E$4,$E$5,$E$6)</f>
        <v>656.0355088647558</v>
      </c>
      <c r="F92" s="9">
        <f t="shared" ref="F92:F115" si="43">($C92-E92)^2</f>
        <v>1523.7709523304284</v>
      </c>
      <c r="G92" s="11">
        <f t="shared" ref="G92:G115" si="44">$G$25</f>
        <v>532.58620689655174</v>
      </c>
      <c r="H92" s="9"/>
      <c r="I92" s="9">
        <f t="shared" ref="I92:I115" si="45">CA_SA(A92,B92,$I$2,$I$3,$I$4,$I$5,$I$6,$I$7)</f>
        <v>656.0355088647558</v>
      </c>
      <c r="J92" s="9">
        <f t="shared" ref="J92:J115" si="46">($C92-I92)^2</f>
        <v>1523.7709523304284</v>
      </c>
      <c r="K92" s="9"/>
      <c r="L92" s="9">
        <f t="shared" ref="L92:L115" si="47">CA_DR(A92,B92,$L$2,$L$3,$L$4,$L$5,$L$6,$L$7,$L$8)</f>
        <v>656.0355088647558</v>
      </c>
      <c r="M92" s="9">
        <f t="shared" ref="M92:M115" si="48">($C92-L92)^2</f>
        <v>1523.7709523304284</v>
      </c>
      <c r="N92" s="9"/>
      <c r="O92" s="9">
        <f t="shared" ref="O92:O115" si="49">CA_DL(A92,B92,$O$2,$O$3,$O$4,$O$5,$O$6,$O$7,$O$8)</f>
        <v>656.0355088647558</v>
      </c>
      <c r="P92" s="9">
        <f t="shared" ref="P92:P115" si="50">($C92-O92)^2</f>
        <v>1523.7709523304284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0.25</v>
      </c>
      <c r="C93" s="9">
        <v>655</v>
      </c>
      <c r="D93" s="9"/>
      <c r="E93" s="9">
        <f t="shared" si="42"/>
        <v>656.0355088647558</v>
      </c>
      <c r="F93" s="9">
        <f t="shared" si="43"/>
        <v>1.0722786089878409</v>
      </c>
      <c r="G93" s="11">
        <f t="shared" si="44"/>
        <v>532.58620689655174</v>
      </c>
      <c r="H93" s="9"/>
      <c r="I93" s="9">
        <f t="shared" si="45"/>
        <v>656.0355088647558</v>
      </c>
      <c r="J93" s="9">
        <f t="shared" si="46"/>
        <v>1.0722786089878409</v>
      </c>
      <c r="K93" s="9"/>
      <c r="L93" s="9">
        <f t="shared" si="47"/>
        <v>656.0355088647558</v>
      </c>
      <c r="M93" s="9">
        <f t="shared" si="48"/>
        <v>1.0722786089878409</v>
      </c>
      <c r="N93" s="9"/>
      <c r="O93" s="9">
        <f t="shared" si="49"/>
        <v>656.0355088647558</v>
      </c>
      <c r="P93" s="9">
        <f t="shared" si="50"/>
        <v>1.0722786089878409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0.25</v>
      </c>
      <c r="C94" s="9">
        <v>599</v>
      </c>
      <c r="D94" s="9"/>
      <c r="E94" s="9">
        <f t="shared" si="42"/>
        <v>656.0355088647558</v>
      </c>
      <c r="F94" s="9">
        <f t="shared" si="43"/>
        <v>3253.0492714616371</v>
      </c>
      <c r="G94" s="11">
        <f t="shared" si="44"/>
        <v>532.58620689655174</v>
      </c>
      <c r="H94" s="9"/>
      <c r="I94" s="9">
        <f t="shared" si="45"/>
        <v>656.0355088647558</v>
      </c>
      <c r="J94" s="9">
        <f t="shared" si="46"/>
        <v>3253.0492714616371</v>
      </c>
      <c r="K94" s="9"/>
      <c r="L94" s="9">
        <f t="shared" si="47"/>
        <v>656.0355088647558</v>
      </c>
      <c r="M94" s="9">
        <f t="shared" si="48"/>
        <v>3253.0492714616371</v>
      </c>
      <c r="N94" s="9"/>
      <c r="O94" s="9">
        <f t="shared" si="49"/>
        <v>656.0355088647558</v>
      </c>
      <c r="P94" s="9">
        <f t="shared" si="50"/>
        <v>3253.0492714616371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0.25</v>
      </c>
      <c r="C95" s="9">
        <v>607</v>
      </c>
      <c r="D95" s="9"/>
      <c r="E95" s="9">
        <f t="shared" si="42"/>
        <v>656.0355088647558</v>
      </c>
      <c r="F95" s="9">
        <f t="shared" si="43"/>
        <v>2404.4811296255443</v>
      </c>
      <c r="G95" s="11">
        <f t="shared" si="44"/>
        <v>532.58620689655174</v>
      </c>
      <c r="H95" s="9"/>
      <c r="I95" s="9">
        <f t="shared" si="45"/>
        <v>656.0355088647558</v>
      </c>
      <c r="J95" s="9">
        <f t="shared" si="46"/>
        <v>2404.4811296255443</v>
      </c>
      <c r="K95" s="9"/>
      <c r="L95" s="9">
        <f t="shared" si="47"/>
        <v>656.0355088647558</v>
      </c>
      <c r="M95" s="9">
        <f t="shared" si="48"/>
        <v>2404.4811296255443</v>
      </c>
      <c r="N95" s="9"/>
      <c r="O95" s="9">
        <f t="shared" si="49"/>
        <v>656.0355088647558</v>
      </c>
      <c r="P95" s="9">
        <f t="shared" si="50"/>
        <v>2404.4811296255443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0.5</v>
      </c>
      <c r="C96" s="9">
        <v>708</v>
      </c>
      <c r="D96" s="9"/>
      <c r="E96" s="9">
        <f t="shared" si="42"/>
        <v>621.22102724854881</v>
      </c>
      <c r="F96" s="9">
        <f t="shared" si="43"/>
        <v>7530.5901117971089</v>
      </c>
      <c r="G96" s="11">
        <f t="shared" si="44"/>
        <v>532.58620689655174</v>
      </c>
      <c r="H96" s="9"/>
      <c r="I96" s="9">
        <f t="shared" si="45"/>
        <v>621.22102724854881</v>
      </c>
      <c r="J96" s="9">
        <f t="shared" si="46"/>
        <v>7530.5901117971089</v>
      </c>
      <c r="K96" s="9"/>
      <c r="L96" s="9">
        <f t="shared" si="47"/>
        <v>621.22102724854881</v>
      </c>
      <c r="M96" s="9">
        <f t="shared" si="48"/>
        <v>7530.5901117971089</v>
      </c>
      <c r="N96" s="9"/>
      <c r="O96" s="9">
        <f t="shared" si="49"/>
        <v>621.22102724854881</v>
      </c>
      <c r="P96" s="9">
        <f t="shared" si="50"/>
        <v>7530.5901117971089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0.5</v>
      </c>
      <c r="C97" s="9">
        <v>572</v>
      </c>
      <c r="D97" s="9"/>
      <c r="E97" s="9">
        <f t="shared" si="42"/>
        <v>621.22102724854881</v>
      </c>
      <c r="F97" s="9">
        <f t="shared" si="43"/>
        <v>2422.7095234023841</v>
      </c>
      <c r="G97" s="11">
        <f t="shared" si="44"/>
        <v>532.58620689655174</v>
      </c>
      <c r="H97" s="9"/>
      <c r="I97" s="9">
        <f t="shared" si="45"/>
        <v>621.22102724854881</v>
      </c>
      <c r="J97" s="9">
        <f t="shared" si="46"/>
        <v>2422.7095234023841</v>
      </c>
      <c r="K97" s="9"/>
      <c r="L97" s="9">
        <f t="shared" si="47"/>
        <v>621.22102724854881</v>
      </c>
      <c r="M97" s="9">
        <f t="shared" si="48"/>
        <v>2422.7095234023841</v>
      </c>
      <c r="N97" s="9"/>
      <c r="O97" s="9">
        <f t="shared" si="49"/>
        <v>621.22102724854881</v>
      </c>
      <c r="P97" s="9">
        <f t="shared" si="50"/>
        <v>2422.7095234023841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0.5</v>
      </c>
      <c r="C98" s="9">
        <v>547</v>
      </c>
      <c r="D98" s="9"/>
      <c r="E98" s="9">
        <f t="shared" si="42"/>
        <v>621.22102724854881</v>
      </c>
      <c r="F98" s="9">
        <f t="shared" si="43"/>
        <v>5508.7608858298245</v>
      </c>
      <c r="G98" s="11">
        <f t="shared" si="44"/>
        <v>532.58620689655174</v>
      </c>
      <c r="H98" s="9"/>
      <c r="I98" s="9">
        <f t="shared" si="45"/>
        <v>621.22102724854881</v>
      </c>
      <c r="J98" s="9">
        <f t="shared" si="46"/>
        <v>5508.7608858298245</v>
      </c>
      <c r="K98" s="9"/>
      <c r="L98" s="9">
        <f t="shared" si="47"/>
        <v>621.22102724854881</v>
      </c>
      <c r="M98" s="9">
        <f t="shared" si="48"/>
        <v>5508.7608858298245</v>
      </c>
      <c r="N98" s="9"/>
      <c r="O98" s="9">
        <f t="shared" si="49"/>
        <v>621.22102724854881</v>
      </c>
      <c r="P98" s="9">
        <f t="shared" si="50"/>
        <v>5508.7608858298245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0.5</v>
      </c>
      <c r="C99" s="9">
        <v>641</v>
      </c>
      <c r="D99" s="9"/>
      <c r="E99" s="9">
        <f t="shared" si="42"/>
        <v>621.22102724854881</v>
      </c>
      <c r="F99" s="9">
        <f t="shared" si="43"/>
        <v>391.20776310264876</v>
      </c>
      <c r="G99" s="11">
        <f t="shared" si="44"/>
        <v>532.58620689655174</v>
      </c>
      <c r="H99" s="9"/>
      <c r="I99" s="9">
        <f t="shared" si="45"/>
        <v>621.22102724854881</v>
      </c>
      <c r="J99" s="9">
        <f t="shared" si="46"/>
        <v>391.20776310264876</v>
      </c>
      <c r="K99" s="9"/>
      <c r="L99" s="9">
        <f t="shared" si="47"/>
        <v>621.22102724854881</v>
      </c>
      <c r="M99" s="9">
        <f t="shared" si="48"/>
        <v>391.20776310264876</v>
      </c>
      <c r="N99" s="9"/>
      <c r="O99" s="9">
        <f t="shared" si="49"/>
        <v>621.22102724854881</v>
      </c>
      <c r="P99" s="9">
        <f t="shared" si="50"/>
        <v>391.20776310264876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0.5</v>
      </c>
      <c r="C100" s="9">
        <v>644</v>
      </c>
      <c r="D100" s="9"/>
      <c r="E100" s="9">
        <f t="shared" si="42"/>
        <v>621.22102724854881</v>
      </c>
      <c r="F100" s="9">
        <f t="shared" si="43"/>
        <v>518.88159961135591</v>
      </c>
      <c r="G100" s="11">
        <f t="shared" si="44"/>
        <v>532.58620689655174</v>
      </c>
      <c r="H100" s="9"/>
      <c r="I100" s="9">
        <f t="shared" si="45"/>
        <v>621.22102724854881</v>
      </c>
      <c r="J100" s="9">
        <f t="shared" si="46"/>
        <v>518.88159961135591</v>
      </c>
      <c r="K100" s="9"/>
      <c r="L100" s="9">
        <f t="shared" si="47"/>
        <v>621.22102724854881</v>
      </c>
      <c r="M100" s="9">
        <f t="shared" si="48"/>
        <v>518.88159961135591</v>
      </c>
      <c r="N100" s="9"/>
      <c r="O100" s="9">
        <f t="shared" si="49"/>
        <v>621.22102724854881</v>
      </c>
      <c r="P100" s="9">
        <f t="shared" si="50"/>
        <v>518.88159961135591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1</v>
      </c>
      <c r="C101" s="9">
        <v>578</v>
      </c>
      <c r="D101" s="9"/>
      <c r="E101" s="9">
        <f t="shared" si="42"/>
        <v>580.61182705339615</v>
      </c>
      <c r="F101" s="9">
        <f t="shared" si="43"/>
        <v>6.8216405568520413</v>
      </c>
      <c r="G101" s="11">
        <f t="shared" si="44"/>
        <v>532.58620689655174</v>
      </c>
      <c r="H101" s="9"/>
      <c r="I101" s="9">
        <f t="shared" si="45"/>
        <v>580.61182705339615</v>
      </c>
      <c r="J101" s="9">
        <f t="shared" si="46"/>
        <v>6.8216405568520413</v>
      </c>
      <c r="K101" s="9"/>
      <c r="L101" s="9">
        <f t="shared" si="47"/>
        <v>580.61182705339615</v>
      </c>
      <c r="M101" s="9">
        <f t="shared" si="48"/>
        <v>6.8216405568520413</v>
      </c>
      <c r="N101" s="9"/>
      <c r="O101" s="9">
        <f t="shared" si="49"/>
        <v>580.61182705339615</v>
      </c>
      <c r="P101" s="9">
        <f t="shared" si="50"/>
        <v>6.8216405568520413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1</v>
      </c>
      <c r="C102" s="9">
        <v>550</v>
      </c>
      <c r="D102" s="9"/>
      <c r="E102" s="9">
        <f t="shared" si="42"/>
        <v>580.61182705339615</v>
      </c>
      <c r="F102" s="9">
        <f t="shared" si="43"/>
        <v>937.08395554703668</v>
      </c>
      <c r="G102" s="11">
        <f t="shared" si="44"/>
        <v>532.58620689655174</v>
      </c>
      <c r="H102" s="9"/>
      <c r="I102" s="9">
        <f t="shared" si="45"/>
        <v>580.61182705339615</v>
      </c>
      <c r="J102" s="9">
        <f t="shared" si="46"/>
        <v>937.08395554703668</v>
      </c>
      <c r="K102" s="9"/>
      <c r="L102" s="9">
        <f t="shared" si="47"/>
        <v>580.61182705339615</v>
      </c>
      <c r="M102" s="9">
        <f t="shared" si="48"/>
        <v>937.08395554703668</v>
      </c>
      <c r="N102" s="9"/>
      <c r="O102" s="9">
        <f t="shared" si="49"/>
        <v>580.61182705339615</v>
      </c>
      <c r="P102" s="9">
        <f t="shared" si="50"/>
        <v>937.08395554703668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1</v>
      </c>
      <c r="C103" s="9">
        <v>585</v>
      </c>
      <c r="D103" s="9"/>
      <c r="E103" s="9">
        <f t="shared" si="42"/>
        <v>580.61182705339615</v>
      </c>
      <c r="F103" s="9">
        <f t="shared" si="43"/>
        <v>19.256061809305873</v>
      </c>
      <c r="G103" s="11">
        <f t="shared" si="44"/>
        <v>532.58620689655174</v>
      </c>
      <c r="H103" s="9"/>
      <c r="I103" s="9">
        <f t="shared" si="45"/>
        <v>580.61182705339615</v>
      </c>
      <c r="J103" s="9">
        <f t="shared" si="46"/>
        <v>19.256061809305873</v>
      </c>
      <c r="K103" s="9"/>
      <c r="L103" s="9">
        <f t="shared" si="47"/>
        <v>580.61182705339615</v>
      </c>
      <c r="M103" s="9">
        <f t="shared" si="48"/>
        <v>19.256061809305873</v>
      </c>
      <c r="N103" s="9"/>
      <c r="O103" s="9">
        <f t="shared" si="49"/>
        <v>580.61182705339615</v>
      </c>
      <c r="P103" s="9">
        <f t="shared" si="50"/>
        <v>19.256061809305873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1</v>
      </c>
      <c r="C104" s="9">
        <v>421</v>
      </c>
      <c r="D104" s="9"/>
      <c r="E104" s="9">
        <f t="shared" si="42"/>
        <v>580.61182705339615</v>
      </c>
      <c r="F104" s="9">
        <f t="shared" si="43"/>
        <v>25475.935335323244</v>
      </c>
      <c r="G104" s="11">
        <f t="shared" si="44"/>
        <v>532.58620689655174</v>
      </c>
      <c r="H104" s="9"/>
      <c r="I104" s="9">
        <f t="shared" si="45"/>
        <v>580.61182705339615</v>
      </c>
      <c r="J104" s="9">
        <f t="shared" si="46"/>
        <v>25475.935335323244</v>
      </c>
      <c r="K104" s="9"/>
      <c r="L104" s="9">
        <f t="shared" si="47"/>
        <v>580.61182705339615</v>
      </c>
      <c r="M104" s="9">
        <f t="shared" si="48"/>
        <v>25475.935335323244</v>
      </c>
      <c r="N104" s="9"/>
      <c r="O104" s="9">
        <f t="shared" si="49"/>
        <v>580.61182705339615</v>
      </c>
      <c r="P104" s="9">
        <f t="shared" si="50"/>
        <v>25475.935335323244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1</v>
      </c>
      <c r="C105" s="9">
        <v>632</v>
      </c>
      <c r="D105" s="9"/>
      <c r="E105" s="9">
        <f t="shared" si="42"/>
        <v>580.61182705339615</v>
      </c>
      <c r="F105" s="9">
        <f t="shared" si="43"/>
        <v>2640.7443187900672</v>
      </c>
      <c r="G105" s="11">
        <f t="shared" si="44"/>
        <v>532.58620689655174</v>
      </c>
      <c r="H105" s="9"/>
      <c r="I105" s="9">
        <f t="shared" si="45"/>
        <v>580.61182705339615</v>
      </c>
      <c r="J105" s="9">
        <f t="shared" si="46"/>
        <v>2640.7443187900672</v>
      </c>
      <c r="K105" s="9"/>
      <c r="L105" s="9">
        <f t="shared" si="47"/>
        <v>580.61182705339615</v>
      </c>
      <c r="M105" s="9">
        <f t="shared" si="48"/>
        <v>2640.7443187900672</v>
      </c>
      <c r="N105" s="9"/>
      <c r="O105" s="9">
        <f t="shared" si="49"/>
        <v>580.61182705339615</v>
      </c>
      <c r="P105" s="9">
        <f t="shared" si="50"/>
        <v>2640.7443187900672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2</v>
      </c>
      <c r="C106" s="9">
        <v>616</v>
      </c>
      <c r="D106" s="9"/>
      <c r="E106" s="9">
        <f t="shared" si="42"/>
        <v>534.55669483027771</v>
      </c>
      <c r="F106" s="9">
        <f t="shared" si="43"/>
        <v>6633.0119569685139</v>
      </c>
      <c r="G106" s="11">
        <f t="shared" si="44"/>
        <v>532.58620689655174</v>
      </c>
      <c r="H106" s="9"/>
      <c r="I106" s="9">
        <f t="shared" si="45"/>
        <v>534.55669483027771</v>
      </c>
      <c r="J106" s="9">
        <f t="shared" si="46"/>
        <v>6633.0119569685139</v>
      </c>
      <c r="K106" s="9"/>
      <c r="L106" s="9">
        <f t="shared" si="47"/>
        <v>534.55669483027771</v>
      </c>
      <c r="M106" s="9">
        <f t="shared" si="48"/>
        <v>6633.0119569685139</v>
      </c>
      <c r="N106" s="9"/>
      <c r="O106" s="9">
        <f t="shared" si="49"/>
        <v>534.55669483027771</v>
      </c>
      <c r="P106" s="9">
        <f t="shared" si="50"/>
        <v>6633.0119569685139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2</v>
      </c>
      <c r="C107" s="9">
        <v>745</v>
      </c>
      <c r="D107" s="9"/>
      <c r="E107" s="9">
        <f t="shared" si="42"/>
        <v>534.55669483027771</v>
      </c>
      <c r="F107" s="9">
        <f t="shared" si="43"/>
        <v>44286.384690756866</v>
      </c>
      <c r="G107" s="11">
        <f t="shared" si="44"/>
        <v>532.58620689655174</v>
      </c>
      <c r="H107" s="9"/>
      <c r="I107" s="9">
        <f t="shared" si="45"/>
        <v>534.55669483027771</v>
      </c>
      <c r="J107" s="9">
        <f t="shared" si="46"/>
        <v>44286.384690756866</v>
      </c>
      <c r="K107" s="9"/>
      <c r="L107" s="9">
        <f t="shared" si="47"/>
        <v>534.55669483027771</v>
      </c>
      <c r="M107" s="9">
        <f t="shared" si="48"/>
        <v>44286.384690756866</v>
      </c>
      <c r="N107" s="9"/>
      <c r="O107" s="9">
        <f t="shared" si="49"/>
        <v>534.55669483027771</v>
      </c>
      <c r="P107" s="9">
        <f t="shared" si="50"/>
        <v>44286.384690756866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2</v>
      </c>
      <c r="C108" s="9">
        <v>611</v>
      </c>
      <c r="D108" s="9"/>
      <c r="E108" s="9">
        <f t="shared" si="42"/>
        <v>534.55669483027771</v>
      </c>
      <c r="F108" s="9">
        <f t="shared" si="43"/>
        <v>5843.5789052712908</v>
      </c>
      <c r="G108" s="11">
        <f t="shared" si="44"/>
        <v>532.58620689655174</v>
      </c>
      <c r="H108" s="9"/>
      <c r="I108" s="9">
        <f t="shared" si="45"/>
        <v>534.55669483027771</v>
      </c>
      <c r="J108" s="9">
        <f t="shared" si="46"/>
        <v>5843.5789052712908</v>
      </c>
      <c r="K108" s="9"/>
      <c r="L108" s="9">
        <f t="shared" si="47"/>
        <v>534.55669483027771</v>
      </c>
      <c r="M108" s="9">
        <f t="shared" si="48"/>
        <v>5843.5789052712908</v>
      </c>
      <c r="N108" s="9"/>
      <c r="O108" s="9">
        <f t="shared" si="49"/>
        <v>534.55669483027771</v>
      </c>
      <c r="P108" s="9">
        <f t="shared" si="50"/>
        <v>5843.5789052712908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2</v>
      </c>
      <c r="C109" s="9">
        <v>586</v>
      </c>
      <c r="D109" s="9"/>
      <c r="E109" s="9">
        <f t="shared" si="42"/>
        <v>534.55669483027771</v>
      </c>
      <c r="F109" s="9">
        <f t="shared" si="43"/>
        <v>2646.4136467851763</v>
      </c>
      <c r="G109" s="11">
        <f t="shared" si="44"/>
        <v>532.58620689655174</v>
      </c>
      <c r="H109" s="9"/>
      <c r="I109" s="9">
        <f t="shared" si="45"/>
        <v>534.55669483027771</v>
      </c>
      <c r="J109" s="9">
        <f t="shared" si="46"/>
        <v>2646.4136467851763</v>
      </c>
      <c r="K109" s="9"/>
      <c r="L109" s="9">
        <f t="shared" si="47"/>
        <v>534.55669483027771</v>
      </c>
      <c r="M109" s="9">
        <f t="shared" si="48"/>
        <v>2646.4136467851763</v>
      </c>
      <c r="N109" s="9"/>
      <c r="O109" s="9">
        <f t="shared" si="49"/>
        <v>534.55669483027771</v>
      </c>
      <c r="P109" s="9">
        <f t="shared" si="50"/>
        <v>2646.4136467851763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2</v>
      </c>
      <c r="C110" s="9">
        <v>522</v>
      </c>
      <c r="D110" s="9"/>
      <c r="E110" s="9">
        <f t="shared" si="42"/>
        <v>534.55669483027771</v>
      </c>
      <c r="F110" s="9">
        <f t="shared" si="43"/>
        <v>157.67058506072289</v>
      </c>
      <c r="G110" s="11">
        <f t="shared" si="44"/>
        <v>532.58620689655174</v>
      </c>
      <c r="H110" s="9"/>
      <c r="I110" s="9">
        <f t="shared" si="45"/>
        <v>534.55669483027771</v>
      </c>
      <c r="J110" s="9">
        <f t="shared" si="46"/>
        <v>157.67058506072289</v>
      </c>
      <c r="K110" s="9"/>
      <c r="L110" s="9">
        <f t="shared" si="47"/>
        <v>534.55669483027771</v>
      </c>
      <c r="M110" s="9">
        <f t="shared" si="48"/>
        <v>157.67058506072289</v>
      </c>
      <c r="N110" s="9"/>
      <c r="O110" s="9">
        <f t="shared" si="49"/>
        <v>534.55669483027771</v>
      </c>
      <c r="P110" s="9">
        <f t="shared" si="50"/>
        <v>157.67058506072289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4</v>
      </c>
      <c r="C111" s="9">
        <v>549</v>
      </c>
      <c r="D111" s="9"/>
      <c r="E111" s="9">
        <f t="shared" si="42"/>
        <v>483.9615349522378</v>
      </c>
      <c r="F111" s="9">
        <f t="shared" si="43"/>
        <v>4230.0019357689853</v>
      </c>
      <c r="G111" s="11">
        <f t="shared" si="44"/>
        <v>532.58620689655174</v>
      </c>
      <c r="H111" s="9"/>
      <c r="I111" s="9">
        <f t="shared" si="45"/>
        <v>483.9615349522378</v>
      </c>
      <c r="J111" s="9">
        <f t="shared" si="46"/>
        <v>4230.0019357689853</v>
      </c>
      <c r="K111" s="9"/>
      <c r="L111" s="9">
        <f t="shared" si="47"/>
        <v>483.9615349522378</v>
      </c>
      <c r="M111" s="9">
        <f t="shared" si="48"/>
        <v>4230.0019357689853</v>
      </c>
      <c r="N111" s="9"/>
      <c r="O111" s="9">
        <f t="shared" si="49"/>
        <v>483.9615349522378</v>
      </c>
      <c r="P111" s="9">
        <f t="shared" si="50"/>
        <v>4230.0019357689853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4</v>
      </c>
      <c r="C112" s="9">
        <v>552</v>
      </c>
      <c r="D112" s="9"/>
      <c r="E112" s="9">
        <f t="shared" si="42"/>
        <v>483.9615349522378</v>
      </c>
      <c r="F112" s="9">
        <f t="shared" si="43"/>
        <v>4629.2327260555585</v>
      </c>
      <c r="G112" s="11">
        <f t="shared" si="44"/>
        <v>532.58620689655174</v>
      </c>
      <c r="H112" s="9"/>
      <c r="I112" s="9">
        <f t="shared" si="45"/>
        <v>483.9615349522378</v>
      </c>
      <c r="J112" s="9">
        <f t="shared" si="46"/>
        <v>4629.2327260555585</v>
      </c>
      <c r="K112" s="9"/>
      <c r="L112" s="9">
        <f t="shared" si="47"/>
        <v>483.9615349522378</v>
      </c>
      <c r="M112" s="9">
        <f t="shared" si="48"/>
        <v>4629.2327260555585</v>
      </c>
      <c r="N112" s="9"/>
      <c r="O112" s="9">
        <f t="shared" si="49"/>
        <v>483.9615349522378</v>
      </c>
      <c r="P112" s="9">
        <f t="shared" si="50"/>
        <v>4629.2327260555585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4</v>
      </c>
      <c r="C113" s="9">
        <v>473</v>
      </c>
      <c r="D113" s="9"/>
      <c r="E113" s="9">
        <f t="shared" si="42"/>
        <v>483.9615349522378</v>
      </c>
      <c r="F113" s="9">
        <f t="shared" si="43"/>
        <v>120.15524850913091</v>
      </c>
      <c r="G113" s="11">
        <f t="shared" si="44"/>
        <v>532.58620689655174</v>
      </c>
      <c r="H113" s="9"/>
      <c r="I113" s="9">
        <f t="shared" si="45"/>
        <v>483.9615349522378</v>
      </c>
      <c r="J113" s="9">
        <f t="shared" si="46"/>
        <v>120.15524850913091</v>
      </c>
      <c r="K113" s="9"/>
      <c r="L113" s="9">
        <f t="shared" si="47"/>
        <v>483.9615349522378</v>
      </c>
      <c r="M113" s="9">
        <f t="shared" si="48"/>
        <v>120.15524850913091</v>
      </c>
      <c r="N113" s="9"/>
      <c r="O113" s="9">
        <f t="shared" si="49"/>
        <v>483.9615349522378</v>
      </c>
      <c r="P113" s="9">
        <f t="shared" si="50"/>
        <v>120.15524850913091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4</v>
      </c>
      <c r="C114" s="9">
        <v>350</v>
      </c>
      <c r="D114" s="9"/>
      <c r="E114" s="9">
        <f t="shared" si="42"/>
        <v>483.9615349522378</v>
      </c>
      <c r="F114" s="9">
        <f t="shared" si="43"/>
        <v>17945.69284675963</v>
      </c>
      <c r="G114" s="11">
        <f t="shared" si="44"/>
        <v>532.58620689655174</v>
      </c>
      <c r="H114" s="9"/>
      <c r="I114" s="9">
        <f t="shared" si="45"/>
        <v>483.9615349522378</v>
      </c>
      <c r="J114" s="9">
        <f t="shared" si="46"/>
        <v>17945.69284675963</v>
      </c>
      <c r="K114" s="9"/>
      <c r="L114" s="9">
        <f t="shared" si="47"/>
        <v>483.9615349522378</v>
      </c>
      <c r="M114" s="9">
        <f t="shared" si="48"/>
        <v>17945.69284675963</v>
      </c>
      <c r="N114" s="9"/>
      <c r="O114" s="9">
        <f t="shared" si="49"/>
        <v>483.9615349522378</v>
      </c>
      <c r="P114" s="9">
        <f t="shared" si="50"/>
        <v>17945.69284675963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4</v>
      </c>
      <c r="C115" s="9">
        <v>626</v>
      </c>
      <c r="D115" s="9"/>
      <c r="E115" s="9">
        <f t="shared" si="42"/>
        <v>483.9615349522378</v>
      </c>
      <c r="F115" s="9">
        <f t="shared" si="43"/>
        <v>20174.925553124365</v>
      </c>
      <c r="G115" s="11">
        <f t="shared" si="44"/>
        <v>532.58620689655174</v>
      </c>
      <c r="H115" s="9"/>
      <c r="I115" s="9">
        <f t="shared" si="45"/>
        <v>483.9615349522378</v>
      </c>
      <c r="J115" s="9">
        <f t="shared" si="46"/>
        <v>20174.925553124365</v>
      </c>
      <c r="K115" s="9"/>
      <c r="L115" s="9">
        <f t="shared" si="47"/>
        <v>483.9615349522378</v>
      </c>
      <c r="M115" s="9">
        <f t="shared" si="48"/>
        <v>20174.925553124365</v>
      </c>
      <c r="N115" s="9"/>
      <c r="O115" s="9">
        <f t="shared" si="49"/>
        <v>483.9615349522378</v>
      </c>
      <c r="P115" s="9">
        <f t="shared" si="50"/>
        <v>20174.925553124365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6.2500000000000003E-3</v>
      </c>
      <c r="B136" s="14">
        <v>0.1875</v>
      </c>
      <c r="C136" s="15">
        <v>820</v>
      </c>
      <c r="D136" s="15"/>
      <c r="E136" s="15">
        <f>CA(A136,B136,$E$2,$E$3,$E$4,$E$5,$E$6)</f>
        <v>665.56997339126406</v>
      </c>
      <c r="F136" s="15">
        <f>($C136-E136)^2</f>
        <v>23848.633118374892</v>
      </c>
      <c r="G136" s="11">
        <f>$G$25</f>
        <v>532.58620689655174</v>
      </c>
      <c r="H136" s="15"/>
      <c r="I136" s="15">
        <f>CA_SA(A136,B136,$I$2,$I$3,$I$4,$I$5,$I$6,$I$7)</f>
        <v>669.08009415675065</v>
      </c>
      <c r="J136" s="15">
        <f>($C136-I136)^2</f>
        <v>22776.81797973525</v>
      </c>
      <c r="K136" s="15"/>
      <c r="L136" s="15">
        <f>CA_DR(A136,B136,$L$2,$L$3,$L$4,$L$5,$L$6,$L$7,$L$8)</f>
        <v>669.08009415675065</v>
      </c>
      <c r="M136" s="15">
        <f>($C136-L136)^2</f>
        <v>22776.81797973525</v>
      </c>
      <c r="N136" s="15"/>
      <c r="O136" s="15">
        <f>CA_DL(A136,B136,$O$2,$O$3,$O$4,$O$5,$O$6,$O$7,$O$8)</f>
        <v>669.0367174451037</v>
      </c>
      <c r="P136" s="15">
        <f>($C136-O136)^2</f>
        <v>22789.912679749457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6.2500000000000003E-3</v>
      </c>
      <c r="B137" s="14">
        <v>0.1875</v>
      </c>
      <c r="C137" s="15">
        <v>843</v>
      </c>
      <c r="D137" s="15"/>
      <c r="E137" s="15">
        <f t="shared" ref="E137:E200" si="51">CA(A137,B137,$E$2,$E$3,$E$4,$E$5,$E$6)</f>
        <v>665.56997339126406</v>
      </c>
      <c r="F137" s="15">
        <f t="shared" ref="F137:F200" si="52">($C137-E137)^2</f>
        <v>31481.414342376745</v>
      </c>
      <c r="G137" s="11">
        <f t="shared" ref="G137:G200" si="53">$G$25</f>
        <v>532.58620689655174</v>
      </c>
      <c r="H137" s="15"/>
      <c r="I137" s="15">
        <f t="shared" ref="I137:I200" si="54">CA_SA(A137,B137,$I$2,$I$3,$I$4,$I$5,$I$6,$I$7)</f>
        <v>669.08009415675065</v>
      </c>
      <c r="J137" s="15">
        <f t="shared" ref="J137:J200" si="55">($C137-I137)^2</f>
        <v>30248.133648524719</v>
      </c>
      <c r="K137" s="15"/>
      <c r="L137" s="15">
        <f t="shared" ref="L137:L200" si="56">CA_DR(A137,B137,$L$2,$L$3,$L$4,$L$5,$L$6,$L$7,$L$8)</f>
        <v>669.08009415675065</v>
      </c>
      <c r="M137" s="15">
        <f t="shared" ref="M137:M200" si="57">($C137-L137)^2</f>
        <v>30248.133648524719</v>
      </c>
      <c r="N137" s="15"/>
      <c r="O137" s="15">
        <f t="shared" ref="O137:O200" si="58">CA_DL(A137,B137,$O$2,$O$3,$O$4,$O$5,$O$6,$O$7,$O$8)</f>
        <v>669.0367174451037</v>
      </c>
      <c r="P137" s="15">
        <f t="shared" ref="P137:P200" si="59">($C137-O137)^2</f>
        <v>30263.223677274687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6.2500000000000003E-3</v>
      </c>
      <c r="B138" s="14">
        <v>0.1875</v>
      </c>
      <c r="C138" s="15">
        <v>888</v>
      </c>
      <c r="D138" s="15"/>
      <c r="E138" s="15">
        <f t="shared" si="51"/>
        <v>665.56997339126406</v>
      </c>
      <c r="F138" s="15">
        <f t="shared" si="52"/>
        <v>49475.116737162978</v>
      </c>
      <c r="G138" s="11">
        <f t="shared" si="53"/>
        <v>532.58620689655174</v>
      </c>
      <c r="H138" s="15"/>
      <c r="I138" s="15">
        <f t="shared" si="54"/>
        <v>669.08009415675065</v>
      </c>
      <c r="J138" s="15">
        <f t="shared" si="55"/>
        <v>47925.925174417163</v>
      </c>
      <c r="K138" s="15"/>
      <c r="L138" s="15">
        <f t="shared" si="56"/>
        <v>669.08009415675065</v>
      </c>
      <c r="M138" s="15">
        <f t="shared" si="57"/>
        <v>47925.925174417163</v>
      </c>
      <c r="N138" s="15"/>
      <c r="O138" s="15">
        <f t="shared" si="58"/>
        <v>669.0367174451037</v>
      </c>
      <c r="P138" s="15">
        <f t="shared" si="59"/>
        <v>47944.919107215355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6.2500000000000003E-3</v>
      </c>
      <c r="B139" s="14">
        <v>0.1875</v>
      </c>
      <c r="C139" s="15">
        <v>820</v>
      </c>
      <c r="D139" s="15"/>
      <c r="E139" s="15">
        <f t="shared" si="51"/>
        <v>665.56997339126406</v>
      </c>
      <c r="F139" s="15">
        <f t="shared" si="52"/>
        <v>23848.633118374892</v>
      </c>
      <c r="G139" s="11">
        <f t="shared" si="53"/>
        <v>532.58620689655174</v>
      </c>
      <c r="H139" s="15"/>
      <c r="I139" s="15">
        <f t="shared" si="54"/>
        <v>669.08009415675065</v>
      </c>
      <c r="J139" s="15">
        <f t="shared" si="55"/>
        <v>22776.81797973525</v>
      </c>
      <c r="K139" s="15"/>
      <c r="L139" s="15">
        <f t="shared" si="56"/>
        <v>669.08009415675065</v>
      </c>
      <c r="M139" s="15">
        <f t="shared" si="57"/>
        <v>22776.81797973525</v>
      </c>
      <c r="N139" s="15"/>
      <c r="O139" s="15">
        <f t="shared" si="58"/>
        <v>669.0367174451037</v>
      </c>
      <c r="P139" s="15">
        <f t="shared" si="59"/>
        <v>22789.912679749457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6.2500000000000003E-3</v>
      </c>
      <c r="B140" s="14">
        <v>0.1875</v>
      </c>
      <c r="C140" s="15">
        <v>811</v>
      </c>
      <c r="D140" s="15"/>
      <c r="E140" s="15">
        <f t="shared" si="51"/>
        <v>665.56997339126406</v>
      </c>
      <c r="F140" s="15">
        <f t="shared" si="52"/>
        <v>21149.892639417645</v>
      </c>
      <c r="G140" s="11">
        <f t="shared" si="53"/>
        <v>532.58620689655174</v>
      </c>
      <c r="H140" s="15"/>
      <c r="I140" s="15">
        <f t="shared" si="54"/>
        <v>669.08009415675065</v>
      </c>
      <c r="J140" s="15">
        <f t="shared" si="55"/>
        <v>20141.259674556761</v>
      </c>
      <c r="K140" s="15"/>
      <c r="L140" s="15">
        <f t="shared" si="56"/>
        <v>669.08009415675065</v>
      </c>
      <c r="M140" s="15">
        <f t="shared" si="57"/>
        <v>20141.259674556761</v>
      </c>
      <c r="N140" s="15"/>
      <c r="O140" s="15">
        <f t="shared" si="58"/>
        <v>669.0367174451037</v>
      </c>
      <c r="P140" s="15">
        <f t="shared" si="59"/>
        <v>20153.573593761324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1.2500000000000001E-2</v>
      </c>
      <c r="B141" s="14">
        <v>0.375</v>
      </c>
      <c r="C141" s="15">
        <v>886</v>
      </c>
      <c r="D141" s="15"/>
      <c r="E141" s="15">
        <f t="shared" si="51"/>
        <v>628.42412309724773</v>
      </c>
      <c r="F141" s="15">
        <f t="shared" si="52"/>
        <v>66345.332362221787</v>
      </c>
      <c r="G141" s="11">
        <f t="shared" si="53"/>
        <v>532.58620689655174</v>
      </c>
      <c r="H141" s="15"/>
      <c r="I141" s="15">
        <f t="shared" si="54"/>
        <v>633.00842153102712</v>
      </c>
      <c r="J141" s="15">
        <f t="shared" si="55"/>
        <v>64004.738776222461</v>
      </c>
      <c r="K141" s="15"/>
      <c r="L141" s="15">
        <f t="shared" si="56"/>
        <v>633.00842153102712</v>
      </c>
      <c r="M141" s="15">
        <f t="shared" si="57"/>
        <v>64004.738776222461</v>
      </c>
      <c r="N141" s="15"/>
      <c r="O141" s="15">
        <f t="shared" si="58"/>
        <v>632.89534800183401</v>
      </c>
      <c r="P141" s="15">
        <f t="shared" si="59"/>
        <v>64061.964863112713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1.2500000000000001E-2</v>
      </c>
      <c r="B142" s="14">
        <v>0.375</v>
      </c>
      <c r="C142" s="15">
        <v>832</v>
      </c>
      <c r="D142" s="15"/>
      <c r="E142" s="15">
        <f t="shared" si="51"/>
        <v>628.42412309724773</v>
      </c>
      <c r="F142" s="15">
        <f t="shared" si="52"/>
        <v>41443.137656724546</v>
      </c>
      <c r="G142" s="11">
        <f t="shared" si="53"/>
        <v>532.58620689655174</v>
      </c>
      <c r="H142" s="15"/>
      <c r="I142" s="15">
        <f t="shared" si="54"/>
        <v>633.00842153102712</v>
      </c>
      <c r="J142" s="15">
        <f t="shared" si="55"/>
        <v>39597.64830157339</v>
      </c>
      <c r="K142" s="15"/>
      <c r="L142" s="15">
        <f t="shared" si="56"/>
        <v>633.00842153102712</v>
      </c>
      <c r="M142" s="15">
        <f t="shared" si="57"/>
        <v>39597.64830157339</v>
      </c>
      <c r="N142" s="15"/>
      <c r="O142" s="15">
        <f t="shared" si="58"/>
        <v>632.89534800183401</v>
      </c>
      <c r="P142" s="15">
        <f t="shared" si="59"/>
        <v>39642.662447310788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1.2500000000000001E-2</v>
      </c>
      <c r="B143" s="14">
        <v>0.375</v>
      </c>
      <c r="C143" s="15">
        <v>762</v>
      </c>
      <c r="D143" s="15"/>
      <c r="E143" s="15">
        <f t="shared" si="51"/>
        <v>628.42412309724773</v>
      </c>
      <c r="F143" s="15">
        <f t="shared" si="52"/>
        <v>17842.514890339229</v>
      </c>
      <c r="G143" s="11">
        <f t="shared" si="53"/>
        <v>532.58620689655174</v>
      </c>
      <c r="H143" s="15"/>
      <c r="I143" s="15">
        <f t="shared" si="54"/>
        <v>633.00842153102712</v>
      </c>
      <c r="J143" s="15">
        <f t="shared" si="55"/>
        <v>16638.827315917188</v>
      </c>
      <c r="K143" s="15"/>
      <c r="L143" s="15">
        <f t="shared" si="56"/>
        <v>633.00842153102712</v>
      </c>
      <c r="M143" s="15">
        <f t="shared" si="57"/>
        <v>16638.827315917188</v>
      </c>
      <c r="N143" s="15"/>
      <c r="O143" s="15">
        <f t="shared" si="58"/>
        <v>632.89534800183401</v>
      </c>
      <c r="P143" s="15">
        <f t="shared" si="59"/>
        <v>16668.011167567547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1.2500000000000001E-2</v>
      </c>
      <c r="B144" s="14">
        <v>0.375</v>
      </c>
      <c r="C144" s="15">
        <v>821</v>
      </c>
      <c r="D144" s="15"/>
      <c r="E144" s="15">
        <f t="shared" si="51"/>
        <v>628.42412309724773</v>
      </c>
      <c r="F144" s="15">
        <f t="shared" si="52"/>
        <v>37085.468364863998</v>
      </c>
      <c r="G144" s="11">
        <f t="shared" si="53"/>
        <v>532.58620689655174</v>
      </c>
      <c r="H144" s="15"/>
      <c r="I144" s="15">
        <f t="shared" si="54"/>
        <v>633.00842153102712</v>
      </c>
      <c r="J144" s="15">
        <f t="shared" si="55"/>
        <v>35340.833575255987</v>
      </c>
      <c r="K144" s="15"/>
      <c r="L144" s="15">
        <f t="shared" si="56"/>
        <v>633.00842153102712</v>
      </c>
      <c r="M144" s="15">
        <f t="shared" si="57"/>
        <v>35340.833575255987</v>
      </c>
      <c r="N144" s="15"/>
      <c r="O144" s="15">
        <f t="shared" si="58"/>
        <v>632.89534800183401</v>
      </c>
      <c r="P144" s="15">
        <f t="shared" si="59"/>
        <v>35383.36010335113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1.2500000000000001E-2</v>
      </c>
      <c r="B145" s="14">
        <v>0.375</v>
      </c>
      <c r="C145" s="15">
        <v>788</v>
      </c>
      <c r="D145" s="15"/>
      <c r="E145" s="15">
        <f t="shared" si="51"/>
        <v>628.42412309724773</v>
      </c>
      <c r="F145" s="15">
        <f t="shared" si="52"/>
        <v>25464.460489282344</v>
      </c>
      <c r="G145" s="11">
        <f t="shared" si="53"/>
        <v>532.58620689655174</v>
      </c>
      <c r="H145" s="15"/>
      <c r="I145" s="15">
        <f t="shared" si="54"/>
        <v>633.00842153102712</v>
      </c>
      <c r="J145" s="15">
        <f t="shared" si="55"/>
        <v>24022.389396303777</v>
      </c>
      <c r="K145" s="15"/>
      <c r="L145" s="15">
        <f t="shared" si="56"/>
        <v>633.00842153102712</v>
      </c>
      <c r="M145" s="15">
        <f t="shared" si="57"/>
        <v>24022.389396303777</v>
      </c>
      <c r="N145" s="15"/>
      <c r="O145" s="15">
        <f t="shared" si="58"/>
        <v>632.89534800183401</v>
      </c>
      <c r="P145" s="15">
        <f t="shared" si="59"/>
        <v>24057.453071472177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2.5000000000000001E-2</v>
      </c>
      <c r="B146" s="14">
        <v>0.75</v>
      </c>
      <c r="C146" s="15">
        <v>749</v>
      </c>
      <c r="D146" s="15"/>
      <c r="E146" s="15">
        <f t="shared" si="51"/>
        <v>578.07407029766591</v>
      </c>
      <c r="F146" s="15">
        <f t="shared" si="52"/>
        <v>29215.673444607255</v>
      </c>
      <c r="G146" s="11">
        <f t="shared" si="53"/>
        <v>532.58620689655174</v>
      </c>
      <c r="H146" s="15"/>
      <c r="I146" s="15">
        <f t="shared" si="54"/>
        <v>584.52946365130651</v>
      </c>
      <c r="J146" s="15">
        <f t="shared" si="55"/>
        <v>27050.557326826904</v>
      </c>
      <c r="K146" s="15"/>
      <c r="L146" s="15">
        <f t="shared" si="56"/>
        <v>584.52946365130651</v>
      </c>
      <c r="M146" s="15">
        <f t="shared" si="57"/>
        <v>27050.557326826904</v>
      </c>
      <c r="N146" s="15"/>
      <c r="O146" s="15">
        <f t="shared" si="58"/>
        <v>584.21291137795151</v>
      </c>
      <c r="P146" s="15">
        <f t="shared" si="59"/>
        <v>27154.784576530863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2.5000000000000001E-2</v>
      </c>
      <c r="B147" s="14">
        <v>0.75</v>
      </c>
      <c r="C147" s="15">
        <v>785</v>
      </c>
      <c r="D147" s="15"/>
      <c r="E147" s="15">
        <f t="shared" si="51"/>
        <v>578.07407029766591</v>
      </c>
      <c r="F147" s="15">
        <f t="shared" si="52"/>
        <v>42818.340383175309</v>
      </c>
      <c r="G147" s="11">
        <f t="shared" si="53"/>
        <v>532.58620689655174</v>
      </c>
      <c r="H147" s="15"/>
      <c r="I147" s="15">
        <f t="shared" si="54"/>
        <v>584.52946365130651</v>
      </c>
      <c r="J147" s="15">
        <f t="shared" si="55"/>
        <v>40188.435943932833</v>
      </c>
      <c r="K147" s="15"/>
      <c r="L147" s="15">
        <f t="shared" si="56"/>
        <v>584.52946365130651</v>
      </c>
      <c r="M147" s="15">
        <f t="shared" si="57"/>
        <v>40188.435943932833</v>
      </c>
      <c r="N147" s="15"/>
      <c r="O147" s="15">
        <f t="shared" si="58"/>
        <v>584.21291137795151</v>
      </c>
      <c r="P147" s="15">
        <f t="shared" si="59"/>
        <v>40315.454957318354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2.5000000000000001E-2</v>
      </c>
      <c r="B148" s="14">
        <v>0.75</v>
      </c>
      <c r="C148" s="15">
        <v>823</v>
      </c>
      <c r="D148" s="15"/>
      <c r="E148" s="15">
        <f t="shared" si="51"/>
        <v>578.07407029766591</v>
      </c>
      <c r="F148" s="15">
        <f t="shared" si="52"/>
        <v>59988.711040552698</v>
      </c>
      <c r="G148" s="11">
        <f t="shared" si="53"/>
        <v>532.58620689655174</v>
      </c>
      <c r="H148" s="15"/>
      <c r="I148" s="15">
        <f t="shared" si="54"/>
        <v>584.52946365130651</v>
      </c>
      <c r="J148" s="15">
        <f t="shared" si="55"/>
        <v>56868.19670643354</v>
      </c>
      <c r="K148" s="15"/>
      <c r="L148" s="15">
        <f t="shared" si="56"/>
        <v>584.52946365130651</v>
      </c>
      <c r="M148" s="15">
        <f t="shared" si="57"/>
        <v>56868.19670643354</v>
      </c>
      <c r="N148" s="15"/>
      <c r="O148" s="15">
        <f t="shared" si="58"/>
        <v>584.21291137795151</v>
      </c>
      <c r="P148" s="15">
        <f t="shared" si="59"/>
        <v>57019.273692594041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2.5000000000000001E-2</v>
      </c>
      <c r="B149" s="14">
        <v>0.75</v>
      </c>
      <c r="C149" s="15">
        <v>717</v>
      </c>
      <c r="D149" s="15"/>
      <c r="E149" s="15">
        <f t="shared" si="51"/>
        <v>578.07407029766591</v>
      </c>
      <c r="F149" s="15">
        <f t="shared" si="52"/>
        <v>19300.413943657873</v>
      </c>
      <c r="G149" s="11">
        <f t="shared" si="53"/>
        <v>532.58620689655174</v>
      </c>
      <c r="H149" s="15"/>
      <c r="I149" s="15">
        <f t="shared" si="54"/>
        <v>584.52946365130651</v>
      </c>
      <c r="J149" s="15">
        <f t="shared" si="55"/>
        <v>17548.443000510521</v>
      </c>
      <c r="K149" s="15"/>
      <c r="L149" s="15">
        <f t="shared" si="56"/>
        <v>584.52946365130651</v>
      </c>
      <c r="M149" s="15">
        <f t="shared" si="57"/>
        <v>17548.443000510521</v>
      </c>
      <c r="N149" s="15"/>
      <c r="O149" s="15">
        <f t="shared" si="58"/>
        <v>584.21291137795151</v>
      </c>
      <c r="P149" s="15">
        <f t="shared" si="59"/>
        <v>17632.41090471976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2.5000000000000001E-2</v>
      </c>
      <c r="B150" s="14">
        <v>0.75</v>
      </c>
      <c r="C150" s="15">
        <v>721</v>
      </c>
      <c r="D150" s="15"/>
      <c r="E150" s="15">
        <f t="shared" si="51"/>
        <v>578.07407029766591</v>
      </c>
      <c r="F150" s="15">
        <f t="shared" si="52"/>
        <v>20427.821381276546</v>
      </c>
      <c r="G150" s="11">
        <f t="shared" si="53"/>
        <v>532.58620689655174</v>
      </c>
      <c r="H150" s="15"/>
      <c r="I150" s="15">
        <f t="shared" si="54"/>
        <v>584.52946365130651</v>
      </c>
      <c r="J150" s="15">
        <f t="shared" si="55"/>
        <v>18624.20729130007</v>
      </c>
      <c r="K150" s="15"/>
      <c r="L150" s="15">
        <f t="shared" si="56"/>
        <v>584.52946365130651</v>
      </c>
      <c r="M150" s="15">
        <f t="shared" si="57"/>
        <v>18624.20729130007</v>
      </c>
      <c r="N150" s="15"/>
      <c r="O150" s="15">
        <f t="shared" si="58"/>
        <v>584.21291137795151</v>
      </c>
      <c r="P150" s="15">
        <f t="shared" si="59"/>
        <v>18710.707613696148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0.05</v>
      </c>
      <c r="B151" s="14">
        <v>1.5</v>
      </c>
      <c r="C151" s="15">
        <v>636</v>
      </c>
      <c r="D151" s="15"/>
      <c r="E151" s="15">
        <f t="shared" si="51"/>
        <v>498.10208771732664</v>
      </c>
      <c r="F151" s="15">
        <f t="shared" si="52"/>
        <v>19015.834211919875</v>
      </c>
      <c r="G151" s="11">
        <f t="shared" si="53"/>
        <v>532.58620689655174</v>
      </c>
      <c r="H151" s="15"/>
      <c r="I151" s="15">
        <f t="shared" si="54"/>
        <v>509.7117076775063</v>
      </c>
      <c r="J151" s="15">
        <f t="shared" si="55"/>
        <v>15948.732777731622</v>
      </c>
      <c r="K151" s="15"/>
      <c r="L151" s="15">
        <f t="shared" si="56"/>
        <v>509.7117076775063</v>
      </c>
      <c r="M151" s="15">
        <f t="shared" si="57"/>
        <v>15948.732777731622</v>
      </c>
      <c r="N151" s="15"/>
      <c r="O151" s="15">
        <f t="shared" si="58"/>
        <v>508.59669082964547</v>
      </c>
      <c r="P151" s="15">
        <f t="shared" si="59"/>
        <v>16231.603187556942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0.05</v>
      </c>
      <c r="B152" s="14">
        <v>1.5</v>
      </c>
      <c r="C152" s="15">
        <v>951</v>
      </c>
      <c r="D152" s="15"/>
      <c r="E152" s="15">
        <f t="shared" si="51"/>
        <v>498.10208771732664</v>
      </c>
      <c r="F152" s="15">
        <f t="shared" si="52"/>
        <v>205116.5189500041</v>
      </c>
      <c r="G152" s="11">
        <f t="shared" si="53"/>
        <v>532.58620689655174</v>
      </c>
      <c r="H152" s="15"/>
      <c r="I152" s="15">
        <f t="shared" si="54"/>
        <v>509.7117076775063</v>
      </c>
      <c r="J152" s="15">
        <f t="shared" si="55"/>
        <v>194735.35694090265</v>
      </c>
      <c r="K152" s="15"/>
      <c r="L152" s="15">
        <f t="shared" si="56"/>
        <v>509.7117076775063</v>
      </c>
      <c r="M152" s="15">
        <f t="shared" si="57"/>
        <v>194735.35694090265</v>
      </c>
      <c r="N152" s="15"/>
      <c r="O152" s="15">
        <f t="shared" si="58"/>
        <v>508.59669082964547</v>
      </c>
      <c r="P152" s="15">
        <f t="shared" si="59"/>
        <v>195720.68796488029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0.05</v>
      </c>
      <c r="B153" s="14">
        <v>1.5</v>
      </c>
      <c r="C153" s="15">
        <v>568</v>
      </c>
      <c r="D153" s="15"/>
      <c r="E153" s="15">
        <f t="shared" si="51"/>
        <v>498.10208771732664</v>
      </c>
      <c r="F153" s="15">
        <f t="shared" si="52"/>
        <v>4885.718141476299</v>
      </c>
      <c r="G153" s="11">
        <f t="shared" si="53"/>
        <v>532.58620689655174</v>
      </c>
      <c r="H153" s="15"/>
      <c r="I153" s="15">
        <f t="shared" si="54"/>
        <v>509.7117076775063</v>
      </c>
      <c r="J153" s="15">
        <f t="shared" si="55"/>
        <v>3397.5250218724782</v>
      </c>
      <c r="K153" s="15"/>
      <c r="L153" s="15">
        <f t="shared" si="56"/>
        <v>509.7117076775063</v>
      </c>
      <c r="M153" s="15">
        <f t="shared" si="57"/>
        <v>3397.5250218724782</v>
      </c>
      <c r="N153" s="15"/>
      <c r="O153" s="15">
        <f t="shared" si="58"/>
        <v>508.59669082964547</v>
      </c>
      <c r="P153" s="15">
        <f t="shared" si="59"/>
        <v>3528.7531403887269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0.05</v>
      </c>
      <c r="B154" s="14">
        <v>1.5</v>
      </c>
      <c r="C154" s="15">
        <v>904</v>
      </c>
      <c r="D154" s="15"/>
      <c r="E154" s="15">
        <f t="shared" si="51"/>
        <v>498.10208771732664</v>
      </c>
      <c r="F154" s="15">
        <f t="shared" si="52"/>
        <v>164753.11519543279</v>
      </c>
      <c r="G154" s="11">
        <f t="shared" si="53"/>
        <v>532.58620689655174</v>
      </c>
      <c r="H154" s="15"/>
      <c r="I154" s="15">
        <f t="shared" si="54"/>
        <v>509.7117076775063</v>
      </c>
      <c r="J154" s="15">
        <f t="shared" si="55"/>
        <v>155463.25746258826</v>
      </c>
      <c r="K154" s="15"/>
      <c r="L154" s="15">
        <f t="shared" si="56"/>
        <v>509.7117076775063</v>
      </c>
      <c r="M154" s="15">
        <f t="shared" si="57"/>
        <v>155463.25746258826</v>
      </c>
      <c r="N154" s="15"/>
      <c r="O154" s="15">
        <f t="shared" si="58"/>
        <v>508.59669082964547</v>
      </c>
      <c r="P154" s="15">
        <f t="shared" si="59"/>
        <v>156343.77690286699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0.05</v>
      </c>
      <c r="B155" s="14">
        <v>1.5</v>
      </c>
      <c r="C155" s="15">
        <v>907</v>
      </c>
      <c r="D155" s="15"/>
      <c r="E155" s="15">
        <f t="shared" si="51"/>
        <v>498.10208771732664</v>
      </c>
      <c r="F155" s="15">
        <f t="shared" si="52"/>
        <v>167197.50266912885</v>
      </c>
      <c r="G155" s="11">
        <f t="shared" si="53"/>
        <v>532.58620689655174</v>
      </c>
      <c r="H155" s="15"/>
      <c r="I155" s="15">
        <f t="shared" si="54"/>
        <v>509.7117076775063</v>
      </c>
      <c r="J155" s="15">
        <f t="shared" si="55"/>
        <v>157837.98721652321</v>
      </c>
      <c r="K155" s="15"/>
      <c r="L155" s="15">
        <f t="shared" si="56"/>
        <v>509.7117076775063</v>
      </c>
      <c r="M155" s="15">
        <f t="shared" si="57"/>
        <v>157837.98721652321</v>
      </c>
      <c r="N155" s="15"/>
      <c r="O155" s="15">
        <f t="shared" si="58"/>
        <v>508.59669082964547</v>
      </c>
      <c r="P155" s="15">
        <f t="shared" si="59"/>
        <v>158725.19675788909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0.1</v>
      </c>
      <c r="B156" s="14">
        <v>3</v>
      </c>
      <c r="C156" s="15">
        <v>287</v>
      </c>
      <c r="D156" s="15"/>
      <c r="E156" s="15">
        <f t="shared" si="51"/>
        <v>145.05394923550659</v>
      </c>
      <c r="F156" s="15">
        <f t="shared" si="52"/>
        <v>20148.681327636139</v>
      </c>
      <c r="G156" s="11">
        <f t="shared" si="53"/>
        <v>532.58620689655174</v>
      </c>
      <c r="H156" s="15"/>
      <c r="I156" s="15">
        <f t="shared" si="54"/>
        <v>267.3740330209796</v>
      </c>
      <c r="J156" s="15">
        <f t="shared" si="55"/>
        <v>385.1785798615993</v>
      </c>
      <c r="K156" s="15"/>
      <c r="L156" s="15">
        <f t="shared" si="56"/>
        <v>267.3740330209796</v>
      </c>
      <c r="M156" s="15">
        <f t="shared" si="57"/>
        <v>385.1785798615993</v>
      </c>
      <c r="N156" s="15"/>
      <c r="O156" s="15">
        <f t="shared" si="58"/>
        <v>248.18360629876707</v>
      </c>
      <c r="P156" s="15">
        <f t="shared" si="59"/>
        <v>1506.7124199691152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0.1</v>
      </c>
      <c r="B157" s="14">
        <v>3</v>
      </c>
      <c r="C157" s="15">
        <v>347</v>
      </c>
      <c r="D157" s="15"/>
      <c r="E157" s="15">
        <f t="shared" si="51"/>
        <v>145.05394923550659</v>
      </c>
      <c r="F157" s="15">
        <f t="shared" si="52"/>
        <v>40782.207419375351</v>
      </c>
      <c r="G157" s="11">
        <f t="shared" si="53"/>
        <v>532.58620689655174</v>
      </c>
      <c r="H157" s="15"/>
      <c r="I157" s="15">
        <f t="shared" si="54"/>
        <v>267.3740330209796</v>
      </c>
      <c r="J157" s="15">
        <f t="shared" si="55"/>
        <v>6340.2946173440478</v>
      </c>
      <c r="K157" s="15"/>
      <c r="L157" s="15">
        <f t="shared" si="56"/>
        <v>267.3740330209796</v>
      </c>
      <c r="M157" s="15">
        <f t="shared" si="57"/>
        <v>6340.2946173440478</v>
      </c>
      <c r="N157" s="15"/>
      <c r="O157" s="15">
        <f t="shared" si="58"/>
        <v>248.18360629876707</v>
      </c>
      <c r="P157" s="15">
        <f t="shared" si="59"/>
        <v>9764.6796641170658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0.1</v>
      </c>
      <c r="B158" s="14">
        <v>3</v>
      </c>
      <c r="C158" s="15">
        <v>387</v>
      </c>
      <c r="D158" s="15"/>
      <c r="E158" s="15">
        <f t="shared" si="51"/>
        <v>145.05394923550659</v>
      </c>
      <c r="F158" s="15">
        <f t="shared" si="52"/>
        <v>58537.891480534818</v>
      </c>
      <c r="G158" s="11">
        <f t="shared" si="53"/>
        <v>532.58620689655174</v>
      </c>
      <c r="H158" s="15"/>
      <c r="I158" s="15">
        <f t="shared" si="54"/>
        <v>267.3740330209796</v>
      </c>
      <c r="J158" s="15">
        <f t="shared" si="55"/>
        <v>14310.371975665681</v>
      </c>
      <c r="K158" s="15"/>
      <c r="L158" s="15">
        <f t="shared" si="56"/>
        <v>267.3740330209796</v>
      </c>
      <c r="M158" s="15">
        <f t="shared" si="57"/>
        <v>14310.371975665681</v>
      </c>
      <c r="N158" s="15"/>
      <c r="O158" s="15">
        <f t="shared" si="58"/>
        <v>248.18360629876707</v>
      </c>
      <c r="P158" s="15">
        <f t="shared" si="59"/>
        <v>19269.991160215701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0.1</v>
      </c>
      <c r="B159" s="14">
        <v>3</v>
      </c>
      <c r="C159" s="15">
        <v>187</v>
      </c>
      <c r="D159" s="15"/>
      <c r="E159" s="15">
        <f t="shared" si="51"/>
        <v>145.05394923550659</v>
      </c>
      <c r="F159" s="15">
        <f t="shared" si="52"/>
        <v>1759.4711747374579</v>
      </c>
      <c r="G159" s="11">
        <f t="shared" si="53"/>
        <v>532.58620689655174</v>
      </c>
      <c r="H159" s="15"/>
      <c r="I159" s="15">
        <f t="shared" si="54"/>
        <v>267.3740330209796</v>
      </c>
      <c r="J159" s="15">
        <f t="shared" si="55"/>
        <v>6459.9851840575184</v>
      </c>
      <c r="K159" s="15"/>
      <c r="L159" s="15">
        <f t="shared" si="56"/>
        <v>267.3740330209796</v>
      </c>
      <c r="M159" s="15">
        <f t="shared" si="57"/>
        <v>6459.9851840575184</v>
      </c>
      <c r="N159" s="15"/>
      <c r="O159" s="15">
        <f t="shared" si="58"/>
        <v>248.18360629876707</v>
      </c>
      <c r="P159" s="15">
        <f t="shared" si="59"/>
        <v>3743.4336797225301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0.1</v>
      </c>
      <c r="B160" s="14">
        <v>3</v>
      </c>
      <c r="C160" s="15">
        <v>187</v>
      </c>
      <c r="D160" s="15"/>
      <c r="E160" s="15">
        <f t="shared" si="51"/>
        <v>145.05394923550659</v>
      </c>
      <c r="F160" s="15">
        <f t="shared" si="52"/>
        <v>1759.4711747374579</v>
      </c>
      <c r="G160" s="11">
        <f t="shared" si="53"/>
        <v>532.58620689655174</v>
      </c>
      <c r="H160" s="15"/>
      <c r="I160" s="15">
        <f t="shared" si="54"/>
        <v>267.3740330209796</v>
      </c>
      <c r="J160" s="15">
        <f t="shared" si="55"/>
        <v>6459.9851840575184</v>
      </c>
      <c r="K160" s="15"/>
      <c r="L160" s="15">
        <f t="shared" si="56"/>
        <v>267.3740330209796</v>
      </c>
      <c r="M160" s="15">
        <f t="shared" si="57"/>
        <v>6459.9851840575184</v>
      </c>
      <c r="N160" s="15"/>
      <c r="O160" s="15">
        <f t="shared" si="58"/>
        <v>248.18360629876707</v>
      </c>
      <c r="P160" s="15">
        <f t="shared" si="59"/>
        <v>3743.4336797225301</v>
      </c>
      <c r="Q160" s="3"/>
    </row>
    <row r="161" spans="1:17" x14ac:dyDescent="0.25">
      <c r="A161" s="14">
        <v>1.8749999999999999E-2</v>
      </c>
      <c r="B161" s="14">
        <v>6.25E-2</v>
      </c>
      <c r="C161" s="15">
        <v>789</v>
      </c>
      <c r="D161" s="15"/>
      <c r="E161" s="15">
        <f t="shared" si="51"/>
        <v>701.0555545051368</v>
      </c>
      <c r="F161" s="15">
        <f t="shared" si="52"/>
        <v>7734.2254933989643</v>
      </c>
      <c r="G161" s="11">
        <f t="shared" si="53"/>
        <v>532.58620689655174</v>
      </c>
      <c r="H161" s="15"/>
      <c r="I161" s="15">
        <f t="shared" si="54"/>
        <v>701.57394153865312</v>
      </c>
      <c r="J161" s="15">
        <f t="shared" si="55"/>
        <v>7643.3156980868434</v>
      </c>
      <c r="K161" s="15"/>
      <c r="L161" s="15">
        <f t="shared" si="56"/>
        <v>701.57394153865312</v>
      </c>
      <c r="M161" s="15">
        <f t="shared" si="57"/>
        <v>7643.3156980868434</v>
      </c>
      <c r="N161" s="15"/>
      <c r="O161" s="15">
        <f t="shared" si="58"/>
        <v>701.55780860462869</v>
      </c>
      <c r="P161" s="15">
        <f t="shared" si="59"/>
        <v>7646.1368360247479</v>
      </c>
      <c r="Q161" s="3"/>
    </row>
    <row r="162" spans="1:17" x14ac:dyDescent="0.25">
      <c r="A162" s="14">
        <v>1.8749999999999999E-2</v>
      </c>
      <c r="B162" s="14">
        <v>6.25E-2</v>
      </c>
      <c r="C162" s="15">
        <v>765</v>
      </c>
      <c r="D162" s="15"/>
      <c r="E162" s="15">
        <f t="shared" si="51"/>
        <v>701.0555545051368</v>
      </c>
      <c r="F162" s="15">
        <f t="shared" si="52"/>
        <v>4088.892109645531</v>
      </c>
      <c r="G162" s="11">
        <f t="shared" si="53"/>
        <v>532.58620689655174</v>
      </c>
      <c r="H162" s="15"/>
      <c r="I162" s="15">
        <f t="shared" si="54"/>
        <v>701.57394153865312</v>
      </c>
      <c r="J162" s="15">
        <f t="shared" si="55"/>
        <v>4022.8648919421926</v>
      </c>
      <c r="K162" s="15"/>
      <c r="L162" s="15">
        <f t="shared" si="56"/>
        <v>701.57394153865312</v>
      </c>
      <c r="M162" s="15">
        <f t="shared" si="57"/>
        <v>4022.8648919421926</v>
      </c>
      <c r="N162" s="15"/>
      <c r="O162" s="15">
        <f t="shared" si="58"/>
        <v>701.55780860462869</v>
      </c>
      <c r="P162" s="15">
        <f t="shared" si="59"/>
        <v>4024.9116490469255</v>
      </c>
      <c r="Q162" s="3"/>
    </row>
    <row r="163" spans="1:17" x14ac:dyDescent="0.25">
      <c r="A163" s="14">
        <v>1.8749999999999999E-2</v>
      </c>
      <c r="B163" s="14">
        <v>6.25E-2</v>
      </c>
      <c r="C163" s="15">
        <v>559</v>
      </c>
      <c r="D163" s="15"/>
      <c r="E163" s="15">
        <f t="shared" si="51"/>
        <v>701.0555545051368</v>
      </c>
      <c r="F163" s="15">
        <f t="shared" si="52"/>
        <v>20179.780565761892</v>
      </c>
      <c r="G163" s="11">
        <f t="shared" si="53"/>
        <v>532.58620689655174</v>
      </c>
      <c r="H163" s="15"/>
      <c r="I163" s="15">
        <f t="shared" si="54"/>
        <v>701.57394153865312</v>
      </c>
      <c r="J163" s="15">
        <f t="shared" si="55"/>
        <v>20327.328805867277</v>
      </c>
      <c r="K163" s="15"/>
      <c r="L163" s="15">
        <f t="shared" si="56"/>
        <v>701.57394153865312</v>
      </c>
      <c r="M163" s="15">
        <f t="shared" si="57"/>
        <v>20327.328805867277</v>
      </c>
      <c r="N163" s="15"/>
      <c r="O163" s="15">
        <f t="shared" si="58"/>
        <v>701.55780860462869</v>
      </c>
      <c r="P163" s="15">
        <f t="shared" si="59"/>
        <v>20322.728794153947</v>
      </c>
      <c r="Q163" s="3"/>
    </row>
    <row r="164" spans="1:17" x14ac:dyDescent="0.25">
      <c r="A164" s="14">
        <v>1.8749999999999999E-2</v>
      </c>
      <c r="B164" s="14">
        <v>6.25E-2</v>
      </c>
      <c r="C164" s="15">
        <v>801</v>
      </c>
      <c r="D164" s="15"/>
      <c r="E164" s="15">
        <f t="shared" si="51"/>
        <v>701.0555545051368</v>
      </c>
      <c r="F164" s="15">
        <f t="shared" si="52"/>
        <v>9988.8921852756812</v>
      </c>
      <c r="G164" s="11">
        <f t="shared" si="53"/>
        <v>532.58620689655174</v>
      </c>
      <c r="H164" s="15"/>
      <c r="I164" s="15">
        <f t="shared" si="54"/>
        <v>701.57394153865312</v>
      </c>
      <c r="J164" s="15">
        <f t="shared" si="55"/>
        <v>9885.5411011591677</v>
      </c>
      <c r="K164" s="15"/>
      <c r="L164" s="15">
        <f t="shared" si="56"/>
        <v>701.57394153865312</v>
      </c>
      <c r="M164" s="15">
        <f t="shared" si="57"/>
        <v>9885.5411011591677</v>
      </c>
      <c r="N164" s="15"/>
      <c r="O164" s="15">
        <f t="shared" si="58"/>
        <v>701.55780860462869</v>
      </c>
      <c r="P164" s="15">
        <f t="shared" si="59"/>
        <v>9888.7494295136603</v>
      </c>
      <c r="Q164" s="3"/>
    </row>
    <row r="165" spans="1:17" x14ac:dyDescent="0.25">
      <c r="A165" s="14">
        <v>1.8749999999999999E-2</v>
      </c>
      <c r="B165" s="14">
        <v>6.25E-2</v>
      </c>
      <c r="C165" s="15">
        <v>700</v>
      </c>
      <c r="D165" s="15"/>
      <c r="E165" s="15">
        <f t="shared" si="51"/>
        <v>701.0555545051368</v>
      </c>
      <c r="F165" s="15">
        <f t="shared" si="52"/>
        <v>1.1141953133145888</v>
      </c>
      <c r="G165" s="11">
        <f t="shared" si="53"/>
        <v>532.58620689655174</v>
      </c>
      <c r="H165" s="15"/>
      <c r="I165" s="15">
        <f t="shared" si="54"/>
        <v>701.57394153865312</v>
      </c>
      <c r="J165" s="15">
        <f t="shared" si="55"/>
        <v>2.4772919670977394</v>
      </c>
      <c r="K165" s="15"/>
      <c r="L165" s="15">
        <f t="shared" si="56"/>
        <v>701.57394153865312</v>
      </c>
      <c r="M165" s="15">
        <f t="shared" si="57"/>
        <v>2.4772919670977394</v>
      </c>
      <c r="N165" s="15"/>
      <c r="O165" s="15">
        <f t="shared" si="58"/>
        <v>701.55780860462869</v>
      </c>
      <c r="P165" s="15">
        <f t="shared" si="59"/>
        <v>2.4267676486551859</v>
      </c>
      <c r="Q165" s="3"/>
    </row>
    <row r="166" spans="1:17" x14ac:dyDescent="0.25">
      <c r="A166" s="14">
        <v>3.7499999999999999E-2</v>
      </c>
      <c r="B166" s="14">
        <v>0.125</v>
      </c>
      <c r="C166" s="15">
        <v>739</v>
      </c>
      <c r="D166" s="15"/>
      <c r="E166" s="15">
        <f t="shared" si="51"/>
        <v>661.80887642267066</v>
      </c>
      <c r="F166" s="15">
        <f t="shared" si="52"/>
        <v>5958.469559130529</v>
      </c>
      <c r="G166" s="11">
        <f t="shared" si="53"/>
        <v>532.58620689655174</v>
      </c>
      <c r="H166" s="15"/>
      <c r="I166" s="15">
        <f t="shared" si="54"/>
        <v>662.74594469013186</v>
      </c>
      <c r="J166" s="15">
        <f t="shared" si="55"/>
        <v>5814.6809512004293</v>
      </c>
      <c r="K166" s="15"/>
      <c r="L166" s="15">
        <f t="shared" si="56"/>
        <v>662.74594469013186</v>
      </c>
      <c r="M166" s="15">
        <f t="shared" si="57"/>
        <v>5814.6809512004293</v>
      </c>
      <c r="N166" s="15"/>
      <c r="O166" s="15">
        <f t="shared" si="58"/>
        <v>662.68778068045026</v>
      </c>
      <c r="P166" s="15">
        <f t="shared" si="59"/>
        <v>5823.5548174750602</v>
      </c>
      <c r="Q166" s="3"/>
    </row>
    <row r="167" spans="1:17" x14ac:dyDescent="0.25">
      <c r="A167" s="14">
        <v>3.7499999999999999E-2</v>
      </c>
      <c r="B167" s="14">
        <v>0.125</v>
      </c>
      <c r="C167" s="15">
        <v>669</v>
      </c>
      <c r="D167" s="15"/>
      <c r="E167" s="15">
        <f t="shared" si="51"/>
        <v>661.80887642267066</v>
      </c>
      <c r="F167" s="15">
        <f t="shared" si="52"/>
        <v>51.712258304421859</v>
      </c>
      <c r="G167" s="11">
        <f t="shared" si="53"/>
        <v>532.58620689655174</v>
      </c>
      <c r="H167" s="15"/>
      <c r="I167" s="15">
        <f t="shared" si="54"/>
        <v>662.74594469013186</v>
      </c>
      <c r="J167" s="15">
        <f t="shared" si="55"/>
        <v>39.113207818889826</v>
      </c>
      <c r="K167" s="15"/>
      <c r="L167" s="15">
        <f t="shared" si="56"/>
        <v>662.74594469013186</v>
      </c>
      <c r="M167" s="15">
        <f t="shared" si="57"/>
        <v>39.113207818889826</v>
      </c>
      <c r="N167" s="15"/>
      <c r="O167" s="15">
        <f t="shared" si="58"/>
        <v>662.68778068045026</v>
      </c>
      <c r="P167" s="15">
        <f t="shared" si="59"/>
        <v>39.844112738096989</v>
      </c>
      <c r="Q167" s="3"/>
    </row>
    <row r="168" spans="1:17" x14ac:dyDescent="0.25">
      <c r="A168" s="14">
        <v>3.7499999999999999E-2</v>
      </c>
      <c r="B168" s="14">
        <v>0.125</v>
      </c>
      <c r="C168" s="15">
        <v>732</v>
      </c>
      <c r="D168" s="15"/>
      <c r="E168" s="15">
        <f t="shared" si="51"/>
        <v>661.80887642267066</v>
      </c>
      <c r="F168" s="15">
        <f t="shared" si="52"/>
        <v>4926.7938290479178</v>
      </c>
      <c r="G168" s="11">
        <f t="shared" si="53"/>
        <v>532.58620689655174</v>
      </c>
      <c r="H168" s="15"/>
      <c r="I168" s="15">
        <f t="shared" si="54"/>
        <v>662.74594469013186</v>
      </c>
      <c r="J168" s="15">
        <f t="shared" si="55"/>
        <v>4796.1241768622749</v>
      </c>
      <c r="K168" s="15"/>
      <c r="L168" s="15">
        <f t="shared" si="56"/>
        <v>662.74594469013186</v>
      </c>
      <c r="M168" s="15">
        <f t="shared" si="57"/>
        <v>4796.1241768622749</v>
      </c>
      <c r="N168" s="15"/>
      <c r="O168" s="15">
        <f t="shared" si="58"/>
        <v>662.68778068045026</v>
      </c>
      <c r="P168" s="15">
        <f t="shared" si="59"/>
        <v>4804.1837470013643</v>
      </c>
      <c r="Q168" s="3"/>
    </row>
    <row r="169" spans="1:17" x14ac:dyDescent="0.25">
      <c r="A169" s="14">
        <v>3.7499999999999999E-2</v>
      </c>
      <c r="B169" s="14">
        <v>0.125</v>
      </c>
      <c r="C169" s="15">
        <v>774</v>
      </c>
      <c r="D169" s="15"/>
      <c r="E169" s="15">
        <f t="shared" si="51"/>
        <v>661.80887642267066</v>
      </c>
      <c r="F169" s="15">
        <f t="shared" si="52"/>
        <v>12586.848209543583</v>
      </c>
      <c r="G169" s="11">
        <f t="shared" si="53"/>
        <v>532.58620689655174</v>
      </c>
      <c r="H169" s="15"/>
      <c r="I169" s="15">
        <f t="shared" si="54"/>
        <v>662.74594469013186</v>
      </c>
      <c r="J169" s="15">
        <f t="shared" si="55"/>
        <v>12377.464822891199</v>
      </c>
      <c r="K169" s="15"/>
      <c r="L169" s="15">
        <f t="shared" si="56"/>
        <v>662.74594469013186</v>
      </c>
      <c r="M169" s="15">
        <f t="shared" si="57"/>
        <v>12377.464822891199</v>
      </c>
      <c r="N169" s="15"/>
      <c r="O169" s="15">
        <f t="shared" si="58"/>
        <v>662.68778068045026</v>
      </c>
      <c r="P169" s="15">
        <f t="shared" si="59"/>
        <v>12390.410169843542</v>
      </c>
      <c r="Q169" s="3"/>
    </row>
    <row r="170" spans="1:17" x14ac:dyDescent="0.25">
      <c r="A170" s="14">
        <v>3.7499999999999999E-2</v>
      </c>
      <c r="B170" s="14">
        <v>0.125</v>
      </c>
      <c r="C170" s="15">
        <v>665</v>
      </c>
      <c r="D170" s="15"/>
      <c r="E170" s="15">
        <f t="shared" si="51"/>
        <v>661.80887642267066</v>
      </c>
      <c r="F170" s="15">
        <f t="shared" si="52"/>
        <v>10.183269685787176</v>
      </c>
      <c r="G170" s="11">
        <f t="shared" si="53"/>
        <v>532.58620689655174</v>
      </c>
      <c r="H170" s="15"/>
      <c r="I170" s="15">
        <f t="shared" si="54"/>
        <v>662.74594469013186</v>
      </c>
      <c r="J170" s="15">
        <f t="shared" si="55"/>
        <v>5.0807653399447377</v>
      </c>
      <c r="K170" s="15"/>
      <c r="L170" s="15">
        <f t="shared" si="56"/>
        <v>662.74594469013186</v>
      </c>
      <c r="M170" s="15">
        <f t="shared" si="57"/>
        <v>5.0807653399447377</v>
      </c>
      <c r="N170" s="15"/>
      <c r="O170" s="15">
        <f t="shared" si="58"/>
        <v>662.68778068045026</v>
      </c>
      <c r="P170" s="15">
        <f t="shared" si="59"/>
        <v>5.3463581816990642</v>
      </c>
      <c r="Q170" s="3"/>
    </row>
    <row r="171" spans="1:17" x14ac:dyDescent="0.25">
      <c r="A171" s="14">
        <v>7.4999999999999997E-2</v>
      </c>
      <c r="B171" s="14">
        <v>0.25</v>
      </c>
      <c r="C171" s="15">
        <v>483</v>
      </c>
      <c r="D171" s="15"/>
      <c r="E171" s="15">
        <f t="shared" si="51"/>
        <v>554.34008760122697</v>
      </c>
      <c r="F171" s="15">
        <f t="shared" si="52"/>
        <v>5089.4080989507383</v>
      </c>
      <c r="G171" s="11">
        <f t="shared" si="53"/>
        <v>532.58620689655174</v>
      </c>
      <c r="H171" s="15"/>
      <c r="I171" s="15">
        <f t="shared" si="54"/>
        <v>558.69723474167745</v>
      </c>
      <c r="J171" s="15">
        <f t="shared" si="55"/>
        <v>5730.0713475366192</v>
      </c>
      <c r="K171" s="15"/>
      <c r="L171" s="15">
        <f t="shared" si="56"/>
        <v>558.69723474167745</v>
      </c>
      <c r="M171" s="15">
        <f t="shared" si="57"/>
        <v>5730.0713475366192</v>
      </c>
      <c r="N171" s="15"/>
      <c r="O171" s="15">
        <f t="shared" si="58"/>
        <v>558.16637337839529</v>
      </c>
      <c r="P171" s="15">
        <f t="shared" si="59"/>
        <v>5649.9836868603325</v>
      </c>
      <c r="Q171" s="3"/>
    </row>
    <row r="172" spans="1:17" x14ac:dyDescent="0.25">
      <c r="A172" s="14">
        <v>7.4999999999999997E-2</v>
      </c>
      <c r="B172" s="14">
        <v>0.25</v>
      </c>
      <c r="C172" s="15">
        <v>434</v>
      </c>
      <c r="D172" s="15"/>
      <c r="E172" s="15">
        <f t="shared" si="51"/>
        <v>554.34008760122697</v>
      </c>
      <c r="F172" s="15">
        <f t="shared" si="52"/>
        <v>14481.73668387098</v>
      </c>
      <c r="G172" s="11">
        <f t="shared" si="53"/>
        <v>532.58620689655174</v>
      </c>
      <c r="H172" s="15"/>
      <c r="I172" s="15">
        <f t="shared" si="54"/>
        <v>558.69723474167745</v>
      </c>
      <c r="J172" s="15">
        <f t="shared" si="55"/>
        <v>15549.40035222101</v>
      </c>
      <c r="K172" s="15"/>
      <c r="L172" s="15">
        <f t="shared" si="56"/>
        <v>558.69723474167745</v>
      </c>
      <c r="M172" s="15">
        <f t="shared" si="57"/>
        <v>15549.40035222101</v>
      </c>
      <c r="N172" s="15"/>
      <c r="O172" s="15">
        <f t="shared" si="58"/>
        <v>558.16637337839529</v>
      </c>
      <c r="P172" s="15">
        <f t="shared" si="59"/>
        <v>15417.288277943071</v>
      </c>
      <c r="Q172" s="3"/>
    </row>
    <row r="173" spans="1:17" x14ac:dyDescent="0.25">
      <c r="A173" s="14">
        <v>7.4999999999999997E-2</v>
      </c>
      <c r="B173" s="14">
        <v>0.25</v>
      </c>
      <c r="C173" s="15">
        <v>337</v>
      </c>
      <c r="D173" s="15"/>
      <c r="E173" s="15">
        <f t="shared" si="51"/>
        <v>554.34008760122697</v>
      </c>
      <c r="F173" s="15">
        <f t="shared" si="52"/>
        <v>47236.713678509012</v>
      </c>
      <c r="G173" s="11">
        <f t="shared" si="53"/>
        <v>532.58620689655174</v>
      </c>
      <c r="H173" s="15"/>
      <c r="I173" s="15">
        <f t="shared" si="54"/>
        <v>558.69723474167745</v>
      </c>
      <c r="J173" s="15">
        <f t="shared" si="55"/>
        <v>49149.663892106437</v>
      </c>
      <c r="K173" s="15"/>
      <c r="L173" s="15">
        <f t="shared" si="56"/>
        <v>558.69723474167745</v>
      </c>
      <c r="M173" s="15">
        <f t="shared" si="57"/>
        <v>49149.663892106437</v>
      </c>
      <c r="N173" s="15"/>
      <c r="O173" s="15">
        <f t="shared" si="58"/>
        <v>558.16637337839529</v>
      </c>
      <c r="P173" s="15">
        <f t="shared" si="59"/>
        <v>48914.564713351756</v>
      </c>
      <c r="Q173" s="3"/>
    </row>
    <row r="174" spans="1:17" x14ac:dyDescent="0.25">
      <c r="A174" s="14">
        <v>7.4999999999999997E-2</v>
      </c>
      <c r="B174" s="14">
        <v>0.25</v>
      </c>
      <c r="C174" s="15">
        <v>360</v>
      </c>
      <c r="D174" s="15"/>
      <c r="E174" s="15">
        <f t="shared" si="51"/>
        <v>554.34008760122697</v>
      </c>
      <c r="F174" s="15">
        <f t="shared" si="52"/>
        <v>37768.069648852572</v>
      </c>
      <c r="G174" s="11">
        <f t="shared" si="53"/>
        <v>532.58620689655174</v>
      </c>
      <c r="H174" s="15"/>
      <c r="I174" s="15">
        <f t="shared" si="54"/>
        <v>558.69723474167745</v>
      </c>
      <c r="J174" s="15">
        <f t="shared" si="55"/>
        <v>39480.591093989271</v>
      </c>
      <c r="K174" s="15"/>
      <c r="L174" s="15">
        <f t="shared" si="56"/>
        <v>558.69723474167745</v>
      </c>
      <c r="M174" s="15">
        <f t="shared" si="57"/>
        <v>39480.591093989271</v>
      </c>
      <c r="N174" s="15"/>
      <c r="O174" s="15">
        <f t="shared" si="58"/>
        <v>558.16637337839529</v>
      </c>
      <c r="P174" s="15">
        <f t="shared" si="59"/>
        <v>39269.911537945576</v>
      </c>
      <c r="Q174" s="3"/>
    </row>
    <row r="175" spans="1:17" x14ac:dyDescent="0.25">
      <c r="A175" s="14">
        <v>7.4999999999999997E-2</v>
      </c>
      <c r="B175" s="14">
        <v>0.25</v>
      </c>
      <c r="C175" s="15">
        <v>357</v>
      </c>
      <c r="D175" s="15"/>
      <c r="E175" s="15">
        <f t="shared" si="51"/>
        <v>554.34008760122697</v>
      </c>
      <c r="F175" s="15">
        <f t="shared" si="52"/>
        <v>38943.110174459936</v>
      </c>
      <c r="G175" s="11">
        <f t="shared" si="53"/>
        <v>532.58620689655174</v>
      </c>
      <c r="H175" s="15"/>
      <c r="I175" s="15">
        <f t="shared" si="54"/>
        <v>558.69723474167745</v>
      </c>
      <c r="J175" s="15">
        <f t="shared" si="55"/>
        <v>40681.774502439337</v>
      </c>
      <c r="K175" s="15"/>
      <c r="L175" s="15">
        <f t="shared" si="56"/>
        <v>558.69723474167745</v>
      </c>
      <c r="M175" s="15">
        <f t="shared" si="57"/>
        <v>40681.774502439337</v>
      </c>
      <c r="N175" s="15"/>
      <c r="O175" s="15">
        <f t="shared" si="58"/>
        <v>558.16637337839529</v>
      </c>
      <c r="P175" s="15">
        <f t="shared" si="59"/>
        <v>40467.909778215944</v>
      </c>
      <c r="Q175" s="3"/>
    </row>
    <row r="176" spans="1:17" x14ac:dyDescent="0.25">
      <c r="A176" s="14">
        <v>0.15</v>
      </c>
      <c r="B176" s="14">
        <v>0.5</v>
      </c>
      <c r="C176" s="15">
        <v>4</v>
      </c>
      <c r="D176" s="15"/>
      <c r="E176" s="15">
        <f t="shared" si="51"/>
        <v>4.014621460408923E-2</v>
      </c>
      <c r="F176" s="15">
        <f t="shared" si="52"/>
        <v>15.680442001714324</v>
      </c>
      <c r="G176" s="11">
        <f t="shared" si="53"/>
        <v>532.58620689655174</v>
      </c>
      <c r="H176" s="15"/>
      <c r="I176" s="15">
        <f t="shared" si="54"/>
        <v>5.1873959132517827E-2</v>
      </c>
      <c r="J176" s="15">
        <f t="shared" si="55"/>
        <v>15.587699234575938</v>
      </c>
      <c r="K176" s="15"/>
      <c r="L176" s="15">
        <f t="shared" si="56"/>
        <v>5.1873959132517827E-2</v>
      </c>
      <c r="M176" s="15">
        <f t="shared" si="57"/>
        <v>15.587699234575938</v>
      </c>
      <c r="N176" s="15"/>
      <c r="O176" s="15">
        <f t="shared" si="58"/>
        <v>4.8655363203480004E-2</v>
      </c>
      <c r="P176" s="15">
        <f t="shared" si="59"/>
        <v>15.613124438740623</v>
      </c>
      <c r="Q176" s="3"/>
    </row>
    <row r="177" spans="1:17" x14ac:dyDescent="0.25">
      <c r="A177" s="14">
        <v>0.15</v>
      </c>
      <c r="B177" s="14">
        <v>0.5</v>
      </c>
      <c r="C177" s="15">
        <v>85</v>
      </c>
      <c r="D177" s="15"/>
      <c r="E177" s="15">
        <f t="shared" si="51"/>
        <v>4.014621460408923E-2</v>
      </c>
      <c r="F177" s="15">
        <f t="shared" si="52"/>
        <v>7218.1767552358515</v>
      </c>
      <c r="G177" s="11">
        <f t="shared" si="53"/>
        <v>532.58620689655174</v>
      </c>
      <c r="H177" s="15"/>
      <c r="I177" s="15">
        <f t="shared" si="54"/>
        <v>5.1873959132517827E-2</v>
      </c>
      <c r="J177" s="15">
        <f t="shared" si="55"/>
        <v>7216.1841178551076</v>
      </c>
      <c r="K177" s="15"/>
      <c r="L177" s="15">
        <f t="shared" si="56"/>
        <v>5.1873959132517827E-2</v>
      </c>
      <c r="M177" s="15">
        <f t="shared" si="57"/>
        <v>7216.1841178551076</v>
      </c>
      <c r="N177" s="15"/>
      <c r="O177" s="15">
        <f t="shared" si="58"/>
        <v>4.8655363203480004E-2</v>
      </c>
      <c r="P177" s="15">
        <f t="shared" si="59"/>
        <v>7216.7309555997772</v>
      </c>
      <c r="Q177" s="3"/>
    </row>
    <row r="178" spans="1:17" x14ac:dyDescent="0.25">
      <c r="A178" s="14">
        <v>0.15</v>
      </c>
      <c r="B178" s="14">
        <v>0.5</v>
      </c>
      <c r="C178" s="15">
        <v>3</v>
      </c>
      <c r="D178" s="15"/>
      <c r="E178" s="15">
        <f t="shared" si="51"/>
        <v>4.014621460408923E-2</v>
      </c>
      <c r="F178" s="15">
        <f t="shared" si="52"/>
        <v>8.7607344309225024</v>
      </c>
      <c r="G178" s="11">
        <f t="shared" si="53"/>
        <v>532.58620689655174</v>
      </c>
      <c r="H178" s="15"/>
      <c r="I178" s="15">
        <f t="shared" si="54"/>
        <v>5.1873959132517827E-2</v>
      </c>
      <c r="J178" s="15">
        <f t="shared" si="55"/>
        <v>8.6914471528409738</v>
      </c>
      <c r="K178" s="15"/>
      <c r="L178" s="15">
        <f t="shared" si="56"/>
        <v>5.1873959132517827E-2</v>
      </c>
      <c r="M178" s="15">
        <f t="shared" si="57"/>
        <v>8.6914471528409738</v>
      </c>
      <c r="N178" s="15"/>
      <c r="O178" s="15">
        <f t="shared" si="58"/>
        <v>4.8655363203480004E-2</v>
      </c>
      <c r="P178" s="15">
        <f t="shared" si="59"/>
        <v>8.7104351651475831</v>
      </c>
      <c r="Q178" s="3"/>
    </row>
    <row r="179" spans="1:17" x14ac:dyDescent="0.25">
      <c r="A179" s="14">
        <v>0.15</v>
      </c>
      <c r="B179" s="14">
        <v>0.5</v>
      </c>
      <c r="C179" s="15">
        <v>22</v>
      </c>
      <c r="D179" s="15"/>
      <c r="E179" s="15">
        <f t="shared" si="51"/>
        <v>4.014621460408923E-2</v>
      </c>
      <c r="F179" s="15">
        <f t="shared" si="52"/>
        <v>482.23517827596709</v>
      </c>
      <c r="G179" s="11">
        <f t="shared" si="53"/>
        <v>532.58620689655174</v>
      </c>
      <c r="H179" s="15"/>
      <c r="I179" s="15">
        <f t="shared" si="54"/>
        <v>5.1873959132517827E-2</v>
      </c>
      <c r="J179" s="15">
        <f t="shared" si="55"/>
        <v>481.72023670580529</v>
      </c>
      <c r="K179" s="15"/>
      <c r="L179" s="15">
        <f t="shared" si="56"/>
        <v>5.1873959132517827E-2</v>
      </c>
      <c r="M179" s="15">
        <f t="shared" si="57"/>
        <v>481.72023670580529</v>
      </c>
      <c r="N179" s="15"/>
      <c r="O179" s="15">
        <f t="shared" si="58"/>
        <v>4.8655363203480004E-2</v>
      </c>
      <c r="P179" s="15">
        <f t="shared" si="59"/>
        <v>481.86153136341534</v>
      </c>
      <c r="Q179" s="3"/>
    </row>
    <row r="180" spans="1:17" x14ac:dyDescent="0.25">
      <c r="A180" s="14">
        <v>0.15</v>
      </c>
      <c r="B180" s="14">
        <v>0.5</v>
      </c>
      <c r="C180" s="15">
        <v>55</v>
      </c>
      <c r="D180" s="15"/>
      <c r="E180" s="15">
        <f t="shared" si="51"/>
        <v>4.014621460408923E-2</v>
      </c>
      <c r="F180" s="15">
        <f t="shared" si="52"/>
        <v>3020.5855281120967</v>
      </c>
      <c r="G180" s="11">
        <f t="shared" si="53"/>
        <v>532.58620689655174</v>
      </c>
      <c r="H180" s="15"/>
      <c r="I180" s="15">
        <f t="shared" si="54"/>
        <v>5.1873959132517827E-2</v>
      </c>
      <c r="J180" s="15">
        <f t="shared" si="55"/>
        <v>3019.2965554030593</v>
      </c>
      <c r="K180" s="15"/>
      <c r="L180" s="15">
        <f t="shared" si="56"/>
        <v>5.1873959132517827E-2</v>
      </c>
      <c r="M180" s="15">
        <f t="shared" si="57"/>
        <v>3019.2965554030593</v>
      </c>
      <c r="N180" s="15"/>
      <c r="O180" s="15">
        <f t="shared" si="58"/>
        <v>4.8655363203480004E-2</v>
      </c>
      <c r="P180" s="15">
        <f t="shared" si="59"/>
        <v>3019.6502773919856</v>
      </c>
      <c r="Q180" s="3"/>
    </row>
    <row r="181" spans="1:17" x14ac:dyDescent="0.25">
      <c r="A181" s="14">
        <v>0.3</v>
      </c>
      <c r="B181" s="14">
        <v>1</v>
      </c>
      <c r="C181" s="15">
        <v>0</v>
      </c>
      <c r="D181" s="15"/>
      <c r="E181" s="15">
        <f t="shared" si="51"/>
        <v>1.9148542381800857E-8</v>
      </c>
      <c r="F181" s="15">
        <f t="shared" si="52"/>
        <v>3.6666667534762364E-16</v>
      </c>
      <c r="G181" s="11">
        <f t="shared" si="53"/>
        <v>532.58620689655174</v>
      </c>
      <c r="H181" s="15"/>
      <c r="I181" s="15">
        <f t="shared" si="54"/>
        <v>2.4742228361457365E-8</v>
      </c>
      <c r="J181" s="15">
        <f t="shared" si="55"/>
        <v>6.1217786429050522E-16</v>
      </c>
      <c r="K181" s="15"/>
      <c r="L181" s="15">
        <f t="shared" si="56"/>
        <v>2.4742228361457365E-8</v>
      </c>
      <c r="M181" s="15">
        <f t="shared" si="57"/>
        <v>6.1217786429050522E-16</v>
      </c>
      <c r="N181" s="15"/>
      <c r="O181" s="15">
        <f t="shared" si="58"/>
        <v>2.176713437682974E-8</v>
      </c>
      <c r="P181" s="15">
        <f t="shared" si="59"/>
        <v>4.7380813897896307E-16</v>
      </c>
      <c r="Q181" s="3"/>
    </row>
    <row r="182" spans="1:17" x14ac:dyDescent="0.25">
      <c r="A182" s="14">
        <v>0.3</v>
      </c>
      <c r="B182" s="14">
        <v>1</v>
      </c>
      <c r="C182" s="15">
        <v>0</v>
      </c>
      <c r="D182" s="15"/>
      <c r="E182" s="15">
        <f t="shared" si="51"/>
        <v>1.9148542381800857E-8</v>
      </c>
      <c r="F182" s="15">
        <f t="shared" si="52"/>
        <v>3.6666667534762364E-16</v>
      </c>
      <c r="G182" s="11">
        <f t="shared" si="53"/>
        <v>532.58620689655174</v>
      </c>
      <c r="H182" s="15"/>
      <c r="I182" s="15">
        <f t="shared" si="54"/>
        <v>2.4742228361457365E-8</v>
      </c>
      <c r="J182" s="15">
        <f t="shared" si="55"/>
        <v>6.1217786429050522E-16</v>
      </c>
      <c r="K182" s="15"/>
      <c r="L182" s="15">
        <f t="shared" si="56"/>
        <v>2.4742228361457365E-8</v>
      </c>
      <c r="M182" s="15">
        <f t="shared" si="57"/>
        <v>6.1217786429050522E-16</v>
      </c>
      <c r="N182" s="15"/>
      <c r="O182" s="15">
        <f t="shared" si="58"/>
        <v>2.176713437682974E-8</v>
      </c>
      <c r="P182" s="15">
        <f t="shared" si="59"/>
        <v>4.7380813897896307E-16</v>
      </c>
      <c r="Q182" s="3"/>
    </row>
    <row r="183" spans="1:17" x14ac:dyDescent="0.25">
      <c r="A183" s="14">
        <v>0.3</v>
      </c>
      <c r="B183" s="14">
        <v>1</v>
      </c>
      <c r="C183" s="15">
        <v>65</v>
      </c>
      <c r="D183" s="15"/>
      <c r="E183" s="15">
        <f t="shared" si="51"/>
        <v>1.9148542381800857E-8</v>
      </c>
      <c r="F183" s="15">
        <f t="shared" si="52"/>
        <v>4224.9999975106894</v>
      </c>
      <c r="G183" s="11">
        <f t="shared" si="53"/>
        <v>532.58620689655174</v>
      </c>
      <c r="H183" s="15"/>
      <c r="I183" s="15">
        <f t="shared" si="54"/>
        <v>2.4742228361457365E-8</v>
      </c>
      <c r="J183" s="15">
        <f t="shared" si="55"/>
        <v>4224.9999967835092</v>
      </c>
      <c r="K183" s="15"/>
      <c r="L183" s="15">
        <f t="shared" si="56"/>
        <v>2.4742228361457365E-8</v>
      </c>
      <c r="M183" s="15">
        <f t="shared" si="57"/>
        <v>4224.9999967835092</v>
      </c>
      <c r="N183" s="15"/>
      <c r="O183" s="15">
        <f t="shared" si="58"/>
        <v>2.176713437682974E-8</v>
      </c>
      <c r="P183" s="15">
        <f t="shared" si="59"/>
        <v>4224.9999971702728</v>
      </c>
      <c r="Q183" s="2"/>
    </row>
    <row r="184" spans="1:17" ht="13" x14ac:dyDescent="0.3">
      <c r="A184" s="14">
        <v>0.3</v>
      </c>
      <c r="B184" s="14">
        <v>1</v>
      </c>
      <c r="C184" s="15">
        <v>0</v>
      </c>
      <c r="D184" s="15"/>
      <c r="E184" s="15">
        <f t="shared" si="51"/>
        <v>1.9148542381800857E-8</v>
      </c>
      <c r="F184" s="15">
        <f t="shared" si="52"/>
        <v>3.6666667534762364E-16</v>
      </c>
      <c r="G184" s="11">
        <f t="shared" si="53"/>
        <v>532.58620689655174</v>
      </c>
      <c r="H184" s="15"/>
      <c r="I184" s="15">
        <f t="shared" si="54"/>
        <v>2.4742228361457365E-8</v>
      </c>
      <c r="J184" s="15">
        <f t="shared" si="55"/>
        <v>6.1217786429050522E-16</v>
      </c>
      <c r="K184" s="15"/>
      <c r="L184" s="15">
        <f t="shared" si="56"/>
        <v>2.4742228361457365E-8</v>
      </c>
      <c r="M184" s="15">
        <f t="shared" si="57"/>
        <v>6.1217786429050522E-16</v>
      </c>
      <c r="N184" s="15"/>
      <c r="O184" s="15">
        <f t="shared" si="58"/>
        <v>2.176713437682974E-8</v>
      </c>
      <c r="P184" s="15">
        <f t="shared" si="59"/>
        <v>4.7380813897896307E-16</v>
      </c>
      <c r="Q184" s="1"/>
    </row>
    <row r="185" spans="1:17" x14ac:dyDescent="0.25">
      <c r="A185" s="14">
        <v>0.3</v>
      </c>
      <c r="B185" s="14">
        <v>1</v>
      </c>
      <c r="C185" s="15">
        <v>0</v>
      </c>
      <c r="D185" s="15"/>
      <c r="E185" s="15">
        <f t="shared" si="51"/>
        <v>1.9148542381800857E-8</v>
      </c>
      <c r="F185" s="15">
        <f t="shared" si="52"/>
        <v>3.6666667534762364E-16</v>
      </c>
      <c r="G185" s="11">
        <f t="shared" si="53"/>
        <v>532.58620689655174</v>
      </c>
      <c r="H185" s="15"/>
      <c r="I185" s="15">
        <f t="shared" si="54"/>
        <v>2.4742228361457365E-8</v>
      </c>
      <c r="J185" s="15">
        <f t="shared" si="55"/>
        <v>6.1217786429050522E-16</v>
      </c>
      <c r="K185" s="15"/>
      <c r="L185" s="15">
        <f t="shared" si="56"/>
        <v>2.4742228361457365E-8</v>
      </c>
      <c r="M185" s="15">
        <f t="shared" si="57"/>
        <v>6.1217786429050522E-16</v>
      </c>
      <c r="N185" s="15"/>
      <c r="O185" s="15">
        <f t="shared" si="58"/>
        <v>2.176713437682974E-8</v>
      </c>
      <c r="P185" s="15">
        <f t="shared" si="59"/>
        <v>4.7380813897896307E-16</v>
      </c>
      <c r="Q185" s="4"/>
    </row>
    <row r="186" spans="1:17" x14ac:dyDescent="0.25">
      <c r="A186" s="14">
        <v>1.2500000000000001E-2</v>
      </c>
      <c r="B186" s="14">
        <v>0.125</v>
      </c>
      <c r="C186" s="15">
        <v>749</v>
      </c>
      <c r="D186" s="15"/>
      <c r="E186" s="15">
        <f t="shared" si="51"/>
        <v>679.05712562810459</v>
      </c>
      <c r="F186" s="15">
        <f t="shared" si="52"/>
        <v>4892.0056754027446</v>
      </c>
      <c r="G186" s="11">
        <f t="shared" si="53"/>
        <v>532.58620689655174</v>
      </c>
      <c r="H186" s="15"/>
      <c r="I186" s="15">
        <f t="shared" si="54"/>
        <v>680.5859713843231</v>
      </c>
      <c r="J186" s="15">
        <f t="shared" si="55"/>
        <v>4680.4793114266577</v>
      </c>
      <c r="K186" s="15"/>
      <c r="L186" s="15">
        <f t="shared" si="56"/>
        <v>680.5859713843231</v>
      </c>
      <c r="M186" s="15">
        <f t="shared" si="57"/>
        <v>4680.4793114266577</v>
      </c>
      <c r="N186" s="15"/>
      <c r="O186" s="15">
        <f t="shared" si="58"/>
        <v>680.55277745544277</v>
      </c>
      <c r="P186" s="15">
        <f t="shared" si="59"/>
        <v>4685.0222740641439</v>
      </c>
      <c r="Q186" s="4"/>
    </row>
    <row r="187" spans="1:17" x14ac:dyDescent="0.25">
      <c r="A187" s="14">
        <v>1.2500000000000001E-2</v>
      </c>
      <c r="B187" s="14">
        <v>0.125</v>
      </c>
      <c r="C187" s="15">
        <v>703</v>
      </c>
      <c r="D187" s="15"/>
      <c r="E187" s="15">
        <f t="shared" si="51"/>
        <v>679.05712562810459</v>
      </c>
      <c r="F187" s="15">
        <f t="shared" si="52"/>
        <v>573.26123318836619</v>
      </c>
      <c r="G187" s="11">
        <f t="shared" si="53"/>
        <v>532.58620689655174</v>
      </c>
      <c r="H187" s="15"/>
      <c r="I187" s="15">
        <f t="shared" si="54"/>
        <v>680.5859713843231</v>
      </c>
      <c r="J187" s="15">
        <f t="shared" si="55"/>
        <v>502.38867878438282</v>
      </c>
      <c r="K187" s="15"/>
      <c r="L187" s="15">
        <f t="shared" si="56"/>
        <v>680.5859713843231</v>
      </c>
      <c r="M187" s="15">
        <f t="shared" si="57"/>
        <v>502.38867878438282</v>
      </c>
      <c r="N187" s="15"/>
      <c r="O187" s="15">
        <f t="shared" si="58"/>
        <v>680.55277745544277</v>
      </c>
      <c r="P187" s="15">
        <f t="shared" si="59"/>
        <v>503.87779996487859</v>
      </c>
      <c r="Q187" s="4"/>
    </row>
    <row r="188" spans="1:17" x14ac:dyDescent="0.25">
      <c r="A188" s="14">
        <v>1.2500000000000001E-2</v>
      </c>
      <c r="B188" s="14">
        <v>0.125</v>
      </c>
      <c r="C188" s="15">
        <v>699</v>
      </c>
      <c r="D188" s="15"/>
      <c r="E188" s="15">
        <f t="shared" si="51"/>
        <v>679.05712562810459</v>
      </c>
      <c r="F188" s="15">
        <f t="shared" si="52"/>
        <v>397.71823821320288</v>
      </c>
      <c r="G188" s="11">
        <f t="shared" si="53"/>
        <v>532.58620689655174</v>
      </c>
      <c r="H188" s="15"/>
      <c r="I188" s="15">
        <f t="shared" si="54"/>
        <v>680.5859713843231</v>
      </c>
      <c r="J188" s="15">
        <f t="shared" si="55"/>
        <v>339.07644985896764</v>
      </c>
      <c r="K188" s="15"/>
      <c r="L188" s="15">
        <f t="shared" si="56"/>
        <v>680.5859713843231</v>
      </c>
      <c r="M188" s="15">
        <f t="shared" si="57"/>
        <v>339.07644985896764</v>
      </c>
      <c r="N188" s="15"/>
      <c r="O188" s="15">
        <f t="shared" si="58"/>
        <v>680.55277745544277</v>
      </c>
      <c r="P188" s="15">
        <f t="shared" si="59"/>
        <v>340.30001960842071</v>
      </c>
      <c r="Q188" s="4"/>
    </row>
    <row r="189" spans="1:17" x14ac:dyDescent="0.25">
      <c r="A189" s="14">
        <v>1.2500000000000001E-2</v>
      </c>
      <c r="B189" s="14">
        <v>0.125</v>
      </c>
      <c r="C189" s="15">
        <v>830</v>
      </c>
      <c r="D189" s="15"/>
      <c r="E189" s="15">
        <f t="shared" si="51"/>
        <v>679.05712562810459</v>
      </c>
      <c r="F189" s="15">
        <f t="shared" si="52"/>
        <v>22783.751323649802</v>
      </c>
      <c r="G189" s="11">
        <f t="shared" si="53"/>
        <v>532.58620689655174</v>
      </c>
      <c r="H189" s="15"/>
      <c r="I189" s="15">
        <f t="shared" si="54"/>
        <v>680.5859713843231</v>
      </c>
      <c r="J189" s="15">
        <f t="shared" si="55"/>
        <v>22324.551947166314</v>
      </c>
      <c r="K189" s="15"/>
      <c r="L189" s="15">
        <f t="shared" si="56"/>
        <v>680.5859713843231</v>
      </c>
      <c r="M189" s="15">
        <f t="shared" si="57"/>
        <v>22324.551947166314</v>
      </c>
      <c r="N189" s="15"/>
      <c r="O189" s="15">
        <f t="shared" si="58"/>
        <v>680.55277745544277</v>
      </c>
      <c r="P189" s="15">
        <f t="shared" si="59"/>
        <v>22334.472326282415</v>
      </c>
      <c r="Q189" s="4"/>
    </row>
    <row r="190" spans="1:17" x14ac:dyDescent="0.25">
      <c r="A190" s="14">
        <v>1.2500000000000001E-2</v>
      </c>
      <c r="B190" s="14">
        <v>0.125</v>
      </c>
      <c r="C190" s="15">
        <v>662</v>
      </c>
      <c r="D190" s="15"/>
      <c r="E190" s="15">
        <f t="shared" si="51"/>
        <v>679.05712562810459</v>
      </c>
      <c r="F190" s="15">
        <f t="shared" si="52"/>
        <v>290.94553469294226</v>
      </c>
      <c r="G190" s="11">
        <f t="shared" si="53"/>
        <v>532.58620689655174</v>
      </c>
      <c r="H190" s="15"/>
      <c r="I190" s="15">
        <f t="shared" si="54"/>
        <v>680.5859713843231</v>
      </c>
      <c r="J190" s="15">
        <f t="shared" si="55"/>
        <v>345.43833229887719</v>
      </c>
      <c r="K190" s="15"/>
      <c r="L190" s="15">
        <f t="shared" si="56"/>
        <v>680.5859713843231</v>
      </c>
      <c r="M190" s="15">
        <f t="shared" si="57"/>
        <v>345.43833229887719</v>
      </c>
      <c r="N190" s="15"/>
      <c r="O190" s="15">
        <f t="shared" si="58"/>
        <v>680.55277745544277</v>
      </c>
      <c r="P190" s="15">
        <f t="shared" si="59"/>
        <v>344.20555131118533</v>
      </c>
      <c r="Q190" s="4"/>
    </row>
    <row r="191" spans="1:17" x14ac:dyDescent="0.25">
      <c r="A191" s="14">
        <v>2.5000000000000001E-2</v>
      </c>
      <c r="B191" s="14">
        <v>0.25</v>
      </c>
      <c r="C191" s="15">
        <v>710</v>
      </c>
      <c r="D191" s="15"/>
      <c r="E191" s="15">
        <f t="shared" si="51"/>
        <v>639.87611026602031</v>
      </c>
      <c r="F191" s="15">
        <f t="shared" si="52"/>
        <v>4917.359911423343</v>
      </c>
      <c r="G191" s="11">
        <f t="shared" si="53"/>
        <v>532.58620689655174</v>
      </c>
      <c r="H191" s="15"/>
      <c r="I191" s="15">
        <f t="shared" si="54"/>
        <v>642.15701736050278</v>
      </c>
      <c r="J191" s="15">
        <f t="shared" si="55"/>
        <v>4602.6702934231216</v>
      </c>
      <c r="K191" s="15"/>
      <c r="L191" s="15">
        <f t="shared" si="56"/>
        <v>642.15701736050278</v>
      </c>
      <c r="M191" s="15">
        <f t="shared" si="57"/>
        <v>4602.6702934231216</v>
      </c>
      <c r="N191" s="15"/>
      <c r="O191" s="15">
        <f t="shared" si="58"/>
        <v>642.05829669434843</v>
      </c>
      <c r="P191" s="15">
        <f t="shared" si="59"/>
        <v>4616.0750480731858</v>
      </c>
      <c r="Q191" s="4"/>
    </row>
    <row r="192" spans="1:17" x14ac:dyDescent="0.25">
      <c r="A192" s="14">
        <v>2.5000000000000001E-2</v>
      </c>
      <c r="B192" s="14">
        <v>0.25</v>
      </c>
      <c r="C192" s="15">
        <v>668</v>
      </c>
      <c r="D192" s="15"/>
      <c r="E192" s="15">
        <f t="shared" si="51"/>
        <v>639.87611026602031</v>
      </c>
      <c r="F192" s="15">
        <f t="shared" si="52"/>
        <v>790.95317376904848</v>
      </c>
      <c r="G192" s="11">
        <f t="shared" si="53"/>
        <v>532.58620689655174</v>
      </c>
      <c r="H192" s="15"/>
      <c r="I192" s="15">
        <f t="shared" si="54"/>
        <v>642.15701736050278</v>
      </c>
      <c r="J192" s="15">
        <f t="shared" si="55"/>
        <v>667.85975170535482</v>
      </c>
      <c r="K192" s="15"/>
      <c r="L192" s="15">
        <f t="shared" si="56"/>
        <v>642.15701736050278</v>
      </c>
      <c r="M192" s="15">
        <f t="shared" si="57"/>
        <v>667.85975170535482</v>
      </c>
      <c r="N192" s="15"/>
      <c r="O192" s="15">
        <f t="shared" si="58"/>
        <v>642.05829669434843</v>
      </c>
      <c r="P192" s="15">
        <f t="shared" si="59"/>
        <v>672.97197039845366</v>
      </c>
      <c r="Q192" s="4"/>
    </row>
    <row r="193" spans="1:17" x14ac:dyDescent="0.25">
      <c r="A193" s="14">
        <v>2.5000000000000001E-2</v>
      </c>
      <c r="B193" s="14">
        <v>0.25</v>
      </c>
      <c r="C193" s="15">
        <v>593</v>
      </c>
      <c r="D193" s="15"/>
      <c r="E193" s="15">
        <f t="shared" si="51"/>
        <v>639.87611026602031</v>
      </c>
      <c r="F193" s="15">
        <f t="shared" si="52"/>
        <v>2197.3697136720943</v>
      </c>
      <c r="G193" s="11">
        <f t="shared" si="53"/>
        <v>532.58620689655174</v>
      </c>
      <c r="H193" s="15"/>
      <c r="I193" s="15">
        <f t="shared" si="54"/>
        <v>642.15701736050278</v>
      </c>
      <c r="J193" s="15">
        <f t="shared" si="55"/>
        <v>2416.4123557807716</v>
      </c>
      <c r="K193" s="15"/>
      <c r="L193" s="15">
        <f t="shared" si="56"/>
        <v>642.15701736050278</v>
      </c>
      <c r="M193" s="15">
        <f t="shared" si="57"/>
        <v>2416.4123557807716</v>
      </c>
      <c r="N193" s="15"/>
      <c r="O193" s="15">
        <f t="shared" si="58"/>
        <v>642.05829669434843</v>
      </c>
      <c r="P193" s="15">
        <f t="shared" si="59"/>
        <v>2406.716474550718</v>
      </c>
      <c r="Q193" s="4"/>
    </row>
    <row r="194" spans="1:17" x14ac:dyDescent="0.25">
      <c r="A194" s="14">
        <v>2.5000000000000001E-2</v>
      </c>
      <c r="B194" s="14">
        <v>0.25</v>
      </c>
      <c r="C194" s="15">
        <v>732</v>
      </c>
      <c r="D194" s="15"/>
      <c r="E194" s="15">
        <f t="shared" si="51"/>
        <v>639.87611026602031</v>
      </c>
      <c r="F194" s="15">
        <f t="shared" si="52"/>
        <v>8486.8110597184495</v>
      </c>
      <c r="G194" s="11">
        <f t="shared" si="53"/>
        <v>532.58620689655174</v>
      </c>
      <c r="H194" s="15"/>
      <c r="I194" s="15">
        <f t="shared" si="54"/>
        <v>642.15701736050278</v>
      </c>
      <c r="J194" s="15">
        <f t="shared" si="55"/>
        <v>8071.7615295609994</v>
      </c>
      <c r="K194" s="15"/>
      <c r="L194" s="15">
        <f t="shared" si="56"/>
        <v>642.15701736050278</v>
      </c>
      <c r="M194" s="15">
        <f t="shared" si="57"/>
        <v>8071.7615295609994</v>
      </c>
      <c r="N194" s="15"/>
      <c r="O194" s="15">
        <f t="shared" si="58"/>
        <v>642.05829669434843</v>
      </c>
      <c r="P194" s="15">
        <f t="shared" si="59"/>
        <v>8089.509993521855</v>
      </c>
      <c r="Q194" s="4"/>
    </row>
    <row r="195" spans="1:17" x14ac:dyDescent="0.25">
      <c r="A195" s="14">
        <v>2.5000000000000001E-2</v>
      </c>
      <c r="B195" s="14">
        <v>0.25</v>
      </c>
      <c r="C195" s="15">
        <v>830</v>
      </c>
      <c r="D195" s="15"/>
      <c r="E195" s="15">
        <f t="shared" si="51"/>
        <v>639.87611026602031</v>
      </c>
      <c r="F195" s="15">
        <f t="shared" si="52"/>
        <v>36147.093447578467</v>
      </c>
      <c r="G195" s="11">
        <f t="shared" si="53"/>
        <v>532.58620689655174</v>
      </c>
      <c r="H195" s="15"/>
      <c r="I195" s="15">
        <f t="shared" si="54"/>
        <v>642.15701736050278</v>
      </c>
      <c r="J195" s="15">
        <f t="shared" si="55"/>
        <v>35284.986126902455</v>
      </c>
      <c r="K195" s="15"/>
      <c r="L195" s="15">
        <f t="shared" si="56"/>
        <v>642.15701736050278</v>
      </c>
      <c r="M195" s="15">
        <f t="shared" si="57"/>
        <v>35284.986126902455</v>
      </c>
      <c r="N195" s="15"/>
      <c r="O195" s="15">
        <f t="shared" si="58"/>
        <v>642.05829669434843</v>
      </c>
      <c r="P195" s="15">
        <f t="shared" si="59"/>
        <v>35322.083841429565</v>
      </c>
      <c r="Q195" s="4"/>
    </row>
    <row r="196" spans="1:17" x14ac:dyDescent="0.25">
      <c r="A196" s="14">
        <v>0.05</v>
      </c>
      <c r="B196" s="14">
        <v>0.5</v>
      </c>
      <c r="C196" s="15">
        <v>690</v>
      </c>
      <c r="D196" s="15"/>
      <c r="E196" s="15">
        <f t="shared" si="51"/>
        <v>572.7367929283173</v>
      </c>
      <c r="F196" s="15">
        <f t="shared" si="52"/>
        <v>13750.659732736336</v>
      </c>
      <c r="G196" s="11">
        <f t="shared" si="53"/>
        <v>532.58620689655174</v>
      </c>
      <c r="H196" s="15"/>
      <c r="I196" s="15">
        <f t="shared" si="54"/>
        <v>577.31991420294662</v>
      </c>
      <c r="J196" s="15">
        <f t="shared" si="55"/>
        <v>12696.801735231311</v>
      </c>
      <c r="K196" s="15"/>
      <c r="L196" s="15">
        <f t="shared" si="56"/>
        <v>577.31991420294662</v>
      </c>
      <c r="M196" s="15">
        <f t="shared" si="57"/>
        <v>12696.801735231311</v>
      </c>
      <c r="N196" s="15"/>
      <c r="O196" s="15">
        <f t="shared" si="58"/>
        <v>576.92774451898526</v>
      </c>
      <c r="P196" s="15">
        <f t="shared" si="59"/>
        <v>12785.334959563867</v>
      </c>
      <c r="Q196" s="4"/>
    </row>
    <row r="197" spans="1:17" x14ac:dyDescent="0.25">
      <c r="A197" s="14">
        <v>0.05</v>
      </c>
      <c r="B197" s="14">
        <v>0.5</v>
      </c>
      <c r="C197" s="15">
        <v>610</v>
      </c>
      <c r="D197" s="15"/>
      <c r="E197" s="15">
        <f t="shared" si="51"/>
        <v>572.7367929283173</v>
      </c>
      <c r="F197" s="15">
        <f t="shared" si="52"/>
        <v>1388.5466012671036</v>
      </c>
      <c r="G197" s="11">
        <f t="shared" si="53"/>
        <v>532.58620689655174</v>
      </c>
      <c r="H197" s="15"/>
      <c r="I197" s="15">
        <f t="shared" si="54"/>
        <v>577.31991420294662</v>
      </c>
      <c r="J197" s="15">
        <f t="shared" si="55"/>
        <v>1067.9880077027701</v>
      </c>
      <c r="K197" s="15"/>
      <c r="L197" s="15">
        <f t="shared" si="56"/>
        <v>577.31991420294662</v>
      </c>
      <c r="M197" s="15">
        <f t="shared" si="57"/>
        <v>1067.9880077027701</v>
      </c>
      <c r="N197" s="15"/>
      <c r="O197" s="15">
        <f t="shared" si="58"/>
        <v>576.92774451898526</v>
      </c>
      <c r="P197" s="15">
        <f t="shared" si="59"/>
        <v>1093.7740826015092</v>
      </c>
      <c r="Q197" s="4"/>
    </row>
    <row r="198" spans="1:17" x14ac:dyDescent="0.25">
      <c r="A198" s="14">
        <v>0.05</v>
      </c>
      <c r="B198" s="14">
        <v>0.5</v>
      </c>
      <c r="C198" s="15">
        <v>699</v>
      </c>
      <c r="D198" s="15"/>
      <c r="E198" s="15">
        <f t="shared" si="51"/>
        <v>572.7367929283173</v>
      </c>
      <c r="F198" s="15">
        <f t="shared" si="52"/>
        <v>15942.397460026625</v>
      </c>
      <c r="G198" s="11">
        <f t="shared" si="53"/>
        <v>532.58620689655174</v>
      </c>
      <c r="H198" s="15"/>
      <c r="I198" s="15">
        <f t="shared" si="54"/>
        <v>577.31991420294662</v>
      </c>
      <c r="J198" s="15">
        <f t="shared" si="55"/>
        <v>14806.043279578271</v>
      </c>
      <c r="K198" s="15"/>
      <c r="L198" s="15">
        <f t="shared" si="56"/>
        <v>577.31991420294662</v>
      </c>
      <c r="M198" s="15">
        <f t="shared" si="57"/>
        <v>14806.043279578271</v>
      </c>
      <c r="N198" s="15"/>
      <c r="O198" s="15">
        <f t="shared" si="58"/>
        <v>576.92774451898526</v>
      </c>
      <c r="P198" s="15">
        <f t="shared" si="59"/>
        <v>14901.635558222131</v>
      </c>
      <c r="Q198" s="4"/>
    </row>
    <row r="199" spans="1:17" x14ac:dyDescent="0.25">
      <c r="A199" s="14">
        <v>0.05</v>
      </c>
      <c r="B199" s="14">
        <v>0.5</v>
      </c>
      <c r="C199" s="15">
        <v>670</v>
      </c>
      <c r="D199" s="15"/>
      <c r="E199" s="15">
        <f t="shared" si="51"/>
        <v>572.7367929283173</v>
      </c>
      <c r="F199" s="15">
        <f t="shared" si="52"/>
        <v>9460.1314498690281</v>
      </c>
      <c r="G199" s="11">
        <f t="shared" si="53"/>
        <v>532.58620689655174</v>
      </c>
      <c r="H199" s="15"/>
      <c r="I199" s="15">
        <f t="shared" si="54"/>
        <v>577.31991420294662</v>
      </c>
      <c r="J199" s="15">
        <f t="shared" si="55"/>
        <v>8589.5983033491757</v>
      </c>
      <c r="K199" s="15"/>
      <c r="L199" s="15">
        <f t="shared" si="56"/>
        <v>577.31991420294662</v>
      </c>
      <c r="M199" s="15">
        <f t="shared" si="57"/>
        <v>8589.5983033491757</v>
      </c>
      <c r="N199" s="15"/>
      <c r="O199" s="15">
        <f t="shared" si="58"/>
        <v>576.92774451898526</v>
      </c>
      <c r="P199" s="15">
        <f t="shared" si="59"/>
        <v>8662.4447403232771</v>
      </c>
      <c r="Q199" s="4"/>
    </row>
    <row r="200" spans="1:17" x14ac:dyDescent="0.25">
      <c r="A200" s="14">
        <v>0.05</v>
      </c>
      <c r="B200" s="14">
        <v>0.5</v>
      </c>
      <c r="C200" s="15">
        <v>561</v>
      </c>
      <c r="D200" s="15"/>
      <c r="E200" s="15">
        <f t="shared" si="51"/>
        <v>572.7367929283173</v>
      </c>
      <c r="F200" s="15">
        <f t="shared" si="52"/>
        <v>137.75230824219898</v>
      </c>
      <c r="G200" s="11">
        <f t="shared" si="53"/>
        <v>532.58620689655174</v>
      </c>
      <c r="H200" s="15"/>
      <c r="I200" s="15">
        <f t="shared" si="54"/>
        <v>577.31991420294662</v>
      </c>
      <c r="J200" s="15">
        <f t="shared" si="55"/>
        <v>266.33959959153884</v>
      </c>
      <c r="K200" s="15"/>
      <c r="L200" s="15">
        <f t="shared" si="56"/>
        <v>577.31991420294662</v>
      </c>
      <c r="M200" s="15">
        <f t="shared" si="57"/>
        <v>266.33959959153884</v>
      </c>
      <c r="N200" s="15"/>
      <c r="O200" s="15">
        <f t="shared" si="58"/>
        <v>576.92774451898526</v>
      </c>
      <c r="P200" s="15">
        <f t="shared" si="59"/>
        <v>253.69304546206513</v>
      </c>
      <c r="Q200" s="4"/>
    </row>
    <row r="201" spans="1:17" x14ac:dyDescent="0.25">
      <c r="A201" s="14">
        <v>0.1</v>
      </c>
      <c r="B201" s="14">
        <v>1</v>
      </c>
      <c r="C201" s="15">
        <v>183</v>
      </c>
      <c r="D201" s="15"/>
      <c r="E201" s="15">
        <f t="shared" ref="E201:E210" si="60">CA(A201,B201,$E$2,$E$3,$E$4,$E$5,$E$6)</f>
        <v>153.89502330379796</v>
      </c>
      <c r="F201" s="15">
        <f t="shared" ref="F201:F210" si="61">($C201-E201)^2</f>
        <v>847.09966848646411</v>
      </c>
      <c r="G201" s="11">
        <f t="shared" ref="G201:G210" si="62">$G$25</f>
        <v>532.58620689655174</v>
      </c>
      <c r="H201" s="15"/>
      <c r="I201" s="15">
        <f t="shared" ref="I201:I210" si="63">CA_SA(A201,B201,$I$2,$I$3,$I$4,$I$5,$I$6,$I$7)</f>
        <v>234.51509656197968</v>
      </c>
      <c r="J201" s="15">
        <f t="shared" ref="J201:J210" si="64">($C201-I201)^2</f>
        <v>2653.8051737900901</v>
      </c>
      <c r="K201" s="15"/>
      <c r="L201" s="15">
        <f t="shared" ref="L201:L210" si="65">CA_DR(A201,B201,$L$2,$L$3,$L$4,$L$5,$L$6,$L$7,$L$8)</f>
        <v>234.51509656197968</v>
      </c>
      <c r="M201" s="15">
        <f t="shared" ref="M201:M210" si="66">($C201-L201)^2</f>
        <v>2653.8051737900901</v>
      </c>
      <c r="N201" s="15"/>
      <c r="O201" s="15">
        <f t="shared" ref="O201:O210" si="67">CA_DL(A201,B201,$O$2,$O$3,$O$4,$O$5,$O$6,$O$7,$O$8)</f>
        <v>220.55621693083296</v>
      </c>
      <c r="P201" s="15">
        <f t="shared" ref="P201:P210" si="68">($C201-O201)^2</f>
        <v>1410.4694301557843</v>
      </c>
      <c r="Q201" s="4"/>
    </row>
    <row r="202" spans="1:17" x14ac:dyDescent="0.25">
      <c r="A202" s="14">
        <v>0.1</v>
      </c>
      <c r="B202" s="14">
        <v>1</v>
      </c>
      <c r="C202" s="15">
        <v>100</v>
      </c>
      <c r="D202" s="15"/>
      <c r="E202" s="15">
        <f t="shared" si="60"/>
        <v>153.89502330379796</v>
      </c>
      <c r="F202" s="15">
        <f t="shared" si="61"/>
        <v>2904.6735369169246</v>
      </c>
      <c r="G202" s="11">
        <f t="shared" si="62"/>
        <v>532.58620689655174</v>
      </c>
      <c r="H202" s="15"/>
      <c r="I202" s="15">
        <f t="shared" si="63"/>
        <v>234.51509656197968</v>
      </c>
      <c r="J202" s="15">
        <f t="shared" si="64"/>
        <v>18094.311203078716</v>
      </c>
      <c r="K202" s="15"/>
      <c r="L202" s="15">
        <f t="shared" si="65"/>
        <v>234.51509656197968</v>
      </c>
      <c r="M202" s="15">
        <f t="shared" si="66"/>
        <v>18094.311203078716</v>
      </c>
      <c r="N202" s="15"/>
      <c r="O202" s="15">
        <f t="shared" si="67"/>
        <v>220.55621693083296</v>
      </c>
      <c r="P202" s="15">
        <f t="shared" si="68"/>
        <v>14533.801440674055</v>
      </c>
      <c r="Q202" s="4"/>
    </row>
    <row r="203" spans="1:17" x14ac:dyDescent="0.25">
      <c r="A203" s="14">
        <v>0.1</v>
      </c>
      <c r="B203" s="14">
        <v>1</v>
      </c>
      <c r="C203" s="15">
        <v>198</v>
      </c>
      <c r="D203" s="15"/>
      <c r="E203" s="15">
        <f t="shared" si="60"/>
        <v>153.89502330379796</v>
      </c>
      <c r="F203" s="15">
        <f t="shared" si="61"/>
        <v>1945.2489693725254</v>
      </c>
      <c r="G203" s="11">
        <f t="shared" si="62"/>
        <v>532.58620689655174</v>
      </c>
      <c r="H203" s="15"/>
      <c r="I203" s="15">
        <f t="shared" si="63"/>
        <v>234.51509656197968</v>
      </c>
      <c r="J203" s="15">
        <f t="shared" si="64"/>
        <v>1333.3522769306999</v>
      </c>
      <c r="K203" s="15"/>
      <c r="L203" s="15">
        <f t="shared" si="65"/>
        <v>234.51509656197968</v>
      </c>
      <c r="M203" s="15">
        <f t="shared" si="66"/>
        <v>1333.3522769306999</v>
      </c>
      <c r="N203" s="15"/>
      <c r="O203" s="15">
        <f t="shared" si="67"/>
        <v>220.55621693083296</v>
      </c>
      <c r="P203" s="15">
        <f t="shared" si="68"/>
        <v>508.78292223079546</v>
      </c>
      <c r="Q203" s="4"/>
    </row>
    <row r="204" spans="1:17" x14ac:dyDescent="0.25">
      <c r="A204" s="14">
        <v>0.1</v>
      </c>
      <c r="B204" s="14">
        <v>1</v>
      </c>
      <c r="C204" s="15">
        <v>208</v>
      </c>
      <c r="D204" s="15"/>
      <c r="E204" s="15">
        <f t="shared" si="60"/>
        <v>153.89502330379796</v>
      </c>
      <c r="F204" s="15">
        <f t="shared" si="61"/>
        <v>2927.3485032965664</v>
      </c>
      <c r="G204" s="11">
        <f t="shared" si="62"/>
        <v>532.58620689655174</v>
      </c>
      <c r="H204" s="15"/>
      <c r="I204" s="15">
        <f t="shared" si="63"/>
        <v>234.51509656197968</v>
      </c>
      <c r="J204" s="15">
        <f t="shared" si="64"/>
        <v>703.05034569110637</v>
      </c>
      <c r="K204" s="15"/>
      <c r="L204" s="15">
        <f t="shared" si="65"/>
        <v>234.51509656197968</v>
      </c>
      <c r="M204" s="15">
        <f t="shared" si="66"/>
        <v>703.05034569110637</v>
      </c>
      <c r="N204" s="15"/>
      <c r="O204" s="15">
        <f t="shared" si="67"/>
        <v>220.55621693083296</v>
      </c>
      <c r="P204" s="15">
        <f t="shared" si="68"/>
        <v>157.65858361413629</v>
      </c>
      <c r="Q204" s="4"/>
    </row>
    <row r="205" spans="1:17" x14ac:dyDescent="0.25">
      <c r="A205" s="14">
        <v>0.1</v>
      </c>
      <c r="B205" s="14">
        <v>1</v>
      </c>
      <c r="C205" s="15">
        <v>65</v>
      </c>
      <c r="D205" s="15"/>
      <c r="E205" s="15">
        <f t="shared" si="60"/>
        <v>153.89502330379796</v>
      </c>
      <c r="F205" s="15">
        <f t="shared" si="61"/>
        <v>7902.3251681827815</v>
      </c>
      <c r="G205" s="11">
        <f t="shared" si="62"/>
        <v>532.58620689655174</v>
      </c>
      <c r="H205" s="15"/>
      <c r="I205" s="15">
        <f t="shared" si="63"/>
        <v>234.51509656197968</v>
      </c>
      <c r="J205" s="15">
        <f t="shared" si="64"/>
        <v>28735.367962417295</v>
      </c>
      <c r="K205" s="15"/>
      <c r="L205" s="15">
        <f t="shared" si="65"/>
        <v>234.51509656197968</v>
      </c>
      <c r="M205" s="15">
        <f t="shared" si="66"/>
        <v>28735.367962417295</v>
      </c>
      <c r="N205" s="15"/>
      <c r="O205" s="15">
        <f t="shared" si="67"/>
        <v>220.55621693083296</v>
      </c>
      <c r="P205" s="15">
        <f t="shared" si="68"/>
        <v>24197.736625832364</v>
      </c>
      <c r="Q205" s="4"/>
    </row>
    <row r="206" spans="1:17" x14ac:dyDescent="0.25">
      <c r="A206" s="14">
        <v>0.2</v>
      </c>
      <c r="B206" s="14">
        <v>2</v>
      </c>
      <c r="C206" s="15">
        <v>4</v>
      </c>
      <c r="D206" s="15"/>
      <c r="E206" s="15">
        <f t="shared" si="60"/>
        <v>9.5498138104580411E-5</v>
      </c>
      <c r="F206" s="15">
        <f t="shared" si="61"/>
        <v>15.999236024015058</v>
      </c>
      <c r="G206" s="11">
        <f t="shared" si="62"/>
        <v>532.58620689655174</v>
      </c>
      <c r="H206" s="15"/>
      <c r="I206" s="15">
        <f t="shared" si="63"/>
        <v>1.9163640311794882E-4</v>
      </c>
      <c r="J206" s="15">
        <f t="shared" si="64"/>
        <v>15.998466945499569</v>
      </c>
      <c r="K206" s="15"/>
      <c r="L206" s="15">
        <f t="shared" si="65"/>
        <v>1.9163640311794882E-4</v>
      </c>
      <c r="M206" s="15">
        <f t="shared" si="66"/>
        <v>15.998466945499569</v>
      </c>
      <c r="N206" s="15"/>
      <c r="O206" s="15">
        <f t="shared" si="67"/>
        <v>1.5016413338398593E-4</v>
      </c>
      <c r="P206" s="15">
        <f t="shared" si="68"/>
        <v>15.998798709482196</v>
      </c>
      <c r="Q206" s="4"/>
    </row>
    <row r="207" spans="1:17" x14ac:dyDescent="0.25">
      <c r="A207" s="14">
        <v>0.2</v>
      </c>
      <c r="B207" s="14">
        <v>2</v>
      </c>
      <c r="C207" s="15">
        <v>4</v>
      </c>
      <c r="D207" s="15"/>
      <c r="E207" s="15">
        <f t="shared" si="60"/>
        <v>9.5498138104580411E-5</v>
      </c>
      <c r="F207" s="15">
        <f t="shared" si="61"/>
        <v>15.999236024015058</v>
      </c>
      <c r="G207" s="11">
        <f t="shared" si="62"/>
        <v>532.58620689655174</v>
      </c>
      <c r="H207" s="15"/>
      <c r="I207" s="15">
        <f t="shared" si="63"/>
        <v>1.9163640311794882E-4</v>
      </c>
      <c r="J207" s="15">
        <f t="shared" si="64"/>
        <v>15.998466945499569</v>
      </c>
      <c r="K207" s="15"/>
      <c r="L207" s="15">
        <f t="shared" si="65"/>
        <v>1.9163640311794882E-4</v>
      </c>
      <c r="M207" s="15">
        <f>($C207-L207)^2</f>
        <v>15.998466945499569</v>
      </c>
      <c r="N207" s="15"/>
      <c r="O207" s="15">
        <f t="shared" si="67"/>
        <v>1.5016413338398593E-4</v>
      </c>
      <c r="P207" s="15">
        <f t="shared" si="68"/>
        <v>15.998798709482196</v>
      </c>
      <c r="Q207" s="4"/>
    </row>
    <row r="208" spans="1:17" x14ac:dyDescent="0.25">
      <c r="A208" s="14">
        <v>0.2</v>
      </c>
      <c r="B208" s="14">
        <v>2</v>
      </c>
      <c r="C208" s="15">
        <v>8</v>
      </c>
      <c r="D208" s="15"/>
      <c r="E208" s="15">
        <f t="shared" si="60"/>
        <v>9.5498138104580411E-5</v>
      </c>
      <c r="F208" s="15">
        <f t="shared" si="61"/>
        <v>63.998472038910215</v>
      </c>
      <c r="G208" s="11">
        <f t="shared" si="62"/>
        <v>532.58620689655174</v>
      </c>
      <c r="H208" s="15"/>
      <c r="I208" s="15">
        <f t="shared" si="63"/>
        <v>1.9163640311794882E-4</v>
      </c>
      <c r="J208" s="15">
        <f t="shared" si="64"/>
        <v>63.996933854274623</v>
      </c>
      <c r="K208" s="15"/>
      <c r="L208" s="15">
        <f t="shared" si="65"/>
        <v>1.9163640311794882E-4</v>
      </c>
      <c r="M208" s="15">
        <f t="shared" si="66"/>
        <v>63.996933854274623</v>
      </c>
      <c r="N208" s="15"/>
      <c r="O208" s="15">
        <f t="shared" si="67"/>
        <v>1.5016413338398593E-4</v>
      </c>
      <c r="P208" s="15">
        <f t="shared" si="68"/>
        <v>63.997597396415124</v>
      </c>
      <c r="Q208" s="4"/>
    </row>
    <row r="209" spans="1:17" x14ac:dyDescent="0.25">
      <c r="A209" s="14">
        <v>0.2</v>
      </c>
      <c r="B209" s="14">
        <v>2</v>
      </c>
      <c r="C209" s="15">
        <v>3</v>
      </c>
      <c r="D209" s="15"/>
      <c r="E209" s="15">
        <f t="shared" si="60"/>
        <v>9.5498138104580411E-5</v>
      </c>
      <c r="F209" s="15">
        <f t="shared" si="61"/>
        <v>8.9994270202912681</v>
      </c>
      <c r="G209" s="11">
        <f t="shared" si="62"/>
        <v>532.58620689655174</v>
      </c>
      <c r="H209" s="15"/>
      <c r="I209" s="15">
        <f t="shared" si="63"/>
        <v>1.9163640311794882E-4</v>
      </c>
      <c r="J209" s="15">
        <f t="shared" si="64"/>
        <v>8.9988502183058046</v>
      </c>
      <c r="K209" s="15"/>
      <c r="L209" s="15">
        <f t="shared" si="65"/>
        <v>1.9163640311794882E-4</v>
      </c>
      <c r="M209" s="15">
        <f t="shared" si="66"/>
        <v>8.9988502183058046</v>
      </c>
      <c r="N209" s="15"/>
      <c r="O209" s="15">
        <f t="shared" si="67"/>
        <v>1.5016413338398593E-4</v>
      </c>
      <c r="P209" s="15">
        <f t="shared" si="68"/>
        <v>8.9990990377489641</v>
      </c>
      <c r="Q209" s="4"/>
    </row>
    <row r="210" spans="1:17" x14ac:dyDescent="0.25">
      <c r="A210" s="14">
        <v>0.2</v>
      </c>
      <c r="B210" s="14">
        <v>2</v>
      </c>
      <c r="C210" s="15">
        <v>5</v>
      </c>
      <c r="D210" s="15"/>
      <c r="E210" s="15">
        <f t="shared" si="60"/>
        <v>9.5498138104580411E-5</v>
      </c>
      <c r="F210" s="15">
        <f t="shared" si="61"/>
        <v>24.999045027738845</v>
      </c>
      <c r="G210" s="11">
        <f t="shared" si="62"/>
        <v>532.58620689655174</v>
      </c>
      <c r="H210" s="15"/>
      <c r="I210" s="15">
        <f t="shared" si="63"/>
        <v>1.9163640311794882E-4</v>
      </c>
      <c r="J210" s="15">
        <f t="shared" si="64"/>
        <v>24.998083672693333</v>
      </c>
      <c r="K210" s="15"/>
      <c r="L210" s="15">
        <f t="shared" si="65"/>
        <v>1.9163640311794882E-4</v>
      </c>
      <c r="M210" s="15">
        <f t="shared" si="66"/>
        <v>24.998083672693333</v>
      </c>
      <c r="N210" s="15"/>
      <c r="O210" s="15">
        <f t="shared" si="67"/>
        <v>1.5016413338398593E-4</v>
      </c>
      <c r="P210" s="15">
        <f t="shared" si="68"/>
        <v>24.998498381215427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8.237222355446934E-2</v>
      </c>
      <c r="F228" s="3">
        <f t="shared" ref="F228:F259" si="69">C136-E136</f>
        <v>154.43002660873594</v>
      </c>
      <c r="G228" s="3"/>
      <c r="H228" s="2"/>
      <c r="I228">
        <f>(A136/$I$5)+(B136/$I$6)</f>
        <v>8.237222355446934E-2</v>
      </c>
      <c r="J228" s="3">
        <f t="shared" ref="J228:J259" si="70">C136-I136</f>
        <v>150.91990584324935</v>
      </c>
      <c r="K228" s="2"/>
      <c r="L228">
        <f>(A136/$L$5)+(B136/$L$6)</f>
        <v>8.237222355446934E-2</v>
      </c>
      <c r="M228" s="3">
        <f t="shared" ref="M228:M259" si="71">C136-L136</f>
        <v>150.91990584324935</v>
      </c>
      <c r="N228" s="2"/>
      <c r="O228">
        <f>(A136/$O$5)+(B136/$O$6)</f>
        <v>8.237222355446934E-2</v>
      </c>
      <c r="P228" s="4">
        <f t="shared" ref="P228:P259" si="72">C136-O136</f>
        <v>150.9632825548963</v>
      </c>
      <c r="Q228" s="4"/>
    </row>
    <row r="229" spans="1:17" x14ac:dyDescent="0.25">
      <c r="C229" s="2"/>
      <c r="D229" s="3"/>
      <c r="E229">
        <f t="shared" ref="E229:E292" si="73">(A137/$E$5)+(B137/$E$6)</f>
        <v>8.237222355446934E-2</v>
      </c>
      <c r="F229" s="3">
        <f t="shared" si="69"/>
        <v>177.43002660873594</v>
      </c>
      <c r="G229" s="3"/>
      <c r="H229" s="2"/>
      <c r="I229">
        <f t="shared" ref="I229:I292" si="74">(A137/$I$5)+(B137/$I$6)</f>
        <v>8.237222355446934E-2</v>
      </c>
      <c r="J229" s="3">
        <f t="shared" si="70"/>
        <v>173.91990584324935</v>
      </c>
      <c r="K229" s="2"/>
      <c r="L229">
        <f t="shared" ref="L229:L292" si="75">(A137/$L$5)+(B137/$L$6)</f>
        <v>8.237222355446934E-2</v>
      </c>
      <c r="M229" s="3">
        <f t="shared" si="71"/>
        <v>173.91990584324935</v>
      </c>
      <c r="N229" s="2"/>
      <c r="O229">
        <f t="shared" ref="O229:O292" si="76">(A137/$O$5)+(B137/$O$6)</f>
        <v>8.237222355446934E-2</v>
      </c>
      <c r="P229" s="4">
        <f t="shared" si="72"/>
        <v>173.9632825548963</v>
      </c>
      <c r="Q229" s="4"/>
    </row>
    <row r="230" spans="1:17" x14ac:dyDescent="0.25">
      <c r="C230" s="2"/>
      <c r="D230" s="3"/>
      <c r="E230">
        <f t="shared" si="73"/>
        <v>8.237222355446934E-2</v>
      </c>
      <c r="F230" s="3">
        <f t="shared" si="69"/>
        <v>222.43002660873594</v>
      </c>
      <c r="G230" s="3"/>
      <c r="H230" s="2"/>
      <c r="I230">
        <f t="shared" si="74"/>
        <v>8.237222355446934E-2</v>
      </c>
      <c r="J230" s="3">
        <f t="shared" si="70"/>
        <v>218.91990584324935</v>
      </c>
      <c r="K230" s="2"/>
      <c r="L230">
        <f t="shared" si="75"/>
        <v>8.237222355446934E-2</v>
      </c>
      <c r="M230" s="3">
        <f t="shared" si="71"/>
        <v>218.91990584324935</v>
      </c>
      <c r="N230" s="2"/>
      <c r="O230">
        <f t="shared" si="76"/>
        <v>8.237222355446934E-2</v>
      </c>
      <c r="P230" s="4">
        <f t="shared" si="72"/>
        <v>218.9632825548963</v>
      </c>
      <c r="Q230" s="4"/>
    </row>
    <row r="231" spans="1:17" x14ac:dyDescent="0.25">
      <c r="C231" s="2"/>
      <c r="D231" s="3"/>
      <c r="E231">
        <f t="shared" si="73"/>
        <v>8.237222355446934E-2</v>
      </c>
      <c r="F231" s="3">
        <f t="shared" si="69"/>
        <v>154.43002660873594</v>
      </c>
      <c r="G231" s="3"/>
      <c r="H231" s="2"/>
      <c r="I231">
        <f t="shared" si="74"/>
        <v>8.237222355446934E-2</v>
      </c>
      <c r="J231" s="3">
        <f t="shared" si="70"/>
        <v>150.91990584324935</v>
      </c>
      <c r="K231" s="2"/>
      <c r="L231">
        <f t="shared" si="75"/>
        <v>8.237222355446934E-2</v>
      </c>
      <c r="M231" s="3">
        <f t="shared" si="71"/>
        <v>150.91990584324935</v>
      </c>
      <c r="N231" s="2"/>
      <c r="O231">
        <f t="shared" si="76"/>
        <v>8.237222355446934E-2</v>
      </c>
      <c r="P231" s="4">
        <f t="shared" si="72"/>
        <v>150.9632825548963</v>
      </c>
      <c r="Q231" s="4"/>
    </row>
    <row r="232" spans="1:17" x14ac:dyDescent="0.25">
      <c r="C232" s="2"/>
      <c r="E232">
        <f t="shared" si="73"/>
        <v>8.237222355446934E-2</v>
      </c>
      <c r="F232" s="3">
        <f t="shared" si="69"/>
        <v>145.43002660873594</v>
      </c>
      <c r="G232" s="3"/>
      <c r="H232" s="2"/>
      <c r="I232">
        <f t="shared" si="74"/>
        <v>8.237222355446934E-2</v>
      </c>
      <c r="J232" s="3">
        <f t="shared" si="70"/>
        <v>141.91990584324935</v>
      </c>
      <c r="K232" s="2"/>
      <c r="L232">
        <f t="shared" si="75"/>
        <v>8.237222355446934E-2</v>
      </c>
      <c r="M232" s="3">
        <f t="shared" si="71"/>
        <v>141.91990584324935</v>
      </c>
      <c r="N232" s="2"/>
      <c r="O232">
        <f t="shared" si="76"/>
        <v>8.237222355446934E-2</v>
      </c>
      <c r="P232" s="4">
        <f t="shared" si="72"/>
        <v>141.9632825548963</v>
      </c>
      <c r="Q232" s="4"/>
    </row>
    <row r="233" spans="1:17" x14ac:dyDescent="0.25">
      <c r="C233" s="2"/>
      <c r="D233" s="2"/>
      <c r="E233">
        <f t="shared" si="73"/>
        <v>0.16474444710893868</v>
      </c>
      <c r="F233" s="3">
        <f t="shared" si="69"/>
        <v>257.57587690275227</v>
      </c>
      <c r="G233" s="3"/>
      <c r="H233" s="2"/>
      <c r="I233">
        <f t="shared" si="74"/>
        <v>0.16474444710893868</v>
      </c>
      <c r="J233" s="3">
        <f t="shared" si="70"/>
        <v>252.99157846897288</v>
      </c>
      <c r="K233" s="2"/>
      <c r="L233">
        <f t="shared" si="75"/>
        <v>0.16474444710893868</v>
      </c>
      <c r="M233" s="3">
        <f t="shared" si="71"/>
        <v>252.99157846897288</v>
      </c>
      <c r="N233" s="2"/>
      <c r="O233">
        <f t="shared" si="76"/>
        <v>0.16474444710893868</v>
      </c>
      <c r="P233" s="4">
        <f t="shared" si="72"/>
        <v>253.10465199816599</v>
      </c>
      <c r="Q233" s="4"/>
    </row>
    <row r="234" spans="1:17" x14ac:dyDescent="0.25">
      <c r="C234" s="2"/>
      <c r="D234" s="2"/>
      <c r="E234">
        <f t="shared" si="73"/>
        <v>0.16474444710893868</v>
      </c>
      <c r="F234" s="3">
        <f t="shared" si="69"/>
        <v>203.57587690275227</v>
      </c>
      <c r="G234" s="3"/>
      <c r="H234" s="2"/>
      <c r="I234">
        <f t="shared" si="74"/>
        <v>0.16474444710893868</v>
      </c>
      <c r="J234" s="3">
        <f t="shared" si="70"/>
        <v>198.99157846897288</v>
      </c>
      <c r="K234" s="2"/>
      <c r="L234">
        <f t="shared" si="75"/>
        <v>0.16474444710893868</v>
      </c>
      <c r="M234" s="3">
        <f t="shared" si="71"/>
        <v>198.99157846897288</v>
      </c>
      <c r="N234" s="2"/>
      <c r="O234">
        <f t="shared" si="76"/>
        <v>0.16474444710893868</v>
      </c>
      <c r="P234" s="4">
        <f t="shared" si="72"/>
        <v>199.10465199816599</v>
      </c>
      <c r="Q234" s="4"/>
    </row>
    <row r="235" spans="1:17" x14ac:dyDescent="0.25">
      <c r="C235" s="2"/>
      <c r="D235" s="2"/>
      <c r="E235">
        <f t="shared" si="73"/>
        <v>0.16474444710893868</v>
      </c>
      <c r="F235" s="3">
        <f t="shared" si="69"/>
        <v>133.57587690275227</v>
      </c>
      <c r="G235" s="3"/>
      <c r="H235" s="2"/>
      <c r="I235">
        <f t="shared" si="74"/>
        <v>0.16474444710893868</v>
      </c>
      <c r="J235" s="3">
        <f t="shared" si="70"/>
        <v>128.99157846897288</v>
      </c>
      <c r="K235" s="2"/>
      <c r="L235">
        <f t="shared" si="75"/>
        <v>0.16474444710893868</v>
      </c>
      <c r="M235" s="3">
        <f t="shared" si="71"/>
        <v>128.99157846897288</v>
      </c>
      <c r="N235" s="2"/>
      <c r="O235">
        <f t="shared" si="76"/>
        <v>0.16474444710893868</v>
      </c>
      <c r="P235" s="4">
        <f t="shared" si="72"/>
        <v>129.10465199816599</v>
      </c>
      <c r="Q235" s="4"/>
    </row>
    <row r="236" spans="1:17" x14ac:dyDescent="0.25">
      <c r="C236" s="2"/>
      <c r="D236" s="2"/>
      <c r="E236">
        <f t="shared" si="73"/>
        <v>0.16474444710893868</v>
      </c>
      <c r="F236" s="3">
        <f t="shared" si="69"/>
        <v>192.57587690275227</v>
      </c>
      <c r="G236" s="3"/>
      <c r="H236" s="2"/>
      <c r="I236">
        <f t="shared" si="74"/>
        <v>0.16474444710893868</v>
      </c>
      <c r="J236" s="3">
        <f t="shared" si="70"/>
        <v>187.99157846897288</v>
      </c>
      <c r="K236" s="2"/>
      <c r="L236">
        <f t="shared" si="75"/>
        <v>0.16474444710893868</v>
      </c>
      <c r="M236" s="3">
        <f t="shared" si="71"/>
        <v>187.99157846897288</v>
      </c>
      <c r="N236" s="2"/>
      <c r="O236">
        <f t="shared" si="76"/>
        <v>0.16474444710893868</v>
      </c>
      <c r="P236" s="4">
        <f t="shared" si="72"/>
        <v>188.10465199816599</v>
      </c>
      <c r="Q236" s="4"/>
    </row>
    <row r="237" spans="1:17" x14ac:dyDescent="0.25">
      <c r="D237" s="2"/>
      <c r="E237">
        <f t="shared" si="73"/>
        <v>0.16474444710893868</v>
      </c>
      <c r="F237" s="3">
        <f t="shared" si="69"/>
        <v>159.57587690275227</v>
      </c>
      <c r="G237" s="3"/>
      <c r="H237" s="2"/>
      <c r="I237">
        <f t="shared" si="74"/>
        <v>0.16474444710893868</v>
      </c>
      <c r="J237" s="3">
        <f t="shared" si="70"/>
        <v>154.99157846897288</v>
      </c>
      <c r="K237" s="2"/>
      <c r="L237">
        <f t="shared" si="75"/>
        <v>0.16474444710893868</v>
      </c>
      <c r="M237" s="3">
        <f t="shared" si="71"/>
        <v>154.99157846897288</v>
      </c>
      <c r="N237" s="2"/>
      <c r="O237">
        <f t="shared" si="76"/>
        <v>0.16474444710893868</v>
      </c>
      <c r="P237" s="4">
        <f t="shared" si="72"/>
        <v>155.10465199816599</v>
      </c>
      <c r="Q237" s="4"/>
    </row>
    <row r="238" spans="1:17" x14ac:dyDescent="0.25">
      <c r="D238" s="2"/>
      <c r="E238">
        <f t="shared" si="73"/>
        <v>0.32948889421787736</v>
      </c>
      <c r="F238" s="3">
        <f t="shared" si="69"/>
        <v>170.92592970233409</v>
      </c>
      <c r="G238" s="3"/>
      <c r="H238" s="2"/>
      <c r="I238">
        <f t="shared" si="74"/>
        <v>0.32948889421787736</v>
      </c>
      <c r="J238" s="3">
        <f t="shared" si="70"/>
        <v>164.47053634869349</v>
      </c>
      <c r="K238" s="2"/>
      <c r="L238">
        <f t="shared" si="75"/>
        <v>0.32948889421787736</v>
      </c>
      <c r="M238" s="3">
        <f t="shared" si="71"/>
        <v>164.47053634869349</v>
      </c>
      <c r="N238" s="2"/>
      <c r="O238">
        <f t="shared" si="76"/>
        <v>0.32948889421787736</v>
      </c>
      <c r="P238" s="4">
        <f t="shared" si="72"/>
        <v>164.78708862204849</v>
      </c>
      <c r="Q238" s="4"/>
    </row>
    <row r="239" spans="1:17" x14ac:dyDescent="0.25">
      <c r="D239" s="2"/>
      <c r="E239">
        <f t="shared" si="73"/>
        <v>0.32948889421787736</v>
      </c>
      <c r="F239" s="3">
        <f t="shared" si="69"/>
        <v>206.92592970233409</v>
      </c>
      <c r="G239" s="3"/>
      <c r="H239" s="2"/>
      <c r="I239">
        <f t="shared" si="74"/>
        <v>0.32948889421787736</v>
      </c>
      <c r="J239" s="3">
        <f t="shared" si="70"/>
        <v>200.47053634869349</v>
      </c>
      <c r="K239" s="2"/>
      <c r="L239">
        <f t="shared" si="75"/>
        <v>0.32948889421787736</v>
      </c>
      <c r="M239" s="3">
        <f t="shared" si="71"/>
        <v>200.47053634869349</v>
      </c>
      <c r="N239" s="2"/>
      <c r="O239">
        <f t="shared" si="76"/>
        <v>0.32948889421787736</v>
      </c>
      <c r="P239" s="4">
        <f t="shared" si="72"/>
        <v>200.78708862204849</v>
      </c>
      <c r="Q239" s="4"/>
    </row>
    <row r="240" spans="1:17" x14ac:dyDescent="0.25">
      <c r="D240" s="2"/>
      <c r="E240">
        <f t="shared" si="73"/>
        <v>0.32948889421787736</v>
      </c>
      <c r="F240" s="3">
        <f t="shared" si="69"/>
        <v>244.92592970233409</v>
      </c>
      <c r="G240" s="3"/>
      <c r="H240" s="2"/>
      <c r="I240">
        <f t="shared" si="74"/>
        <v>0.32948889421787736</v>
      </c>
      <c r="J240" s="3">
        <f t="shared" si="70"/>
        <v>238.47053634869349</v>
      </c>
      <c r="K240" s="2"/>
      <c r="L240">
        <f t="shared" si="75"/>
        <v>0.32948889421787736</v>
      </c>
      <c r="M240" s="3">
        <f t="shared" si="71"/>
        <v>238.47053634869349</v>
      </c>
      <c r="N240" s="2"/>
      <c r="O240">
        <f t="shared" si="76"/>
        <v>0.32948889421787736</v>
      </c>
      <c r="P240" s="4">
        <f t="shared" si="72"/>
        <v>238.78708862204849</v>
      </c>
      <c r="Q240" s="4"/>
    </row>
    <row r="241" spans="4:17" x14ac:dyDescent="0.25">
      <c r="D241" s="2"/>
      <c r="E241">
        <f t="shared" si="73"/>
        <v>0.32948889421787736</v>
      </c>
      <c r="F241" s="3">
        <f t="shared" si="69"/>
        <v>138.92592970233409</v>
      </c>
      <c r="G241" s="3"/>
      <c r="H241" s="2"/>
      <c r="I241">
        <f t="shared" si="74"/>
        <v>0.32948889421787736</v>
      </c>
      <c r="J241" s="3">
        <f t="shared" si="70"/>
        <v>132.47053634869349</v>
      </c>
      <c r="K241" s="2"/>
      <c r="L241">
        <f t="shared" si="75"/>
        <v>0.32948889421787736</v>
      </c>
      <c r="M241" s="3">
        <f t="shared" si="71"/>
        <v>132.47053634869349</v>
      </c>
      <c r="N241" s="2"/>
      <c r="O241">
        <f t="shared" si="76"/>
        <v>0.32948889421787736</v>
      </c>
      <c r="P241" s="4">
        <f t="shared" si="72"/>
        <v>132.78708862204849</v>
      </c>
      <c r="Q241" s="4"/>
    </row>
    <row r="242" spans="4:17" x14ac:dyDescent="0.25">
      <c r="E242">
        <f t="shared" si="73"/>
        <v>0.32948889421787736</v>
      </c>
      <c r="F242" s="3">
        <f t="shared" si="69"/>
        <v>142.92592970233409</v>
      </c>
      <c r="G242" s="3"/>
      <c r="H242" s="2"/>
      <c r="I242">
        <f t="shared" si="74"/>
        <v>0.32948889421787736</v>
      </c>
      <c r="J242" s="3">
        <f t="shared" si="70"/>
        <v>136.47053634869349</v>
      </c>
      <c r="K242" s="2"/>
      <c r="L242">
        <f t="shared" si="75"/>
        <v>0.32948889421787736</v>
      </c>
      <c r="M242" s="3">
        <f t="shared" si="71"/>
        <v>136.47053634869349</v>
      </c>
      <c r="N242" s="2"/>
      <c r="O242">
        <f t="shared" si="76"/>
        <v>0.32948889421787736</v>
      </c>
      <c r="P242" s="4">
        <f t="shared" si="72"/>
        <v>136.78708862204849</v>
      </c>
      <c r="Q242" s="4"/>
    </row>
    <row r="243" spans="4:17" x14ac:dyDescent="0.25">
      <c r="E243">
        <f t="shared" si="73"/>
        <v>0.65897778843575472</v>
      </c>
      <c r="F243" s="3">
        <f t="shared" si="69"/>
        <v>137.89791228267336</v>
      </c>
      <c r="G243" s="3"/>
      <c r="H243" s="2"/>
      <c r="I243">
        <f t="shared" si="74"/>
        <v>0.65897778843575472</v>
      </c>
      <c r="J243" s="3">
        <f t="shared" si="70"/>
        <v>126.2882923224937</v>
      </c>
      <c r="K243" s="2"/>
      <c r="L243">
        <f t="shared" si="75"/>
        <v>0.65897778843575472</v>
      </c>
      <c r="M243" s="3">
        <f t="shared" si="71"/>
        <v>126.2882923224937</v>
      </c>
      <c r="N243" s="2"/>
      <c r="O243">
        <f t="shared" si="76"/>
        <v>0.65897778843575472</v>
      </c>
      <c r="P243" s="4">
        <f t="shared" si="72"/>
        <v>127.40330917035453</v>
      </c>
      <c r="Q243" s="4"/>
    </row>
    <row r="244" spans="4:17" x14ac:dyDescent="0.25">
      <c r="E244">
        <f t="shared" si="73"/>
        <v>0.65897778843575472</v>
      </c>
      <c r="F244" s="3">
        <f t="shared" si="69"/>
        <v>452.89791228267336</v>
      </c>
      <c r="G244" s="3"/>
      <c r="H244" s="2"/>
      <c r="I244">
        <f t="shared" si="74"/>
        <v>0.65897778843575472</v>
      </c>
      <c r="J244" s="3">
        <f t="shared" si="70"/>
        <v>441.2882923224937</v>
      </c>
      <c r="K244" s="2"/>
      <c r="L244">
        <f t="shared" si="75"/>
        <v>0.65897778843575472</v>
      </c>
      <c r="M244" s="3">
        <f t="shared" si="71"/>
        <v>441.2882923224937</v>
      </c>
      <c r="N244" s="2"/>
      <c r="O244">
        <f t="shared" si="76"/>
        <v>0.65897778843575472</v>
      </c>
      <c r="P244" s="4">
        <f t="shared" si="72"/>
        <v>442.40330917035453</v>
      </c>
      <c r="Q244" s="4"/>
    </row>
    <row r="245" spans="4:17" x14ac:dyDescent="0.25">
      <c r="E245">
        <f t="shared" si="73"/>
        <v>0.65897778843575472</v>
      </c>
      <c r="F245" s="3">
        <f t="shared" si="69"/>
        <v>69.89791228267336</v>
      </c>
      <c r="G245" s="3"/>
      <c r="H245" s="2"/>
      <c r="I245">
        <f t="shared" si="74"/>
        <v>0.65897778843575472</v>
      </c>
      <c r="J245" s="3">
        <f t="shared" si="70"/>
        <v>58.288292322493703</v>
      </c>
      <c r="K245" s="2"/>
      <c r="L245">
        <f t="shared" si="75"/>
        <v>0.65897778843575472</v>
      </c>
      <c r="M245" s="3">
        <f t="shared" si="71"/>
        <v>58.288292322493703</v>
      </c>
      <c r="N245" s="2"/>
      <c r="O245">
        <f t="shared" si="76"/>
        <v>0.65897778843575472</v>
      </c>
      <c r="P245" s="4">
        <f t="shared" si="72"/>
        <v>59.403309170354532</v>
      </c>
      <c r="Q245" s="4"/>
    </row>
    <row r="246" spans="4:17" x14ac:dyDescent="0.25">
      <c r="E246">
        <f t="shared" si="73"/>
        <v>0.65897778843575472</v>
      </c>
      <c r="F246" s="3">
        <f t="shared" si="69"/>
        <v>405.89791228267336</v>
      </c>
      <c r="G246" s="3"/>
      <c r="H246" s="2"/>
      <c r="I246">
        <f t="shared" si="74"/>
        <v>0.65897778843575472</v>
      </c>
      <c r="J246" s="3">
        <f t="shared" si="70"/>
        <v>394.2882923224937</v>
      </c>
      <c r="K246" s="2"/>
      <c r="L246">
        <f t="shared" si="75"/>
        <v>0.65897778843575472</v>
      </c>
      <c r="M246" s="3">
        <f t="shared" si="71"/>
        <v>394.2882923224937</v>
      </c>
      <c r="N246" s="2"/>
      <c r="O246">
        <f t="shared" si="76"/>
        <v>0.65897778843575472</v>
      </c>
      <c r="P246" s="4">
        <f t="shared" si="72"/>
        <v>395.40330917035453</v>
      </c>
      <c r="Q246" s="4"/>
    </row>
    <row r="247" spans="4:17" x14ac:dyDescent="0.25">
      <c r="E247">
        <f t="shared" si="73"/>
        <v>0.65897778843575472</v>
      </c>
      <c r="F247" s="3">
        <f t="shared" si="69"/>
        <v>408.89791228267336</v>
      </c>
      <c r="G247" s="3"/>
      <c r="H247" s="2"/>
      <c r="I247">
        <f t="shared" si="74"/>
        <v>0.65897778843575472</v>
      </c>
      <c r="J247" s="3">
        <f t="shared" si="70"/>
        <v>397.2882923224937</v>
      </c>
      <c r="K247" s="2"/>
      <c r="L247">
        <f t="shared" si="75"/>
        <v>0.65897778843575472</v>
      </c>
      <c r="M247" s="3">
        <f t="shared" si="71"/>
        <v>397.2882923224937</v>
      </c>
      <c r="N247" s="2"/>
      <c r="O247">
        <f t="shared" si="76"/>
        <v>0.65897778843575472</v>
      </c>
      <c r="P247" s="4">
        <f t="shared" si="72"/>
        <v>398.40330917035453</v>
      </c>
      <c r="Q247" s="4"/>
    </row>
    <row r="248" spans="4:17" x14ac:dyDescent="0.25">
      <c r="E248">
        <f t="shared" si="73"/>
        <v>1.3179555768715094</v>
      </c>
      <c r="F248" s="3">
        <f t="shared" si="69"/>
        <v>141.94605076449341</v>
      </c>
      <c r="G248" s="3"/>
      <c r="H248" s="2"/>
      <c r="I248">
        <f t="shared" si="74"/>
        <v>1.3179555768715094</v>
      </c>
      <c r="J248" s="3">
        <f t="shared" si="70"/>
        <v>19.625966979020404</v>
      </c>
      <c r="K248" s="2"/>
      <c r="L248">
        <f t="shared" si="75"/>
        <v>1.3179555768715094</v>
      </c>
      <c r="M248" s="3">
        <f t="shared" si="71"/>
        <v>19.625966979020404</v>
      </c>
      <c r="N248" s="2"/>
      <c r="O248">
        <f t="shared" si="76"/>
        <v>1.3179555768715094</v>
      </c>
      <c r="P248" s="4">
        <f t="shared" si="72"/>
        <v>38.816393701232926</v>
      </c>
      <c r="Q248" s="4"/>
    </row>
    <row r="249" spans="4:17" x14ac:dyDescent="0.25">
      <c r="E249">
        <f t="shared" si="73"/>
        <v>1.3179555768715094</v>
      </c>
      <c r="F249" s="3">
        <f t="shared" si="69"/>
        <v>201.94605076449341</v>
      </c>
      <c r="G249" s="3"/>
      <c r="H249" s="2"/>
      <c r="I249">
        <f t="shared" si="74"/>
        <v>1.3179555768715094</v>
      </c>
      <c r="J249" s="3">
        <f t="shared" si="70"/>
        <v>79.625966979020404</v>
      </c>
      <c r="K249" s="2"/>
      <c r="L249">
        <f t="shared" si="75"/>
        <v>1.3179555768715094</v>
      </c>
      <c r="M249" s="3">
        <f t="shared" si="71"/>
        <v>79.625966979020404</v>
      </c>
      <c r="N249" s="2"/>
      <c r="O249">
        <f t="shared" si="76"/>
        <v>1.3179555768715094</v>
      </c>
      <c r="P249" s="4">
        <f t="shared" si="72"/>
        <v>98.816393701232926</v>
      </c>
      <c r="Q249" s="4"/>
    </row>
    <row r="250" spans="4:17" x14ac:dyDescent="0.25">
      <c r="E250">
        <f t="shared" si="73"/>
        <v>1.3179555768715094</v>
      </c>
      <c r="F250" s="3">
        <f t="shared" si="69"/>
        <v>241.94605076449341</v>
      </c>
      <c r="G250" s="3"/>
      <c r="H250" s="2"/>
      <c r="I250">
        <f t="shared" si="74"/>
        <v>1.3179555768715094</v>
      </c>
      <c r="J250" s="3">
        <f t="shared" si="70"/>
        <v>119.6259669790204</v>
      </c>
      <c r="K250" s="2"/>
      <c r="L250">
        <f t="shared" si="75"/>
        <v>1.3179555768715094</v>
      </c>
      <c r="M250" s="3">
        <f t="shared" si="71"/>
        <v>119.6259669790204</v>
      </c>
      <c r="N250" s="2"/>
      <c r="O250">
        <f t="shared" si="76"/>
        <v>1.3179555768715094</v>
      </c>
      <c r="P250" s="4">
        <f t="shared" si="72"/>
        <v>138.81639370123293</v>
      </c>
      <c r="Q250" s="4"/>
    </row>
    <row r="251" spans="4:17" x14ac:dyDescent="0.25">
      <c r="E251">
        <f t="shared" si="73"/>
        <v>1.3179555768715094</v>
      </c>
      <c r="F251" s="3">
        <f t="shared" si="69"/>
        <v>41.946050764493407</v>
      </c>
      <c r="G251" s="3"/>
      <c r="H251" s="2"/>
      <c r="I251">
        <f t="shared" si="74"/>
        <v>1.3179555768715094</v>
      </c>
      <c r="J251" s="3">
        <f t="shared" si="70"/>
        <v>-80.374033020979596</v>
      </c>
      <c r="K251" s="2"/>
      <c r="L251">
        <f t="shared" si="75"/>
        <v>1.3179555768715094</v>
      </c>
      <c r="M251" s="3">
        <f t="shared" si="71"/>
        <v>-80.374033020979596</v>
      </c>
      <c r="N251" s="2"/>
      <c r="O251">
        <f t="shared" si="76"/>
        <v>1.3179555768715094</v>
      </c>
      <c r="P251" s="4">
        <f t="shared" si="72"/>
        <v>-61.183606298767074</v>
      </c>
      <c r="Q251" s="4"/>
    </row>
    <row r="252" spans="4:17" x14ac:dyDescent="0.25">
      <c r="E252">
        <f t="shared" si="73"/>
        <v>1.3179555768715094</v>
      </c>
      <c r="F252" s="3">
        <f t="shared" si="69"/>
        <v>41.946050764493407</v>
      </c>
      <c r="G252" s="3"/>
      <c r="H252" s="2"/>
      <c r="I252">
        <f t="shared" si="74"/>
        <v>1.3179555768715094</v>
      </c>
      <c r="J252" s="3">
        <f t="shared" si="70"/>
        <v>-80.374033020979596</v>
      </c>
      <c r="K252" s="2"/>
      <c r="L252">
        <f t="shared" si="75"/>
        <v>1.3179555768715094</v>
      </c>
      <c r="M252" s="3">
        <f t="shared" si="71"/>
        <v>-80.374033020979596</v>
      </c>
      <c r="N252" s="2"/>
      <c r="O252">
        <f t="shared" si="76"/>
        <v>1.3179555768715094</v>
      </c>
      <c r="P252" s="4">
        <f t="shared" si="72"/>
        <v>-61.183606298767074</v>
      </c>
      <c r="Q252" s="4"/>
    </row>
    <row r="253" spans="4:17" x14ac:dyDescent="0.25">
      <c r="E253">
        <f t="shared" si="73"/>
        <v>0.20545000399674132</v>
      </c>
      <c r="F253" s="3">
        <f t="shared" si="69"/>
        <v>87.944445494863203</v>
      </c>
      <c r="G253" s="3"/>
      <c r="H253" s="2"/>
      <c r="I253">
        <f t="shared" si="74"/>
        <v>0.20545000399674132</v>
      </c>
      <c r="J253" s="3">
        <f t="shared" si="70"/>
        <v>87.426058461346884</v>
      </c>
      <c r="K253" s="2"/>
      <c r="L253">
        <f t="shared" si="75"/>
        <v>0.20545000399674132</v>
      </c>
      <c r="M253" s="3">
        <f t="shared" si="71"/>
        <v>87.426058461346884</v>
      </c>
      <c r="N253" s="2"/>
      <c r="O253">
        <f t="shared" si="76"/>
        <v>0.20545000399674132</v>
      </c>
      <c r="P253" s="4">
        <f t="shared" si="72"/>
        <v>87.44219139537131</v>
      </c>
      <c r="Q253" s="4"/>
    </row>
    <row r="254" spans="4:17" x14ac:dyDescent="0.25">
      <c r="E254">
        <f t="shared" si="73"/>
        <v>0.20545000399674132</v>
      </c>
      <c r="F254" s="3">
        <f t="shared" si="69"/>
        <v>63.944445494863203</v>
      </c>
      <c r="G254" s="3"/>
      <c r="H254" s="2"/>
      <c r="I254">
        <f t="shared" si="74"/>
        <v>0.20545000399674132</v>
      </c>
      <c r="J254" s="3">
        <f t="shared" si="70"/>
        <v>63.426058461346884</v>
      </c>
      <c r="K254" s="2"/>
      <c r="L254">
        <f t="shared" si="75"/>
        <v>0.20545000399674132</v>
      </c>
      <c r="M254" s="3">
        <f t="shared" si="71"/>
        <v>63.426058461346884</v>
      </c>
      <c r="N254" s="2"/>
      <c r="O254">
        <f t="shared" si="76"/>
        <v>0.20545000399674132</v>
      </c>
      <c r="P254" s="4">
        <f t="shared" si="72"/>
        <v>63.44219139537131</v>
      </c>
      <c r="Q254" s="4"/>
    </row>
    <row r="255" spans="4:17" x14ac:dyDescent="0.25">
      <c r="E255">
        <f t="shared" si="73"/>
        <v>0.20545000399674132</v>
      </c>
      <c r="F255" s="3">
        <f t="shared" si="69"/>
        <v>-142.0555545051368</v>
      </c>
      <c r="G255" s="3"/>
      <c r="H255" s="2"/>
      <c r="I255">
        <f t="shared" si="74"/>
        <v>0.20545000399674132</v>
      </c>
      <c r="J255" s="3">
        <f t="shared" si="70"/>
        <v>-142.57394153865312</v>
      </c>
      <c r="K255" s="2"/>
      <c r="L255">
        <f t="shared" si="75"/>
        <v>0.20545000399674132</v>
      </c>
      <c r="M255" s="3">
        <f t="shared" si="71"/>
        <v>-142.57394153865312</v>
      </c>
      <c r="N255" s="2"/>
      <c r="O255">
        <f t="shared" si="76"/>
        <v>0.20545000399674132</v>
      </c>
      <c r="P255" s="4">
        <f t="shared" si="72"/>
        <v>-142.55780860462869</v>
      </c>
      <c r="Q255" s="4"/>
    </row>
    <row r="256" spans="4:17" x14ac:dyDescent="0.25">
      <c r="E256">
        <f t="shared" si="73"/>
        <v>0.20545000399674132</v>
      </c>
      <c r="F256" s="3">
        <f t="shared" si="69"/>
        <v>99.944445494863203</v>
      </c>
      <c r="G256" s="3"/>
      <c r="H256" s="2"/>
      <c r="I256">
        <f t="shared" si="74"/>
        <v>0.20545000399674132</v>
      </c>
      <c r="J256" s="3">
        <f t="shared" si="70"/>
        <v>99.426058461346884</v>
      </c>
      <c r="K256" s="2"/>
      <c r="L256">
        <f t="shared" si="75"/>
        <v>0.20545000399674132</v>
      </c>
      <c r="M256" s="3">
        <f t="shared" si="71"/>
        <v>99.426058461346884</v>
      </c>
      <c r="N256" s="2"/>
      <c r="O256">
        <f t="shared" si="76"/>
        <v>0.20545000399674132</v>
      </c>
      <c r="P256" s="4">
        <f t="shared" si="72"/>
        <v>99.44219139537131</v>
      </c>
      <c r="Q256" s="4"/>
    </row>
    <row r="257" spans="5:17" x14ac:dyDescent="0.25">
      <c r="E257">
        <f t="shared" si="73"/>
        <v>0.20545000399674132</v>
      </c>
      <c r="F257" s="3">
        <f t="shared" si="69"/>
        <v>-1.0555545051367972</v>
      </c>
      <c r="G257" s="3"/>
      <c r="H257" s="2"/>
      <c r="I257">
        <f t="shared" si="74"/>
        <v>0.20545000399674132</v>
      </c>
      <c r="J257" s="3">
        <f t="shared" si="70"/>
        <v>-1.5739415386531164</v>
      </c>
      <c r="K257" s="2"/>
      <c r="L257">
        <f t="shared" si="75"/>
        <v>0.20545000399674132</v>
      </c>
      <c r="M257" s="3">
        <f t="shared" si="71"/>
        <v>-1.5739415386531164</v>
      </c>
      <c r="N257" s="2"/>
      <c r="O257">
        <f t="shared" si="76"/>
        <v>0.20545000399674132</v>
      </c>
      <c r="P257" s="4">
        <f t="shared" si="72"/>
        <v>-1.5578086046286899</v>
      </c>
      <c r="Q257" s="4"/>
    </row>
    <row r="258" spans="5:17" x14ac:dyDescent="0.25">
      <c r="E258">
        <f t="shared" si="73"/>
        <v>0.41090000799348264</v>
      </c>
      <c r="F258" s="3">
        <f t="shared" si="69"/>
        <v>77.191123577329336</v>
      </c>
      <c r="G258" s="3"/>
      <c r="H258" s="2"/>
      <c r="I258">
        <f t="shared" si="74"/>
        <v>0.41090000799348264</v>
      </c>
      <c r="J258" s="3">
        <f t="shared" si="70"/>
        <v>76.254055309868136</v>
      </c>
      <c r="K258" s="2"/>
      <c r="L258">
        <f t="shared" si="75"/>
        <v>0.41090000799348264</v>
      </c>
      <c r="M258" s="3">
        <f t="shared" si="71"/>
        <v>76.254055309868136</v>
      </c>
      <c r="N258" s="2"/>
      <c r="O258">
        <f t="shared" si="76"/>
        <v>0.41090000799348264</v>
      </c>
      <c r="P258" s="4">
        <f t="shared" si="72"/>
        <v>76.31221931954974</v>
      </c>
      <c r="Q258" s="4"/>
    </row>
    <row r="259" spans="5:17" x14ac:dyDescent="0.25">
      <c r="E259">
        <f t="shared" si="73"/>
        <v>0.41090000799348264</v>
      </c>
      <c r="F259" s="3">
        <f t="shared" si="69"/>
        <v>7.1911235773293356</v>
      </c>
      <c r="G259" s="3"/>
      <c r="H259" s="2"/>
      <c r="I259">
        <f t="shared" si="74"/>
        <v>0.41090000799348264</v>
      </c>
      <c r="J259" s="3">
        <f t="shared" si="70"/>
        <v>6.2540553098681357</v>
      </c>
      <c r="K259" s="2"/>
      <c r="L259">
        <f t="shared" si="75"/>
        <v>0.41090000799348264</v>
      </c>
      <c r="M259" s="3">
        <f t="shared" si="71"/>
        <v>6.2540553098681357</v>
      </c>
      <c r="N259" s="2"/>
      <c r="O259">
        <f t="shared" si="76"/>
        <v>0.41090000799348264</v>
      </c>
      <c r="P259" s="4">
        <f t="shared" si="72"/>
        <v>6.3122193195497402</v>
      </c>
      <c r="Q259" s="4"/>
    </row>
    <row r="260" spans="5:17" x14ac:dyDescent="0.25">
      <c r="E260">
        <f t="shared" si="73"/>
        <v>0.41090000799348264</v>
      </c>
      <c r="F260" s="3">
        <f t="shared" ref="F260:F291" si="77">C168-E168</f>
        <v>70.191123577329336</v>
      </c>
      <c r="G260" s="3"/>
      <c r="H260" s="2"/>
      <c r="I260">
        <f t="shared" si="74"/>
        <v>0.41090000799348264</v>
      </c>
      <c r="J260" s="3">
        <f t="shared" ref="J260:J291" si="78">C168-I168</f>
        <v>69.254055309868136</v>
      </c>
      <c r="K260" s="2"/>
      <c r="L260">
        <f t="shared" si="75"/>
        <v>0.41090000799348264</v>
      </c>
      <c r="M260" s="3">
        <f t="shared" ref="M260:M291" si="79">C168-L168</f>
        <v>69.254055309868136</v>
      </c>
      <c r="N260" s="2"/>
      <c r="O260">
        <f t="shared" si="76"/>
        <v>0.41090000799348264</v>
      </c>
      <c r="P260" s="4">
        <f t="shared" ref="P260:P291" si="80">C168-O168</f>
        <v>69.31221931954974</v>
      </c>
      <c r="Q260" s="4"/>
    </row>
    <row r="261" spans="5:17" x14ac:dyDescent="0.25">
      <c r="E261">
        <f t="shared" si="73"/>
        <v>0.41090000799348264</v>
      </c>
      <c r="F261" s="3">
        <f t="shared" si="77"/>
        <v>112.19112357732934</v>
      </c>
      <c r="G261" s="3"/>
      <c r="H261" s="2"/>
      <c r="I261">
        <f t="shared" si="74"/>
        <v>0.41090000799348264</v>
      </c>
      <c r="J261" s="3">
        <f t="shared" si="78"/>
        <v>111.25405530986814</v>
      </c>
      <c r="K261" s="2"/>
      <c r="L261">
        <f t="shared" si="75"/>
        <v>0.41090000799348264</v>
      </c>
      <c r="M261" s="3">
        <f t="shared" si="79"/>
        <v>111.25405530986814</v>
      </c>
      <c r="N261" s="2"/>
      <c r="O261">
        <f t="shared" si="76"/>
        <v>0.41090000799348264</v>
      </c>
      <c r="P261" s="4">
        <f t="shared" si="80"/>
        <v>111.31221931954974</v>
      </c>
      <c r="Q261" s="4"/>
    </row>
    <row r="262" spans="5:17" x14ac:dyDescent="0.25">
      <c r="E262">
        <f t="shared" si="73"/>
        <v>0.41090000799348264</v>
      </c>
      <c r="F262" s="3">
        <f t="shared" si="77"/>
        <v>3.1911235773293356</v>
      </c>
      <c r="G262" s="3"/>
      <c r="H262" s="2"/>
      <c r="I262">
        <f t="shared" si="74"/>
        <v>0.41090000799348264</v>
      </c>
      <c r="J262" s="3">
        <f t="shared" si="78"/>
        <v>2.2540553098681357</v>
      </c>
      <c r="K262" s="2"/>
      <c r="L262">
        <f t="shared" si="75"/>
        <v>0.41090000799348264</v>
      </c>
      <c r="M262" s="3">
        <f t="shared" si="79"/>
        <v>2.2540553098681357</v>
      </c>
      <c r="N262" s="2"/>
      <c r="O262">
        <f t="shared" si="76"/>
        <v>0.41090000799348264</v>
      </c>
      <c r="P262" s="4">
        <f t="shared" si="80"/>
        <v>2.3122193195497402</v>
      </c>
      <c r="Q262" s="4"/>
    </row>
    <row r="263" spans="5:17" x14ac:dyDescent="0.25">
      <c r="E263">
        <f t="shared" si="73"/>
        <v>0.82180001598696528</v>
      </c>
      <c r="F263" s="3">
        <f t="shared" si="77"/>
        <v>-71.340087601226969</v>
      </c>
      <c r="G263" s="3"/>
      <c r="H263" s="2"/>
      <c r="I263">
        <f t="shared" si="74"/>
        <v>0.82180001598696528</v>
      </c>
      <c r="J263" s="3">
        <f t="shared" si="78"/>
        <v>-75.697234741677448</v>
      </c>
      <c r="K263" s="2"/>
      <c r="L263">
        <f t="shared" si="75"/>
        <v>0.82180001598696528</v>
      </c>
      <c r="M263" s="3">
        <f t="shared" si="79"/>
        <v>-75.697234741677448</v>
      </c>
      <c r="N263" s="2"/>
      <c r="O263">
        <f t="shared" si="76"/>
        <v>0.82180001598696528</v>
      </c>
      <c r="P263" s="4">
        <f t="shared" si="80"/>
        <v>-75.166373378395292</v>
      </c>
      <c r="Q263" s="4"/>
    </row>
    <row r="264" spans="5:17" x14ac:dyDescent="0.25">
      <c r="E264">
        <f t="shared" si="73"/>
        <v>0.82180001598696528</v>
      </c>
      <c r="F264" s="3">
        <f t="shared" si="77"/>
        <v>-120.34008760122697</v>
      </c>
      <c r="G264" s="3"/>
      <c r="H264" s="2"/>
      <c r="I264">
        <f t="shared" si="74"/>
        <v>0.82180001598696528</v>
      </c>
      <c r="J264" s="3">
        <f t="shared" si="78"/>
        <v>-124.69723474167745</v>
      </c>
      <c r="K264" s="2"/>
      <c r="L264">
        <f t="shared" si="75"/>
        <v>0.82180001598696528</v>
      </c>
      <c r="M264" s="3">
        <f t="shared" si="79"/>
        <v>-124.69723474167745</v>
      </c>
      <c r="N264" s="2"/>
      <c r="O264">
        <f t="shared" si="76"/>
        <v>0.82180001598696528</v>
      </c>
      <c r="P264" s="4">
        <f t="shared" si="80"/>
        <v>-124.16637337839529</v>
      </c>
      <c r="Q264" s="4"/>
    </row>
    <row r="265" spans="5:17" x14ac:dyDescent="0.25">
      <c r="E265">
        <f t="shared" si="73"/>
        <v>0.82180001598696528</v>
      </c>
      <c r="F265" s="3">
        <f t="shared" si="77"/>
        <v>-217.34008760122697</v>
      </c>
      <c r="G265" s="3"/>
      <c r="H265" s="2"/>
      <c r="I265">
        <f t="shared" si="74"/>
        <v>0.82180001598696528</v>
      </c>
      <c r="J265" s="3">
        <f t="shared" si="78"/>
        <v>-221.69723474167745</v>
      </c>
      <c r="K265" s="2"/>
      <c r="L265">
        <f t="shared" si="75"/>
        <v>0.82180001598696528</v>
      </c>
      <c r="M265" s="3">
        <f t="shared" si="79"/>
        <v>-221.69723474167745</v>
      </c>
      <c r="N265" s="2"/>
      <c r="O265">
        <f t="shared" si="76"/>
        <v>0.82180001598696528</v>
      </c>
      <c r="P265" s="4">
        <f t="shared" si="80"/>
        <v>-221.16637337839529</v>
      </c>
      <c r="Q265" s="4"/>
    </row>
    <row r="266" spans="5:17" x14ac:dyDescent="0.25">
      <c r="E266">
        <f t="shared" si="73"/>
        <v>0.82180001598696528</v>
      </c>
      <c r="F266" s="3">
        <f t="shared" si="77"/>
        <v>-194.34008760122697</v>
      </c>
      <c r="G266" s="3"/>
      <c r="H266" s="2"/>
      <c r="I266">
        <f t="shared" si="74"/>
        <v>0.82180001598696528</v>
      </c>
      <c r="J266" s="3">
        <f t="shared" si="78"/>
        <v>-198.69723474167745</v>
      </c>
      <c r="K266" s="2"/>
      <c r="L266">
        <f t="shared" si="75"/>
        <v>0.82180001598696528</v>
      </c>
      <c r="M266" s="3">
        <f t="shared" si="79"/>
        <v>-198.69723474167745</v>
      </c>
      <c r="N266" s="2"/>
      <c r="O266">
        <f t="shared" si="76"/>
        <v>0.82180001598696528</v>
      </c>
      <c r="P266" s="4">
        <f t="shared" si="80"/>
        <v>-198.16637337839529</v>
      </c>
      <c r="Q266" s="4"/>
    </row>
    <row r="267" spans="5:17" x14ac:dyDescent="0.25">
      <c r="E267">
        <f t="shared" si="73"/>
        <v>0.82180001598696528</v>
      </c>
      <c r="F267" s="3">
        <f t="shared" si="77"/>
        <v>-197.34008760122697</v>
      </c>
      <c r="G267" s="3"/>
      <c r="H267" s="2"/>
      <c r="I267">
        <f t="shared" si="74"/>
        <v>0.82180001598696528</v>
      </c>
      <c r="J267" s="3">
        <f t="shared" si="78"/>
        <v>-201.69723474167745</v>
      </c>
      <c r="K267" s="2"/>
      <c r="L267">
        <f t="shared" si="75"/>
        <v>0.82180001598696528</v>
      </c>
      <c r="M267" s="3">
        <f t="shared" si="79"/>
        <v>-201.69723474167745</v>
      </c>
      <c r="N267" s="2"/>
      <c r="O267">
        <f t="shared" si="76"/>
        <v>0.82180001598696528</v>
      </c>
      <c r="P267" s="4">
        <f t="shared" si="80"/>
        <v>-201.16637337839529</v>
      </c>
      <c r="Q267" s="4"/>
    </row>
    <row r="268" spans="5:17" x14ac:dyDescent="0.25">
      <c r="E268">
        <f t="shared" si="73"/>
        <v>1.6436000319739306</v>
      </c>
      <c r="F268" s="3">
        <f t="shared" si="77"/>
        <v>3.9598537853959108</v>
      </c>
      <c r="G268" s="3"/>
      <c r="H268" s="2"/>
      <c r="I268">
        <f t="shared" si="74"/>
        <v>1.6436000319739306</v>
      </c>
      <c r="J268" s="3">
        <f t="shared" si="78"/>
        <v>3.9481260408674821</v>
      </c>
      <c r="K268" s="2"/>
      <c r="L268">
        <f t="shared" si="75"/>
        <v>1.6436000319739306</v>
      </c>
      <c r="M268" s="3">
        <f t="shared" si="79"/>
        <v>3.9481260408674821</v>
      </c>
      <c r="N268" s="2"/>
      <c r="O268">
        <f t="shared" si="76"/>
        <v>1.6436000319739306</v>
      </c>
      <c r="P268" s="4">
        <f t="shared" si="80"/>
        <v>3.9513446367965201</v>
      </c>
      <c r="Q268" s="4"/>
    </row>
    <row r="269" spans="5:17" x14ac:dyDescent="0.25">
      <c r="E269">
        <f t="shared" si="73"/>
        <v>1.6436000319739306</v>
      </c>
      <c r="F269" s="3">
        <f t="shared" si="77"/>
        <v>84.959853785395907</v>
      </c>
      <c r="G269" s="3"/>
      <c r="H269" s="2"/>
      <c r="I269">
        <f t="shared" si="74"/>
        <v>1.6436000319739306</v>
      </c>
      <c r="J269" s="3">
        <f t="shared" si="78"/>
        <v>84.948126040867479</v>
      </c>
      <c r="K269" s="2"/>
      <c r="L269">
        <f t="shared" si="75"/>
        <v>1.6436000319739306</v>
      </c>
      <c r="M269" s="3">
        <f t="shared" si="79"/>
        <v>84.948126040867479</v>
      </c>
      <c r="N269" s="2"/>
      <c r="O269">
        <f t="shared" si="76"/>
        <v>1.6436000319739306</v>
      </c>
      <c r="P269" s="4">
        <f t="shared" si="80"/>
        <v>84.95134463679652</v>
      </c>
      <c r="Q269" s="4"/>
    </row>
    <row r="270" spans="5:17" x14ac:dyDescent="0.25">
      <c r="E270">
        <f t="shared" si="73"/>
        <v>1.6436000319739306</v>
      </c>
      <c r="F270" s="3">
        <f t="shared" si="77"/>
        <v>2.9598537853959108</v>
      </c>
      <c r="G270" s="3"/>
      <c r="H270" s="2"/>
      <c r="I270">
        <f t="shared" si="74"/>
        <v>1.6436000319739306</v>
      </c>
      <c r="J270" s="3">
        <f t="shared" si="78"/>
        <v>2.9481260408674821</v>
      </c>
      <c r="K270" s="2"/>
      <c r="L270">
        <f t="shared" si="75"/>
        <v>1.6436000319739306</v>
      </c>
      <c r="M270" s="3">
        <f t="shared" si="79"/>
        <v>2.9481260408674821</v>
      </c>
      <c r="N270" s="2"/>
      <c r="O270">
        <f t="shared" si="76"/>
        <v>1.6436000319739306</v>
      </c>
      <c r="P270" s="4">
        <f t="shared" si="80"/>
        <v>2.9513446367965201</v>
      </c>
      <c r="Q270" s="4"/>
    </row>
    <row r="271" spans="5:17" x14ac:dyDescent="0.25">
      <c r="E271">
        <f t="shared" si="73"/>
        <v>1.6436000319739306</v>
      </c>
      <c r="F271" s="3">
        <f t="shared" si="77"/>
        <v>21.959853785395911</v>
      </c>
      <c r="G271" s="3"/>
      <c r="H271" s="2"/>
      <c r="I271">
        <f t="shared" si="74"/>
        <v>1.6436000319739306</v>
      </c>
      <c r="J271" s="3">
        <f t="shared" si="78"/>
        <v>21.948126040867482</v>
      </c>
      <c r="K271" s="2"/>
      <c r="L271">
        <f t="shared" si="75"/>
        <v>1.6436000319739306</v>
      </c>
      <c r="M271" s="3">
        <f t="shared" si="79"/>
        <v>21.948126040867482</v>
      </c>
      <c r="N271" s="2"/>
      <c r="O271">
        <f t="shared" si="76"/>
        <v>1.6436000319739306</v>
      </c>
      <c r="P271" s="4">
        <f t="shared" si="80"/>
        <v>21.95134463679652</v>
      </c>
      <c r="Q271" s="4"/>
    </row>
    <row r="272" spans="5:17" x14ac:dyDescent="0.25">
      <c r="E272">
        <f t="shared" si="73"/>
        <v>1.6436000319739306</v>
      </c>
      <c r="F272" s="3">
        <f t="shared" si="77"/>
        <v>54.959853785395907</v>
      </c>
      <c r="G272" s="3"/>
      <c r="H272" s="2"/>
      <c r="I272">
        <f t="shared" si="74"/>
        <v>1.6436000319739306</v>
      </c>
      <c r="J272" s="3">
        <f t="shared" si="78"/>
        <v>54.948126040867486</v>
      </c>
      <c r="K272" s="2"/>
      <c r="L272">
        <f t="shared" si="75"/>
        <v>1.6436000319739306</v>
      </c>
      <c r="M272" s="3">
        <f t="shared" si="79"/>
        <v>54.948126040867486</v>
      </c>
      <c r="N272" s="2"/>
      <c r="O272">
        <f t="shared" si="76"/>
        <v>1.6436000319739306</v>
      </c>
      <c r="P272" s="4">
        <f t="shared" si="80"/>
        <v>54.95134463679652</v>
      </c>
      <c r="Q272" s="4"/>
    </row>
    <row r="273" spans="5:17" x14ac:dyDescent="0.25">
      <c r="E273">
        <f t="shared" si="73"/>
        <v>3.2872000639478611</v>
      </c>
      <c r="F273" s="3">
        <f t="shared" si="77"/>
        <v>-1.9148542381800857E-8</v>
      </c>
      <c r="G273" s="3"/>
      <c r="H273" s="2"/>
      <c r="I273">
        <f t="shared" si="74"/>
        <v>3.2872000639478611</v>
      </c>
      <c r="J273" s="3">
        <f t="shared" si="78"/>
        <v>-2.4742228361457365E-8</v>
      </c>
      <c r="K273" s="2"/>
      <c r="L273">
        <f t="shared" si="75"/>
        <v>3.2872000639478611</v>
      </c>
      <c r="M273" s="3">
        <f t="shared" si="79"/>
        <v>-2.4742228361457365E-8</v>
      </c>
      <c r="N273" s="2"/>
      <c r="O273">
        <f t="shared" si="76"/>
        <v>3.2872000639478611</v>
      </c>
      <c r="P273" s="4">
        <f t="shared" si="80"/>
        <v>-2.176713437682974E-8</v>
      </c>
      <c r="Q273" s="4"/>
    </row>
    <row r="274" spans="5:17" x14ac:dyDescent="0.25">
      <c r="E274">
        <f t="shared" si="73"/>
        <v>3.2872000639478611</v>
      </c>
      <c r="F274" s="3">
        <f t="shared" si="77"/>
        <v>-1.9148542381800857E-8</v>
      </c>
      <c r="G274" s="3"/>
      <c r="H274" s="2"/>
      <c r="I274">
        <f t="shared" si="74"/>
        <v>3.2872000639478611</v>
      </c>
      <c r="J274" s="3">
        <f t="shared" si="78"/>
        <v>-2.4742228361457365E-8</v>
      </c>
      <c r="K274" s="2"/>
      <c r="L274">
        <f t="shared" si="75"/>
        <v>3.2872000639478611</v>
      </c>
      <c r="M274" s="3">
        <f t="shared" si="79"/>
        <v>-2.4742228361457365E-8</v>
      </c>
      <c r="N274" s="2"/>
      <c r="O274">
        <f t="shared" si="76"/>
        <v>3.2872000639478611</v>
      </c>
      <c r="P274" s="4">
        <f t="shared" si="80"/>
        <v>-2.176713437682974E-8</v>
      </c>
      <c r="Q274" s="4"/>
    </row>
    <row r="275" spans="5:17" x14ac:dyDescent="0.25">
      <c r="E275">
        <f t="shared" si="73"/>
        <v>3.2872000639478611</v>
      </c>
      <c r="F275" s="3">
        <f t="shared" si="77"/>
        <v>64.999999980851456</v>
      </c>
      <c r="G275" s="3"/>
      <c r="H275" s="2"/>
      <c r="I275">
        <f t="shared" si="74"/>
        <v>3.2872000639478611</v>
      </c>
      <c r="J275" s="3">
        <f t="shared" si="78"/>
        <v>64.999999975257765</v>
      </c>
      <c r="K275" s="2"/>
      <c r="L275">
        <f t="shared" si="75"/>
        <v>3.2872000639478611</v>
      </c>
      <c r="M275" s="3">
        <f t="shared" si="79"/>
        <v>64.999999975257765</v>
      </c>
      <c r="N275" s="2"/>
      <c r="O275">
        <f t="shared" si="76"/>
        <v>3.2872000639478611</v>
      </c>
      <c r="P275" s="4">
        <f t="shared" si="80"/>
        <v>64.999999978232864</v>
      </c>
      <c r="Q275" s="4"/>
    </row>
    <row r="276" spans="5:17" x14ac:dyDescent="0.25">
      <c r="E276">
        <f t="shared" si="73"/>
        <v>3.2872000639478611</v>
      </c>
      <c r="F276" s="3">
        <f t="shared" si="77"/>
        <v>-1.9148542381800857E-8</v>
      </c>
      <c r="G276" s="3"/>
      <c r="H276" s="2"/>
      <c r="I276">
        <f t="shared" si="74"/>
        <v>3.2872000639478611</v>
      </c>
      <c r="J276" s="3">
        <f t="shared" si="78"/>
        <v>-2.4742228361457365E-8</v>
      </c>
      <c r="K276" s="2"/>
      <c r="L276">
        <f t="shared" si="75"/>
        <v>3.2872000639478611</v>
      </c>
      <c r="M276" s="3">
        <f t="shared" si="79"/>
        <v>-2.4742228361457365E-8</v>
      </c>
      <c r="N276" s="2"/>
      <c r="O276">
        <f t="shared" si="76"/>
        <v>3.2872000639478611</v>
      </c>
      <c r="P276" s="4">
        <f t="shared" si="80"/>
        <v>-2.176713437682974E-8</v>
      </c>
      <c r="Q276" s="4"/>
    </row>
    <row r="277" spans="5:17" x14ac:dyDescent="0.25">
      <c r="E277">
        <f t="shared" si="73"/>
        <v>3.2872000639478611</v>
      </c>
      <c r="F277" s="3">
        <f t="shared" si="77"/>
        <v>-1.9148542381800857E-8</v>
      </c>
      <c r="G277" s="3"/>
      <c r="H277" s="2"/>
      <c r="I277">
        <f t="shared" si="74"/>
        <v>3.2872000639478611</v>
      </c>
      <c r="J277" s="3">
        <f t="shared" si="78"/>
        <v>-2.4742228361457365E-8</v>
      </c>
      <c r="K277" s="2"/>
      <c r="L277">
        <f t="shared" si="75"/>
        <v>3.2872000639478611</v>
      </c>
      <c r="M277" s="3">
        <f t="shared" si="79"/>
        <v>-2.4742228361457365E-8</v>
      </c>
      <c r="N277" s="2"/>
      <c r="O277">
        <f t="shared" si="76"/>
        <v>3.2872000639478611</v>
      </c>
      <c r="P277" s="4">
        <f t="shared" si="80"/>
        <v>-2.176713437682974E-8</v>
      </c>
      <c r="Q277" s="4"/>
    </row>
    <row r="278" spans="5:17" x14ac:dyDescent="0.25">
      <c r="E278">
        <f t="shared" si="73"/>
        <v>0.14391111377560534</v>
      </c>
      <c r="F278" s="3">
        <f t="shared" si="77"/>
        <v>69.942874371895414</v>
      </c>
      <c r="G278" s="3"/>
      <c r="H278" s="2"/>
      <c r="I278">
        <f t="shared" si="74"/>
        <v>0.14391111377560534</v>
      </c>
      <c r="J278" s="3">
        <f t="shared" si="78"/>
        <v>68.414028615676898</v>
      </c>
      <c r="K278" s="2"/>
      <c r="L278">
        <f t="shared" si="75"/>
        <v>0.14391111377560534</v>
      </c>
      <c r="M278" s="3">
        <f t="shared" si="79"/>
        <v>68.414028615676898</v>
      </c>
      <c r="N278" s="2"/>
      <c r="O278">
        <f t="shared" si="76"/>
        <v>0.14391111377560534</v>
      </c>
      <c r="P278" s="4">
        <f t="shared" si="80"/>
        <v>68.447222544557235</v>
      </c>
      <c r="Q278" s="4"/>
    </row>
    <row r="279" spans="5:17" x14ac:dyDescent="0.25">
      <c r="E279">
        <f t="shared" si="73"/>
        <v>0.14391111377560534</v>
      </c>
      <c r="F279" s="3">
        <f t="shared" si="77"/>
        <v>23.942874371895414</v>
      </c>
      <c r="G279" s="3"/>
      <c r="H279" s="2"/>
      <c r="I279">
        <f t="shared" si="74"/>
        <v>0.14391111377560534</v>
      </c>
      <c r="J279" s="3">
        <f t="shared" si="78"/>
        <v>22.414028615676898</v>
      </c>
      <c r="K279" s="2"/>
      <c r="L279">
        <f t="shared" si="75"/>
        <v>0.14391111377560534</v>
      </c>
      <c r="M279" s="3">
        <f t="shared" si="79"/>
        <v>22.414028615676898</v>
      </c>
      <c r="N279" s="2"/>
      <c r="O279">
        <f t="shared" si="76"/>
        <v>0.14391111377560534</v>
      </c>
      <c r="P279" s="4">
        <f t="shared" si="80"/>
        <v>22.447222544557235</v>
      </c>
    </row>
    <row r="280" spans="5:17" x14ac:dyDescent="0.25">
      <c r="E280">
        <f t="shared" si="73"/>
        <v>0.14391111377560534</v>
      </c>
      <c r="F280" s="3">
        <f t="shared" si="77"/>
        <v>19.942874371895414</v>
      </c>
      <c r="G280" s="3"/>
      <c r="H280" s="2"/>
      <c r="I280">
        <f t="shared" si="74"/>
        <v>0.14391111377560534</v>
      </c>
      <c r="J280" s="3">
        <f t="shared" si="78"/>
        <v>18.414028615676898</v>
      </c>
      <c r="K280" s="2"/>
      <c r="L280">
        <f t="shared" si="75"/>
        <v>0.14391111377560534</v>
      </c>
      <c r="M280" s="3">
        <f t="shared" si="79"/>
        <v>18.414028615676898</v>
      </c>
      <c r="N280" s="2"/>
      <c r="O280">
        <f t="shared" si="76"/>
        <v>0.14391111377560534</v>
      </c>
      <c r="P280" s="4">
        <f t="shared" si="80"/>
        <v>18.447222544557235</v>
      </c>
    </row>
    <row r="281" spans="5:17" x14ac:dyDescent="0.25">
      <c r="E281">
        <f t="shared" si="73"/>
        <v>0.14391111377560534</v>
      </c>
      <c r="F281" s="3">
        <f t="shared" si="77"/>
        <v>150.94287437189541</v>
      </c>
      <c r="G281" s="3"/>
      <c r="H281" s="2"/>
      <c r="I281">
        <f t="shared" si="74"/>
        <v>0.14391111377560534</v>
      </c>
      <c r="J281" s="3">
        <f t="shared" si="78"/>
        <v>149.4140286156769</v>
      </c>
      <c r="K281" s="2"/>
      <c r="L281">
        <f t="shared" si="75"/>
        <v>0.14391111377560534</v>
      </c>
      <c r="M281" s="3">
        <f t="shared" si="79"/>
        <v>149.4140286156769</v>
      </c>
      <c r="N281" s="2"/>
      <c r="O281">
        <f t="shared" si="76"/>
        <v>0.14391111377560534</v>
      </c>
      <c r="P281" s="4">
        <f t="shared" si="80"/>
        <v>149.44722254455723</v>
      </c>
    </row>
    <row r="282" spans="5:17" x14ac:dyDescent="0.25">
      <c r="E282">
        <f t="shared" si="73"/>
        <v>0.14391111377560534</v>
      </c>
      <c r="F282" s="3">
        <f t="shared" si="77"/>
        <v>-17.057125628104586</v>
      </c>
      <c r="G282" s="3"/>
      <c r="H282" s="2"/>
      <c r="I282">
        <f t="shared" si="74"/>
        <v>0.14391111377560534</v>
      </c>
      <c r="J282" s="3">
        <f t="shared" si="78"/>
        <v>-18.585971384323102</v>
      </c>
      <c r="K282" s="2"/>
      <c r="L282">
        <f t="shared" si="75"/>
        <v>0.14391111377560534</v>
      </c>
      <c r="M282" s="3">
        <f t="shared" si="79"/>
        <v>-18.585971384323102</v>
      </c>
      <c r="N282" s="2"/>
      <c r="O282">
        <f t="shared" si="76"/>
        <v>0.14391111377560534</v>
      </c>
      <c r="P282" s="4">
        <f t="shared" si="80"/>
        <v>-18.552777455442765</v>
      </c>
    </row>
    <row r="283" spans="5:17" x14ac:dyDescent="0.25">
      <c r="E283">
        <f t="shared" si="73"/>
        <v>0.28782222755121067</v>
      </c>
      <c r="F283" s="3">
        <f t="shared" si="77"/>
        <v>70.123889733979695</v>
      </c>
      <c r="G283" s="3"/>
      <c r="H283" s="2"/>
      <c r="I283">
        <f t="shared" si="74"/>
        <v>0.28782222755121067</v>
      </c>
      <c r="J283" s="3">
        <f t="shared" si="78"/>
        <v>67.842982639497222</v>
      </c>
      <c r="K283" s="2"/>
      <c r="L283">
        <f t="shared" si="75"/>
        <v>0.28782222755121067</v>
      </c>
      <c r="M283" s="3">
        <f t="shared" si="79"/>
        <v>67.842982639497222</v>
      </c>
      <c r="N283" s="2"/>
      <c r="O283">
        <f t="shared" si="76"/>
        <v>0.28782222755121067</v>
      </c>
      <c r="P283" s="4">
        <f t="shared" si="80"/>
        <v>67.941703305651572</v>
      </c>
    </row>
    <row r="284" spans="5:17" x14ac:dyDescent="0.25">
      <c r="E284">
        <f t="shared" si="73"/>
        <v>0.28782222755121067</v>
      </c>
      <c r="F284" s="3">
        <f t="shared" si="77"/>
        <v>28.123889733979695</v>
      </c>
      <c r="G284" s="3"/>
      <c r="H284" s="2"/>
      <c r="I284">
        <f t="shared" si="74"/>
        <v>0.28782222755121067</v>
      </c>
      <c r="J284" s="3">
        <f t="shared" si="78"/>
        <v>25.842982639497222</v>
      </c>
      <c r="K284" s="2"/>
      <c r="L284">
        <f t="shared" si="75"/>
        <v>0.28782222755121067</v>
      </c>
      <c r="M284" s="3">
        <f t="shared" si="79"/>
        <v>25.842982639497222</v>
      </c>
      <c r="N284" s="2"/>
      <c r="O284">
        <f t="shared" si="76"/>
        <v>0.28782222755121067</v>
      </c>
      <c r="P284" s="4">
        <f t="shared" si="80"/>
        <v>25.941703305651572</v>
      </c>
    </row>
    <row r="285" spans="5:17" x14ac:dyDescent="0.25">
      <c r="E285">
        <f t="shared" si="73"/>
        <v>0.28782222755121067</v>
      </c>
      <c r="F285" s="3">
        <f t="shared" si="77"/>
        <v>-46.876110266020305</v>
      </c>
      <c r="G285" s="3"/>
      <c r="H285" s="2"/>
      <c r="I285">
        <f t="shared" si="74"/>
        <v>0.28782222755121067</v>
      </c>
      <c r="J285" s="3">
        <f t="shared" si="78"/>
        <v>-49.157017360502778</v>
      </c>
      <c r="K285" s="2"/>
      <c r="L285">
        <f t="shared" si="75"/>
        <v>0.28782222755121067</v>
      </c>
      <c r="M285" s="3">
        <f t="shared" si="79"/>
        <v>-49.157017360502778</v>
      </c>
      <c r="N285" s="2"/>
      <c r="O285">
        <f t="shared" si="76"/>
        <v>0.28782222755121067</v>
      </c>
      <c r="P285" s="4">
        <f t="shared" si="80"/>
        <v>-49.058296694348428</v>
      </c>
    </row>
    <row r="286" spans="5:17" x14ac:dyDescent="0.25">
      <c r="E286">
        <f t="shared" si="73"/>
        <v>0.28782222755121067</v>
      </c>
      <c r="F286" s="3">
        <f t="shared" si="77"/>
        <v>92.123889733979695</v>
      </c>
      <c r="G286" s="3"/>
      <c r="H286" s="2"/>
      <c r="I286">
        <f t="shared" si="74"/>
        <v>0.28782222755121067</v>
      </c>
      <c r="J286" s="3">
        <f t="shared" si="78"/>
        <v>89.842982639497222</v>
      </c>
      <c r="K286" s="2"/>
      <c r="L286">
        <f t="shared" si="75"/>
        <v>0.28782222755121067</v>
      </c>
      <c r="M286" s="3">
        <f t="shared" si="79"/>
        <v>89.842982639497222</v>
      </c>
      <c r="N286" s="2"/>
      <c r="O286">
        <f t="shared" si="76"/>
        <v>0.28782222755121067</v>
      </c>
      <c r="P286" s="4">
        <f t="shared" si="80"/>
        <v>89.941703305651572</v>
      </c>
    </row>
    <row r="287" spans="5:17" x14ac:dyDescent="0.25">
      <c r="E287">
        <f t="shared" si="73"/>
        <v>0.28782222755121067</v>
      </c>
      <c r="F287" s="3">
        <f t="shared" si="77"/>
        <v>190.12388973397969</v>
      </c>
      <c r="G287" s="3"/>
      <c r="H287" s="2"/>
      <c r="I287">
        <f t="shared" si="74"/>
        <v>0.28782222755121067</v>
      </c>
      <c r="J287" s="3">
        <f t="shared" si="78"/>
        <v>187.84298263949722</v>
      </c>
      <c r="K287" s="2"/>
      <c r="L287">
        <f t="shared" si="75"/>
        <v>0.28782222755121067</v>
      </c>
      <c r="M287" s="3">
        <f t="shared" si="79"/>
        <v>187.84298263949722</v>
      </c>
      <c r="N287" s="2"/>
      <c r="O287">
        <f t="shared" si="76"/>
        <v>0.28782222755121067</v>
      </c>
      <c r="P287" s="4">
        <f t="shared" si="80"/>
        <v>187.94170330565157</v>
      </c>
    </row>
    <row r="288" spans="5:17" x14ac:dyDescent="0.25">
      <c r="E288">
        <f t="shared" si="73"/>
        <v>0.57564445510242135</v>
      </c>
      <c r="F288" s="3">
        <f t="shared" si="77"/>
        <v>117.2632070716827</v>
      </c>
      <c r="G288" s="3"/>
      <c r="H288" s="2"/>
      <c r="I288">
        <f t="shared" si="74"/>
        <v>0.57564445510242135</v>
      </c>
      <c r="J288" s="3">
        <f t="shared" si="78"/>
        <v>112.68008579705338</v>
      </c>
      <c r="K288" s="2"/>
      <c r="L288">
        <f t="shared" si="75"/>
        <v>0.57564445510242135</v>
      </c>
      <c r="M288" s="3">
        <f t="shared" si="79"/>
        <v>112.68008579705338</v>
      </c>
      <c r="N288" s="2"/>
      <c r="O288">
        <f t="shared" si="76"/>
        <v>0.57564445510242135</v>
      </c>
      <c r="P288" s="4">
        <f t="shared" si="80"/>
        <v>113.07225548101474</v>
      </c>
    </row>
    <row r="289" spans="5:16" x14ac:dyDescent="0.25">
      <c r="E289">
        <f t="shared" si="73"/>
        <v>0.57564445510242135</v>
      </c>
      <c r="F289" s="3">
        <f t="shared" si="77"/>
        <v>37.2632070716827</v>
      </c>
      <c r="G289" s="3"/>
      <c r="H289" s="2"/>
      <c r="I289">
        <f t="shared" si="74"/>
        <v>0.57564445510242135</v>
      </c>
      <c r="J289" s="3">
        <f t="shared" si="78"/>
        <v>32.68008579705338</v>
      </c>
      <c r="K289" s="2"/>
      <c r="L289">
        <f t="shared" si="75"/>
        <v>0.57564445510242135</v>
      </c>
      <c r="M289" s="3">
        <f t="shared" si="79"/>
        <v>32.68008579705338</v>
      </c>
      <c r="N289" s="2"/>
      <c r="O289">
        <f t="shared" si="76"/>
        <v>0.57564445510242135</v>
      </c>
      <c r="P289" s="4">
        <f t="shared" si="80"/>
        <v>33.072255481014736</v>
      </c>
    </row>
    <row r="290" spans="5:16" x14ac:dyDescent="0.25">
      <c r="E290">
        <f t="shared" si="73"/>
        <v>0.57564445510242135</v>
      </c>
      <c r="F290" s="3">
        <f t="shared" si="77"/>
        <v>126.2632070716827</v>
      </c>
      <c r="G290" s="3"/>
      <c r="H290" s="2"/>
      <c r="I290">
        <f t="shared" si="74"/>
        <v>0.57564445510242135</v>
      </c>
      <c r="J290" s="3">
        <f t="shared" si="78"/>
        <v>121.68008579705338</v>
      </c>
      <c r="K290" s="2"/>
      <c r="L290">
        <f t="shared" si="75"/>
        <v>0.57564445510242135</v>
      </c>
      <c r="M290" s="3">
        <f t="shared" si="79"/>
        <v>121.68008579705338</v>
      </c>
      <c r="N290" s="2"/>
      <c r="O290">
        <f t="shared" si="76"/>
        <v>0.57564445510242135</v>
      </c>
      <c r="P290" s="4">
        <f t="shared" si="80"/>
        <v>122.07225548101474</v>
      </c>
    </row>
    <row r="291" spans="5:16" x14ac:dyDescent="0.25">
      <c r="E291">
        <f t="shared" si="73"/>
        <v>0.57564445510242135</v>
      </c>
      <c r="F291" s="3">
        <f t="shared" si="77"/>
        <v>97.2632070716827</v>
      </c>
      <c r="G291" s="3"/>
      <c r="H291" s="2"/>
      <c r="I291">
        <f t="shared" si="74"/>
        <v>0.57564445510242135</v>
      </c>
      <c r="J291" s="3">
        <f t="shared" si="78"/>
        <v>92.68008579705338</v>
      </c>
      <c r="K291" s="2"/>
      <c r="L291">
        <f t="shared" si="75"/>
        <v>0.57564445510242135</v>
      </c>
      <c r="M291" s="3">
        <f t="shared" si="79"/>
        <v>92.68008579705338</v>
      </c>
      <c r="N291" s="2"/>
      <c r="O291">
        <f t="shared" si="76"/>
        <v>0.57564445510242135</v>
      </c>
      <c r="P291" s="4">
        <f t="shared" si="80"/>
        <v>93.072255481014736</v>
      </c>
    </row>
    <row r="292" spans="5:16" x14ac:dyDescent="0.25">
      <c r="E292">
        <f t="shared" si="73"/>
        <v>0.57564445510242135</v>
      </c>
      <c r="F292" s="3">
        <f t="shared" ref="F292:F317" si="81">C200-E200</f>
        <v>-11.7367929283173</v>
      </c>
      <c r="G292" s="3"/>
      <c r="H292" s="2"/>
      <c r="I292">
        <f t="shared" si="74"/>
        <v>0.57564445510242135</v>
      </c>
      <c r="J292" s="3">
        <f t="shared" ref="J292:J317" si="82">C200-I200</f>
        <v>-16.31991420294662</v>
      </c>
      <c r="K292" s="2"/>
      <c r="L292">
        <f t="shared" si="75"/>
        <v>0.57564445510242135</v>
      </c>
      <c r="M292" s="3">
        <f t="shared" ref="M292:M317" si="83">C200-L200</f>
        <v>-16.31991420294662</v>
      </c>
      <c r="N292" s="2"/>
      <c r="O292">
        <f t="shared" si="76"/>
        <v>0.57564445510242135</v>
      </c>
      <c r="P292" s="4">
        <f t="shared" ref="P292:P317" si="84">C200-O200</f>
        <v>-15.927744518985264</v>
      </c>
    </row>
    <row r="293" spans="5:16" x14ac:dyDescent="0.25">
      <c r="E293">
        <f t="shared" ref="E293:E317" si="85">(A201/$E$5)+(B201/$E$6)</f>
        <v>1.1512889102048427</v>
      </c>
      <c r="F293" s="3">
        <f t="shared" si="81"/>
        <v>29.104976696202044</v>
      </c>
      <c r="G293" s="3"/>
      <c r="H293" s="2"/>
      <c r="I293">
        <f t="shared" ref="I293:I317" si="86">(A201/$I$5)+(B201/$I$6)</f>
        <v>1.1512889102048427</v>
      </c>
      <c r="J293" s="3">
        <f t="shared" si="82"/>
        <v>-51.515096561979675</v>
      </c>
      <c r="K293" s="2"/>
      <c r="L293">
        <f t="shared" ref="L293:L317" si="87">(A201/$L$5)+(B201/$L$6)</f>
        <v>1.1512889102048427</v>
      </c>
      <c r="M293" s="3">
        <f t="shared" si="83"/>
        <v>-51.515096561979675</v>
      </c>
      <c r="N293" s="2"/>
      <c r="O293">
        <f t="shared" ref="O293:O317" si="88">(A201/$O$5)+(B201/$O$6)</f>
        <v>1.1512889102048427</v>
      </c>
      <c r="P293" s="4">
        <f t="shared" si="84"/>
        <v>-37.55621693083296</v>
      </c>
    </row>
    <row r="294" spans="5:16" x14ac:dyDescent="0.25">
      <c r="E294">
        <f t="shared" si="85"/>
        <v>1.1512889102048427</v>
      </c>
      <c r="F294" s="3">
        <f t="shared" si="81"/>
        <v>-53.895023303797956</v>
      </c>
      <c r="G294" s="3"/>
      <c r="H294" s="2"/>
      <c r="I294">
        <f t="shared" si="86"/>
        <v>1.1512889102048427</v>
      </c>
      <c r="J294" s="3">
        <f t="shared" si="82"/>
        <v>-134.51509656197968</v>
      </c>
      <c r="K294" s="2"/>
      <c r="L294">
        <f t="shared" si="87"/>
        <v>1.1512889102048427</v>
      </c>
      <c r="M294" s="3">
        <f t="shared" si="83"/>
        <v>-134.51509656197968</v>
      </c>
      <c r="N294" s="2"/>
      <c r="O294">
        <f t="shared" si="88"/>
        <v>1.1512889102048427</v>
      </c>
      <c r="P294" s="4">
        <f t="shared" si="84"/>
        <v>-120.55621693083296</v>
      </c>
    </row>
    <row r="295" spans="5:16" x14ac:dyDescent="0.25">
      <c r="E295">
        <f t="shared" si="85"/>
        <v>1.1512889102048427</v>
      </c>
      <c r="F295" s="3">
        <f t="shared" si="81"/>
        <v>44.104976696202044</v>
      </c>
      <c r="G295" s="3"/>
      <c r="H295" s="2"/>
      <c r="I295">
        <f t="shared" si="86"/>
        <v>1.1512889102048427</v>
      </c>
      <c r="J295" s="3">
        <f t="shared" si="82"/>
        <v>-36.515096561979675</v>
      </c>
      <c r="K295" s="2"/>
      <c r="L295">
        <f t="shared" si="87"/>
        <v>1.1512889102048427</v>
      </c>
      <c r="M295" s="3">
        <f t="shared" si="83"/>
        <v>-36.515096561979675</v>
      </c>
      <c r="N295" s="2"/>
      <c r="O295">
        <f t="shared" si="88"/>
        <v>1.1512889102048427</v>
      </c>
      <c r="P295" s="4">
        <f t="shared" si="84"/>
        <v>-22.55621693083296</v>
      </c>
    </row>
    <row r="296" spans="5:16" x14ac:dyDescent="0.25">
      <c r="E296">
        <f t="shared" si="85"/>
        <v>1.1512889102048427</v>
      </c>
      <c r="F296" s="3">
        <f t="shared" si="81"/>
        <v>54.104976696202044</v>
      </c>
      <c r="G296" s="3"/>
      <c r="H296" s="2"/>
      <c r="I296">
        <f t="shared" si="86"/>
        <v>1.1512889102048427</v>
      </c>
      <c r="J296" s="3">
        <f t="shared" si="82"/>
        <v>-26.515096561979675</v>
      </c>
      <c r="K296" s="2"/>
      <c r="L296">
        <f t="shared" si="87"/>
        <v>1.1512889102048427</v>
      </c>
      <c r="M296" s="3">
        <f t="shared" si="83"/>
        <v>-26.515096561979675</v>
      </c>
      <c r="N296" s="2"/>
      <c r="O296">
        <f t="shared" si="88"/>
        <v>1.1512889102048427</v>
      </c>
      <c r="P296" s="4">
        <f t="shared" si="84"/>
        <v>-12.55621693083296</v>
      </c>
    </row>
    <row r="297" spans="5:16" x14ac:dyDescent="0.25">
      <c r="E297">
        <f t="shared" si="85"/>
        <v>1.1512889102048427</v>
      </c>
      <c r="F297" s="3">
        <f t="shared" si="81"/>
        <v>-88.895023303797956</v>
      </c>
      <c r="G297" s="3"/>
      <c r="H297" s="2"/>
      <c r="I297">
        <f t="shared" si="86"/>
        <v>1.1512889102048427</v>
      </c>
      <c r="J297" s="3">
        <f t="shared" si="82"/>
        <v>-169.51509656197968</v>
      </c>
      <c r="K297" s="2"/>
      <c r="L297">
        <f t="shared" si="87"/>
        <v>1.1512889102048427</v>
      </c>
      <c r="M297" s="3">
        <f t="shared" si="83"/>
        <v>-169.51509656197968</v>
      </c>
      <c r="N297" s="2"/>
      <c r="O297">
        <f t="shared" si="88"/>
        <v>1.1512889102048427</v>
      </c>
      <c r="P297" s="4">
        <f t="shared" si="84"/>
        <v>-155.55621693083296</v>
      </c>
    </row>
    <row r="298" spans="5:16" x14ac:dyDescent="0.25">
      <c r="E298">
        <f t="shared" si="85"/>
        <v>2.3025778204096854</v>
      </c>
      <c r="F298" s="3">
        <f t="shared" si="81"/>
        <v>3.9999045018618955</v>
      </c>
      <c r="G298" s="3"/>
      <c r="H298" s="2"/>
      <c r="I298">
        <f t="shared" si="86"/>
        <v>2.3025778204096854</v>
      </c>
      <c r="J298" s="3">
        <f t="shared" si="82"/>
        <v>3.9998083635968822</v>
      </c>
      <c r="K298" s="2"/>
      <c r="L298">
        <f t="shared" si="87"/>
        <v>2.3025778204096854</v>
      </c>
      <c r="M298" s="3">
        <f t="shared" si="83"/>
        <v>3.9998083635968822</v>
      </c>
      <c r="N298" s="2"/>
      <c r="O298">
        <f t="shared" si="88"/>
        <v>2.3025778204096854</v>
      </c>
      <c r="P298" s="4">
        <f t="shared" si="84"/>
        <v>3.9998498358666161</v>
      </c>
    </row>
    <row r="299" spans="5:16" x14ac:dyDescent="0.25">
      <c r="E299">
        <f t="shared" si="85"/>
        <v>2.3025778204096854</v>
      </c>
      <c r="F299" s="3">
        <f t="shared" si="81"/>
        <v>3.9999045018618955</v>
      </c>
      <c r="G299" s="3"/>
      <c r="H299" s="2"/>
      <c r="I299">
        <f t="shared" si="86"/>
        <v>2.3025778204096854</v>
      </c>
      <c r="J299" s="3">
        <f t="shared" si="82"/>
        <v>3.9998083635968822</v>
      </c>
      <c r="K299" s="2"/>
      <c r="L299">
        <f t="shared" si="87"/>
        <v>2.3025778204096854</v>
      </c>
      <c r="M299" s="3">
        <f t="shared" si="83"/>
        <v>3.9998083635968822</v>
      </c>
      <c r="N299" s="2"/>
      <c r="O299">
        <f t="shared" si="88"/>
        <v>2.3025778204096854</v>
      </c>
      <c r="P299" s="4">
        <f t="shared" si="84"/>
        <v>3.9998498358666161</v>
      </c>
    </row>
    <row r="300" spans="5:16" x14ac:dyDescent="0.25">
      <c r="E300">
        <f t="shared" si="85"/>
        <v>2.3025778204096854</v>
      </c>
      <c r="F300" s="3">
        <f t="shared" si="81"/>
        <v>7.9999045018618951</v>
      </c>
      <c r="G300" s="3"/>
      <c r="H300" s="2"/>
      <c r="I300">
        <f t="shared" si="86"/>
        <v>2.3025778204096854</v>
      </c>
      <c r="J300" s="3">
        <f t="shared" si="82"/>
        <v>7.9998083635968822</v>
      </c>
      <c r="K300" s="2"/>
      <c r="L300">
        <f t="shared" si="87"/>
        <v>2.3025778204096854</v>
      </c>
      <c r="M300" s="3">
        <f t="shared" si="83"/>
        <v>7.9998083635968822</v>
      </c>
      <c r="N300" s="2"/>
      <c r="O300">
        <f t="shared" si="88"/>
        <v>2.3025778204096854</v>
      </c>
      <c r="P300" s="4">
        <f t="shared" si="84"/>
        <v>7.9998498358666161</v>
      </c>
    </row>
    <row r="301" spans="5:16" x14ac:dyDescent="0.25">
      <c r="E301">
        <f t="shared" si="85"/>
        <v>2.3025778204096854</v>
      </c>
      <c r="F301" s="3">
        <f t="shared" si="81"/>
        <v>2.9999045018618955</v>
      </c>
      <c r="G301" s="3"/>
      <c r="H301" s="2"/>
      <c r="I301">
        <f t="shared" si="86"/>
        <v>2.3025778204096854</v>
      </c>
      <c r="J301" s="3">
        <f t="shared" si="82"/>
        <v>2.9998083635968822</v>
      </c>
      <c r="K301" s="2"/>
      <c r="L301">
        <f t="shared" si="87"/>
        <v>2.3025778204096854</v>
      </c>
      <c r="M301" s="3">
        <f t="shared" si="83"/>
        <v>2.9998083635968822</v>
      </c>
      <c r="N301" s="2"/>
      <c r="O301">
        <f t="shared" si="88"/>
        <v>2.3025778204096854</v>
      </c>
      <c r="P301" s="4">
        <f t="shared" si="84"/>
        <v>2.9998498358666161</v>
      </c>
    </row>
    <row r="302" spans="5:16" x14ac:dyDescent="0.25">
      <c r="E302">
        <f t="shared" si="85"/>
        <v>2.3025778204096854</v>
      </c>
      <c r="F302" s="3">
        <f t="shared" si="81"/>
        <v>4.9999045018618951</v>
      </c>
      <c r="G302" s="3"/>
      <c r="H302" s="2"/>
      <c r="I302">
        <f t="shared" si="86"/>
        <v>2.3025778204096854</v>
      </c>
      <c r="J302" s="3">
        <f t="shared" si="82"/>
        <v>4.9998083635968822</v>
      </c>
      <c r="K302" s="2"/>
      <c r="L302">
        <f t="shared" si="87"/>
        <v>2.3025778204096854</v>
      </c>
      <c r="M302" s="3">
        <f t="shared" si="83"/>
        <v>4.9998083635968822</v>
      </c>
      <c r="N302" s="2"/>
      <c r="O302">
        <f t="shared" si="88"/>
        <v>2.3025778204096854</v>
      </c>
      <c r="P302" s="4">
        <f t="shared" si="84"/>
        <v>4.9998498358666161</v>
      </c>
    </row>
    <row r="303" spans="5:16" x14ac:dyDescent="0.25">
      <c r="E303">
        <f t="shared" si="85"/>
        <v>0</v>
      </c>
      <c r="F303" s="3">
        <f t="shared" si="81"/>
        <v>0</v>
      </c>
      <c r="G303" s="3"/>
      <c r="H303" s="2"/>
      <c r="I303">
        <f t="shared" si="86"/>
        <v>0</v>
      </c>
      <c r="J303" s="3">
        <f t="shared" si="82"/>
        <v>0</v>
      </c>
      <c r="K303" s="2"/>
      <c r="L303">
        <f t="shared" si="87"/>
        <v>0</v>
      </c>
      <c r="M303" s="3">
        <f t="shared" si="83"/>
        <v>0</v>
      </c>
      <c r="N303" s="2"/>
      <c r="O303">
        <f t="shared" si="88"/>
        <v>0</v>
      </c>
      <c r="P303" s="4">
        <f t="shared" si="84"/>
        <v>0</v>
      </c>
    </row>
    <row r="304" spans="5:16" x14ac:dyDescent="0.25">
      <c r="E304">
        <f t="shared" si="85"/>
        <v>0</v>
      </c>
      <c r="F304" s="3">
        <f t="shared" si="81"/>
        <v>0</v>
      </c>
      <c r="G304" s="3"/>
      <c r="H304" s="2"/>
      <c r="I304">
        <f t="shared" si="86"/>
        <v>0</v>
      </c>
      <c r="J304" s="3">
        <f t="shared" si="82"/>
        <v>0</v>
      </c>
      <c r="K304" s="2"/>
      <c r="L304">
        <f t="shared" si="87"/>
        <v>0</v>
      </c>
      <c r="M304" s="3">
        <f t="shared" si="83"/>
        <v>0</v>
      </c>
      <c r="N304" s="2"/>
      <c r="O304">
        <f t="shared" si="88"/>
        <v>0</v>
      </c>
      <c r="P304" s="4">
        <f t="shared" si="84"/>
        <v>0</v>
      </c>
    </row>
    <row r="305" spans="5:16" x14ac:dyDescent="0.25">
      <c r="E305">
        <f t="shared" si="85"/>
        <v>0</v>
      </c>
      <c r="F305" s="3">
        <f t="shared" si="81"/>
        <v>0</v>
      </c>
      <c r="G305" s="3"/>
      <c r="H305" s="2"/>
      <c r="I305">
        <f t="shared" si="86"/>
        <v>0</v>
      </c>
      <c r="J305" s="3">
        <f t="shared" si="82"/>
        <v>0</v>
      </c>
      <c r="K305" s="2"/>
      <c r="L305">
        <f t="shared" si="87"/>
        <v>0</v>
      </c>
      <c r="M305" s="3">
        <f t="shared" si="83"/>
        <v>0</v>
      </c>
      <c r="N305" s="2"/>
      <c r="O305">
        <f t="shared" si="88"/>
        <v>0</v>
      </c>
      <c r="P305" s="4">
        <f t="shared" si="84"/>
        <v>0</v>
      </c>
    </row>
    <row r="306" spans="5:16" x14ac:dyDescent="0.25">
      <c r="E306">
        <f t="shared" si="85"/>
        <v>0</v>
      </c>
      <c r="F306" s="3">
        <f t="shared" si="81"/>
        <v>0</v>
      </c>
      <c r="G306" s="3"/>
      <c r="H306" s="2"/>
      <c r="I306">
        <f t="shared" si="86"/>
        <v>0</v>
      </c>
      <c r="J306" s="3">
        <f t="shared" si="82"/>
        <v>0</v>
      </c>
      <c r="K306" s="2"/>
      <c r="L306">
        <f t="shared" si="87"/>
        <v>0</v>
      </c>
      <c r="M306" s="3">
        <f t="shared" si="83"/>
        <v>0</v>
      </c>
      <c r="N306" s="2"/>
      <c r="O306">
        <f t="shared" si="88"/>
        <v>0</v>
      </c>
      <c r="P306" s="4">
        <f t="shared" si="84"/>
        <v>0</v>
      </c>
    </row>
    <row r="307" spans="5:16" x14ac:dyDescent="0.25">
      <c r="E307">
        <f t="shared" si="85"/>
        <v>0</v>
      </c>
      <c r="F307" s="3">
        <f t="shared" si="81"/>
        <v>0</v>
      </c>
      <c r="G307" s="3"/>
      <c r="H307" s="2"/>
      <c r="I307">
        <f t="shared" si="86"/>
        <v>0</v>
      </c>
      <c r="J307" s="3">
        <f t="shared" si="82"/>
        <v>0</v>
      </c>
      <c r="K307" s="2"/>
      <c r="L307">
        <f t="shared" si="87"/>
        <v>0</v>
      </c>
      <c r="M307" s="3">
        <f t="shared" si="83"/>
        <v>0</v>
      </c>
      <c r="N307" s="2"/>
      <c r="O307">
        <f t="shared" si="88"/>
        <v>0</v>
      </c>
      <c r="P307" s="4">
        <f t="shared" si="84"/>
        <v>0</v>
      </c>
    </row>
    <row r="308" spans="5:16" x14ac:dyDescent="0.25">
      <c r="E308">
        <f t="shared" si="85"/>
        <v>0</v>
      </c>
      <c r="F308" s="3">
        <f t="shared" si="81"/>
        <v>0</v>
      </c>
      <c r="G308" s="3"/>
      <c r="H308" s="2"/>
      <c r="I308">
        <f t="shared" si="86"/>
        <v>0</v>
      </c>
      <c r="J308" s="3">
        <f t="shared" si="82"/>
        <v>0</v>
      </c>
      <c r="K308" s="2"/>
      <c r="L308">
        <f t="shared" si="87"/>
        <v>0</v>
      </c>
      <c r="M308" s="3">
        <f t="shared" si="83"/>
        <v>0</v>
      </c>
      <c r="N308" s="2"/>
      <c r="O308">
        <f t="shared" si="88"/>
        <v>0</v>
      </c>
      <c r="P308" s="4">
        <f t="shared" si="84"/>
        <v>0</v>
      </c>
    </row>
    <row r="309" spans="5:16" x14ac:dyDescent="0.25">
      <c r="E309">
        <f t="shared" si="85"/>
        <v>0</v>
      </c>
      <c r="F309" s="3">
        <f t="shared" si="81"/>
        <v>0</v>
      </c>
      <c r="G309" s="3"/>
      <c r="H309" s="2"/>
      <c r="I309">
        <f t="shared" si="86"/>
        <v>0</v>
      </c>
      <c r="J309" s="3">
        <f t="shared" si="82"/>
        <v>0</v>
      </c>
      <c r="K309" s="2"/>
      <c r="L309">
        <f t="shared" si="87"/>
        <v>0</v>
      </c>
      <c r="M309" s="3">
        <f t="shared" si="83"/>
        <v>0</v>
      </c>
      <c r="N309" s="2"/>
      <c r="O309">
        <f t="shared" si="88"/>
        <v>0</v>
      </c>
      <c r="P309" s="4">
        <f t="shared" si="84"/>
        <v>0</v>
      </c>
    </row>
    <row r="310" spans="5:16" x14ac:dyDescent="0.25">
      <c r="E310">
        <f t="shared" si="85"/>
        <v>0</v>
      </c>
      <c r="F310" s="3">
        <f t="shared" si="81"/>
        <v>0</v>
      </c>
      <c r="G310" s="3"/>
      <c r="H310" s="2"/>
      <c r="I310">
        <f t="shared" si="86"/>
        <v>0</v>
      </c>
      <c r="J310" s="3">
        <f t="shared" si="82"/>
        <v>0</v>
      </c>
      <c r="K310" s="2"/>
      <c r="L310">
        <f t="shared" si="87"/>
        <v>0</v>
      </c>
      <c r="M310" s="3">
        <f t="shared" si="83"/>
        <v>0</v>
      </c>
      <c r="N310" s="2"/>
      <c r="O310">
        <f t="shared" si="88"/>
        <v>0</v>
      </c>
      <c r="P310" s="4">
        <f t="shared" si="84"/>
        <v>0</v>
      </c>
    </row>
    <row r="311" spans="5:16" x14ac:dyDescent="0.25">
      <c r="E311">
        <f t="shared" si="85"/>
        <v>0</v>
      </c>
      <c r="F311" s="3">
        <f t="shared" si="81"/>
        <v>0</v>
      </c>
      <c r="G311" s="3"/>
      <c r="H311" s="2"/>
      <c r="I311">
        <f t="shared" si="86"/>
        <v>0</v>
      </c>
      <c r="J311" s="3">
        <f t="shared" si="82"/>
        <v>0</v>
      </c>
      <c r="K311" s="2"/>
      <c r="L311">
        <f t="shared" si="87"/>
        <v>0</v>
      </c>
      <c r="M311" s="3">
        <f t="shared" si="83"/>
        <v>0</v>
      </c>
      <c r="N311" s="2"/>
      <c r="O311">
        <f t="shared" si="88"/>
        <v>0</v>
      </c>
      <c r="P311" s="4">
        <f t="shared" si="84"/>
        <v>0</v>
      </c>
    </row>
    <row r="312" spans="5:16" x14ac:dyDescent="0.25">
      <c r="E312">
        <f t="shared" si="85"/>
        <v>0</v>
      </c>
      <c r="F312" s="3">
        <f t="shared" si="81"/>
        <v>0</v>
      </c>
      <c r="G312" s="3"/>
      <c r="H312" s="2"/>
      <c r="I312">
        <f t="shared" si="86"/>
        <v>0</v>
      </c>
      <c r="J312" s="3">
        <f t="shared" si="82"/>
        <v>0</v>
      </c>
      <c r="K312" s="2"/>
      <c r="L312">
        <f t="shared" si="87"/>
        <v>0</v>
      </c>
      <c r="M312" s="3">
        <f t="shared" si="83"/>
        <v>0</v>
      </c>
      <c r="N312" s="2"/>
      <c r="O312">
        <f t="shared" si="88"/>
        <v>0</v>
      </c>
      <c r="P312" s="4">
        <f t="shared" si="84"/>
        <v>0</v>
      </c>
    </row>
    <row r="313" spans="5:16" x14ac:dyDescent="0.25">
      <c r="E313">
        <f t="shared" si="85"/>
        <v>0</v>
      </c>
      <c r="F313" s="3">
        <f t="shared" si="81"/>
        <v>0</v>
      </c>
      <c r="G313" s="3"/>
      <c r="H313" s="2"/>
      <c r="I313">
        <f t="shared" si="86"/>
        <v>0</v>
      </c>
      <c r="J313" s="3">
        <f t="shared" si="82"/>
        <v>0</v>
      </c>
      <c r="K313" s="2"/>
      <c r="L313">
        <f t="shared" si="87"/>
        <v>0</v>
      </c>
      <c r="M313" s="3">
        <f t="shared" si="83"/>
        <v>0</v>
      </c>
      <c r="N313" s="2"/>
      <c r="O313">
        <f t="shared" si="88"/>
        <v>0</v>
      </c>
      <c r="P313" s="4">
        <f t="shared" si="84"/>
        <v>0</v>
      </c>
    </row>
    <row r="314" spans="5:16" x14ac:dyDescent="0.25">
      <c r="E314">
        <f t="shared" si="85"/>
        <v>0</v>
      </c>
      <c r="F314" s="3">
        <f t="shared" si="81"/>
        <v>0</v>
      </c>
      <c r="G314" s="3"/>
      <c r="H314" s="2"/>
      <c r="I314">
        <f t="shared" si="86"/>
        <v>0</v>
      </c>
      <c r="J314" s="3">
        <f t="shared" si="82"/>
        <v>0</v>
      </c>
      <c r="K314" s="2"/>
      <c r="L314">
        <f t="shared" si="87"/>
        <v>0</v>
      </c>
      <c r="M314" s="3">
        <f t="shared" si="83"/>
        <v>0</v>
      </c>
      <c r="N314" s="2"/>
      <c r="O314">
        <f t="shared" si="88"/>
        <v>0</v>
      </c>
      <c r="P314" s="4">
        <f t="shared" si="84"/>
        <v>0</v>
      </c>
    </row>
    <row r="315" spans="5:16" x14ac:dyDescent="0.25">
      <c r="E315">
        <f t="shared" si="85"/>
        <v>0</v>
      </c>
      <c r="F315" s="3">
        <f t="shared" si="81"/>
        <v>0</v>
      </c>
      <c r="G315" s="3"/>
      <c r="H315" s="2"/>
      <c r="I315">
        <f t="shared" si="86"/>
        <v>0</v>
      </c>
      <c r="J315" s="3">
        <f t="shared" si="82"/>
        <v>0</v>
      </c>
      <c r="K315" s="2"/>
      <c r="L315">
        <f t="shared" si="87"/>
        <v>0</v>
      </c>
      <c r="M315" s="3">
        <f t="shared" si="83"/>
        <v>0</v>
      </c>
      <c r="N315" s="2"/>
      <c r="O315">
        <f t="shared" si="88"/>
        <v>0</v>
      </c>
      <c r="P315" s="4">
        <f t="shared" si="84"/>
        <v>0</v>
      </c>
    </row>
    <row r="316" spans="5:16" x14ac:dyDescent="0.25">
      <c r="E316">
        <f t="shared" si="85"/>
        <v>0</v>
      </c>
      <c r="F316" s="3">
        <f t="shared" si="81"/>
        <v>0</v>
      </c>
      <c r="G316" s="3"/>
      <c r="H316" s="2"/>
      <c r="I316">
        <f t="shared" si="86"/>
        <v>0</v>
      </c>
      <c r="J316" s="3">
        <f t="shared" si="82"/>
        <v>0</v>
      </c>
      <c r="K316" s="2"/>
      <c r="L316">
        <f t="shared" si="87"/>
        <v>0</v>
      </c>
      <c r="M316" s="3">
        <f t="shared" si="83"/>
        <v>0</v>
      </c>
      <c r="N316" s="2"/>
      <c r="O316">
        <f t="shared" si="88"/>
        <v>0</v>
      </c>
      <c r="P316" s="4">
        <f t="shared" si="84"/>
        <v>0</v>
      </c>
    </row>
    <row r="317" spans="5:16" x14ac:dyDescent="0.25">
      <c r="E317">
        <f t="shared" si="85"/>
        <v>0</v>
      </c>
      <c r="F317" s="3">
        <f t="shared" si="81"/>
        <v>0</v>
      </c>
      <c r="G317" s="3"/>
      <c r="H317" s="2"/>
      <c r="I317">
        <f t="shared" si="86"/>
        <v>0</v>
      </c>
      <c r="J317" s="3">
        <f t="shared" si="82"/>
        <v>0</v>
      </c>
      <c r="K317" s="2"/>
      <c r="L317">
        <f t="shared" si="87"/>
        <v>0</v>
      </c>
      <c r="M317" s="3">
        <f t="shared" si="83"/>
        <v>0</v>
      </c>
      <c r="N317" s="2"/>
      <c r="O317">
        <f t="shared" si="88"/>
        <v>0</v>
      </c>
      <c r="P317" s="4">
        <f t="shared" si="84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5 I7:J7 I2:J5 L7:M8 L2:M5 O7:P8 O2:P5" name="Fitting parameters"/>
    <protectedRange sqref="A24:C24 E45:P45 E71:P90 E116:P135 E211:P225 A45:C45 A71:C90 A46:B70 A116:C135 A91:A115 A211:C225 A25:B44" name="Data entry"/>
    <protectedRange sqref="AC1 AE1 AK1 AN1" name="Dose response fig adjust"/>
    <protectedRange sqref="C25:C44" name="Data entry_6_1"/>
    <protectedRange sqref="C46:C70" name="Data entry_4"/>
    <protectedRange sqref="C91:C115" name="Data entry_3"/>
    <protectedRange sqref="B91:B115" name="Data entry_3_1"/>
    <protectedRange sqref="A136:B160" name="Data entry_1"/>
    <protectedRange sqref="C136:C160" name="Data entry_1_1"/>
    <protectedRange sqref="A161:B185" name="Data entry_1_2"/>
    <protectedRange sqref="C161:C185" name="Data entry_1_3"/>
    <protectedRange sqref="A186:B210" name="Data entry_1_4"/>
    <protectedRange sqref="C186:C210" name="Data entry_1_5"/>
    <protectedRange sqref="E6:F6 I6:J6 L6:M6 O6:P6" name="Fitting parameters_1"/>
  </protectedRange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F11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9BF0F-7FD7-4B1A-80E9-4B39D76483B8}">
  <sheetPr codeName="Sheet11">
    <tabColor indexed="48"/>
  </sheetPr>
  <dimension ref="A1:AQ323"/>
  <sheetViews>
    <sheetView zoomScaleNormal="100" workbookViewId="0">
      <selection activeCell="O9" sqref="O9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738.13849717271682</v>
      </c>
      <c r="F2" s="35">
        <v>760.90250753746761</v>
      </c>
      <c r="I2" s="35">
        <v>738.13849717271682</v>
      </c>
      <c r="J2" s="35">
        <v>738.13849717271682</v>
      </c>
      <c r="L2" s="35">
        <v>738.13849717271682</v>
      </c>
      <c r="M2" s="35">
        <v>738.13849717271682</v>
      </c>
      <c r="O2" s="35">
        <v>738.13849717271682</v>
      </c>
      <c r="P2" s="35">
        <v>738.13849717271682</v>
      </c>
      <c r="S2" s="3">
        <f>0</f>
        <v>0</v>
      </c>
      <c r="AC2">
        <f>MAX(AC1,MAX(A25:A226))</f>
        <v>4</v>
      </c>
      <c r="AK2">
        <f>MAX(AK1,MAX(B25:B226))</f>
        <v>1.2</v>
      </c>
    </row>
    <row r="3" spans="1:43" ht="13" x14ac:dyDescent="0.3">
      <c r="B3" s="21" t="s">
        <v>36</v>
      </c>
      <c r="C3" s="12"/>
      <c r="D3" s="12"/>
      <c r="E3" s="49">
        <v>0.55231968535850906</v>
      </c>
      <c r="F3" s="49">
        <v>1.9256418261056281</v>
      </c>
      <c r="G3" s="12"/>
      <c r="H3" s="12"/>
      <c r="I3" s="49">
        <v>0.55231968535850906</v>
      </c>
      <c r="J3" s="49">
        <v>0.55231968535850906</v>
      </c>
      <c r="K3" s="12"/>
      <c r="L3" s="49">
        <v>0.55231968535850906</v>
      </c>
      <c r="M3" s="49">
        <v>0.55231968535850906</v>
      </c>
      <c r="N3" s="12"/>
      <c r="O3" s="49">
        <v>0.55231968535850906</v>
      </c>
      <c r="P3" s="49">
        <v>0.55231968535850906</v>
      </c>
      <c r="S3" s="3">
        <f>MAX(C25:C226)</f>
        <v>1297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1.8078388122959304</v>
      </c>
      <c r="F4" s="51">
        <v>3.0239786833410203</v>
      </c>
      <c r="G4" s="8"/>
      <c r="H4" s="8"/>
      <c r="I4" s="51">
        <v>1.8078388122959304</v>
      </c>
      <c r="J4" s="51">
        <v>1.8078388122959304</v>
      </c>
      <c r="K4" s="8"/>
      <c r="L4" s="51">
        <v>1.8078388122959304</v>
      </c>
      <c r="M4" s="51">
        <v>1.8078388122959304</v>
      </c>
      <c r="N4" s="8"/>
      <c r="O4" s="51">
        <v>1.8078388122959304</v>
      </c>
      <c r="P4" s="51">
        <v>1.8078388122959304</v>
      </c>
      <c r="AC4">
        <v>0</v>
      </c>
      <c r="AD4">
        <f t="shared" ref="AD4:AD16" si="0">$E$2/(1+(AC4/$E$5)^$E$3)</f>
        <v>738.13849717271682</v>
      </c>
      <c r="AJ4">
        <v>0</v>
      </c>
      <c r="AK4">
        <f t="shared" ref="AK4:AK16" si="1">$E$2/(1+(AJ4/$E$6)^$E$4)</f>
        <v>738.13849717271682</v>
      </c>
    </row>
    <row r="5" spans="1:43" ht="13" x14ac:dyDescent="0.3">
      <c r="B5" s="21" t="s">
        <v>45</v>
      </c>
      <c r="C5" s="12"/>
      <c r="D5" s="12"/>
      <c r="E5" s="86">
        <v>12</v>
      </c>
      <c r="F5" s="88">
        <v>5.2529958383188173</v>
      </c>
      <c r="G5" s="12"/>
      <c r="H5" s="12"/>
      <c r="I5" s="86">
        <v>12</v>
      </c>
      <c r="J5" s="86">
        <v>12</v>
      </c>
      <c r="K5" s="12"/>
      <c r="L5" s="86">
        <v>12</v>
      </c>
      <c r="M5" s="86">
        <v>12</v>
      </c>
      <c r="N5" s="12"/>
      <c r="O5" s="86">
        <v>12</v>
      </c>
      <c r="P5" s="86">
        <v>12</v>
      </c>
      <c r="AC5">
        <f t="shared" ref="AC5:AC13" si="2">AC6/$AE$1</f>
        <v>0.2901526011456228</v>
      </c>
      <c r="AD5">
        <f t="shared" si="0"/>
        <v>654.38921268331103</v>
      </c>
      <c r="AJ5">
        <f t="shared" ref="AJ5:AJ13" si="3">AJ6/$AN$1</f>
        <v>8.7045780343686832E-2</v>
      </c>
      <c r="AK5">
        <f t="shared" si="1"/>
        <v>689.03333461129944</v>
      </c>
    </row>
    <row r="6" spans="1:43" ht="13" x14ac:dyDescent="0.3">
      <c r="B6" s="22" t="s">
        <v>44</v>
      </c>
      <c r="C6" s="8"/>
      <c r="D6" s="8"/>
      <c r="E6" s="87">
        <v>0.37520575516796106</v>
      </c>
      <c r="F6" s="87">
        <v>0.47059180451755472</v>
      </c>
      <c r="G6" s="8"/>
      <c r="H6" s="8"/>
      <c r="I6" s="87">
        <v>0.37520575516796106</v>
      </c>
      <c r="J6" s="87">
        <v>0.37520575516796106</v>
      </c>
      <c r="K6" s="8"/>
      <c r="L6" s="87">
        <v>0.37520575516796106</v>
      </c>
      <c r="M6" s="87">
        <v>0.37520575516796106</v>
      </c>
      <c r="N6" s="8"/>
      <c r="O6" s="87">
        <v>0.37520575516796106</v>
      </c>
      <c r="P6" s="87">
        <v>0.37520575516796106</v>
      </c>
      <c r="AC6">
        <f t="shared" si="2"/>
        <v>0.37719838148930962</v>
      </c>
      <c r="AD6">
        <f t="shared" si="0"/>
        <v>643.01281989237964</v>
      </c>
      <c r="AJ6">
        <f t="shared" si="3"/>
        <v>0.11315951444679288</v>
      </c>
      <c r="AK6">
        <f t="shared" si="1"/>
        <v>662.29323549894207</v>
      </c>
    </row>
    <row r="7" spans="1:43" ht="13" x14ac:dyDescent="0.3">
      <c r="B7" s="1" t="s">
        <v>7</v>
      </c>
      <c r="F7" s="2"/>
      <c r="G7" s="2"/>
      <c r="H7" s="2"/>
      <c r="I7" s="26">
        <v>5.0701008837571209</v>
      </c>
      <c r="J7" s="26">
        <v>3.6825064131276797</v>
      </c>
      <c r="L7" s="26">
        <v>5.0701008837571209</v>
      </c>
      <c r="M7" s="26">
        <v>3.6825064131276797</v>
      </c>
      <c r="O7" s="26">
        <v>5.0701008837571209</v>
      </c>
      <c r="P7" s="26">
        <v>3.6825064131276797</v>
      </c>
      <c r="X7">
        <v>0</v>
      </c>
      <c r="Y7">
        <v>0</v>
      </c>
      <c r="AC7">
        <f t="shared" si="2"/>
        <v>0.49035789593610252</v>
      </c>
      <c r="AD7">
        <f t="shared" si="0"/>
        <v>630.3456280363722</v>
      </c>
      <c r="AJ7">
        <f t="shared" si="3"/>
        <v>0.14710736878083075</v>
      </c>
      <c r="AK7">
        <f t="shared" si="1"/>
        <v>623.41628959342165</v>
      </c>
    </row>
    <row r="8" spans="1:43" ht="13" x14ac:dyDescent="0.3">
      <c r="B8" s="1" t="s">
        <v>8</v>
      </c>
      <c r="L8" s="26">
        <v>3.4430340387457692</v>
      </c>
      <c r="M8" s="26">
        <v>-6.4285199008835541</v>
      </c>
      <c r="O8" s="26">
        <v>0.51119035689311831</v>
      </c>
      <c r="P8" s="26">
        <v>0.80977699055183638</v>
      </c>
      <c r="X8">
        <f>MAX(MAX(E228:E303), MAX(I228:I303), MAX(L228:L303), MAX(O228:O303))</f>
        <v>2.4820172223827286</v>
      </c>
      <c r="Y8">
        <v>0</v>
      </c>
      <c r="AC8">
        <f t="shared" si="2"/>
        <v>0.63746526471693332</v>
      </c>
      <c r="AD8">
        <f t="shared" si="0"/>
        <v>616.31122479140208</v>
      </c>
      <c r="AJ8">
        <f t="shared" si="3"/>
        <v>0.19123957941507999</v>
      </c>
      <c r="AK8">
        <f t="shared" si="1"/>
        <v>569.68041465064482</v>
      </c>
    </row>
    <row r="9" spans="1:43" ht="13" x14ac:dyDescent="0.3">
      <c r="B9" s="1"/>
      <c r="C9" s="2" t="s">
        <v>129</v>
      </c>
      <c r="E9" s="143">
        <f>SUM(F25:F115)</f>
        <v>626983.71600419015</v>
      </c>
      <c r="AC9">
        <f t="shared" si="2"/>
        <v>0.82870484413201329</v>
      </c>
      <c r="AD9">
        <f t="shared" si="0"/>
        <v>600.84755176207898</v>
      </c>
      <c r="AJ9">
        <f t="shared" si="3"/>
        <v>0.24861145323960399</v>
      </c>
      <c r="AK9">
        <f t="shared" si="1"/>
        <v>500.37418279832576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1.0773162973716173</v>
      </c>
      <c r="AD10">
        <f t="shared" si="0"/>
        <v>583.91223544403806</v>
      </c>
      <c r="AG10" s="3"/>
      <c r="AJ10">
        <f t="shared" si="3"/>
        <v>0.3231948892114852</v>
      </c>
      <c r="AK10">
        <f t="shared" si="1"/>
        <v>418.55033369359307</v>
      </c>
    </row>
    <row r="11" spans="1:43" x14ac:dyDescent="0.25">
      <c r="C11" s="24" t="s">
        <v>60</v>
      </c>
      <c r="E11" s="3">
        <f>E13-E12</f>
        <v>5510829.4964099834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1.4005111865831026</v>
      </c>
      <c r="AD11">
        <f t="shared" si="0"/>
        <v>565.48816056282692</v>
      </c>
      <c r="AJ11">
        <f t="shared" si="3"/>
        <v>0.42015335597493081</v>
      </c>
      <c r="AK11">
        <f t="shared" si="1"/>
        <v>331.45406083427599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2884054.5449693268</v>
      </c>
      <c r="F12" s="54">
        <f>F13-F11</f>
        <v>140</v>
      </c>
      <c r="G12" s="55"/>
      <c r="H12" s="55"/>
      <c r="I12" s="79">
        <f>SUM(J25:J225)</f>
        <v>2427946.7775934464</v>
      </c>
      <c r="J12" s="57"/>
      <c r="K12" s="55"/>
      <c r="L12" s="79">
        <f>SUM(M25:M225)</f>
        <v>2424330.2447218518</v>
      </c>
      <c r="M12" s="57"/>
      <c r="N12" s="55"/>
      <c r="O12" s="79">
        <f>SUM(P25:P225)</f>
        <v>2310553.8281364823</v>
      </c>
      <c r="Q12"/>
      <c r="AC12">
        <f t="shared" si="2"/>
        <v>1.8206645425580334</v>
      </c>
      <c r="AD12">
        <f t="shared" si="0"/>
        <v>545.5889062697579</v>
      </c>
      <c r="AE12"/>
      <c r="AF12"/>
      <c r="AJ12">
        <f t="shared" si="3"/>
        <v>0.5461993627674101</v>
      </c>
      <c r="AK12">
        <f t="shared" si="1"/>
        <v>248.39515391399615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8394884.0413793102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2.3668639053254434</v>
      </c>
      <c r="AD13">
        <f t="shared" si="0"/>
        <v>524.26355895090842</v>
      </c>
      <c r="AJ13">
        <f t="shared" si="3"/>
        <v>0.7100591715976331</v>
      </c>
      <c r="AK13">
        <f t="shared" si="1"/>
        <v>177.08681629242753</v>
      </c>
    </row>
    <row r="14" spans="1:43" ht="12.75" customHeight="1" x14ac:dyDescent="0.25">
      <c r="B14" s="80" t="s">
        <v>72</v>
      </c>
      <c r="AC14">
        <f>AC15/$AE$1</f>
        <v>3.0769230769230766</v>
      </c>
      <c r="AD14">
        <f t="shared" si="0"/>
        <v>501.60034168575072</v>
      </c>
      <c r="AJ14">
        <f>AJ15/$AN$1</f>
        <v>0.92307692307692302</v>
      </c>
      <c r="AK14">
        <f t="shared" si="1"/>
        <v>121.18399964439557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4</v>
      </c>
      <c r="AD15">
        <f t="shared" si="0"/>
        <v>477.7284857271946</v>
      </c>
      <c r="AJ15">
        <f>$AK$2</f>
        <v>1.2</v>
      </c>
      <c r="AK15">
        <f t="shared" si="1"/>
        <v>80.399694136759706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0.65645093717155545</v>
      </c>
      <c r="I16" s="35" t="s">
        <v>52</v>
      </c>
      <c r="J16" s="36">
        <f>($E$13-I12)/$E$13</f>
        <v>0.71078257119147459</v>
      </c>
      <c r="L16" s="35" t="s">
        <v>52</v>
      </c>
      <c r="M16" s="36">
        <f>($E$13-L12)/$E$13</f>
        <v>0.7112133731958582</v>
      </c>
      <c r="O16" s="35" t="s">
        <v>52</v>
      </c>
      <c r="P16" s="36">
        <f>($E$13-O12)/$E$13</f>
        <v>0.72476643908986627</v>
      </c>
      <c r="Q16" s="6"/>
      <c r="AC16">
        <f>AC15*$AE$1</f>
        <v>5.2</v>
      </c>
      <c r="AD16">
        <f t="shared" si="0"/>
        <v>452.81783665552257</v>
      </c>
      <c r="AJ16">
        <f>AJ15*$AN$1</f>
        <v>1.56</v>
      </c>
      <c r="AK16">
        <f t="shared" si="1"/>
        <v>52.180388971529531</v>
      </c>
    </row>
    <row r="17" spans="1:43" ht="13" x14ac:dyDescent="0.3">
      <c r="B17" s="29"/>
      <c r="E17" s="24" t="s">
        <v>54</v>
      </c>
      <c r="F17" s="25">
        <f>(F16/(1-F16)*((C16-1-COUNT(E3:E6))/(COUNT(E3:E6))))</f>
        <v>66.877733887103275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1.5519004166108536E-31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24.961921029038528</v>
      </c>
      <c r="J19" s="27"/>
      <c r="L19" s="26">
        <f>$C$16*LN(E12/L12)</f>
        <v>25.178065886833174</v>
      </c>
      <c r="M19" s="27">
        <f>$C$16*LN(I12/L12)</f>
        <v>0.21614485779465104</v>
      </c>
      <c r="O19" s="26">
        <f>$C$16*LN(E12/O12)</f>
        <v>32.147933174722688</v>
      </c>
      <c r="P19" s="27">
        <f>$C$16*LN(I12/O12)</f>
        <v>7.186012145684149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5.8473853867215773E-7</v>
      </c>
      <c r="J20" s="27"/>
      <c r="L20" s="17">
        <f>CHIDIST(L19,L18)</f>
        <v>3.4091998461826321E-6</v>
      </c>
      <c r="M20" s="16">
        <f>CHIDIST(M19,M18)</f>
        <v>0.64199317499855624</v>
      </c>
      <c r="O20" s="17">
        <f>CHIDIST(O19,O18)</f>
        <v>1.0451172327736673E-7</v>
      </c>
      <c r="P20" s="16">
        <f>CHIDIST(P19,P18)</f>
        <v>7.3474094135521908E-3</v>
      </c>
      <c r="AC20">
        <v>0</v>
      </c>
      <c r="AD20">
        <f>$I$2/(1+(AC20/$I$5)^$I$3)</f>
        <v>738.13849717271682</v>
      </c>
      <c r="AE20" s="1"/>
      <c r="AG20" s="1"/>
      <c r="AJ20">
        <v>0</v>
      </c>
      <c r="AK20">
        <f>$I$2/(1+(AJ20/$I$6)^$I$4)</f>
        <v>738.13849717271682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0.2901526011456228</v>
      </c>
      <c r="AD21">
        <f>$I$2/(1+(AC21/$I$5)^$I$3)</f>
        <v>654.38921268331103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689.03333461129944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0.37719838148930962</v>
      </c>
      <c r="AD22">
        <f>$I$2/(1+(AC22/$I$5)^$I$3)</f>
        <v>643.01281989237964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662.29323549894207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0.49035789593610252</v>
      </c>
      <c r="AD23">
        <f>$I$2/(1+(AC23/$I$5)^$I$3)</f>
        <v>630.3456280363722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623.41628959342165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109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0.63746526471693332</v>
      </c>
      <c r="AD24">
        <f t="shared" ref="AD24:AD32" si="6">$I$2/(1+(AC24/$I$5)^$I$3)</f>
        <v>616.31122479140208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569.68041465064482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699</v>
      </c>
      <c r="D25" s="11"/>
      <c r="E25" s="11">
        <f t="shared" ref="E25:E44" si="8">CA(A25,B25,$E$2,$E$3,$E$4,$E$5,$E$6)</f>
        <v>738.13849717271682</v>
      </c>
      <c r="F25" s="10">
        <f>($C25-E25)^2</f>
        <v>1531.8219609387629</v>
      </c>
      <c r="G25" s="11">
        <f>AVERAGE($C$25:$C$225)</f>
        <v>579.26206896551719</v>
      </c>
      <c r="H25" s="11"/>
      <c r="I25" s="11">
        <f>CA_SA(A25,B25,$I$2,$I$3,$I$4,$I$5,$I$6,$I$7)</f>
        <v>738.13849717271682</v>
      </c>
      <c r="J25" s="10">
        <f>($C25-I25)^2</f>
        <v>1531.8219609387629</v>
      </c>
      <c r="K25" s="11"/>
      <c r="L25" s="11">
        <f>CA_DR(A25,B25,$L$2,$L$3,$L$4,$L$5,$L$6,$L$7,$L$8)</f>
        <v>738.13849717271682</v>
      </c>
      <c r="M25" s="10">
        <f>($C25-L25)^2</f>
        <v>1531.8219609387629</v>
      </c>
      <c r="N25" s="11"/>
      <c r="O25" s="11">
        <f>CA_DL(A25,B25,$O$2,$O$3,$O$4,$O$5,$O$6,$O$7,$O$8)</f>
        <v>738.13849717271682</v>
      </c>
      <c r="P25" s="10">
        <f>($C25-O25)^2</f>
        <v>1531.8219609387629</v>
      </c>
      <c r="Q25" s="3" t="s">
        <v>32</v>
      </c>
      <c r="AC25">
        <f t="shared" si="5"/>
        <v>0.82870484413201329</v>
      </c>
      <c r="AD25">
        <f t="shared" si="6"/>
        <v>600.84755176207898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500.37418279832576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718</v>
      </c>
      <c r="D26" s="11"/>
      <c r="E26" s="11">
        <f t="shared" si="8"/>
        <v>738.13849717271682</v>
      </c>
      <c r="F26" s="10">
        <f t="shared" ref="F26:F43" si="9">($C26-E26)^2</f>
        <v>405.55906837552357</v>
      </c>
      <c r="G26" s="11">
        <f t="shared" ref="G26:G44" si="10">AVERAGE($C$25:$C$225)</f>
        <v>579.26206896551719</v>
      </c>
      <c r="H26" s="11"/>
      <c r="I26" s="11">
        <f t="shared" ref="I26:I43" si="11">CA_SA(A26,B26,$I$2,$I$3,$I$4,$I$5,$I$6,$I$7)</f>
        <v>738.13849717271682</v>
      </c>
      <c r="J26" s="10">
        <f t="shared" ref="J26:J43" si="12">($C26-I26)^2</f>
        <v>405.55906837552357</v>
      </c>
      <c r="K26" s="11"/>
      <c r="L26" s="11">
        <f t="shared" ref="L26:L43" si="13">CA_DR(A26,B26,$L$2,$L$3,$L$4,$L$5,$L$6,$L$7,$L$8)</f>
        <v>738.13849717271682</v>
      </c>
      <c r="M26" s="10">
        <f t="shared" ref="M26:M43" si="14">($C26-L26)^2</f>
        <v>405.55906837552357</v>
      </c>
      <c r="N26" s="11"/>
      <c r="O26" s="11">
        <f t="shared" ref="O26:O43" si="15">CA_DL(A26,B26,$O$2,$O$3,$O$4,$O$5,$O$6,$O$7,$O$8)</f>
        <v>738.13849717271682</v>
      </c>
      <c r="P26" s="10">
        <f t="shared" ref="P26:P43" si="16">($C26-O26)^2</f>
        <v>405.55906837552357</v>
      </c>
      <c r="Q26" s="3"/>
      <c r="AC26">
        <f t="shared" si="5"/>
        <v>1.0773162973716173</v>
      </c>
      <c r="AD26">
        <f t="shared" si="6"/>
        <v>583.91223544403806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418.55033369359307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631</v>
      </c>
      <c r="D27" s="11"/>
      <c r="E27" s="11">
        <f t="shared" si="8"/>
        <v>738.13849717271682</v>
      </c>
      <c r="F27" s="10">
        <f t="shared" si="9"/>
        <v>11478.657576428252</v>
      </c>
      <c r="G27" s="11">
        <f t="shared" si="10"/>
        <v>579.26206896551719</v>
      </c>
      <c r="H27" s="11"/>
      <c r="I27" s="11">
        <f t="shared" si="11"/>
        <v>738.13849717271682</v>
      </c>
      <c r="J27" s="10">
        <f t="shared" si="12"/>
        <v>11478.657576428252</v>
      </c>
      <c r="K27" s="11"/>
      <c r="L27" s="11">
        <f t="shared" si="13"/>
        <v>738.13849717271682</v>
      </c>
      <c r="M27" s="10">
        <f t="shared" si="14"/>
        <v>11478.657576428252</v>
      </c>
      <c r="N27" s="11"/>
      <c r="O27" s="11">
        <f t="shared" si="15"/>
        <v>738.13849717271682</v>
      </c>
      <c r="P27" s="10">
        <f t="shared" si="16"/>
        <v>11478.657576428252</v>
      </c>
      <c r="Q27" s="3"/>
      <c r="AC27">
        <f t="shared" si="5"/>
        <v>1.4005111865831026</v>
      </c>
      <c r="AD27">
        <f t="shared" si="6"/>
        <v>565.48816056282692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331.45406083427599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619</v>
      </c>
      <c r="D28" s="11"/>
      <c r="E28" s="11">
        <f t="shared" si="8"/>
        <v>738.13849717271682</v>
      </c>
      <c r="F28" s="10">
        <f t="shared" si="9"/>
        <v>14193.981508573455</v>
      </c>
      <c r="G28" s="11">
        <f t="shared" si="10"/>
        <v>579.26206896551719</v>
      </c>
      <c r="H28" s="11"/>
      <c r="I28" s="11">
        <f t="shared" si="11"/>
        <v>738.13849717271682</v>
      </c>
      <c r="J28" s="10">
        <f t="shared" si="12"/>
        <v>14193.981508573455</v>
      </c>
      <c r="K28" s="11"/>
      <c r="L28" s="11">
        <f t="shared" si="13"/>
        <v>738.13849717271682</v>
      </c>
      <c r="M28" s="10">
        <f t="shared" si="14"/>
        <v>14193.981508573455</v>
      </c>
      <c r="N28" s="11"/>
      <c r="O28" s="11">
        <f t="shared" si="15"/>
        <v>738.13849717271682</v>
      </c>
      <c r="P28" s="10">
        <f t="shared" si="16"/>
        <v>14193.981508573455</v>
      </c>
      <c r="Q28" s="3"/>
      <c r="AC28">
        <f t="shared" si="5"/>
        <v>1.8206645425580334</v>
      </c>
      <c r="AD28">
        <f t="shared" si="6"/>
        <v>545.5889062697579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248.39515391399615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797</v>
      </c>
      <c r="D29" s="11"/>
      <c r="E29" s="11">
        <f t="shared" si="8"/>
        <v>738.13849717271682</v>
      </c>
      <c r="F29" s="10">
        <f t="shared" si="9"/>
        <v>3464.6765150862652</v>
      </c>
      <c r="G29" s="11">
        <f t="shared" si="10"/>
        <v>579.26206896551719</v>
      </c>
      <c r="H29" s="11"/>
      <c r="I29" s="11">
        <f t="shared" si="11"/>
        <v>738.13849717271682</v>
      </c>
      <c r="J29" s="10">
        <f t="shared" si="12"/>
        <v>3464.6765150862652</v>
      </c>
      <c r="K29" s="11"/>
      <c r="L29" s="11">
        <f t="shared" si="13"/>
        <v>738.13849717271682</v>
      </c>
      <c r="M29" s="10">
        <f t="shared" si="14"/>
        <v>3464.6765150862652</v>
      </c>
      <c r="N29" s="11"/>
      <c r="O29" s="11">
        <f t="shared" si="15"/>
        <v>738.13849717271682</v>
      </c>
      <c r="P29" s="10">
        <f t="shared" si="16"/>
        <v>3464.6765150862652</v>
      </c>
      <c r="Q29" s="3"/>
      <c r="AC29">
        <f t="shared" si="5"/>
        <v>2.3668639053254434</v>
      </c>
      <c r="AD29">
        <f t="shared" si="6"/>
        <v>524.26355895090842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177.08681629242753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704</v>
      </c>
      <c r="D30" s="11"/>
      <c r="E30" s="11">
        <f t="shared" si="8"/>
        <v>738.13849717271682</v>
      </c>
      <c r="F30" s="10">
        <f t="shared" si="9"/>
        <v>1165.4369892115947</v>
      </c>
      <c r="G30" s="11">
        <f t="shared" si="10"/>
        <v>579.26206896551719</v>
      </c>
      <c r="H30" s="11"/>
      <c r="I30" s="11">
        <f t="shared" si="11"/>
        <v>738.13849717271682</v>
      </c>
      <c r="J30" s="10">
        <f t="shared" si="12"/>
        <v>1165.4369892115947</v>
      </c>
      <c r="K30" s="11"/>
      <c r="L30" s="11">
        <f t="shared" si="13"/>
        <v>738.13849717271682</v>
      </c>
      <c r="M30" s="10">
        <f t="shared" si="14"/>
        <v>1165.4369892115947</v>
      </c>
      <c r="N30" s="11"/>
      <c r="O30" s="11">
        <f t="shared" si="15"/>
        <v>738.13849717271682</v>
      </c>
      <c r="P30" s="10">
        <f t="shared" si="16"/>
        <v>1165.4369892115947</v>
      </c>
      <c r="Q30" s="3"/>
      <c r="AC30">
        <f t="shared" si="5"/>
        <v>3.0769230769230766</v>
      </c>
      <c r="AD30">
        <f t="shared" si="6"/>
        <v>501.60034168575072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121.18399964439557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574</v>
      </c>
      <c r="D31" s="11"/>
      <c r="E31" s="11">
        <f t="shared" si="8"/>
        <v>738.13849717271682</v>
      </c>
      <c r="F31" s="10">
        <f t="shared" si="9"/>
        <v>26941.446254117967</v>
      </c>
      <c r="G31" s="11">
        <f t="shared" si="10"/>
        <v>579.26206896551719</v>
      </c>
      <c r="H31" s="11"/>
      <c r="I31" s="11">
        <f t="shared" si="11"/>
        <v>738.13849717271682</v>
      </c>
      <c r="J31" s="10">
        <f t="shared" si="12"/>
        <v>26941.446254117967</v>
      </c>
      <c r="K31" s="11"/>
      <c r="L31" s="11">
        <f t="shared" si="13"/>
        <v>738.13849717271682</v>
      </c>
      <c r="M31" s="10">
        <f t="shared" si="14"/>
        <v>26941.446254117967</v>
      </c>
      <c r="N31" s="11"/>
      <c r="O31" s="11">
        <f t="shared" si="15"/>
        <v>738.13849717271682</v>
      </c>
      <c r="P31" s="10">
        <f t="shared" si="16"/>
        <v>26941.446254117967</v>
      </c>
      <c r="Q31" s="3"/>
      <c r="AC31">
        <f>$AC$2</f>
        <v>4</v>
      </c>
      <c r="AD31">
        <f t="shared" si="6"/>
        <v>477.7284857271946</v>
      </c>
      <c r="AE31" s="5"/>
      <c r="AF31" s="3"/>
      <c r="AG31" s="3"/>
      <c r="AH31" s="3"/>
      <c r="AI31" s="3"/>
      <c r="AJ31">
        <f>$AK$2</f>
        <v>1.2</v>
      </c>
      <c r="AK31">
        <f t="shared" si="7"/>
        <v>80.399694136759706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872</v>
      </c>
      <c r="D32" s="11"/>
      <c r="E32" s="11">
        <f t="shared" si="8"/>
        <v>738.13849717271682</v>
      </c>
      <c r="F32" s="10">
        <f t="shared" si="9"/>
        <v>17918.901939178741</v>
      </c>
      <c r="G32" s="11">
        <f t="shared" si="10"/>
        <v>579.26206896551719</v>
      </c>
      <c r="H32" s="11"/>
      <c r="I32" s="11">
        <f t="shared" si="11"/>
        <v>738.13849717271682</v>
      </c>
      <c r="J32" s="10">
        <f t="shared" si="12"/>
        <v>17918.901939178741</v>
      </c>
      <c r="K32" s="11"/>
      <c r="L32" s="11">
        <f t="shared" si="13"/>
        <v>738.13849717271682</v>
      </c>
      <c r="M32" s="10">
        <f t="shared" si="14"/>
        <v>17918.901939178741</v>
      </c>
      <c r="N32" s="11"/>
      <c r="O32" s="11">
        <f t="shared" si="15"/>
        <v>738.13849717271682</v>
      </c>
      <c r="P32" s="10">
        <f t="shared" si="16"/>
        <v>17918.901939178741</v>
      </c>
      <c r="Q32" s="3"/>
      <c r="AC32">
        <f>AC31*$AE$1</f>
        <v>5.2</v>
      </c>
      <c r="AD32">
        <f t="shared" si="6"/>
        <v>452.81783665552257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52.180388971529531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856</v>
      </c>
      <c r="D33" s="11"/>
      <c r="E33" s="11">
        <f t="shared" si="8"/>
        <v>738.13849717271682</v>
      </c>
      <c r="F33" s="10">
        <f t="shared" si="9"/>
        <v>13891.333848705679</v>
      </c>
      <c r="G33" s="11">
        <f t="shared" si="10"/>
        <v>579.26206896551719</v>
      </c>
      <c r="H33" s="11"/>
      <c r="I33" s="11">
        <f t="shared" si="11"/>
        <v>738.13849717271682</v>
      </c>
      <c r="J33" s="10">
        <f t="shared" si="12"/>
        <v>13891.333848705679</v>
      </c>
      <c r="K33" s="11"/>
      <c r="L33" s="11">
        <f t="shared" si="13"/>
        <v>738.13849717271682</v>
      </c>
      <c r="M33" s="10">
        <f t="shared" si="14"/>
        <v>13891.333848705679</v>
      </c>
      <c r="N33" s="11"/>
      <c r="O33" s="11">
        <f t="shared" si="15"/>
        <v>738.13849717271682</v>
      </c>
      <c r="P33" s="10">
        <f t="shared" si="16"/>
        <v>13891.333848705679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709</v>
      </c>
      <c r="D34" s="11"/>
      <c r="E34" s="11">
        <f t="shared" si="8"/>
        <v>738.13849717271682</v>
      </c>
      <c r="F34" s="10">
        <f t="shared" si="9"/>
        <v>849.05201748442641</v>
      </c>
      <c r="G34" s="11">
        <f t="shared" si="10"/>
        <v>579.26206896551719</v>
      </c>
      <c r="H34" s="11"/>
      <c r="I34" s="11">
        <f t="shared" si="11"/>
        <v>738.13849717271682</v>
      </c>
      <c r="J34" s="10">
        <f t="shared" si="12"/>
        <v>849.05201748442641</v>
      </c>
      <c r="K34" s="11"/>
      <c r="L34" s="11">
        <f t="shared" si="13"/>
        <v>738.13849717271682</v>
      </c>
      <c r="M34" s="10">
        <f t="shared" si="14"/>
        <v>849.05201748442641</v>
      </c>
      <c r="N34" s="11"/>
      <c r="O34" s="11">
        <f t="shared" si="15"/>
        <v>738.13849717271682</v>
      </c>
      <c r="P34" s="10">
        <f t="shared" si="16"/>
        <v>849.05201748442641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836</v>
      </c>
      <c r="D35" s="11"/>
      <c r="E35" s="11">
        <f t="shared" si="8"/>
        <v>738.13849717271682</v>
      </c>
      <c r="F35" s="10">
        <f t="shared" si="9"/>
        <v>9576.873735614352</v>
      </c>
      <c r="G35" s="11">
        <f t="shared" si="10"/>
        <v>579.26206896551719</v>
      </c>
      <c r="H35" s="11"/>
      <c r="I35" s="11">
        <f t="shared" si="11"/>
        <v>738.13849717271682</v>
      </c>
      <c r="J35" s="10">
        <f t="shared" si="12"/>
        <v>9576.873735614352</v>
      </c>
      <c r="K35" s="11"/>
      <c r="L35" s="11">
        <f t="shared" si="13"/>
        <v>738.13849717271682</v>
      </c>
      <c r="M35" s="10">
        <f t="shared" si="14"/>
        <v>9576.873735614352</v>
      </c>
      <c r="N35" s="11"/>
      <c r="O35" s="11">
        <f t="shared" si="15"/>
        <v>738.13849717271682</v>
      </c>
      <c r="P35" s="10">
        <f t="shared" si="16"/>
        <v>9576.873735614352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747</v>
      </c>
      <c r="D36" s="11"/>
      <c r="E36" s="11">
        <f t="shared" si="8"/>
        <v>738.13849717271682</v>
      </c>
      <c r="F36" s="10">
        <f t="shared" si="9"/>
        <v>78.526232357947706</v>
      </c>
      <c r="G36" s="11">
        <f t="shared" si="10"/>
        <v>579.26206896551719</v>
      </c>
      <c r="H36" s="11"/>
      <c r="I36" s="11">
        <f t="shared" si="11"/>
        <v>738.13849717271682</v>
      </c>
      <c r="J36" s="10">
        <f t="shared" si="12"/>
        <v>78.526232357947706</v>
      </c>
      <c r="K36" s="11"/>
      <c r="L36" s="11">
        <f t="shared" si="13"/>
        <v>738.13849717271682</v>
      </c>
      <c r="M36" s="10">
        <f t="shared" si="14"/>
        <v>78.526232357947706</v>
      </c>
      <c r="N36" s="11"/>
      <c r="O36" s="11">
        <f t="shared" si="15"/>
        <v>738.13849717271682</v>
      </c>
      <c r="P36" s="10">
        <f t="shared" si="16"/>
        <v>78.526232357947706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868</v>
      </c>
      <c r="D37" s="11"/>
      <c r="E37" s="11">
        <f t="shared" si="8"/>
        <v>738.13849717271682</v>
      </c>
      <c r="F37" s="10">
        <f t="shared" si="9"/>
        <v>16864.009916560477</v>
      </c>
      <c r="G37" s="11">
        <f t="shared" si="10"/>
        <v>579.26206896551719</v>
      </c>
      <c r="H37" s="11"/>
      <c r="I37" s="11">
        <f t="shared" si="11"/>
        <v>738.13849717271682</v>
      </c>
      <c r="J37" s="10">
        <f t="shared" si="12"/>
        <v>16864.009916560477</v>
      </c>
      <c r="K37" s="11"/>
      <c r="L37" s="11">
        <f t="shared" si="13"/>
        <v>738.13849717271682</v>
      </c>
      <c r="M37" s="10">
        <f t="shared" si="14"/>
        <v>16864.009916560477</v>
      </c>
      <c r="N37" s="11"/>
      <c r="O37" s="11">
        <f t="shared" si="15"/>
        <v>738.13849717271682</v>
      </c>
      <c r="P37" s="10">
        <f t="shared" si="16"/>
        <v>16864.009916560477</v>
      </c>
      <c r="Q37" s="3"/>
      <c r="AC37">
        <v>0</v>
      </c>
      <c r="AD37">
        <f t="shared" ref="AD37:AD49" si="17">$L$2/(1+(AC37/$L$5)^$L$3)</f>
        <v>738.13849717271682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803</v>
      </c>
      <c r="D38" s="11"/>
      <c r="E38" s="11">
        <f t="shared" si="8"/>
        <v>738.13849717271682</v>
      </c>
      <c r="F38" s="10">
        <f t="shared" si="9"/>
        <v>4207.0145490136629</v>
      </c>
      <c r="G38" s="11">
        <f t="shared" si="10"/>
        <v>579.26206896551719</v>
      </c>
      <c r="H38" s="11"/>
      <c r="I38" s="11">
        <f t="shared" si="11"/>
        <v>738.13849717271682</v>
      </c>
      <c r="J38" s="10">
        <f t="shared" si="12"/>
        <v>4207.0145490136629</v>
      </c>
      <c r="K38" s="11"/>
      <c r="L38" s="11">
        <f t="shared" si="13"/>
        <v>738.13849717271682</v>
      </c>
      <c r="M38" s="10">
        <f t="shared" si="14"/>
        <v>4207.0145490136629</v>
      </c>
      <c r="N38" s="11"/>
      <c r="O38" s="11">
        <f t="shared" si="15"/>
        <v>738.13849717271682</v>
      </c>
      <c r="P38" s="10">
        <f t="shared" si="16"/>
        <v>4207.0145490136629</v>
      </c>
      <c r="Q38" s="3"/>
      <c r="AC38">
        <f t="shared" ref="AC38:AC46" si="18">AC39/$AE$1</f>
        <v>0.2901526011456228</v>
      </c>
      <c r="AD38">
        <f t="shared" si="17"/>
        <v>654.38921268331103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738.13849717271682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757</v>
      </c>
      <c r="D39" s="11"/>
      <c r="E39" s="11">
        <f t="shared" si="8"/>
        <v>738.13849717271682</v>
      </c>
      <c r="F39" s="10">
        <f t="shared" si="9"/>
        <v>355.75628890361122</v>
      </c>
      <c r="G39" s="11">
        <f t="shared" si="10"/>
        <v>579.26206896551719</v>
      </c>
      <c r="H39" s="11"/>
      <c r="I39" s="11">
        <f t="shared" si="11"/>
        <v>738.13849717271682</v>
      </c>
      <c r="J39" s="10">
        <f t="shared" si="12"/>
        <v>355.75628890361122</v>
      </c>
      <c r="K39" s="11"/>
      <c r="L39" s="11">
        <f t="shared" si="13"/>
        <v>738.13849717271682</v>
      </c>
      <c r="M39" s="10">
        <f t="shared" si="14"/>
        <v>355.75628890361122</v>
      </c>
      <c r="N39" s="11"/>
      <c r="O39" s="11">
        <f t="shared" si="15"/>
        <v>738.13849717271682</v>
      </c>
      <c r="P39" s="10">
        <f t="shared" si="16"/>
        <v>355.75628890361122</v>
      </c>
      <c r="Q39" s="3"/>
      <c r="AC39">
        <f t="shared" si="18"/>
        <v>0.37719838148930962</v>
      </c>
      <c r="AD39">
        <f t="shared" si="17"/>
        <v>643.01281989237964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689.03333461129944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886</v>
      </c>
      <c r="D40" s="11"/>
      <c r="E40" s="11">
        <f t="shared" si="8"/>
        <v>738.13849717271682</v>
      </c>
      <c r="F40" s="10">
        <f t="shared" si="9"/>
        <v>21863.024018342669</v>
      </c>
      <c r="G40" s="11">
        <f t="shared" si="10"/>
        <v>579.26206896551719</v>
      </c>
      <c r="H40" s="11"/>
      <c r="I40" s="11">
        <f t="shared" si="11"/>
        <v>738.13849717271682</v>
      </c>
      <c r="J40" s="10">
        <f t="shared" si="12"/>
        <v>21863.024018342669</v>
      </c>
      <c r="K40" s="11"/>
      <c r="L40" s="11">
        <f t="shared" si="13"/>
        <v>738.13849717271682</v>
      </c>
      <c r="M40" s="10">
        <f t="shared" si="14"/>
        <v>21863.024018342669</v>
      </c>
      <c r="N40" s="11"/>
      <c r="O40" s="11">
        <f t="shared" si="15"/>
        <v>738.13849717271682</v>
      </c>
      <c r="P40" s="10">
        <f t="shared" si="16"/>
        <v>21863.024018342669</v>
      </c>
      <c r="Q40" s="3" t="s">
        <v>33</v>
      </c>
      <c r="AC40">
        <f t="shared" si="18"/>
        <v>0.49035789593610252</v>
      </c>
      <c r="AD40">
        <f t="shared" si="17"/>
        <v>630.3456280363722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662.29323549894207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694</v>
      </c>
      <c r="D41" s="11"/>
      <c r="E41" s="11">
        <f t="shared" si="8"/>
        <v>738.13849717271682</v>
      </c>
      <c r="F41" s="10">
        <f t="shared" si="9"/>
        <v>1948.2069326659312</v>
      </c>
      <c r="G41" s="11">
        <f t="shared" si="10"/>
        <v>579.26206896551719</v>
      </c>
      <c r="H41" s="11"/>
      <c r="I41" s="11">
        <f t="shared" si="11"/>
        <v>738.13849717271682</v>
      </c>
      <c r="J41" s="10">
        <f t="shared" si="12"/>
        <v>1948.2069326659312</v>
      </c>
      <c r="K41" s="11"/>
      <c r="L41" s="11">
        <f t="shared" si="13"/>
        <v>738.13849717271682</v>
      </c>
      <c r="M41" s="10">
        <f t="shared" si="14"/>
        <v>1948.2069326659312</v>
      </c>
      <c r="N41" s="11"/>
      <c r="O41" s="11">
        <f t="shared" si="15"/>
        <v>738.13849717271682</v>
      </c>
      <c r="P41" s="10">
        <f t="shared" si="16"/>
        <v>1948.2069326659312</v>
      </c>
      <c r="Q41" s="3"/>
      <c r="AC41">
        <f t="shared" si="18"/>
        <v>0.63746526471693332</v>
      </c>
      <c r="AD41">
        <f t="shared" si="17"/>
        <v>616.31122479140208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623.41628959342165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668</v>
      </c>
      <c r="D42" s="11"/>
      <c r="E42" s="11">
        <f t="shared" si="8"/>
        <v>738.13849717271682</v>
      </c>
      <c r="F42" s="10">
        <f t="shared" si="9"/>
        <v>4919.4087856472061</v>
      </c>
      <c r="G42" s="11">
        <f t="shared" si="10"/>
        <v>579.26206896551719</v>
      </c>
      <c r="H42" s="11"/>
      <c r="I42" s="11">
        <f t="shared" si="11"/>
        <v>738.13849717271682</v>
      </c>
      <c r="J42" s="10">
        <f t="shared" si="12"/>
        <v>4919.4087856472061</v>
      </c>
      <c r="K42" s="11"/>
      <c r="L42" s="11">
        <f t="shared" si="13"/>
        <v>738.13849717271682</v>
      </c>
      <c r="M42" s="10">
        <f t="shared" si="14"/>
        <v>4919.4087856472061</v>
      </c>
      <c r="N42" s="11"/>
      <c r="O42" s="11">
        <f t="shared" si="15"/>
        <v>738.13849717271682</v>
      </c>
      <c r="P42" s="10">
        <f t="shared" si="16"/>
        <v>4919.4087856472061</v>
      </c>
      <c r="Q42" s="3"/>
      <c r="AC42">
        <f t="shared" si="18"/>
        <v>0.82870484413201329</v>
      </c>
      <c r="AD42">
        <f t="shared" si="17"/>
        <v>600.84755176207898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569.68041465064482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989</v>
      </c>
      <c r="D43" s="11"/>
      <c r="E43" s="11">
        <f t="shared" si="8"/>
        <v>738.13849717271682</v>
      </c>
      <c r="F43" s="10">
        <f t="shared" si="9"/>
        <v>62931.493600763002</v>
      </c>
      <c r="G43" s="11">
        <f t="shared" si="10"/>
        <v>579.26206896551719</v>
      </c>
      <c r="H43" s="11"/>
      <c r="I43" s="11">
        <f t="shared" si="11"/>
        <v>738.13849717271682</v>
      </c>
      <c r="J43" s="10">
        <f t="shared" si="12"/>
        <v>62931.493600763002</v>
      </c>
      <c r="K43" s="11"/>
      <c r="L43" s="11">
        <f t="shared" si="13"/>
        <v>738.13849717271682</v>
      </c>
      <c r="M43" s="10">
        <f t="shared" si="14"/>
        <v>62931.493600763002</v>
      </c>
      <c r="N43" s="11"/>
      <c r="O43" s="11">
        <f t="shared" si="15"/>
        <v>738.13849717271682</v>
      </c>
      <c r="P43" s="10">
        <f t="shared" si="16"/>
        <v>62931.493600763002</v>
      </c>
      <c r="Q43" s="3"/>
      <c r="AC43">
        <f t="shared" si="18"/>
        <v>1.0773162973716173</v>
      </c>
      <c r="AD43">
        <f t="shared" si="17"/>
        <v>583.91223544403806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500.37418279832576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592</v>
      </c>
      <c r="D44" s="11"/>
      <c r="E44" s="11">
        <f t="shared" si="8"/>
        <v>738.13849717271682</v>
      </c>
      <c r="F44" s="10">
        <f t="shared" ref="F44" si="21">($C44-E44)^2</f>
        <v>21356.460355900163</v>
      </c>
      <c r="G44" s="11">
        <f t="shared" si="10"/>
        <v>579.26206896551719</v>
      </c>
      <c r="H44" s="11"/>
      <c r="I44" s="11">
        <f t="shared" ref="I44" si="22">CA_SA(A44,B44,$I$2,$I$3,$I$4,$I$5,$I$6,$I$7)</f>
        <v>738.13849717271682</v>
      </c>
      <c r="J44" s="10">
        <f t="shared" ref="J44" si="23">($C44-I44)^2</f>
        <v>21356.460355900163</v>
      </c>
      <c r="K44" s="11"/>
      <c r="L44" s="11">
        <f t="shared" ref="L44" si="24">CA_DR(A44,B44,$L$2,$L$3,$L$4,$L$5,$L$6,$L$7,$L$8)</f>
        <v>738.13849717271682</v>
      </c>
      <c r="M44" s="10">
        <f t="shared" ref="M44" si="25">($C44-L44)^2</f>
        <v>21356.460355900163</v>
      </c>
      <c r="N44" s="11"/>
      <c r="O44" s="11">
        <f t="shared" ref="O44" si="26">CA_DL(A44,B44,$O$2,$O$3,$O$4,$O$5,$O$6,$O$7,$O$8)</f>
        <v>738.13849717271682</v>
      </c>
      <c r="P44" s="10">
        <f t="shared" ref="P44" si="27">($C44-O44)^2</f>
        <v>21356.460355900163</v>
      </c>
      <c r="Q44" s="3"/>
      <c r="AC44">
        <f t="shared" si="18"/>
        <v>1.4005111865831026</v>
      </c>
      <c r="AD44">
        <f t="shared" si="17"/>
        <v>565.48816056282692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418.55033369359307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1.8206645425580334</v>
      </c>
      <c r="AD45">
        <f t="shared" si="17"/>
        <v>545.5889062697579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331.45406083427599</v>
      </c>
      <c r="AL45" s="3"/>
      <c r="AM45" s="3"/>
      <c r="AN45" s="3"/>
      <c r="AO45" s="3"/>
      <c r="AP45" s="3"/>
      <c r="AQ45" s="3"/>
    </row>
    <row r="46" spans="1:43" x14ac:dyDescent="0.25">
      <c r="A46" s="12">
        <v>0.25</v>
      </c>
      <c r="B46" s="12">
        <v>0</v>
      </c>
      <c r="C46" s="12">
        <v>569</v>
      </c>
      <c r="D46" s="13"/>
      <c r="E46" s="13">
        <f t="shared" ref="E46:E70" si="28">CA(A46,B46,$E$2,$E$3,$E$4,$E$5,$E$6)</f>
        <v>660.30573582556985</v>
      </c>
      <c r="F46" s="13">
        <f>($C46-E46)^2</f>
        <v>8336.7373946487496</v>
      </c>
      <c r="G46" s="11">
        <f>$G$25</f>
        <v>579.26206896551719</v>
      </c>
      <c r="H46" s="13"/>
      <c r="I46" s="13">
        <f>CA_SA(A46,B46,$I$2,$I$3,$I$4,$I$5,$I$6,$I$7)</f>
        <v>660.30573582556985</v>
      </c>
      <c r="J46" s="13">
        <f>($C46-I46)^2</f>
        <v>8336.7373946487496</v>
      </c>
      <c r="K46" s="13"/>
      <c r="L46" s="13">
        <f>CA_DR(A46,B46,$L$2,$L$3,$L$4,$L$5,$L$6,$L$7,$L$8)</f>
        <v>660.30573582556985</v>
      </c>
      <c r="M46" s="13">
        <f>($C46-L46)^2</f>
        <v>8336.7373946487496</v>
      </c>
      <c r="N46" s="13"/>
      <c r="O46" s="13">
        <f>CA_DL(A46,B46,$O$2,$O$3,$O$4,$O$5,$O$6,$O$7,$O$8)</f>
        <v>660.30573582556985</v>
      </c>
      <c r="P46" s="13">
        <f>($C46-O46)^2</f>
        <v>8336.7373946487496</v>
      </c>
      <c r="Q46" s="3"/>
      <c r="AC46">
        <f t="shared" si="18"/>
        <v>2.3668639053254434</v>
      </c>
      <c r="AD46">
        <f t="shared" si="17"/>
        <v>524.26355895090842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248.39515391399615</v>
      </c>
      <c r="AL46" s="3"/>
      <c r="AM46" s="3"/>
      <c r="AN46" s="3"/>
      <c r="AO46" s="3"/>
      <c r="AP46" s="3"/>
      <c r="AQ46" s="3"/>
    </row>
    <row r="47" spans="1:43" x14ac:dyDescent="0.25">
      <c r="A47" s="12">
        <v>0.25</v>
      </c>
      <c r="B47" s="12">
        <v>0</v>
      </c>
      <c r="C47" s="12">
        <v>617</v>
      </c>
      <c r="D47" s="13"/>
      <c r="E47" s="13">
        <f t="shared" si="28"/>
        <v>660.30573582556985</v>
      </c>
      <c r="F47" s="13">
        <f t="shared" ref="F47:F70" si="29">($C47-E47)^2</f>
        <v>1875.3867553940445</v>
      </c>
      <c r="G47" s="11">
        <f t="shared" ref="G47:G70" si="30">$G$25</f>
        <v>579.26206896551719</v>
      </c>
      <c r="H47" s="13"/>
      <c r="I47" s="13">
        <f t="shared" ref="I47:I70" si="31">CA_SA(A47,B47,$I$2,$I$3,$I$4,$I$5,$I$6,$I$7)</f>
        <v>660.30573582556985</v>
      </c>
      <c r="J47" s="13">
        <f t="shared" ref="J47:J70" si="32">($C47-I47)^2</f>
        <v>1875.3867553940445</v>
      </c>
      <c r="K47" s="13"/>
      <c r="L47" s="13">
        <f t="shared" ref="L47:L70" si="33">CA_DR(A47,B47,$L$2,$L$3,$L$4,$L$5,$L$6,$L$7,$L$8)</f>
        <v>660.30573582556985</v>
      </c>
      <c r="M47" s="13">
        <f t="shared" ref="M47:M70" si="34">($C47-L47)^2</f>
        <v>1875.3867553940445</v>
      </c>
      <c r="N47" s="13"/>
      <c r="O47" s="13">
        <f t="shared" ref="O47:O70" si="35">CA_DL(A47,B47,$O$2,$O$3,$O$4,$O$5,$O$6,$O$7,$O$8)</f>
        <v>660.30573582556985</v>
      </c>
      <c r="P47" s="13">
        <f t="shared" ref="P47:P70" si="36">($C47-O47)^2</f>
        <v>1875.3867553940445</v>
      </c>
      <c r="Q47" s="3"/>
      <c r="AC47">
        <f>AC48/$AE$1</f>
        <v>3.0769230769230766</v>
      </c>
      <c r="AD47">
        <f t="shared" si="17"/>
        <v>501.60034168575072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177.08681629242753</v>
      </c>
      <c r="AL47" s="3"/>
      <c r="AM47" s="3"/>
      <c r="AN47" s="3"/>
      <c r="AO47" s="3"/>
      <c r="AP47" s="3"/>
      <c r="AQ47" s="3"/>
    </row>
    <row r="48" spans="1:43" x14ac:dyDescent="0.25">
      <c r="A48" s="12">
        <v>0.25</v>
      </c>
      <c r="B48" s="12">
        <v>0</v>
      </c>
      <c r="C48" s="12">
        <v>655</v>
      </c>
      <c r="D48" s="13"/>
      <c r="E48" s="13">
        <f t="shared" si="28"/>
        <v>660.30573582556985</v>
      </c>
      <c r="F48" s="13">
        <f t="shared" si="29"/>
        <v>28.150832650735428</v>
      </c>
      <c r="G48" s="11">
        <f t="shared" si="30"/>
        <v>579.26206896551719</v>
      </c>
      <c r="H48" s="13"/>
      <c r="I48" s="13">
        <f t="shared" si="31"/>
        <v>660.30573582556985</v>
      </c>
      <c r="J48" s="13">
        <f t="shared" si="32"/>
        <v>28.150832650735428</v>
      </c>
      <c r="K48" s="13"/>
      <c r="L48" s="13">
        <f t="shared" si="33"/>
        <v>660.30573582556985</v>
      </c>
      <c r="M48" s="13">
        <f t="shared" si="34"/>
        <v>28.150832650735428</v>
      </c>
      <c r="N48" s="13"/>
      <c r="O48" s="13">
        <f t="shared" si="35"/>
        <v>660.30573582556985</v>
      </c>
      <c r="P48" s="13">
        <f t="shared" si="36"/>
        <v>28.150832650735428</v>
      </c>
      <c r="Q48" s="3"/>
      <c r="AC48">
        <f>$AC$2</f>
        <v>4</v>
      </c>
      <c r="AD48">
        <f t="shared" si="17"/>
        <v>477.7284857271946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121.18399964439557</v>
      </c>
      <c r="AL48" s="3"/>
      <c r="AM48" s="3"/>
      <c r="AN48" s="3"/>
      <c r="AO48" s="3"/>
      <c r="AP48" s="3"/>
      <c r="AQ48" s="3"/>
    </row>
    <row r="49" spans="1:43" x14ac:dyDescent="0.25">
      <c r="A49" s="12">
        <v>0.25</v>
      </c>
      <c r="B49" s="12">
        <v>0</v>
      </c>
      <c r="C49" s="12">
        <v>599</v>
      </c>
      <c r="D49" s="13"/>
      <c r="E49" s="13">
        <f t="shared" si="28"/>
        <v>660.30573582556985</v>
      </c>
      <c r="F49" s="13">
        <f t="shared" si="29"/>
        <v>3758.3932451145592</v>
      </c>
      <c r="G49" s="11">
        <f t="shared" si="30"/>
        <v>579.26206896551719</v>
      </c>
      <c r="H49" s="13"/>
      <c r="I49" s="13">
        <f t="shared" si="31"/>
        <v>660.30573582556985</v>
      </c>
      <c r="J49" s="13">
        <f t="shared" si="32"/>
        <v>3758.3932451145592</v>
      </c>
      <c r="K49" s="13"/>
      <c r="L49" s="13">
        <f t="shared" si="33"/>
        <v>660.30573582556985</v>
      </c>
      <c r="M49" s="13">
        <f t="shared" si="34"/>
        <v>3758.3932451145592</v>
      </c>
      <c r="N49" s="13"/>
      <c r="O49" s="13">
        <f t="shared" si="35"/>
        <v>660.30573582556985</v>
      </c>
      <c r="P49" s="13">
        <f t="shared" si="36"/>
        <v>3758.3932451145592</v>
      </c>
      <c r="Q49" s="3"/>
      <c r="AC49" s="5">
        <f>AC48*$AE$1</f>
        <v>5.2</v>
      </c>
      <c r="AD49" s="5">
        <f t="shared" si="17"/>
        <v>452.81783665552257</v>
      </c>
      <c r="AE49" s="5"/>
      <c r="AF49" s="3"/>
      <c r="AG49" s="3"/>
      <c r="AH49" s="3"/>
      <c r="AI49" s="3"/>
      <c r="AJ49">
        <f>$AK$2</f>
        <v>1.2</v>
      </c>
      <c r="AK49">
        <f t="shared" si="19"/>
        <v>80.399694136759706</v>
      </c>
      <c r="AL49" s="3"/>
      <c r="AM49" s="3"/>
      <c r="AN49" s="3"/>
      <c r="AO49" s="3"/>
      <c r="AP49" s="3"/>
      <c r="AQ49" s="3"/>
    </row>
    <row r="50" spans="1:43" x14ac:dyDescent="0.25">
      <c r="A50" s="12">
        <v>0.25</v>
      </c>
      <c r="B50" s="12">
        <v>0</v>
      </c>
      <c r="C50" s="12">
        <v>607</v>
      </c>
      <c r="D50" s="13"/>
      <c r="E50" s="13">
        <f t="shared" si="28"/>
        <v>660.30573582556985</v>
      </c>
      <c r="F50" s="13">
        <f t="shared" si="29"/>
        <v>2841.5014719054416</v>
      </c>
      <c r="G50" s="11">
        <f t="shared" si="30"/>
        <v>579.26206896551719</v>
      </c>
      <c r="H50" s="13"/>
      <c r="I50" s="13">
        <f t="shared" si="31"/>
        <v>660.30573582556985</v>
      </c>
      <c r="J50" s="13">
        <f t="shared" si="32"/>
        <v>2841.5014719054416</v>
      </c>
      <c r="K50" s="13"/>
      <c r="L50" s="13">
        <f t="shared" si="33"/>
        <v>660.30573582556985</v>
      </c>
      <c r="M50" s="13">
        <f t="shared" si="34"/>
        <v>2841.5014719054416</v>
      </c>
      <c r="N50" s="13"/>
      <c r="O50" s="13">
        <f t="shared" si="35"/>
        <v>660.30573582556985</v>
      </c>
      <c r="P50" s="13">
        <f t="shared" si="36"/>
        <v>2841.5014719054416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52.180388971529531</v>
      </c>
      <c r="AL50" s="3"/>
      <c r="AM50" s="3"/>
      <c r="AN50" s="3"/>
      <c r="AO50" s="3"/>
      <c r="AP50" s="3"/>
      <c r="AQ50" s="3"/>
    </row>
    <row r="51" spans="1:43" x14ac:dyDescent="0.25">
      <c r="A51" s="12">
        <v>0.5</v>
      </c>
      <c r="B51" s="12">
        <v>0</v>
      </c>
      <c r="C51" s="13">
        <v>708</v>
      </c>
      <c r="D51" s="13"/>
      <c r="E51" s="13">
        <f t="shared" si="28"/>
        <v>629.3518323818389</v>
      </c>
      <c r="F51" s="13">
        <f t="shared" si="29"/>
        <v>6185.5342696943635</v>
      </c>
      <c r="G51" s="11">
        <f t="shared" si="30"/>
        <v>579.26206896551719</v>
      </c>
      <c r="H51" s="13"/>
      <c r="I51" s="13">
        <f t="shared" si="31"/>
        <v>629.3518323818389</v>
      </c>
      <c r="J51" s="13">
        <f t="shared" si="32"/>
        <v>6185.5342696943635</v>
      </c>
      <c r="K51" s="13"/>
      <c r="L51" s="13">
        <f t="shared" si="33"/>
        <v>629.3518323818389</v>
      </c>
      <c r="M51" s="13">
        <f t="shared" si="34"/>
        <v>6185.5342696943635</v>
      </c>
      <c r="N51" s="13"/>
      <c r="O51" s="13">
        <f t="shared" si="35"/>
        <v>629.3518323818389</v>
      </c>
      <c r="P51" s="13">
        <f t="shared" si="36"/>
        <v>6185.5342696943635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0.5</v>
      </c>
      <c r="B52" s="12">
        <v>0</v>
      </c>
      <c r="C52" s="13">
        <v>572</v>
      </c>
      <c r="D52" s="13"/>
      <c r="E52" s="13">
        <f t="shared" si="28"/>
        <v>629.3518323818389</v>
      </c>
      <c r="F52" s="13">
        <f t="shared" si="29"/>
        <v>3289.2326775545453</v>
      </c>
      <c r="G52" s="11">
        <f t="shared" si="30"/>
        <v>579.26206896551719</v>
      </c>
      <c r="H52" s="13"/>
      <c r="I52" s="13">
        <f t="shared" si="31"/>
        <v>629.3518323818389</v>
      </c>
      <c r="J52" s="13">
        <f t="shared" si="32"/>
        <v>3289.2326775545453</v>
      </c>
      <c r="K52" s="13"/>
      <c r="L52" s="13">
        <f t="shared" si="33"/>
        <v>629.3518323818389</v>
      </c>
      <c r="M52" s="13">
        <f t="shared" si="34"/>
        <v>3289.2326775545453</v>
      </c>
      <c r="N52" s="13"/>
      <c r="O52" s="13">
        <f t="shared" si="35"/>
        <v>629.3518323818389</v>
      </c>
      <c r="P52" s="13">
        <f t="shared" si="36"/>
        <v>3289.2326775545453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0.5</v>
      </c>
      <c r="B53" s="12">
        <v>0</v>
      </c>
      <c r="C53" s="13">
        <v>547</v>
      </c>
      <c r="D53" s="13"/>
      <c r="E53" s="13">
        <f t="shared" si="28"/>
        <v>629.3518323818389</v>
      </c>
      <c r="F53" s="13">
        <f t="shared" si="29"/>
        <v>6781.8242966464904</v>
      </c>
      <c r="G53" s="11">
        <f t="shared" si="30"/>
        <v>579.26206896551719</v>
      </c>
      <c r="H53" s="13"/>
      <c r="I53" s="13">
        <f t="shared" si="31"/>
        <v>629.3518323818389</v>
      </c>
      <c r="J53" s="13">
        <f t="shared" si="32"/>
        <v>6781.8242966464904</v>
      </c>
      <c r="K53" s="13"/>
      <c r="L53" s="13">
        <f t="shared" si="33"/>
        <v>629.3518323818389</v>
      </c>
      <c r="M53" s="13">
        <f t="shared" si="34"/>
        <v>6781.8242966464904</v>
      </c>
      <c r="N53" s="13"/>
      <c r="O53" s="13">
        <f t="shared" si="35"/>
        <v>629.3518323818389</v>
      </c>
      <c r="P53" s="13">
        <f t="shared" si="36"/>
        <v>6781.8242966464904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0.5</v>
      </c>
      <c r="B54" s="12">
        <v>0</v>
      </c>
      <c r="C54" s="13">
        <v>641</v>
      </c>
      <c r="D54" s="13"/>
      <c r="E54" s="13">
        <f t="shared" si="28"/>
        <v>629.3518323818389</v>
      </c>
      <c r="F54" s="13">
        <f t="shared" si="29"/>
        <v>135.67980886077675</v>
      </c>
      <c r="G54" s="11">
        <f t="shared" si="30"/>
        <v>579.26206896551719</v>
      </c>
      <c r="H54" s="13"/>
      <c r="I54" s="13">
        <f t="shared" si="31"/>
        <v>629.3518323818389</v>
      </c>
      <c r="J54" s="13">
        <f t="shared" si="32"/>
        <v>135.67980886077675</v>
      </c>
      <c r="K54" s="13"/>
      <c r="L54" s="13">
        <f t="shared" si="33"/>
        <v>629.3518323818389</v>
      </c>
      <c r="M54" s="13">
        <f t="shared" si="34"/>
        <v>135.67980886077675</v>
      </c>
      <c r="N54" s="13"/>
      <c r="O54" s="13">
        <f t="shared" si="35"/>
        <v>629.3518323818389</v>
      </c>
      <c r="P54" s="13">
        <f t="shared" si="36"/>
        <v>135.67980886077675</v>
      </c>
      <c r="Q54" s="3"/>
      <c r="AC54">
        <v>0</v>
      </c>
      <c r="AD54">
        <f>$O$2/(1+(AC54/$O$5)^$O$3)</f>
        <v>738.13849717271682</v>
      </c>
      <c r="AE54" s="5"/>
      <c r="AF54" s="3"/>
      <c r="AG54" s="3"/>
      <c r="AH54" s="3"/>
      <c r="AI54" s="3"/>
      <c r="AJ54">
        <v>0</v>
      </c>
      <c r="AK54">
        <f t="shared" ref="AK54:AK66" si="37">$O$2/(1+(AJ54/$O$6)^$O$4)</f>
        <v>738.13849717271682</v>
      </c>
      <c r="AL54" s="3"/>
      <c r="AM54" s="3"/>
      <c r="AN54" s="3"/>
      <c r="AO54" s="3"/>
      <c r="AP54" s="3"/>
      <c r="AQ54" s="3"/>
    </row>
    <row r="55" spans="1:43" x14ac:dyDescent="0.25">
      <c r="A55" s="12">
        <v>0.5</v>
      </c>
      <c r="B55" s="12">
        <v>0</v>
      </c>
      <c r="C55" s="13">
        <v>644</v>
      </c>
      <c r="D55" s="13"/>
      <c r="E55" s="13">
        <f t="shared" si="28"/>
        <v>629.3518323818389</v>
      </c>
      <c r="F55" s="13">
        <f t="shared" si="29"/>
        <v>214.56881456974332</v>
      </c>
      <c r="G55" s="11">
        <f t="shared" si="30"/>
        <v>579.26206896551719</v>
      </c>
      <c r="H55" s="13"/>
      <c r="I55" s="13">
        <f t="shared" si="31"/>
        <v>629.3518323818389</v>
      </c>
      <c r="J55" s="13">
        <f t="shared" si="32"/>
        <v>214.56881456974332</v>
      </c>
      <c r="K55" s="13"/>
      <c r="L55" s="13">
        <f t="shared" si="33"/>
        <v>629.3518323818389</v>
      </c>
      <c r="M55" s="13">
        <f t="shared" si="34"/>
        <v>214.56881456974332</v>
      </c>
      <c r="N55" s="13"/>
      <c r="O55" s="13">
        <f t="shared" si="35"/>
        <v>629.3518323818389</v>
      </c>
      <c r="P55" s="13">
        <f t="shared" si="36"/>
        <v>214.56881456974332</v>
      </c>
      <c r="Q55" s="3"/>
      <c r="AC55">
        <f t="shared" ref="AC55:AC63" si="38">AC56/$AE$1</f>
        <v>0.2901526011456228</v>
      </c>
      <c r="AD55">
        <f t="shared" ref="AD55:AD66" si="39">$O$2/(1+(AC55/$O$5)^$O$3)</f>
        <v>654.38921268331103</v>
      </c>
      <c r="AE55" s="5"/>
      <c r="AF55" s="3"/>
      <c r="AG55" s="3"/>
      <c r="AH55" s="3"/>
      <c r="AI55" s="3"/>
      <c r="AJ55">
        <f t="shared" ref="AJ55:AJ63" si="40">AJ56/$AN$1</f>
        <v>8.7045780343686832E-2</v>
      </c>
      <c r="AK55">
        <f t="shared" si="37"/>
        <v>689.03333461129944</v>
      </c>
      <c r="AL55" s="3"/>
      <c r="AM55" s="3"/>
      <c r="AN55" s="3"/>
      <c r="AO55" s="3"/>
      <c r="AP55" s="3"/>
      <c r="AQ55" s="3"/>
    </row>
    <row r="56" spans="1:43" x14ac:dyDescent="0.25">
      <c r="A56" s="12">
        <v>1</v>
      </c>
      <c r="B56" s="12">
        <v>0</v>
      </c>
      <c r="C56" s="13">
        <v>578</v>
      </c>
      <c r="D56" s="13"/>
      <c r="E56" s="13">
        <f t="shared" si="28"/>
        <v>588.87048722596001</v>
      </c>
      <c r="F56" s="13">
        <f t="shared" si="29"/>
        <v>118.16749252975964</v>
      </c>
      <c r="G56" s="11">
        <f t="shared" si="30"/>
        <v>579.26206896551719</v>
      </c>
      <c r="H56" s="13"/>
      <c r="I56" s="13">
        <f t="shared" si="31"/>
        <v>588.87048722596001</v>
      </c>
      <c r="J56" s="13">
        <f t="shared" si="32"/>
        <v>118.16749252975964</v>
      </c>
      <c r="K56" s="13"/>
      <c r="L56" s="13">
        <f t="shared" si="33"/>
        <v>588.87048722596001</v>
      </c>
      <c r="M56" s="13">
        <f t="shared" si="34"/>
        <v>118.16749252975964</v>
      </c>
      <c r="N56" s="13"/>
      <c r="O56" s="13">
        <f t="shared" si="35"/>
        <v>588.87048722596001</v>
      </c>
      <c r="P56" s="13">
        <f t="shared" si="36"/>
        <v>118.16749252975964</v>
      </c>
      <c r="Q56" s="3"/>
      <c r="AC56">
        <f t="shared" si="38"/>
        <v>0.37719838148930962</v>
      </c>
      <c r="AD56">
        <f t="shared" si="39"/>
        <v>643.01281989237964</v>
      </c>
      <c r="AE56" s="5"/>
      <c r="AF56" s="3"/>
      <c r="AG56" s="3"/>
      <c r="AH56" s="3"/>
      <c r="AI56" s="3"/>
      <c r="AJ56">
        <f t="shared" si="40"/>
        <v>0.11315951444679288</v>
      </c>
      <c r="AK56">
        <f t="shared" si="37"/>
        <v>662.29323549894207</v>
      </c>
      <c r="AL56" s="3"/>
      <c r="AM56" s="3"/>
      <c r="AN56" s="3"/>
      <c r="AO56" s="3"/>
      <c r="AP56" s="3"/>
      <c r="AQ56" s="3"/>
    </row>
    <row r="57" spans="1:43" x14ac:dyDescent="0.25">
      <c r="A57" s="12">
        <v>1</v>
      </c>
      <c r="B57" s="12">
        <v>0</v>
      </c>
      <c r="C57" s="13">
        <v>550</v>
      </c>
      <c r="D57" s="13"/>
      <c r="E57" s="13">
        <f t="shared" si="28"/>
        <v>588.87048722596001</v>
      </c>
      <c r="F57" s="13">
        <f t="shared" si="29"/>
        <v>1510.9147771835198</v>
      </c>
      <c r="G57" s="11">
        <f t="shared" si="30"/>
        <v>579.26206896551719</v>
      </c>
      <c r="H57" s="13"/>
      <c r="I57" s="13">
        <f t="shared" si="31"/>
        <v>588.87048722596001</v>
      </c>
      <c r="J57" s="13">
        <f t="shared" si="32"/>
        <v>1510.9147771835198</v>
      </c>
      <c r="K57" s="13"/>
      <c r="L57" s="13">
        <f t="shared" si="33"/>
        <v>588.87048722596001</v>
      </c>
      <c r="M57" s="13">
        <f t="shared" si="34"/>
        <v>1510.9147771835198</v>
      </c>
      <c r="N57" s="13"/>
      <c r="O57" s="13">
        <f t="shared" si="35"/>
        <v>588.87048722596001</v>
      </c>
      <c r="P57" s="13">
        <f t="shared" si="36"/>
        <v>1510.9147771835198</v>
      </c>
      <c r="Q57" s="3"/>
      <c r="AC57">
        <f t="shared" si="38"/>
        <v>0.49035789593610252</v>
      </c>
      <c r="AD57">
        <f t="shared" si="39"/>
        <v>630.3456280363722</v>
      </c>
      <c r="AE57" s="5"/>
      <c r="AF57" s="3"/>
      <c r="AG57" s="3"/>
      <c r="AH57" s="3"/>
      <c r="AI57" s="3"/>
      <c r="AJ57">
        <f t="shared" si="40"/>
        <v>0.14710736878083075</v>
      </c>
      <c r="AK57">
        <f t="shared" si="37"/>
        <v>623.41628959342165</v>
      </c>
      <c r="AL57" s="3"/>
      <c r="AM57" s="3"/>
      <c r="AN57" s="3"/>
      <c r="AO57" s="3"/>
      <c r="AP57" s="3"/>
      <c r="AQ57" s="3"/>
    </row>
    <row r="58" spans="1:43" x14ac:dyDescent="0.25">
      <c r="A58" s="12">
        <v>1</v>
      </c>
      <c r="B58" s="12">
        <v>0</v>
      </c>
      <c r="C58" s="13">
        <v>585</v>
      </c>
      <c r="D58" s="13"/>
      <c r="E58" s="13">
        <f t="shared" si="28"/>
        <v>588.87048722596001</v>
      </c>
      <c r="F58" s="13">
        <f t="shared" si="29"/>
        <v>14.980671366319577</v>
      </c>
      <c r="G58" s="11">
        <f t="shared" si="30"/>
        <v>579.26206896551719</v>
      </c>
      <c r="H58" s="13"/>
      <c r="I58" s="13">
        <f t="shared" si="31"/>
        <v>588.87048722596001</v>
      </c>
      <c r="J58" s="13">
        <f t="shared" si="32"/>
        <v>14.980671366319577</v>
      </c>
      <c r="K58" s="13"/>
      <c r="L58" s="13">
        <f t="shared" si="33"/>
        <v>588.87048722596001</v>
      </c>
      <c r="M58" s="13">
        <f t="shared" si="34"/>
        <v>14.980671366319577</v>
      </c>
      <c r="N58" s="13"/>
      <c r="O58" s="13">
        <f t="shared" si="35"/>
        <v>588.87048722596001</v>
      </c>
      <c r="P58" s="13">
        <f t="shared" si="36"/>
        <v>14.980671366319577</v>
      </c>
      <c r="Q58" s="3"/>
      <c r="AC58">
        <f t="shared" si="38"/>
        <v>0.63746526471693332</v>
      </c>
      <c r="AD58">
        <f t="shared" si="39"/>
        <v>616.31122479140208</v>
      </c>
      <c r="AE58" s="5"/>
      <c r="AF58" s="3"/>
      <c r="AG58" s="3"/>
      <c r="AH58" s="3"/>
      <c r="AI58" s="3"/>
      <c r="AJ58">
        <f t="shared" si="40"/>
        <v>0.19123957941507999</v>
      </c>
      <c r="AK58">
        <f t="shared" si="37"/>
        <v>569.68041465064482</v>
      </c>
      <c r="AL58" s="3"/>
      <c r="AM58" s="3"/>
      <c r="AN58" s="3"/>
      <c r="AO58" s="3"/>
      <c r="AP58" s="3"/>
      <c r="AQ58" s="3"/>
    </row>
    <row r="59" spans="1:43" x14ac:dyDescent="0.25">
      <c r="A59" s="12">
        <v>1</v>
      </c>
      <c r="B59" s="12">
        <v>0</v>
      </c>
      <c r="C59" s="13">
        <v>421</v>
      </c>
      <c r="D59" s="13"/>
      <c r="E59" s="13">
        <f t="shared" si="28"/>
        <v>588.87048722596001</v>
      </c>
      <c r="F59" s="13">
        <f t="shared" si="29"/>
        <v>28180.500481481202</v>
      </c>
      <c r="G59" s="11">
        <f t="shared" si="30"/>
        <v>579.26206896551719</v>
      </c>
      <c r="H59" s="13"/>
      <c r="I59" s="13">
        <f t="shared" si="31"/>
        <v>588.87048722596001</v>
      </c>
      <c r="J59" s="13">
        <f t="shared" si="32"/>
        <v>28180.500481481202</v>
      </c>
      <c r="K59" s="13"/>
      <c r="L59" s="13">
        <f t="shared" si="33"/>
        <v>588.87048722596001</v>
      </c>
      <c r="M59" s="13">
        <f t="shared" si="34"/>
        <v>28180.500481481202</v>
      </c>
      <c r="N59" s="13"/>
      <c r="O59" s="13">
        <f t="shared" si="35"/>
        <v>588.87048722596001</v>
      </c>
      <c r="P59" s="13">
        <f t="shared" si="36"/>
        <v>28180.500481481202</v>
      </c>
      <c r="Q59" s="3"/>
      <c r="AC59">
        <f t="shared" si="38"/>
        <v>0.82870484413201329</v>
      </c>
      <c r="AD59">
        <f t="shared" si="39"/>
        <v>600.84755176207898</v>
      </c>
      <c r="AE59" s="5"/>
      <c r="AF59" s="3"/>
      <c r="AG59" s="3"/>
      <c r="AH59" s="3"/>
      <c r="AI59" s="3"/>
      <c r="AJ59">
        <f t="shared" si="40"/>
        <v>0.24861145323960399</v>
      </c>
      <c r="AK59">
        <f t="shared" si="37"/>
        <v>500.37418279832576</v>
      </c>
      <c r="AL59" s="3"/>
      <c r="AM59" s="3"/>
      <c r="AN59" s="3"/>
      <c r="AO59" s="3"/>
      <c r="AP59" s="3"/>
      <c r="AQ59" s="3"/>
    </row>
    <row r="60" spans="1:43" x14ac:dyDescent="0.25">
      <c r="A60" s="12">
        <v>1</v>
      </c>
      <c r="B60" s="12">
        <v>0</v>
      </c>
      <c r="C60" s="13">
        <v>632</v>
      </c>
      <c r="D60" s="13"/>
      <c r="E60" s="13">
        <f t="shared" si="28"/>
        <v>588.87048722596001</v>
      </c>
      <c r="F60" s="13">
        <f t="shared" si="29"/>
        <v>1860.154872126079</v>
      </c>
      <c r="G60" s="11">
        <f t="shared" si="30"/>
        <v>579.26206896551719</v>
      </c>
      <c r="H60" s="13"/>
      <c r="I60" s="13">
        <f t="shared" si="31"/>
        <v>588.87048722596001</v>
      </c>
      <c r="J60" s="13">
        <f t="shared" si="32"/>
        <v>1860.154872126079</v>
      </c>
      <c r="K60" s="13"/>
      <c r="L60" s="13">
        <f t="shared" si="33"/>
        <v>588.87048722596001</v>
      </c>
      <c r="M60" s="13">
        <f t="shared" si="34"/>
        <v>1860.154872126079</v>
      </c>
      <c r="N60" s="13"/>
      <c r="O60" s="13">
        <f t="shared" si="35"/>
        <v>588.87048722596001</v>
      </c>
      <c r="P60" s="13">
        <f t="shared" si="36"/>
        <v>1860.154872126079</v>
      </c>
      <c r="Q60" s="3"/>
      <c r="AC60">
        <f t="shared" si="38"/>
        <v>1.0773162973716173</v>
      </c>
      <c r="AD60">
        <f t="shared" si="39"/>
        <v>583.91223544403806</v>
      </c>
      <c r="AE60" s="5"/>
      <c r="AF60" s="3"/>
      <c r="AG60" s="3"/>
      <c r="AH60" s="3"/>
      <c r="AI60" s="3"/>
      <c r="AJ60">
        <f t="shared" si="40"/>
        <v>0.3231948892114852</v>
      </c>
      <c r="AK60">
        <f t="shared" si="37"/>
        <v>418.55033369359307</v>
      </c>
      <c r="AL60" s="3"/>
      <c r="AM60" s="3"/>
      <c r="AN60" s="3"/>
      <c r="AO60" s="3"/>
      <c r="AP60" s="3"/>
      <c r="AQ60" s="3"/>
    </row>
    <row r="61" spans="1:43" x14ac:dyDescent="0.25">
      <c r="A61" s="12">
        <v>2</v>
      </c>
      <c r="B61" s="12">
        <v>0</v>
      </c>
      <c r="C61" s="13">
        <v>616</v>
      </c>
      <c r="D61" s="13"/>
      <c r="E61" s="13">
        <f t="shared" si="28"/>
        <v>538.11304305904162</v>
      </c>
      <c r="F61" s="13">
        <f t="shared" si="29"/>
        <v>6066.3780615227051</v>
      </c>
      <c r="G61" s="11">
        <f t="shared" si="30"/>
        <v>579.26206896551719</v>
      </c>
      <c r="H61" s="13"/>
      <c r="I61" s="13">
        <f t="shared" si="31"/>
        <v>538.11304305904162</v>
      </c>
      <c r="J61" s="13">
        <f t="shared" si="32"/>
        <v>6066.3780615227051</v>
      </c>
      <c r="K61" s="13"/>
      <c r="L61" s="13">
        <f t="shared" si="33"/>
        <v>538.11304305904162</v>
      </c>
      <c r="M61" s="13">
        <f t="shared" si="34"/>
        <v>6066.3780615227051</v>
      </c>
      <c r="N61" s="13"/>
      <c r="O61" s="13">
        <f t="shared" si="35"/>
        <v>538.11304305904162</v>
      </c>
      <c r="P61" s="13">
        <f t="shared" si="36"/>
        <v>6066.3780615227051</v>
      </c>
      <c r="Q61" s="3"/>
      <c r="AC61">
        <f t="shared" si="38"/>
        <v>1.4005111865831026</v>
      </c>
      <c r="AD61">
        <f t="shared" si="39"/>
        <v>565.48816056282692</v>
      </c>
      <c r="AE61" s="5"/>
      <c r="AF61" s="3"/>
      <c r="AG61" s="3"/>
      <c r="AH61" s="3"/>
      <c r="AI61" s="3"/>
      <c r="AJ61">
        <f t="shared" si="40"/>
        <v>0.42015335597493081</v>
      </c>
      <c r="AK61">
        <f t="shared" si="37"/>
        <v>331.45406083427599</v>
      </c>
      <c r="AL61" s="3"/>
      <c r="AM61" s="3"/>
      <c r="AN61" s="3"/>
      <c r="AO61" s="3"/>
      <c r="AP61" s="3"/>
      <c r="AQ61" s="3"/>
    </row>
    <row r="62" spans="1:43" x14ac:dyDescent="0.25">
      <c r="A62" s="12">
        <v>2</v>
      </c>
      <c r="B62" s="12">
        <v>0</v>
      </c>
      <c r="C62" s="13">
        <v>745</v>
      </c>
      <c r="D62" s="13"/>
      <c r="E62" s="13">
        <f t="shared" si="28"/>
        <v>538.11304305904162</v>
      </c>
      <c r="F62" s="13">
        <f t="shared" si="29"/>
        <v>42802.21295228997</v>
      </c>
      <c r="G62" s="11">
        <f t="shared" si="30"/>
        <v>579.26206896551719</v>
      </c>
      <c r="H62" s="13"/>
      <c r="I62" s="13">
        <f t="shared" si="31"/>
        <v>538.11304305904162</v>
      </c>
      <c r="J62" s="13">
        <f t="shared" si="32"/>
        <v>42802.21295228997</v>
      </c>
      <c r="K62" s="13"/>
      <c r="L62" s="13">
        <f t="shared" si="33"/>
        <v>538.11304305904162</v>
      </c>
      <c r="M62" s="13">
        <f t="shared" si="34"/>
        <v>42802.21295228997</v>
      </c>
      <c r="N62" s="13"/>
      <c r="O62" s="13">
        <f t="shared" si="35"/>
        <v>538.11304305904162</v>
      </c>
      <c r="P62" s="13">
        <f t="shared" si="36"/>
        <v>42802.21295228997</v>
      </c>
      <c r="Q62" s="3"/>
      <c r="AC62">
        <f t="shared" si="38"/>
        <v>1.8206645425580334</v>
      </c>
      <c r="AD62">
        <f t="shared" si="39"/>
        <v>545.5889062697579</v>
      </c>
      <c r="AE62" s="5"/>
      <c r="AF62" s="3"/>
      <c r="AG62" s="3"/>
      <c r="AH62" s="3"/>
      <c r="AI62" s="3"/>
      <c r="AJ62">
        <f t="shared" si="40"/>
        <v>0.5461993627674101</v>
      </c>
      <c r="AK62">
        <f t="shared" si="37"/>
        <v>248.39515391399615</v>
      </c>
      <c r="AL62" s="3"/>
      <c r="AM62" s="3"/>
      <c r="AN62" s="3"/>
      <c r="AO62" s="3"/>
      <c r="AP62" s="3"/>
      <c r="AQ62" s="3"/>
    </row>
    <row r="63" spans="1:43" x14ac:dyDescent="0.25">
      <c r="A63" s="12">
        <v>2</v>
      </c>
      <c r="B63" s="12">
        <v>0</v>
      </c>
      <c r="C63" s="13">
        <v>611</v>
      </c>
      <c r="D63" s="13"/>
      <c r="E63" s="13">
        <f t="shared" si="28"/>
        <v>538.11304305904162</v>
      </c>
      <c r="F63" s="13">
        <f t="shared" si="29"/>
        <v>5312.508492113122</v>
      </c>
      <c r="G63" s="11">
        <f t="shared" si="30"/>
        <v>579.26206896551719</v>
      </c>
      <c r="H63" s="13"/>
      <c r="I63" s="13">
        <f t="shared" si="31"/>
        <v>538.11304305904162</v>
      </c>
      <c r="J63" s="13">
        <f t="shared" si="32"/>
        <v>5312.508492113122</v>
      </c>
      <c r="K63" s="13"/>
      <c r="L63" s="13">
        <f t="shared" si="33"/>
        <v>538.11304305904162</v>
      </c>
      <c r="M63" s="13">
        <f t="shared" si="34"/>
        <v>5312.508492113122</v>
      </c>
      <c r="N63" s="13"/>
      <c r="O63" s="13">
        <f t="shared" si="35"/>
        <v>538.11304305904162</v>
      </c>
      <c r="P63" s="13">
        <f t="shared" si="36"/>
        <v>5312.508492113122</v>
      </c>
      <c r="Q63" s="3"/>
      <c r="AC63">
        <f t="shared" si="38"/>
        <v>2.3668639053254434</v>
      </c>
      <c r="AD63">
        <f t="shared" si="39"/>
        <v>524.26355895090842</v>
      </c>
      <c r="AE63" s="5"/>
      <c r="AF63" s="3"/>
      <c r="AG63" s="3"/>
      <c r="AH63" s="3"/>
      <c r="AI63" s="3"/>
      <c r="AJ63">
        <f t="shared" si="40"/>
        <v>0.7100591715976331</v>
      </c>
      <c r="AK63">
        <f t="shared" si="37"/>
        <v>177.08681629242753</v>
      </c>
      <c r="AL63" s="3"/>
      <c r="AM63" s="3"/>
      <c r="AN63" s="3"/>
      <c r="AO63" s="3"/>
      <c r="AP63" s="3"/>
      <c r="AQ63" s="3"/>
    </row>
    <row r="64" spans="1:43" x14ac:dyDescent="0.25">
      <c r="A64" s="12">
        <v>2</v>
      </c>
      <c r="B64" s="12">
        <v>0</v>
      </c>
      <c r="C64" s="13">
        <v>586</v>
      </c>
      <c r="D64" s="13"/>
      <c r="E64" s="13">
        <f t="shared" si="28"/>
        <v>538.11304305904162</v>
      </c>
      <c r="F64" s="13">
        <f t="shared" si="29"/>
        <v>2293.1606450652025</v>
      </c>
      <c r="G64" s="11">
        <f t="shared" si="30"/>
        <v>579.26206896551719</v>
      </c>
      <c r="H64" s="13"/>
      <c r="I64" s="13">
        <f t="shared" si="31"/>
        <v>538.11304305904162</v>
      </c>
      <c r="J64" s="13">
        <f t="shared" si="32"/>
        <v>2293.1606450652025</v>
      </c>
      <c r="K64" s="13"/>
      <c r="L64" s="13">
        <f t="shared" si="33"/>
        <v>538.11304305904162</v>
      </c>
      <c r="M64" s="13">
        <f t="shared" si="34"/>
        <v>2293.1606450652025</v>
      </c>
      <c r="N64" s="13"/>
      <c r="O64" s="13">
        <f t="shared" si="35"/>
        <v>538.11304305904162</v>
      </c>
      <c r="P64" s="13">
        <f t="shared" si="36"/>
        <v>2293.1606450652025</v>
      </c>
      <c r="Q64" s="3"/>
      <c r="AC64">
        <f>AC65/$AE$1</f>
        <v>3.0769230769230766</v>
      </c>
      <c r="AD64">
        <f t="shared" si="39"/>
        <v>501.60034168575072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7"/>
        <v>121.18399964439557</v>
      </c>
      <c r="AL64" s="3"/>
      <c r="AM64" s="3"/>
      <c r="AN64" s="3"/>
      <c r="AO64" s="3"/>
      <c r="AP64" s="3"/>
      <c r="AQ64" s="3"/>
    </row>
    <row r="65" spans="1:43" x14ac:dyDescent="0.25">
      <c r="A65" s="12">
        <v>2</v>
      </c>
      <c r="B65" s="12">
        <v>0</v>
      </c>
      <c r="C65" s="13">
        <v>522</v>
      </c>
      <c r="D65" s="13"/>
      <c r="E65" s="13">
        <f t="shared" si="28"/>
        <v>538.11304305904162</v>
      </c>
      <c r="F65" s="13">
        <f t="shared" si="29"/>
        <v>259.63015662252917</v>
      </c>
      <c r="G65" s="11">
        <f t="shared" si="30"/>
        <v>579.26206896551719</v>
      </c>
      <c r="H65" s="13"/>
      <c r="I65" s="13">
        <f t="shared" si="31"/>
        <v>538.11304305904162</v>
      </c>
      <c r="J65" s="13">
        <f t="shared" si="32"/>
        <v>259.63015662252917</v>
      </c>
      <c r="K65" s="13"/>
      <c r="L65" s="13">
        <f t="shared" si="33"/>
        <v>538.11304305904162</v>
      </c>
      <c r="M65" s="13">
        <f t="shared" si="34"/>
        <v>259.63015662252917</v>
      </c>
      <c r="N65" s="13"/>
      <c r="O65" s="13">
        <f t="shared" si="35"/>
        <v>538.11304305904162</v>
      </c>
      <c r="P65" s="13">
        <f t="shared" si="36"/>
        <v>259.63015662252917</v>
      </c>
      <c r="Q65" s="3"/>
      <c r="AC65">
        <f>$AC$2</f>
        <v>4</v>
      </c>
      <c r="AD65">
        <f t="shared" si="39"/>
        <v>477.7284857271946</v>
      </c>
      <c r="AE65" s="5"/>
      <c r="AF65" s="3"/>
      <c r="AG65" s="3"/>
      <c r="AH65" s="3"/>
      <c r="AI65" s="3"/>
      <c r="AJ65">
        <f>$AK$2</f>
        <v>1.2</v>
      </c>
      <c r="AK65">
        <f t="shared" si="37"/>
        <v>80.399694136759706</v>
      </c>
      <c r="AL65" s="3"/>
      <c r="AM65" s="3"/>
      <c r="AN65" s="3"/>
      <c r="AO65" s="3"/>
      <c r="AP65" s="3"/>
      <c r="AQ65" s="3"/>
    </row>
    <row r="66" spans="1:43" x14ac:dyDescent="0.25">
      <c r="A66" s="12">
        <v>4</v>
      </c>
      <c r="B66" s="12">
        <v>0</v>
      </c>
      <c r="C66" s="13">
        <v>549</v>
      </c>
      <c r="D66" s="13"/>
      <c r="E66" s="13">
        <f t="shared" si="28"/>
        <v>477.7284857271946</v>
      </c>
      <c r="F66" s="13">
        <f t="shared" si="29"/>
        <v>5079.6287467387046</v>
      </c>
      <c r="G66" s="11">
        <f t="shared" si="30"/>
        <v>579.26206896551719</v>
      </c>
      <c r="H66" s="13"/>
      <c r="I66" s="13">
        <f t="shared" si="31"/>
        <v>477.7284857271946</v>
      </c>
      <c r="J66" s="13">
        <f t="shared" si="32"/>
        <v>5079.6287467387046</v>
      </c>
      <c r="K66" s="13"/>
      <c r="L66" s="13">
        <f t="shared" si="33"/>
        <v>477.7284857271946</v>
      </c>
      <c r="M66" s="13">
        <f t="shared" si="34"/>
        <v>5079.6287467387046</v>
      </c>
      <c r="N66" s="13"/>
      <c r="O66" s="13">
        <f t="shared" si="35"/>
        <v>477.7284857271946</v>
      </c>
      <c r="P66" s="13">
        <f t="shared" si="36"/>
        <v>5079.6287467387046</v>
      </c>
      <c r="Q66" s="3"/>
      <c r="AC66" s="5">
        <f>AC65*$AE$1</f>
        <v>5.2</v>
      </c>
      <c r="AD66" s="5">
        <f t="shared" si="39"/>
        <v>452.81783665552257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7"/>
        <v>52.180388971529531</v>
      </c>
      <c r="AL66" s="3"/>
      <c r="AM66" s="3"/>
      <c r="AN66" s="3"/>
      <c r="AO66" s="3"/>
      <c r="AP66" s="3"/>
      <c r="AQ66" s="3"/>
    </row>
    <row r="67" spans="1:43" x14ac:dyDescent="0.25">
      <c r="A67" s="12">
        <v>4</v>
      </c>
      <c r="B67" s="12">
        <v>0</v>
      </c>
      <c r="C67" s="13">
        <v>552</v>
      </c>
      <c r="D67" s="13"/>
      <c r="E67" s="13">
        <f t="shared" si="28"/>
        <v>477.7284857271946</v>
      </c>
      <c r="F67" s="13">
        <f t="shared" si="29"/>
        <v>5516.257832375537</v>
      </c>
      <c r="G67" s="11">
        <f t="shared" si="30"/>
        <v>579.26206896551719</v>
      </c>
      <c r="H67" s="13"/>
      <c r="I67" s="13">
        <f t="shared" si="31"/>
        <v>477.7284857271946</v>
      </c>
      <c r="J67" s="13">
        <f t="shared" si="32"/>
        <v>5516.257832375537</v>
      </c>
      <c r="K67" s="13"/>
      <c r="L67" s="13">
        <f t="shared" si="33"/>
        <v>477.7284857271946</v>
      </c>
      <c r="M67" s="13">
        <f t="shared" si="34"/>
        <v>5516.257832375537</v>
      </c>
      <c r="N67" s="13"/>
      <c r="O67" s="13">
        <f t="shared" si="35"/>
        <v>477.7284857271946</v>
      </c>
      <c r="P67" s="13">
        <f t="shared" si="36"/>
        <v>5516.257832375537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4</v>
      </c>
      <c r="B68" s="12">
        <v>0</v>
      </c>
      <c r="C68" s="13">
        <v>473</v>
      </c>
      <c r="D68" s="13"/>
      <c r="E68" s="13">
        <f t="shared" si="28"/>
        <v>477.7284857271946</v>
      </c>
      <c r="F68" s="13">
        <f t="shared" si="29"/>
        <v>22.358577272283</v>
      </c>
      <c r="G68" s="11">
        <f t="shared" si="30"/>
        <v>579.26206896551719</v>
      </c>
      <c r="H68" s="13"/>
      <c r="I68" s="13">
        <f t="shared" si="31"/>
        <v>477.7284857271946</v>
      </c>
      <c r="J68" s="13">
        <f t="shared" si="32"/>
        <v>22.358577272283</v>
      </c>
      <c r="K68" s="13"/>
      <c r="L68" s="13">
        <f t="shared" si="33"/>
        <v>477.7284857271946</v>
      </c>
      <c r="M68" s="13">
        <f t="shared" si="34"/>
        <v>22.358577272283</v>
      </c>
      <c r="N68" s="13"/>
      <c r="O68" s="13">
        <f t="shared" si="35"/>
        <v>477.7284857271946</v>
      </c>
      <c r="P68" s="13">
        <f t="shared" si="36"/>
        <v>22.358577272283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4</v>
      </c>
      <c r="B69" s="12">
        <v>0</v>
      </c>
      <c r="C69" s="13">
        <v>350</v>
      </c>
      <c r="D69" s="13"/>
      <c r="E69" s="13">
        <f t="shared" si="28"/>
        <v>477.7284857271946</v>
      </c>
      <c r="F69" s="13">
        <f t="shared" si="29"/>
        <v>16314.566066162153</v>
      </c>
      <c r="G69" s="11">
        <f t="shared" si="30"/>
        <v>579.26206896551719</v>
      </c>
      <c r="H69" s="13"/>
      <c r="I69" s="13">
        <f t="shared" si="31"/>
        <v>477.7284857271946</v>
      </c>
      <c r="J69" s="13">
        <f t="shared" si="32"/>
        <v>16314.566066162153</v>
      </c>
      <c r="K69" s="13"/>
      <c r="L69" s="13">
        <f t="shared" si="33"/>
        <v>477.7284857271946</v>
      </c>
      <c r="M69" s="13">
        <f t="shared" si="34"/>
        <v>16314.566066162153</v>
      </c>
      <c r="N69" s="13"/>
      <c r="O69" s="13">
        <f t="shared" si="35"/>
        <v>477.7284857271946</v>
      </c>
      <c r="P69" s="13">
        <f t="shared" si="36"/>
        <v>16314.566066162153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4</v>
      </c>
      <c r="B70" s="12">
        <v>0</v>
      </c>
      <c r="C70" s="13">
        <v>626</v>
      </c>
      <c r="D70" s="13"/>
      <c r="E70" s="13">
        <f t="shared" si="28"/>
        <v>477.7284857271946</v>
      </c>
      <c r="F70" s="13">
        <f t="shared" si="29"/>
        <v>21984.441944750735</v>
      </c>
      <c r="G70" s="11">
        <f t="shared" si="30"/>
        <v>579.26206896551719</v>
      </c>
      <c r="H70" s="13"/>
      <c r="I70" s="13">
        <f t="shared" si="31"/>
        <v>477.7284857271946</v>
      </c>
      <c r="J70" s="13">
        <f t="shared" si="32"/>
        <v>21984.441944750735</v>
      </c>
      <c r="K70" s="13"/>
      <c r="L70" s="13">
        <f t="shared" si="33"/>
        <v>477.7284857271946</v>
      </c>
      <c r="M70" s="13">
        <f t="shared" si="34"/>
        <v>21984.441944750735</v>
      </c>
      <c r="N70" s="13"/>
      <c r="O70" s="13">
        <f t="shared" si="35"/>
        <v>477.7284857271946</v>
      </c>
      <c r="P70" s="13">
        <f t="shared" si="36"/>
        <v>21984.441944750735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684</v>
      </c>
      <c r="D91" s="9"/>
      <c r="E91" s="9">
        <f t="shared" ref="E91:E115" si="41">CA(A91,B91,$E$2,$E$3,$E$4,$E$5,$E$6)</f>
        <v>700.02674958857745</v>
      </c>
      <c r="F91" s="9">
        <f>($C91-E91)^2</f>
        <v>256.85670237496731</v>
      </c>
      <c r="G91" s="11">
        <f>$G$25</f>
        <v>579.26206896551719</v>
      </c>
      <c r="H91" s="9"/>
      <c r="I91" s="9">
        <f>CA_SA(A91,B91,$I$2,$I$3,$I$4,$I$5,$I$6,$I$7)</f>
        <v>700.02674958857745</v>
      </c>
      <c r="J91" s="9">
        <f>($C91-I91)^2</f>
        <v>256.85670237496731</v>
      </c>
      <c r="K91" s="9"/>
      <c r="L91" s="9">
        <f>CA_DR(A91,B91,$L$2,$L$3,$L$4,$L$5,$L$6,$L$7,$L$8)</f>
        <v>700.02674958857745</v>
      </c>
      <c r="M91" s="9">
        <f>($C91-L91)^2</f>
        <v>256.85670237496731</v>
      </c>
      <c r="N91" s="9"/>
      <c r="O91" s="9">
        <f>CA_DL(A91,B91,$O$2,$O$3,$O$4,$O$5,$O$6,$O$7,$O$8)</f>
        <v>700.02674958857745</v>
      </c>
      <c r="P91" s="9">
        <f>($C91-O91)^2</f>
        <v>256.85670237496731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507</v>
      </c>
      <c r="D92" s="9"/>
      <c r="E92" s="9">
        <f t="shared" si="41"/>
        <v>700.02674958857745</v>
      </c>
      <c r="F92" s="9">
        <f t="shared" ref="F92:F115" si="42">($C92-E92)^2</f>
        <v>37259.326056731385</v>
      </c>
      <c r="G92" s="11">
        <f t="shared" ref="G92:G115" si="43">$G$25</f>
        <v>579.26206896551719</v>
      </c>
      <c r="H92" s="9"/>
      <c r="I92" s="9">
        <f t="shared" ref="I92:I115" si="44">CA_SA(A92,B92,$I$2,$I$3,$I$4,$I$5,$I$6,$I$7)</f>
        <v>700.02674958857745</v>
      </c>
      <c r="J92" s="9">
        <f t="shared" ref="J92:J115" si="45">($C92-I92)^2</f>
        <v>37259.326056731385</v>
      </c>
      <c r="K92" s="9"/>
      <c r="L92" s="9">
        <f t="shared" ref="L92:L115" si="46">CA_DR(A92,B92,$L$2,$L$3,$L$4,$L$5,$L$6,$L$7,$L$8)</f>
        <v>700.02674958857745</v>
      </c>
      <c r="M92" s="9">
        <f t="shared" ref="M92:M115" si="47">($C92-L92)^2</f>
        <v>37259.326056731385</v>
      </c>
      <c r="N92" s="9"/>
      <c r="O92" s="9">
        <f t="shared" ref="O92:O115" si="48">CA_DL(A92,B92,$O$2,$O$3,$O$4,$O$5,$O$6,$O$7,$O$8)</f>
        <v>700.02674958857745</v>
      </c>
      <c r="P92" s="9">
        <f t="shared" ref="P92:P115" si="49">($C92-O92)^2</f>
        <v>37259.326056731385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719</v>
      </c>
      <c r="D93" s="9"/>
      <c r="E93" s="9">
        <f t="shared" si="41"/>
        <v>700.02674958857745</v>
      </c>
      <c r="F93" s="9">
        <f t="shared" si="42"/>
        <v>359.98423117454615</v>
      </c>
      <c r="G93" s="11">
        <f t="shared" si="43"/>
        <v>579.26206896551719</v>
      </c>
      <c r="H93" s="9"/>
      <c r="I93" s="9">
        <f t="shared" si="44"/>
        <v>700.02674958857745</v>
      </c>
      <c r="J93" s="9">
        <f t="shared" si="45"/>
        <v>359.98423117454615</v>
      </c>
      <c r="K93" s="9"/>
      <c r="L93" s="9">
        <f t="shared" si="46"/>
        <v>700.02674958857745</v>
      </c>
      <c r="M93" s="9">
        <f t="shared" si="47"/>
        <v>359.98423117454615</v>
      </c>
      <c r="N93" s="9"/>
      <c r="O93" s="9">
        <f t="shared" si="48"/>
        <v>700.02674958857745</v>
      </c>
      <c r="P93" s="9">
        <f t="shared" si="49"/>
        <v>359.98423117454615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584</v>
      </c>
      <c r="D94" s="9"/>
      <c r="E94" s="9">
        <f t="shared" si="41"/>
        <v>700.02674958857745</v>
      </c>
      <c r="F94" s="9">
        <f t="shared" si="42"/>
        <v>13462.206620090456</v>
      </c>
      <c r="G94" s="11">
        <f t="shared" si="43"/>
        <v>579.26206896551719</v>
      </c>
      <c r="H94" s="9"/>
      <c r="I94" s="9">
        <f t="shared" si="44"/>
        <v>700.02674958857745</v>
      </c>
      <c r="J94" s="9">
        <f t="shared" si="45"/>
        <v>13462.206620090456</v>
      </c>
      <c r="K94" s="9"/>
      <c r="L94" s="9">
        <f t="shared" si="46"/>
        <v>700.02674958857745</v>
      </c>
      <c r="M94" s="9">
        <f t="shared" si="47"/>
        <v>13462.206620090456</v>
      </c>
      <c r="N94" s="9"/>
      <c r="O94" s="9">
        <f t="shared" si="48"/>
        <v>700.02674958857745</v>
      </c>
      <c r="P94" s="9">
        <f t="shared" si="49"/>
        <v>13462.206620090456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681</v>
      </c>
      <c r="D95" s="9"/>
      <c r="E95" s="9">
        <f t="shared" si="41"/>
        <v>700.02674958857745</v>
      </c>
      <c r="F95" s="9">
        <f t="shared" si="42"/>
        <v>362.01719990643198</v>
      </c>
      <c r="G95" s="11">
        <f t="shared" si="43"/>
        <v>579.26206896551719</v>
      </c>
      <c r="H95" s="9"/>
      <c r="I95" s="9">
        <f t="shared" si="44"/>
        <v>700.02674958857745</v>
      </c>
      <c r="J95" s="9">
        <f t="shared" si="45"/>
        <v>362.01719990643198</v>
      </c>
      <c r="K95" s="9"/>
      <c r="L95" s="9">
        <f t="shared" si="46"/>
        <v>700.02674958857745</v>
      </c>
      <c r="M95" s="9">
        <f t="shared" si="47"/>
        <v>362.01719990643198</v>
      </c>
      <c r="N95" s="9"/>
      <c r="O95" s="9">
        <f t="shared" si="48"/>
        <v>700.02674958857745</v>
      </c>
      <c r="P95" s="9">
        <f t="shared" si="49"/>
        <v>362.01719990643198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604</v>
      </c>
      <c r="D96" s="9"/>
      <c r="E96" s="9">
        <f t="shared" si="41"/>
        <v>619.96385231920226</v>
      </c>
      <c r="F96" s="9">
        <f t="shared" si="42"/>
        <v>254.84458086929939</v>
      </c>
      <c r="G96" s="11">
        <f t="shared" si="43"/>
        <v>579.26206896551719</v>
      </c>
      <c r="H96" s="9"/>
      <c r="I96" s="9">
        <f t="shared" si="44"/>
        <v>619.96385231920226</v>
      </c>
      <c r="J96" s="9">
        <f t="shared" si="45"/>
        <v>254.84458086929939</v>
      </c>
      <c r="K96" s="9"/>
      <c r="L96" s="9">
        <f t="shared" si="46"/>
        <v>619.96385231920226</v>
      </c>
      <c r="M96" s="9">
        <f t="shared" si="47"/>
        <v>254.84458086929939</v>
      </c>
      <c r="N96" s="9"/>
      <c r="O96" s="9">
        <f t="shared" si="48"/>
        <v>619.96385231920226</v>
      </c>
      <c r="P96" s="9">
        <f t="shared" si="49"/>
        <v>254.84458086929939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737</v>
      </c>
      <c r="D97" s="9"/>
      <c r="E97" s="9">
        <f t="shared" si="41"/>
        <v>619.96385231920226</v>
      </c>
      <c r="F97" s="9">
        <f t="shared" si="42"/>
        <v>13697.459863961498</v>
      </c>
      <c r="G97" s="11">
        <f t="shared" si="43"/>
        <v>579.26206896551719</v>
      </c>
      <c r="H97" s="9"/>
      <c r="I97" s="9">
        <f t="shared" si="44"/>
        <v>619.96385231920226</v>
      </c>
      <c r="J97" s="9">
        <f t="shared" si="45"/>
        <v>13697.459863961498</v>
      </c>
      <c r="K97" s="9"/>
      <c r="L97" s="9">
        <f t="shared" si="46"/>
        <v>619.96385231920226</v>
      </c>
      <c r="M97" s="9">
        <f t="shared" si="47"/>
        <v>13697.459863961498</v>
      </c>
      <c r="N97" s="9"/>
      <c r="O97" s="9">
        <f t="shared" si="48"/>
        <v>619.96385231920226</v>
      </c>
      <c r="P97" s="9">
        <f t="shared" si="49"/>
        <v>13697.459863961498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473</v>
      </c>
      <c r="D98" s="9"/>
      <c r="E98" s="9">
        <f t="shared" si="41"/>
        <v>619.96385231920226</v>
      </c>
      <c r="F98" s="9">
        <f t="shared" si="42"/>
        <v>21598.373888500293</v>
      </c>
      <c r="G98" s="11">
        <f t="shared" si="43"/>
        <v>579.26206896551719</v>
      </c>
      <c r="H98" s="9"/>
      <c r="I98" s="9">
        <f t="shared" si="44"/>
        <v>619.96385231920226</v>
      </c>
      <c r="J98" s="9">
        <f t="shared" si="45"/>
        <v>21598.373888500293</v>
      </c>
      <c r="K98" s="9"/>
      <c r="L98" s="9">
        <f t="shared" si="46"/>
        <v>619.96385231920226</v>
      </c>
      <c r="M98" s="9">
        <f t="shared" si="47"/>
        <v>21598.373888500293</v>
      </c>
      <c r="N98" s="9"/>
      <c r="O98" s="9">
        <f t="shared" si="48"/>
        <v>619.96385231920226</v>
      </c>
      <c r="P98" s="9">
        <f t="shared" si="49"/>
        <v>21598.373888500293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770</v>
      </c>
      <c r="D99" s="9"/>
      <c r="E99" s="9">
        <f t="shared" si="41"/>
        <v>619.96385231920226</v>
      </c>
      <c r="F99" s="9">
        <f t="shared" si="42"/>
        <v>22510.84561089415</v>
      </c>
      <c r="G99" s="11">
        <f t="shared" si="43"/>
        <v>579.26206896551719</v>
      </c>
      <c r="H99" s="9"/>
      <c r="I99" s="9">
        <f t="shared" si="44"/>
        <v>619.96385231920226</v>
      </c>
      <c r="J99" s="9">
        <f t="shared" si="45"/>
        <v>22510.84561089415</v>
      </c>
      <c r="K99" s="9"/>
      <c r="L99" s="9">
        <f t="shared" si="46"/>
        <v>619.96385231920226</v>
      </c>
      <c r="M99" s="9">
        <f t="shared" si="47"/>
        <v>22510.84561089415</v>
      </c>
      <c r="N99" s="9"/>
      <c r="O99" s="9">
        <f t="shared" si="48"/>
        <v>619.96385231920226</v>
      </c>
      <c r="P99" s="9">
        <f t="shared" si="49"/>
        <v>22510.84561089415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502</v>
      </c>
      <c r="D100" s="9"/>
      <c r="E100" s="9">
        <f t="shared" si="41"/>
        <v>619.96385231920226</v>
      </c>
      <c r="F100" s="9">
        <f t="shared" si="42"/>
        <v>13915.47045398656</v>
      </c>
      <c r="G100" s="11">
        <f t="shared" si="43"/>
        <v>579.26206896551719</v>
      </c>
      <c r="H100" s="9"/>
      <c r="I100" s="9">
        <f t="shared" si="44"/>
        <v>619.96385231920226</v>
      </c>
      <c r="J100" s="9">
        <f t="shared" si="45"/>
        <v>13915.47045398656</v>
      </c>
      <c r="K100" s="9"/>
      <c r="L100" s="9">
        <f t="shared" si="46"/>
        <v>619.96385231920226</v>
      </c>
      <c r="M100" s="9">
        <f t="shared" si="47"/>
        <v>13915.47045398656</v>
      </c>
      <c r="N100" s="9"/>
      <c r="O100" s="9">
        <f t="shared" si="48"/>
        <v>619.96385231920226</v>
      </c>
      <c r="P100" s="9">
        <f t="shared" si="49"/>
        <v>13915.47045398656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470</v>
      </c>
      <c r="D101" s="9"/>
      <c r="E101" s="9">
        <f t="shared" si="41"/>
        <v>442.69425382446246</v>
      </c>
      <c r="F101" s="9">
        <f t="shared" si="42"/>
        <v>745.60377420288273</v>
      </c>
      <c r="G101" s="11">
        <f t="shared" si="43"/>
        <v>579.26206896551719</v>
      </c>
      <c r="H101" s="9"/>
      <c r="I101" s="9">
        <f t="shared" si="44"/>
        <v>442.69425382446246</v>
      </c>
      <c r="J101" s="9">
        <f t="shared" si="45"/>
        <v>745.60377420288273</v>
      </c>
      <c r="K101" s="9"/>
      <c r="L101" s="9">
        <f t="shared" si="46"/>
        <v>442.69425382446246</v>
      </c>
      <c r="M101" s="9">
        <f t="shared" si="47"/>
        <v>745.60377420288273</v>
      </c>
      <c r="N101" s="9"/>
      <c r="O101" s="9">
        <f t="shared" si="48"/>
        <v>442.69425382446246</v>
      </c>
      <c r="P101" s="9">
        <f t="shared" si="49"/>
        <v>745.60377420288273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529</v>
      </c>
      <c r="D102" s="9"/>
      <c r="E102" s="9">
        <f t="shared" si="41"/>
        <v>442.69425382446246</v>
      </c>
      <c r="F102" s="9">
        <f t="shared" si="42"/>
        <v>7448.6818229163118</v>
      </c>
      <c r="G102" s="11">
        <f t="shared" si="43"/>
        <v>579.26206896551719</v>
      </c>
      <c r="H102" s="9"/>
      <c r="I102" s="9">
        <f t="shared" si="44"/>
        <v>442.69425382446246</v>
      </c>
      <c r="J102" s="9">
        <f t="shared" si="45"/>
        <v>7448.6818229163118</v>
      </c>
      <c r="K102" s="9"/>
      <c r="L102" s="9">
        <f t="shared" si="46"/>
        <v>442.69425382446246</v>
      </c>
      <c r="M102" s="9">
        <f t="shared" si="47"/>
        <v>7448.6818229163118</v>
      </c>
      <c r="N102" s="9"/>
      <c r="O102" s="9">
        <f t="shared" si="48"/>
        <v>442.69425382446246</v>
      </c>
      <c r="P102" s="9">
        <f t="shared" si="49"/>
        <v>7448.6818229163118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661</v>
      </c>
      <c r="D103" s="9"/>
      <c r="E103" s="9">
        <f t="shared" si="41"/>
        <v>442.69425382446246</v>
      </c>
      <c r="F103" s="9">
        <f t="shared" si="42"/>
        <v>47657.398813258224</v>
      </c>
      <c r="G103" s="11">
        <f t="shared" si="43"/>
        <v>579.26206896551719</v>
      </c>
      <c r="H103" s="9"/>
      <c r="I103" s="9">
        <f t="shared" si="44"/>
        <v>442.69425382446246</v>
      </c>
      <c r="J103" s="9">
        <f t="shared" si="45"/>
        <v>47657.398813258224</v>
      </c>
      <c r="K103" s="9"/>
      <c r="L103" s="9">
        <f t="shared" si="46"/>
        <v>442.69425382446246</v>
      </c>
      <c r="M103" s="9">
        <f t="shared" si="47"/>
        <v>47657.398813258224</v>
      </c>
      <c r="N103" s="9"/>
      <c r="O103" s="9">
        <f t="shared" si="48"/>
        <v>442.69425382446246</v>
      </c>
      <c r="P103" s="9">
        <f t="shared" si="49"/>
        <v>47657.398813258224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293</v>
      </c>
      <c r="D104" s="9"/>
      <c r="E104" s="9">
        <f t="shared" si="41"/>
        <v>442.69425382446246</v>
      </c>
      <c r="F104" s="9">
        <f t="shared" si="42"/>
        <v>22408.369628062595</v>
      </c>
      <c r="G104" s="11">
        <f t="shared" si="43"/>
        <v>579.26206896551719</v>
      </c>
      <c r="H104" s="9"/>
      <c r="I104" s="9">
        <f t="shared" si="44"/>
        <v>442.69425382446246</v>
      </c>
      <c r="J104" s="9">
        <f t="shared" si="45"/>
        <v>22408.369628062595</v>
      </c>
      <c r="K104" s="9"/>
      <c r="L104" s="9">
        <f t="shared" si="46"/>
        <v>442.69425382446246</v>
      </c>
      <c r="M104" s="9">
        <f t="shared" si="47"/>
        <v>22408.369628062595</v>
      </c>
      <c r="N104" s="9"/>
      <c r="O104" s="9">
        <f t="shared" si="48"/>
        <v>442.69425382446246</v>
      </c>
      <c r="P104" s="9">
        <f t="shared" si="49"/>
        <v>22408.369628062595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445</v>
      </c>
      <c r="D105" s="9"/>
      <c r="E105" s="9">
        <f t="shared" si="41"/>
        <v>442.69425382446246</v>
      </c>
      <c r="F105" s="9">
        <f t="shared" si="42"/>
        <v>5.3164654260059727</v>
      </c>
      <c r="G105" s="11">
        <f t="shared" si="43"/>
        <v>579.26206896551719</v>
      </c>
      <c r="H105" s="9"/>
      <c r="I105" s="9">
        <f t="shared" si="44"/>
        <v>442.69425382446246</v>
      </c>
      <c r="J105" s="9">
        <f t="shared" si="45"/>
        <v>5.3164654260059727</v>
      </c>
      <c r="K105" s="9"/>
      <c r="L105" s="9">
        <f t="shared" si="46"/>
        <v>442.69425382446246</v>
      </c>
      <c r="M105" s="9">
        <f t="shared" si="47"/>
        <v>5.3164654260059727</v>
      </c>
      <c r="N105" s="9"/>
      <c r="O105" s="9">
        <f t="shared" si="48"/>
        <v>442.69425382446246</v>
      </c>
      <c r="P105" s="9">
        <f t="shared" si="49"/>
        <v>5.3164654260059727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232</v>
      </c>
      <c r="D106" s="9"/>
      <c r="E106" s="9">
        <f t="shared" si="41"/>
        <v>221.22439756745013</v>
      </c>
      <c r="F106" s="9">
        <f t="shared" si="42"/>
        <v>116.11360778437476</v>
      </c>
      <c r="G106" s="11">
        <f t="shared" si="43"/>
        <v>579.26206896551719</v>
      </c>
      <c r="H106" s="9"/>
      <c r="I106" s="9">
        <f t="shared" si="44"/>
        <v>221.22439756745013</v>
      </c>
      <c r="J106" s="9">
        <f t="shared" si="45"/>
        <v>116.11360778437476</v>
      </c>
      <c r="K106" s="9"/>
      <c r="L106" s="9">
        <f t="shared" si="46"/>
        <v>221.22439756745013</v>
      </c>
      <c r="M106" s="9">
        <f t="shared" si="47"/>
        <v>116.11360778437476</v>
      </c>
      <c r="N106" s="9"/>
      <c r="O106" s="9">
        <f t="shared" si="48"/>
        <v>221.22439756745013</v>
      </c>
      <c r="P106" s="9">
        <f t="shared" si="49"/>
        <v>116.11360778437476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215</v>
      </c>
      <c r="D107" s="9"/>
      <c r="E107" s="9">
        <f t="shared" si="41"/>
        <v>221.22439756745013</v>
      </c>
      <c r="F107" s="9">
        <f t="shared" si="42"/>
        <v>38.743125077679039</v>
      </c>
      <c r="G107" s="11">
        <f t="shared" si="43"/>
        <v>579.26206896551719</v>
      </c>
      <c r="H107" s="9"/>
      <c r="I107" s="9">
        <f t="shared" si="44"/>
        <v>221.22439756745013</v>
      </c>
      <c r="J107" s="9">
        <f t="shared" si="45"/>
        <v>38.743125077679039</v>
      </c>
      <c r="K107" s="9"/>
      <c r="L107" s="9">
        <f t="shared" si="46"/>
        <v>221.22439756745013</v>
      </c>
      <c r="M107" s="9">
        <f t="shared" si="47"/>
        <v>38.743125077679039</v>
      </c>
      <c r="N107" s="9"/>
      <c r="O107" s="9">
        <f t="shared" si="48"/>
        <v>221.22439756745013</v>
      </c>
      <c r="P107" s="9">
        <f t="shared" si="49"/>
        <v>38.743125077679039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161</v>
      </c>
      <c r="D108" s="9"/>
      <c r="E108" s="9">
        <f t="shared" si="41"/>
        <v>221.22439756745013</v>
      </c>
      <c r="F108" s="9">
        <f t="shared" si="42"/>
        <v>3626.9780623622928</v>
      </c>
      <c r="G108" s="11">
        <f t="shared" si="43"/>
        <v>579.26206896551719</v>
      </c>
      <c r="H108" s="9"/>
      <c r="I108" s="9">
        <f t="shared" si="44"/>
        <v>221.22439756745013</v>
      </c>
      <c r="J108" s="9">
        <f t="shared" si="45"/>
        <v>3626.9780623622928</v>
      </c>
      <c r="K108" s="9"/>
      <c r="L108" s="9">
        <f t="shared" si="46"/>
        <v>221.22439756745013</v>
      </c>
      <c r="M108" s="9">
        <f t="shared" si="47"/>
        <v>3626.9780623622928</v>
      </c>
      <c r="N108" s="9"/>
      <c r="O108" s="9">
        <f t="shared" si="48"/>
        <v>221.22439756745013</v>
      </c>
      <c r="P108" s="9">
        <f t="shared" si="49"/>
        <v>3626.9780623622928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174</v>
      </c>
      <c r="D109" s="9"/>
      <c r="E109" s="9">
        <f t="shared" si="41"/>
        <v>221.22439756745013</v>
      </c>
      <c r="F109" s="9">
        <f t="shared" si="42"/>
        <v>2230.1437256085892</v>
      </c>
      <c r="G109" s="11">
        <f t="shared" si="43"/>
        <v>579.26206896551719</v>
      </c>
      <c r="H109" s="9"/>
      <c r="I109" s="9">
        <f t="shared" si="44"/>
        <v>221.22439756745013</v>
      </c>
      <c r="J109" s="9">
        <f t="shared" si="45"/>
        <v>2230.1437256085892</v>
      </c>
      <c r="K109" s="9"/>
      <c r="L109" s="9">
        <f t="shared" si="46"/>
        <v>221.22439756745013</v>
      </c>
      <c r="M109" s="9">
        <f t="shared" si="47"/>
        <v>2230.1437256085892</v>
      </c>
      <c r="N109" s="9"/>
      <c r="O109" s="9">
        <f t="shared" si="48"/>
        <v>221.22439756745013</v>
      </c>
      <c r="P109" s="9">
        <f t="shared" si="49"/>
        <v>2230.1437256085892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232</v>
      </c>
      <c r="D110" s="9"/>
      <c r="E110" s="9">
        <f t="shared" si="41"/>
        <v>221.22439756745013</v>
      </c>
      <c r="F110" s="9">
        <f t="shared" si="42"/>
        <v>116.11360778437476</v>
      </c>
      <c r="G110" s="11">
        <f t="shared" si="43"/>
        <v>579.26206896551719</v>
      </c>
      <c r="H110" s="9"/>
      <c r="I110" s="9">
        <f t="shared" si="44"/>
        <v>221.22439756745013</v>
      </c>
      <c r="J110" s="9">
        <f t="shared" si="45"/>
        <v>116.11360778437476</v>
      </c>
      <c r="K110" s="9"/>
      <c r="L110" s="9">
        <f t="shared" si="46"/>
        <v>221.22439756745013</v>
      </c>
      <c r="M110" s="9">
        <f t="shared" si="47"/>
        <v>116.11360778437476</v>
      </c>
      <c r="N110" s="9"/>
      <c r="O110" s="9">
        <f t="shared" si="48"/>
        <v>221.22439756745013</v>
      </c>
      <c r="P110" s="9">
        <f t="shared" si="49"/>
        <v>116.11360778437476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113</v>
      </c>
      <c r="D111" s="9"/>
      <c r="E111" s="9">
        <f t="shared" si="41"/>
        <v>80.399694136759692</v>
      </c>
      <c r="F111" s="9">
        <f t="shared" si="42"/>
        <v>1062.7799423768204</v>
      </c>
      <c r="G111" s="11">
        <f t="shared" si="43"/>
        <v>579.26206896551719</v>
      </c>
      <c r="H111" s="9"/>
      <c r="I111" s="9">
        <f t="shared" si="44"/>
        <v>80.399694136759692</v>
      </c>
      <c r="J111" s="9">
        <f t="shared" si="45"/>
        <v>1062.7799423768204</v>
      </c>
      <c r="K111" s="9"/>
      <c r="L111" s="9">
        <f t="shared" si="46"/>
        <v>80.399694136759692</v>
      </c>
      <c r="M111" s="9">
        <f t="shared" si="47"/>
        <v>1062.7799423768204</v>
      </c>
      <c r="N111" s="9"/>
      <c r="O111" s="9">
        <f t="shared" si="48"/>
        <v>80.399694136759692</v>
      </c>
      <c r="P111" s="9">
        <f t="shared" si="49"/>
        <v>1062.7799423768204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6</v>
      </c>
      <c r="D112" s="9"/>
      <c r="E112" s="9">
        <f t="shared" si="41"/>
        <v>80.399694136759692</v>
      </c>
      <c r="F112" s="9">
        <f t="shared" si="42"/>
        <v>5535.3144876433944</v>
      </c>
      <c r="G112" s="11">
        <f t="shared" si="43"/>
        <v>579.26206896551719</v>
      </c>
      <c r="H112" s="9"/>
      <c r="I112" s="9">
        <f t="shared" si="44"/>
        <v>80.399694136759692</v>
      </c>
      <c r="J112" s="9">
        <f t="shared" si="45"/>
        <v>5535.3144876433944</v>
      </c>
      <c r="K112" s="9"/>
      <c r="L112" s="9">
        <f t="shared" si="46"/>
        <v>80.399694136759692</v>
      </c>
      <c r="M112" s="9">
        <f t="shared" si="47"/>
        <v>5535.3144876433944</v>
      </c>
      <c r="N112" s="9"/>
      <c r="O112" s="9">
        <f t="shared" si="48"/>
        <v>80.399694136759692</v>
      </c>
      <c r="P112" s="9">
        <f t="shared" si="49"/>
        <v>5535.3144876433944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16</v>
      </c>
      <c r="D113" s="9"/>
      <c r="E113" s="9">
        <f t="shared" si="41"/>
        <v>80.399694136759692</v>
      </c>
      <c r="F113" s="9">
        <f t="shared" si="42"/>
        <v>4147.3206049082009</v>
      </c>
      <c r="G113" s="11">
        <f t="shared" si="43"/>
        <v>579.26206896551719</v>
      </c>
      <c r="H113" s="9"/>
      <c r="I113" s="9">
        <f t="shared" si="44"/>
        <v>80.399694136759692</v>
      </c>
      <c r="J113" s="9">
        <f t="shared" si="45"/>
        <v>4147.3206049082009</v>
      </c>
      <c r="K113" s="9"/>
      <c r="L113" s="9">
        <f t="shared" si="46"/>
        <v>80.399694136759692</v>
      </c>
      <c r="M113" s="9">
        <f t="shared" si="47"/>
        <v>4147.3206049082009</v>
      </c>
      <c r="N113" s="9"/>
      <c r="O113" s="9">
        <f t="shared" si="48"/>
        <v>80.399694136759692</v>
      </c>
      <c r="P113" s="9">
        <f t="shared" si="49"/>
        <v>4147.3206049082009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75</v>
      </c>
      <c r="D114" s="9"/>
      <c r="E114" s="9">
        <f t="shared" si="41"/>
        <v>80.399694136759692</v>
      </c>
      <c r="F114" s="9">
        <f t="shared" si="42"/>
        <v>29.156696770556994</v>
      </c>
      <c r="G114" s="11">
        <f t="shared" si="43"/>
        <v>579.26206896551719</v>
      </c>
      <c r="H114" s="9"/>
      <c r="I114" s="9">
        <f t="shared" si="44"/>
        <v>80.399694136759692</v>
      </c>
      <c r="J114" s="9">
        <f t="shared" si="45"/>
        <v>29.156696770556994</v>
      </c>
      <c r="K114" s="9"/>
      <c r="L114" s="9">
        <f t="shared" si="46"/>
        <v>80.399694136759692</v>
      </c>
      <c r="M114" s="9">
        <f t="shared" si="47"/>
        <v>29.156696770556994</v>
      </c>
      <c r="N114" s="9"/>
      <c r="O114" s="9">
        <f t="shared" si="48"/>
        <v>80.399694136759692</v>
      </c>
      <c r="P114" s="9">
        <f t="shared" si="49"/>
        <v>29.156696770556994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118</v>
      </c>
      <c r="D115" s="9"/>
      <c r="E115" s="9">
        <f t="shared" si="41"/>
        <v>80.399694136759692</v>
      </c>
      <c r="F115" s="9">
        <f t="shared" si="42"/>
        <v>1413.7830010092234</v>
      </c>
      <c r="G115" s="11">
        <f t="shared" si="43"/>
        <v>579.26206896551719</v>
      </c>
      <c r="H115" s="9"/>
      <c r="I115" s="9">
        <f t="shared" si="44"/>
        <v>80.399694136759692</v>
      </c>
      <c r="J115" s="9">
        <f t="shared" si="45"/>
        <v>1413.7830010092234</v>
      </c>
      <c r="K115" s="9"/>
      <c r="L115" s="9">
        <f t="shared" si="46"/>
        <v>80.399694136759692</v>
      </c>
      <c r="M115" s="9">
        <f t="shared" si="47"/>
        <v>1413.7830010092234</v>
      </c>
      <c r="N115" s="9"/>
      <c r="O115" s="9">
        <f t="shared" si="48"/>
        <v>80.399694136759692</v>
      </c>
      <c r="P115" s="9">
        <f t="shared" si="49"/>
        <v>1413.7830010092234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6.25E-2</v>
      </c>
      <c r="B136" s="14">
        <v>5.6250000000000001E-2</v>
      </c>
      <c r="C136" s="15">
        <v>514</v>
      </c>
      <c r="D136" s="15"/>
      <c r="E136" s="15">
        <f t="shared" ref="E136:E167" si="50">CA(A136,B136,$E$2,$E$3,$E$4,$E$5,$E$6)</f>
        <v>678.46436536181545</v>
      </c>
      <c r="F136" s="15">
        <f>($C136-E136)^2</f>
        <v>27048.527473864724</v>
      </c>
      <c r="G136" s="11">
        <f>$G$25</f>
        <v>579.26206896551719</v>
      </c>
      <c r="H136" s="15"/>
      <c r="I136" s="15">
        <f>CA_SA(A136,B136,$I$2,$I$3,$I$4,$I$5,$I$6,$I$7)</f>
        <v>686.06664352753114</v>
      </c>
      <c r="J136" s="15">
        <f>($C136-I136)^2</f>
        <v>29606.929814830473</v>
      </c>
      <c r="K136" s="15"/>
      <c r="L136" s="15">
        <f>CA_DR(A136,B136,$L$2,$L$3,$L$4,$L$5,$L$6,$L$7,$L$8)</f>
        <v>686.22490065683996</v>
      </c>
      <c r="M136" s="15">
        <f>($C136-L136)^2</f>
        <v>29661.416406258395</v>
      </c>
      <c r="N136" s="15"/>
      <c r="O136" s="15">
        <f>CA_DL(A136,B136,$O$2,$O$3,$O$4,$O$5,$O$6,$O$7,$O$8)</f>
        <v>685.51133939602391</v>
      </c>
      <c r="P136" s="15">
        <f>($C136-O136)^2</f>
        <v>29416.139541418106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6.25E-2</v>
      </c>
      <c r="B137" s="14">
        <v>5.6250000000000001E-2</v>
      </c>
      <c r="C137" s="15">
        <v>612</v>
      </c>
      <c r="D137" s="15"/>
      <c r="E137" s="15">
        <f t="shared" si="50"/>
        <v>678.46436536181545</v>
      </c>
      <c r="F137" s="15">
        <f t="shared" ref="F137:F200" si="51">($C137-E137)^2</f>
        <v>4417.5118629488934</v>
      </c>
      <c r="G137" s="11">
        <f t="shared" ref="G137:G200" si="52">$G$25</f>
        <v>579.26206896551719</v>
      </c>
      <c r="H137" s="15"/>
      <c r="I137" s="15">
        <f t="shared" ref="I137:I200" si="53">CA_SA(A137,B137,$I$2,$I$3,$I$4,$I$5,$I$6,$I$7)</f>
        <v>686.06664352753114</v>
      </c>
      <c r="J137" s="15">
        <f t="shared" ref="J137:J200" si="54">($C137-I137)^2</f>
        <v>5485.8676834343705</v>
      </c>
      <c r="K137" s="15"/>
      <c r="L137" s="15">
        <f t="shared" ref="L137:L200" si="55">CA_DR(A137,B137,$L$2,$L$3,$L$4,$L$5,$L$6,$L$7,$L$8)</f>
        <v>686.22490065683996</v>
      </c>
      <c r="M137" s="15">
        <f t="shared" ref="M137:M200" si="56">($C137-L137)^2</f>
        <v>5509.3358775177612</v>
      </c>
      <c r="N137" s="15"/>
      <c r="O137" s="15">
        <f t="shared" ref="O137:O200" si="57">CA_DL(A137,B137,$O$2,$O$3,$O$4,$O$5,$O$6,$O$7,$O$8)</f>
        <v>685.51133939602391</v>
      </c>
      <c r="P137" s="15">
        <f t="shared" ref="P137:P200" si="58">($C137-O137)^2</f>
        <v>5403.9170197974172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6.25E-2</v>
      </c>
      <c r="B138" s="14">
        <v>5.6250000000000001E-2</v>
      </c>
      <c r="C138" s="15">
        <v>614</v>
      </c>
      <c r="D138" s="15"/>
      <c r="E138" s="15">
        <f t="shared" si="50"/>
        <v>678.46436536181545</v>
      </c>
      <c r="F138" s="15">
        <f t="shared" si="51"/>
        <v>4155.6544015016316</v>
      </c>
      <c r="G138" s="11">
        <f t="shared" si="52"/>
        <v>579.26206896551719</v>
      </c>
      <c r="H138" s="15"/>
      <c r="I138" s="15">
        <f t="shared" si="53"/>
        <v>686.06664352753114</v>
      </c>
      <c r="J138" s="15">
        <f t="shared" si="54"/>
        <v>5193.601109324246</v>
      </c>
      <c r="K138" s="15"/>
      <c r="L138" s="15">
        <f t="shared" si="55"/>
        <v>686.22490065683996</v>
      </c>
      <c r="M138" s="15">
        <f t="shared" si="56"/>
        <v>5216.4362748904014</v>
      </c>
      <c r="N138" s="15"/>
      <c r="O138" s="15">
        <f t="shared" si="57"/>
        <v>685.51133939602391</v>
      </c>
      <c r="P138" s="15">
        <f t="shared" si="58"/>
        <v>5113.8716622133215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6.25E-2</v>
      </c>
      <c r="B139" s="14">
        <v>5.6250000000000001E-2</v>
      </c>
      <c r="C139" s="15">
        <v>667</v>
      </c>
      <c r="D139" s="15"/>
      <c r="E139" s="15">
        <f t="shared" si="50"/>
        <v>678.46436536181545</v>
      </c>
      <c r="F139" s="15">
        <f t="shared" si="51"/>
        <v>131.43167314919395</v>
      </c>
      <c r="G139" s="11">
        <f t="shared" si="52"/>
        <v>579.26206896551719</v>
      </c>
      <c r="H139" s="15"/>
      <c r="I139" s="15">
        <f t="shared" si="53"/>
        <v>686.06664352753114</v>
      </c>
      <c r="J139" s="15">
        <f t="shared" si="54"/>
        <v>363.53689540594519</v>
      </c>
      <c r="K139" s="15"/>
      <c r="L139" s="15">
        <f t="shared" si="55"/>
        <v>686.22490065683996</v>
      </c>
      <c r="M139" s="15">
        <f t="shared" si="56"/>
        <v>369.59680526536567</v>
      </c>
      <c r="N139" s="15"/>
      <c r="O139" s="15">
        <f t="shared" si="57"/>
        <v>685.51133939602391</v>
      </c>
      <c r="P139" s="15">
        <f t="shared" si="58"/>
        <v>342.66968623478698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6.25E-2</v>
      </c>
      <c r="B140" s="14">
        <v>5.6250000000000001E-2</v>
      </c>
      <c r="C140" s="15">
        <v>696</v>
      </c>
      <c r="D140" s="15"/>
      <c r="E140" s="15">
        <f t="shared" si="50"/>
        <v>678.46436536181545</v>
      </c>
      <c r="F140" s="15">
        <f t="shared" si="51"/>
        <v>307.49848216389768</v>
      </c>
      <c r="G140" s="11">
        <f t="shared" si="52"/>
        <v>579.26206896551719</v>
      </c>
      <c r="H140" s="15"/>
      <c r="I140" s="15">
        <f t="shared" si="53"/>
        <v>686.06664352753114</v>
      </c>
      <c r="J140" s="15">
        <f t="shared" si="54"/>
        <v>98.67157080913897</v>
      </c>
      <c r="K140" s="15"/>
      <c r="L140" s="15">
        <f t="shared" si="55"/>
        <v>686.22490065683996</v>
      </c>
      <c r="M140" s="15">
        <f t="shared" si="56"/>
        <v>95.552567168647769</v>
      </c>
      <c r="N140" s="15"/>
      <c r="O140" s="15">
        <f t="shared" si="57"/>
        <v>685.51133939602391</v>
      </c>
      <c r="P140" s="15">
        <f t="shared" si="58"/>
        <v>110.0120012654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0.125</v>
      </c>
      <c r="B141" s="14">
        <v>0.1125</v>
      </c>
      <c r="C141" s="15">
        <v>632</v>
      </c>
      <c r="D141" s="15"/>
      <c r="E141" s="15">
        <f t="shared" si="50"/>
        <v>624.80795256655938</v>
      </c>
      <c r="F141" s="15">
        <f t="shared" si="51"/>
        <v>51.725546284859824</v>
      </c>
      <c r="G141" s="11">
        <f t="shared" si="52"/>
        <v>579.26206896551719</v>
      </c>
      <c r="H141" s="15"/>
      <c r="I141" s="15">
        <f t="shared" si="53"/>
        <v>641.8067794840108</v>
      </c>
      <c r="J141" s="15">
        <f t="shared" si="54"/>
        <v>96.172923848015202</v>
      </c>
      <c r="K141" s="15"/>
      <c r="L141" s="15">
        <f t="shared" si="55"/>
        <v>642.15604726769038</v>
      </c>
      <c r="M141" s="15">
        <f t="shared" si="56"/>
        <v>103.14529610356129</v>
      </c>
      <c r="N141" s="15"/>
      <c r="O141" s="15">
        <f t="shared" si="57"/>
        <v>639.33275091744508</v>
      </c>
      <c r="P141" s="15">
        <f t="shared" si="58"/>
        <v>53.769236017291696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0.125</v>
      </c>
      <c r="B142" s="14">
        <v>0.1125</v>
      </c>
      <c r="C142" s="15">
        <v>605</v>
      </c>
      <c r="D142" s="15"/>
      <c r="E142" s="15">
        <f t="shared" si="50"/>
        <v>624.80795256655938</v>
      </c>
      <c r="F142" s="15">
        <f t="shared" si="51"/>
        <v>392.35498487906631</v>
      </c>
      <c r="G142" s="11">
        <f t="shared" si="52"/>
        <v>579.26206896551719</v>
      </c>
      <c r="H142" s="15"/>
      <c r="I142" s="15">
        <f t="shared" si="53"/>
        <v>641.8067794840108</v>
      </c>
      <c r="J142" s="15">
        <f t="shared" si="54"/>
        <v>1354.7390159845986</v>
      </c>
      <c r="K142" s="15"/>
      <c r="L142" s="15">
        <f t="shared" si="55"/>
        <v>642.15604726769038</v>
      </c>
      <c r="M142" s="15">
        <f t="shared" si="56"/>
        <v>1380.571848558842</v>
      </c>
      <c r="N142" s="15"/>
      <c r="O142" s="15">
        <f t="shared" si="57"/>
        <v>639.33275091744508</v>
      </c>
      <c r="P142" s="15">
        <f t="shared" si="58"/>
        <v>1178.7377855593261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0.125</v>
      </c>
      <c r="B143" s="14">
        <v>0.1125</v>
      </c>
      <c r="C143" s="15">
        <v>664</v>
      </c>
      <c r="D143" s="15"/>
      <c r="E143" s="15">
        <f t="shared" si="50"/>
        <v>624.80795256655938</v>
      </c>
      <c r="F143" s="15">
        <f t="shared" si="51"/>
        <v>1536.0165820250595</v>
      </c>
      <c r="G143" s="11">
        <f t="shared" si="52"/>
        <v>579.26206896551719</v>
      </c>
      <c r="H143" s="15"/>
      <c r="I143" s="15">
        <f t="shared" si="53"/>
        <v>641.8067794840108</v>
      </c>
      <c r="J143" s="15">
        <f t="shared" si="54"/>
        <v>492.53903687132379</v>
      </c>
      <c r="K143" s="15"/>
      <c r="L143" s="15">
        <f t="shared" si="55"/>
        <v>642.15604726769038</v>
      </c>
      <c r="M143" s="15">
        <f t="shared" si="56"/>
        <v>477.15827097137679</v>
      </c>
      <c r="N143" s="15"/>
      <c r="O143" s="15">
        <f t="shared" si="57"/>
        <v>639.33275091744508</v>
      </c>
      <c r="P143" s="15">
        <f t="shared" si="58"/>
        <v>608.47317730080647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0.125</v>
      </c>
      <c r="B144" s="14">
        <v>0.1125</v>
      </c>
      <c r="C144" s="15">
        <v>601</v>
      </c>
      <c r="D144" s="15"/>
      <c r="E144" s="15">
        <f t="shared" si="50"/>
        <v>624.80795256655938</v>
      </c>
      <c r="F144" s="15">
        <f t="shared" si="51"/>
        <v>566.81860541154128</v>
      </c>
      <c r="G144" s="11">
        <f t="shared" si="52"/>
        <v>579.26206896551719</v>
      </c>
      <c r="H144" s="15"/>
      <c r="I144" s="15">
        <f t="shared" si="53"/>
        <v>641.8067794840108</v>
      </c>
      <c r="J144" s="15">
        <f t="shared" si="54"/>
        <v>1665.193251856685</v>
      </c>
      <c r="K144" s="15"/>
      <c r="L144" s="15">
        <f t="shared" si="55"/>
        <v>642.15604726769038</v>
      </c>
      <c r="M144" s="15">
        <f t="shared" si="56"/>
        <v>1693.8202267003651</v>
      </c>
      <c r="N144" s="15"/>
      <c r="O144" s="15">
        <f t="shared" si="57"/>
        <v>639.33275091744508</v>
      </c>
      <c r="P144" s="15">
        <f t="shared" si="58"/>
        <v>1469.3997928988867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0.125</v>
      </c>
      <c r="B145" s="14">
        <v>0.1125</v>
      </c>
      <c r="C145" s="15">
        <v>693</v>
      </c>
      <c r="D145" s="15"/>
      <c r="E145" s="15">
        <f t="shared" si="50"/>
        <v>624.80795256655938</v>
      </c>
      <c r="F145" s="15">
        <f t="shared" si="51"/>
        <v>4650.1553331646155</v>
      </c>
      <c r="G145" s="11">
        <f t="shared" si="52"/>
        <v>579.26206896551719</v>
      </c>
      <c r="H145" s="15"/>
      <c r="I145" s="15">
        <f t="shared" si="53"/>
        <v>641.8067794840108</v>
      </c>
      <c r="J145" s="15">
        <f t="shared" si="54"/>
        <v>2620.7458267986972</v>
      </c>
      <c r="K145" s="15"/>
      <c r="L145" s="15">
        <f t="shared" si="55"/>
        <v>642.15604726769038</v>
      </c>
      <c r="M145" s="15">
        <f t="shared" si="56"/>
        <v>2585.1075294453344</v>
      </c>
      <c r="N145" s="15"/>
      <c r="O145" s="15">
        <f t="shared" si="57"/>
        <v>639.33275091744508</v>
      </c>
      <c r="P145" s="15">
        <f t="shared" si="58"/>
        <v>2880.1736240889918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0.25</v>
      </c>
      <c r="B146" s="14">
        <v>0.22500000000000001</v>
      </c>
      <c r="C146" s="15">
        <v>594</v>
      </c>
      <c r="D146" s="15"/>
      <c r="E146" s="15">
        <f t="shared" si="50"/>
        <v>504.02738952282482</v>
      </c>
      <c r="F146" s="15">
        <f t="shared" si="51"/>
        <v>8095.070636077493</v>
      </c>
      <c r="G146" s="11">
        <f t="shared" si="52"/>
        <v>579.26206896551719</v>
      </c>
      <c r="H146" s="15"/>
      <c r="I146" s="15">
        <f t="shared" si="53"/>
        <v>541.19088808189872</v>
      </c>
      <c r="J146" s="15">
        <f t="shared" si="54"/>
        <v>2788.8023015785466</v>
      </c>
      <c r="K146" s="15"/>
      <c r="L146" s="15">
        <f t="shared" si="55"/>
        <v>541.97246176919975</v>
      </c>
      <c r="M146" s="15">
        <f t="shared" si="56"/>
        <v>2706.8647343573812</v>
      </c>
      <c r="N146" s="15"/>
      <c r="O146" s="15">
        <f t="shared" si="57"/>
        <v>530.01302447886383</v>
      </c>
      <c r="P146" s="15">
        <f t="shared" si="58"/>
        <v>4094.3330363424798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0.25</v>
      </c>
      <c r="B147" s="14">
        <v>0.22500000000000001</v>
      </c>
      <c r="C147" s="15">
        <v>605</v>
      </c>
      <c r="D147" s="15"/>
      <c r="E147" s="15">
        <f t="shared" si="50"/>
        <v>504.02738952282482</v>
      </c>
      <c r="F147" s="15">
        <f t="shared" si="51"/>
        <v>10195.468066575348</v>
      </c>
      <c r="G147" s="11">
        <f t="shared" si="52"/>
        <v>579.26206896551719</v>
      </c>
      <c r="H147" s="15"/>
      <c r="I147" s="15">
        <f t="shared" si="53"/>
        <v>541.19088808189872</v>
      </c>
      <c r="J147" s="15">
        <f t="shared" si="54"/>
        <v>4071.6027637767747</v>
      </c>
      <c r="K147" s="15"/>
      <c r="L147" s="15">
        <f t="shared" si="55"/>
        <v>541.97246176919975</v>
      </c>
      <c r="M147" s="15">
        <f t="shared" si="56"/>
        <v>3972.4705754349866</v>
      </c>
      <c r="N147" s="15"/>
      <c r="O147" s="15">
        <f t="shared" si="57"/>
        <v>530.01302447886383</v>
      </c>
      <c r="P147" s="15">
        <f t="shared" si="58"/>
        <v>5623.046497807476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0.25</v>
      </c>
      <c r="B148" s="14">
        <v>0.22500000000000001</v>
      </c>
      <c r="C148" s="15">
        <v>592</v>
      </c>
      <c r="D148" s="15"/>
      <c r="E148" s="15">
        <f t="shared" si="50"/>
        <v>504.02738952282482</v>
      </c>
      <c r="F148" s="15">
        <f t="shared" si="51"/>
        <v>7739.1801941687927</v>
      </c>
      <c r="G148" s="11">
        <f t="shared" si="52"/>
        <v>579.26206896551719</v>
      </c>
      <c r="H148" s="15"/>
      <c r="I148" s="15">
        <f t="shared" si="53"/>
        <v>541.19088808189872</v>
      </c>
      <c r="J148" s="15">
        <f t="shared" si="54"/>
        <v>2581.5658539061415</v>
      </c>
      <c r="K148" s="15"/>
      <c r="L148" s="15">
        <f t="shared" si="55"/>
        <v>541.97246176919975</v>
      </c>
      <c r="M148" s="15">
        <f t="shared" si="56"/>
        <v>2502.7545814341802</v>
      </c>
      <c r="N148" s="15"/>
      <c r="O148" s="15">
        <f t="shared" si="57"/>
        <v>530.01302447886383</v>
      </c>
      <c r="P148" s="15">
        <f t="shared" si="58"/>
        <v>3842.3851342579351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0.25</v>
      </c>
      <c r="B149" s="14">
        <v>0.22500000000000001</v>
      </c>
      <c r="C149" s="15">
        <v>560</v>
      </c>
      <c r="D149" s="15"/>
      <c r="E149" s="15">
        <f t="shared" si="50"/>
        <v>504.02738952282482</v>
      </c>
      <c r="F149" s="15">
        <f t="shared" si="51"/>
        <v>3132.9331236295807</v>
      </c>
      <c r="G149" s="11">
        <f t="shared" si="52"/>
        <v>579.26206896551719</v>
      </c>
      <c r="H149" s="15"/>
      <c r="I149" s="15">
        <f t="shared" si="53"/>
        <v>541.19088808189872</v>
      </c>
      <c r="J149" s="15">
        <f t="shared" si="54"/>
        <v>353.78269114765959</v>
      </c>
      <c r="K149" s="15"/>
      <c r="L149" s="15">
        <f t="shared" si="55"/>
        <v>541.97246176919975</v>
      </c>
      <c r="M149" s="15">
        <f t="shared" si="56"/>
        <v>324.99213466296447</v>
      </c>
      <c r="N149" s="15"/>
      <c r="O149" s="15">
        <f t="shared" si="57"/>
        <v>530.01302447886383</v>
      </c>
      <c r="P149" s="15">
        <f t="shared" si="58"/>
        <v>899.21870090522009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0.25</v>
      </c>
      <c r="B150" s="14">
        <v>0.22500000000000001</v>
      </c>
      <c r="C150" s="15">
        <v>645</v>
      </c>
      <c r="D150" s="15"/>
      <c r="E150" s="15">
        <f t="shared" si="50"/>
        <v>504.02738952282482</v>
      </c>
      <c r="F150" s="15">
        <f t="shared" si="51"/>
        <v>19873.27690474936</v>
      </c>
      <c r="G150" s="11">
        <f t="shared" si="52"/>
        <v>579.26206896551719</v>
      </c>
      <c r="H150" s="15"/>
      <c r="I150" s="15">
        <f t="shared" si="53"/>
        <v>541.19088808189872</v>
      </c>
      <c r="J150" s="15">
        <f t="shared" si="54"/>
        <v>10776.331717224877</v>
      </c>
      <c r="K150" s="15"/>
      <c r="L150" s="15">
        <f t="shared" si="55"/>
        <v>541.97246176919975</v>
      </c>
      <c r="M150" s="15">
        <f t="shared" si="56"/>
        <v>10614.673633899007</v>
      </c>
      <c r="N150" s="15"/>
      <c r="O150" s="15">
        <f t="shared" si="57"/>
        <v>530.01302447886383</v>
      </c>
      <c r="P150" s="15">
        <f t="shared" si="58"/>
        <v>13222.00453949837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0.5</v>
      </c>
      <c r="B151" s="14">
        <v>0.45</v>
      </c>
      <c r="C151" s="15">
        <v>257</v>
      </c>
      <c r="D151" s="15"/>
      <c r="E151" s="15">
        <f t="shared" si="50"/>
        <v>301.96239449055531</v>
      </c>
      <c r="F151" s="15">
        <f t="shared" si="51"/>
        <v>2021.6169183243187</v>
      </c>
      <c r="G151" s="11">
        <f t="shared" si="52"/>
        <v>579.26206896551719</v>
      </c>
      <c r="H151" s="15"/>
      <c r="I151" s="15">
        <f t="shared" si="53"/>
        <v>353.08622170514718</v>
      </c>
      <c r="J151" s="15">
        <f t="shared" si="54"/>
        <v>9232.5620015706972</v>
      </c>
      <c r="K151" s="15"/>
      <c r="L151" s="15">
        <f t="shared" si="55"/>
        <v>354.25481196631199</v>
      </c>
      <c r="M151" s="15">
        <f t="shared" si="56"/>
        <v>9458.4984506027013</v>
      </c>
      <c r="N151" s="15"/>
      <c r="O151" s="15">
        <f t="shared" si="57"/>
        <v>320.56563689717791</v>
      </c>
      <c r="P151" s="15">
        <f t="shared" si="58"/>
        <v>4040.5901941438656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0.5</v>
      </c>
      <c r="B152" s="14">
        <v>0.45</v>
      </c>
      <c r="C152" s="15">
        <v>257</v>
      </c>
      <c r="D152" s="15"/>
      <c r="E152" s="15">
        <f t="shared" si="50"/>
        <v>301.96239449055531</v>
      </c>
      <c r="F152" s="15">
        <f t="shared" si="51"/>
        <v>2021.6169183243187</v>
      </c>
      <c r="G152" s="11">
        <f t="shared" si="52"/>
        <v>579.26206896551719</v>
      </c>
      <c r="H152" s="15"/>
      <c r="I152" s="15">
        <f t="shared" si="53"/>
        <v>353.08622170514718</v>
      </c>
      <c r="J152" s="15">
        <f t="shared" si="54"/>
        <v>9232.5620015706972</v>
      </c>
      <c r="K152" s="15"/>
      <c r="L152" s="15">
        <f t="shared" si="55"/>
        <v>354.25481196631199</v>
      </c>
      <c r="M152" s="15">
        <f t="shared" si="56"/>
        <v>9458.4984506027013</v>
      </c>
      <c r="N152" s="15"/>
      <c r="O152" s="15">
        <f t="shared" si="57"/>
        <v>320.56563689717791</v>
      </c>
      <c r="P152" s="15">
        <f t="shared" si="58"/>
        <v>4040.5901941438656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0.5</v>
      </c>
      <c r="B153" s="14">
        <v>0.45</v>
      </c>
      <c r="C153" s="15">
        <v>354</v>
      </c>
      <c r="D153" s="15"/>
      <c r="E153" s="15">
        <f t="shared" si="50"/>
        <v>301.96239449055531</v>
      </c>
      <c r="F153" s="15">
        <f t="shared" si="51"/>
        <v>2707.912387156588</v>
      </c>
      <c r="G153" s="11">
        <f t="shared" si="52"/>
        <v>579.26206896551719</v>
      </c>
      <c r="H153" s="15"/>
      <c r="I153" s="15">
        <f t="shared" si="53"/>
        <v>353.08622170514718</v>
      </c>
      <c r="J153" s="15">
        <f t="shared" si="54"/>
        <v>0.8349907721441242</v>
      </c>
      <c r="K153" s="15"/>
      <c r="L153" s="15">
        <f t="shared" si="55"/>
        <v>354.25481196631199</v>
      </c>
      <c r="M153" s="15">
        <f t="shared" si="56"/>
        <v>6.4929138175783011E-2</v>
      </c>
      <c r="N153" s="15"/>
      <c r="O153" s="15">
        <f t="shared" si="57"/>
        <v>320.56563689717791</v>
      </c>
      <c r="P153" s="15">
        <f t="shared" si="58"/>
        <v>1117.8566360913512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0.5</v>
      </c>
      <c r="B154" s="14">
        <v>0.45</v>
      </c>
      <c r="C154" s="15">
        <v>329</v>
      </c>
      <c r="D154" s="15"/>
      <c r="E154" s="15">
        <f t="shared" si="50"/>
        <v>301.96239449055531</v>
      </c>
      <c r="F154" s="15">
        <f t="shared" si="51"/>
        <v>731.03211168435371</v>
      </c>
      <c r="G154" s="11">
        <f t="shared" si="52"/>
        <v>579.26206896551719</v>
      </c>
      <c r="H154" s="15"/>
      <c r="I154" s="15">
        <f t="shared" si="53"/>
        <v>353.08622170514718</v>
      </c>
      <c r="J154" s="15">
        <f t="shared" si="54"/>
        <v>580.14607602950321</v>
      </c>
      <c r="K154" s="15"/>
      <c r="L154" s="15">
        <f t="shared" si="55"/>
        <v>354.25481196631199</v>
      </c>
      <c r="M154" s="15">
        <f t="shared" si="56"/>
        <v>637.80552745377531</v>
      </c>
      <c r="N154" s="15"/>
      <c r="O154" s="15">
        <f t="shared" si="57"/>
        <v>320.56563689717791</v>
      </c>
      <c r="P154" s="15">
        <f t="shared" si="58"/>
        <v>71.138480950246674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0.5</v>
      </c>
      <c r="B155" s="14">
        <v>0.45</v>
      </c>
      <c r="C155" s="15">
        <v>312</v>
      </c>
      <c r="D155" s="15"/>
      <c r="E155" s="15">
        <f t="shared" si="50"/>
        <v>301.96239449055531</v>
      </c>
      <c r="F155" s="15">
        <f t="shared" si="51"/>
        <v>100.75352436323436</v>
      </c>
      <c r="G155" s="11">
        <f t="shared" si="52"/>
        <v>579.26206896551719</v>
      </c>
      <c r="H155" s="15"/>
      <c r="I155" s="15">
        <f t="shared" si="53"/>
        <v>353.08622170514718</v>
      </c>
      <c r="J155" s="15">
        <f t="shared" si="54"/>
        <v>1688.0776140045075</v>
      </c>
      <c r="K155" s="15"/>
      <c r="L155" s="15">
        <f t="shared" si="55"/>
        <v>354.25481196631199</v>
      </c>
      <c r="M155" s="15">
        <f t="shared" si="56"/>
        <v>1785.469134308383</v>
      </c>
      <c r="N155" s="15"/>
      <c r="O155" s="15">
        <f t="shared" si="57"/>
        <v>320.56563689717791</v>
      </c>
      <c r="P155" s="15">
        <f t="shared" si="58"/>
        <v>73.370135454295621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1</v>
      </c>
      <c r="B156" s="14">
        <v>0.9</v>
      </c>
      <c r="C156" s="15">
        <v>43</v>
      </c>
      <c r="D156" s="15"/>
      <c r="E156" s="15">
        <f t="shared" si="50"/>
        <v>125.00812573484146</v>
      </c>
      <c r="F156" s="15">
        <f t="shared" si="51"/>
        <v>6725.3326865415656</v>
      </c>
      <c r="G156" s="11">
        <f t="shared" si="52"/>
        <v>579.26206896551719</v>
      </c>
      <c r="H156" s="15"/>
      <c r="I156" s="15">
        <f t="shared" si="53"/>
        <v>158.51082643843048</v>
      </c>
      <c r="J156" s="15">
        <f t="shared" si="54"/>
        <v>13342.751024489211</v>
      </c>
      <c r="K156" s="15"/>
      <c r="L156" s="15">
        <f t="shared" si="55"/>
        <v>159.34363388637792</v>
      </c>
      <c r="M156" s="15">
        <f t="shared" si="56"/>
        <v>13535.841145887543</v>
      </c>
      <c r="N156" s="15"/>
      <c r="O156" s="15">
        <f t="shared" si="57"/>
        <v>117.00431325080612</v>
      </c>
      <c r="P156" s="15">
        <f t="shared" si="58"/>
        <v>5476.6383797234384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1</v>
      </c>
      <c r="B157" s="14">
        <v>0.9</v>
      </c>
      <c r="C157" s="15">
        <v>88</v>
      </c>
      <c r="D157" s="15"/>
      <c r="E157" s="15">
        <f t="shared" si="50"/>
        <v>125.00812573484146</v>
      </c>
      <c r="F157" s="15">
        <f t="shared" si="51"/>
        <v>1369.6013704058346</v>
      </c>
      <c r="G157" s="11">
        <f t="shared" si="52"/>
        <v>579.26206896551719</v>
      </c>
      <c r="H157" s="15"/>
      <c r="I157" s="15">
        <f t="shared" si="53"/>
        <v>158.51082643843048</v>
      </c>
      <c r="J157" s="15">
        <f t="shared" si="54"/>
        <v>4971.7766450304671</v>
      </c>
      <c r="K157" s="15"/>
      <c r="L157" s="15">
        <f t="shared" si="55"/>
        <v>159.34363388637792</v>
      </c>
      <c r="M157" s="15">
        <f t="shared" si="56"/>
        <v>5089.9140961135308</v>
      </c>
      <c r="N157" s="15"/>
      <c r="O157" s="15">
        <f t="shared" si="57"/>
        <v>117.00431325080612</v>
      </c>
      <c r="P157" s="15">
        <f t="shared" si="58"/>
        <v>841.25018715088754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1</v>
      </c>
      <c r="B158" s="14">
        <v>0.9</v>
      </c>
      <c r="C158" s="15">
        <v>60</v>
      </c>
      <c r="D158" s="15"/>
      <c r="E158" s="15">
        <f t="shared" si="50"/>
        <v>125.00812573484146</v>
      </c>
      <c r="F158" s="15">
        <f t="shared" si="51"/>
        <v>4226.0564115569559</v>
      </c>
      <c r="G158" s="11">
        <f t="shared" si="52"/>
        <v>579.26206896551719</v>
      </c>
      <c r="H158" s="15"/>
      <c r="I158" s="15">
        <f t="shared" si="53"/>
        <v>158.51082643843048</v>
      </c>
      <c r="J158" s="15">
        <f t="shared" si="54"/>
        <v>9704.3829255825749</v>
      </c>
      <c r="K158" s="15"/>
      <c r="L158" s="15">
        <f t="shared" si="55"/>
        <v>159.34363388637792</v>
      </c>
      <c r="M158" s="15">
        <f t="shared" si="56"/>
        <v>9869.157593750695</v>
      </c>
      <c r="N158" s="15"/>
      <c r="O158" s="15">
        <f t="shared" si="57"/>
        <v>117.00431325080612</v>
      </c>
      <c r="P158" s="15">
        <f t="shared" si="58"/>
        <v>3249.4917291960301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1</v>
      </c>
      <c r="B159" s="14">
        <v>0.9</v>
      </c>
      <c r="C159" s="15">
        <v>108</v>
      </c>
      <c r="D159" s="15"/>
      <c r="E159" s="15">
        <f t="shared" si="50"/>
        <v>125.00812573484146</v>
      </c>
      <c r="F159" s="15">
        <f t="shared" si="51"/>
        <v>289.27634101217626</v>
      </c>
      <c r="G159" s="11">
        <f t="shared" si="52"/>
        <v>579.26206896551719</v>
      </c>
      <c r="H159" s="15"/>
      <c r="I159" s="15">
        <f t="shared" si="53"/>
        <v>158.51082643843048</v>
      </c>
      <c r="J159" s="15">
        <f t="shared" si="54"/>
        <v>2551.3435874932479</v>
      </c>
      <c r="K159" s="15"/>
      <c r="L159" s="15">
        <f t="shared" si="55"/>
        <v>159.34363388637792</v>
      </c>
      <c r="M159" s="15">
        <f t="shared" si="56"/>
        <v>2636.1687406584147</v>
      </c>
      <c r="N159" s="15"/>
      <c r="O159" s="15">
        <f t="shared" si="57"/>
        <v>117.00431325080612</v>
      </c>
      <c r="P159" s="15">
        <f t="shared" si="58"/>
        <v>81.077657118642691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1</v>
      </c>
      <c r="B160" s="14">
        <v>0.9</v>
      </c>
      <c r="C160" s="15">
        <v>71</v>
      </c>
      <c r="D160" s="15"/>
      <c r="E160" s="15">
        <f t="shared" si="50"/>
        <v>125.00812573484146</v>
      </c>
      <c r="F160" s="15">
        <f t="shared" si="51"/>
        <v>2916.8776453904438</v>
      </c>
      <c r="G160" s="11">
        <f t="shared" si="52"/>
        <v>579.26206896551719</v>
      </c>
      <c r="H160" s="15"/>
      <c r="I160" s="15">
        <f t="shared" si="53"/>
        <v>158.51082643843048</v>
      </c>
      <c r="J160" s="15">
        <f t="shared" si="54"/>
        <v>7658.1447439371041</v>
      </c>
      <c r="K160" s="15"/>
      <c r="L160" s="15">
        <f t="shared" si="55"/>
        <v>159.34363388637792</v>
      </c>
      <c r="M160" s="15">
        <f t="shared" si="56"/>
        <v>7804.5976482503802</v>
      </c>
      <c r="N160" s="15"/>
      <c r="O160" s="15">
        <f t="shared" si="57"/>
        <v>117.00431325080612</v>
      </c>
      <c r="P160" s="15">
        <f t="shared" si="58"/>
        <v>2116.3968376782955</v>
      </c>
      <c r="Q160" s="3"/>
    </row>
    <row r="161" spans="1:17" x14ac:dyDescent="0.25">
      <c r="A161" s="14">
        <v>0.1875</v>
      </c>
      <c r="B161" s="14">
        <v>1.8749999999999999E-2</v>
      </c>
      <c r="C161" s="15">
        <v>959</v>
      </c>
      <c r="D161" s="15"/>
      <c r="E161" s="15">
        <f t="shared" si="50"/>
        <v>664.1931917184063</v>
      </c>
      <c r="F161" s="15">
        <f t="shared" si="51"/>
        <v>86911.054209180351</v>
      </c>
      <c r="G161" s="11">
        <f t="shared" si="52"/>
        <v>579.26206896551719</v>
      </c>
      <c r="H161" s="15"/>
      <c r="I161" s="15">
        <f t="shared" si="53"/>
        <v>693.88233957711418</v>
      </c>
      <c r="J161" s="15">
        <f t="shared" si="54"/>
        <v>70287.373868104594</v>
      </c>
      <c r="K161" s="15"/>
      <c r="L161" s="15">
        <f t="shared" si="55"/>
        <v>697.38429745018379</v>
      </c>
      <c r="M161" s="15">
        <f t="shared" si="56"/>
        <v>68442.775820633906</v>
      </c>
      <c r="N161" s="15"/>
      <c r="O161" s="15">
        <f t="shared" si="57"/>
        <v>693.11884547856539</v>
      </c>
      <c r="P161" s="15">
        <f t="shared" si="58"/>
        <v>70692.788329650983</v>
      </c>
      <c r="Q161" s="3"/>
    </row>
    <row r="162" spans="1:17" x14ac:dyDescent="0.25">
      <c r="A162" s="14">
        <v>0.1875</v>
      </c>
      <c r="B162" s="14">
        <v>1.8749999999999999E-2</v>
      </c>
      <c r="C162" s="15">
        <v>808</v>
      </c>
      <c r="D162" s="15"/>
      <c r="E162" s="15">
        <f t="shared" si="50"/>
        <v>664.1931917184063</v>
      </c>
      <c r="F162" s="15">
        <f t="shared" si="51"/>
        <v>20680.398108139048</v>
      </c>
      <c r="G162" s="11">
        <f t="shared" si="52"/>
        <v>579.26206896551719</v>
      </c>
      <c r="H162" s="15"/>
      <c r="I162" s="15">
        <f t="shared" si="53"/>
        <v>693.88233957711418</v>
      </c>
      <c r="J162" s="15">
        <f t="shared" si="54"/>
        <v>13022.84042039308</v>
      </c>
      <c r="K162" s="15"/>
      <c r="L162" s="15">
        <f t="shared" si="55"/>
        <v>697.38429745018379</v>
      </c>
      <c r="M162" s="15">
        <f t="shared" si="56"/>
        <v>12235.833650589415</v>
      </c>
      <c r="N162" s="15"/>
      <c r="O162" s="15">
        <f t="shared" si="57"/>
        <v>693.11884547856539</v>
      </c>
      <c r="P162" s="15">
        <f t="shared" si="58"/>
        <v>13197.679664177736</v>
      </c>
      <c r="Q162" s="3"/>
    </row>
    <row r="163" spans="1:17" x14ac:dyDescent="0.25">
      <c r="A163" s="14">
        <v>0.1875</v>
      </c>
      <c r="B163" s="14">
        <v>1.8749999999999999E-2</v>
      </c>
      <c r="C163" s="15">
        <v>770</v>
      </c>
      <c r="D163" s="15"/>
      <c r="E163" s="15">
        <f t="shared" si="50"/>
        <v>664.1931917184063</v>
      </c>
      <c r="F163" s="15">
        <f t="shared" si="51"/>
        <v>11195.080678737926</v>
      </c>
      <c r="G163" s="11">
        <f t="shared" si="52"/>
        <v>579.26206896551719</v>
      </c>
      <c r="H163" s="15"/>
      <c r="I163" s="15">
        <f t="shared" si="53"/>
        <v>693.88233957711418</v>
      </c>
      <c r="J163" s="15">
        <f t="shared" si="54"/>
        <v>5793.8982282537581</v>
      </c>
      <c r="K163" s="15"/>
      <c r="L163" s="15">
        <f t="shared" si="55"/>
        <v>697.38429745018379</v>
      </c>
      <c r="M163" s="15">
        <f t="shared" si="56"/>
        <v>5273.0402568033842</v>
      </c>
      <c r="N163" s="15"/>
      <c r="O163" s="15">
        <f t="shared" si="57"/>
        <v>693.11884547856539</v>
      </c>
      <c r="P163" s="15">
        <f t="shared" si="58"/>
        <v>5910.7119205487052</v>
      </c>
      <c r="Q163" s="3"/>
    </row>
    <row r="164" spans="1:17" x14ac:dyDescent="0.25">
      <c r="A164" s="14">
        <v>0.1875</v>
      </c>
      <c r="B164" s="14">
        <v>1.8749999999999999E-2</v>
      </c>
      <c r="C164" s="15">
        <v>886</v>
      </c>
      <c r="D164" s="15"/>
      <c r="E164" s="15">
        <f t="shared" si="50"/>
        <v>664.1931917184063</v>
      </c>
      <c r="F164" s="15">
        <f t="shared" si="51"/>
        <v>49198.260200067663</v>
      </c>
      <c r="G164" s="11">
        <f t="shared" si="52"/>
        <v>579.26206896551719</v>
      </c>
      <c r="H164" s="15"/>
      <c r="I164" s="15">
        <f t="shared" si="53"/>
        <v>693.88233957711418</v>
      </c>
      <c r="J164" s="15">
        <f t="shared" si="54"/>
        <v>36909.195446363272</v>
      </c>
      <c r="K164" s="15"/>
      <c r="L164" s="15">
        <f t="shared" si="55"/>
        <v>697.38429745018379</v>
      </c>
      <c r="M164" s="15">
        <f t="shared" si="56"/>
        <v>35575.88324836074</v>
      </c>
      <c r="N164" s="15"/>
      <c r="O164" s="15">
        <f t="shared" si="57"/>
        <v>693.11884547856539</v>
      </c>
      <c r="P164" s="15">
        <f t="shared" si="58"/>
        <v>37203.139769521535</v>
      </c>
      <c r="Q164" s="3"/>
    </row>
    <row r="165" spans="1:17" x14ac:dyDescent="0.25">
      <c r="A165" s="14">
        <v>0.1875</v>
      </c>
      <c r="B165" s="14">
        <v>1.8749999999999999E-2</v>
      </c>
      <c r="C165" s="15">
        <v>820</v>
      </c>
      <c r="D165" s="15"/>
      <c r="E165" s="15">
        <f t="shared" si="50"/>
        <v>664.1931917184063</v>
      </c>
      <c r="F165" s="15">
        <f t="shared" si="51"/>
        <v>24275.761506897295</v>
      </c>
      <c r="G165" s="11">
        <f t="shared" si="52"/>
        <v>579.26206896551719</v>
      </c>
      <c r="H165" s="15"/>
      <c r="I165" s="15">
        <f t="shared" si="53"/>
        <v>693.88233957711418</v>
      </c>
      <c r="J165" s="15">
        <f t="shared" si="54"/>
        <v>15905.66427054234</v>
      </c>
      <c r="K165" s="15"/>
      <c r="L165" s="15">
        <f t="shared" si="55"/>
        <v>697.38429745018379</v>
      </c>
      <c r="M165" s="15">
        <f t="shared" si="56"/>
        <v>15034.610511785004</v>
      </c>
      <c r="N165" s="15"/>
      <c r="O165" s="15">
        <f t="shared" si="57"/>
        <v>693.11884547856539</v>
      </c>
      <c r="P165" s="15">
        <f t="shared" si="58"/>
        <v>16098.827372692167</v>
      </c>
      <c r="Q165" s="3"/>
    </row>
    <row r="166" spans="1:17" x14ac:dyDescent="0.25">
      <c r="A166" s="14">
        <v>0.375</v>
      </c>
      <c r="B166" s="14">
        <v>3.7499999999999999E-2</v>
      </c>
      <c r="C166" s="15">
        <v>785</v>
      </c>
      <c r="D166" s="15"/>
      <c r="E166" s="15">
        <f t="shared" si="50"/>
        <v>628.48508946731317</v>
      </c>
      <c r="F166" s="15">
        <f t="shared" si="51"/>
        <v>24496.917219054962</v>
      </c>
      <c r="G166" s="11">
        <f t="shared" si="52"/>
        <v>579.26206896551719</v>
      </c>
      <c r="H166" s="15"/>
      <c r="I166" s="15">
        <f t="shared" si="53"/>
        <v>673.03492886220556</v>
      </c>
      <c r="J166" s="15">
        <f t="shared" si="54"/>
        <v>12536.177154891369</v>
      </c>
      <c r="K166" s="15"/>
      <c r="L166" s="15">
        <f t="shared" si="55"/>
        <v>678.23345074000781</v>
      </c>
      <c r="M166" s="15">
        <f t="shared" si="56"/>
        <v>11399.096040886339</v>
      </c>
      <c r="N166" s="15"/>
      <c r="O166" s="15">
        <f t="shared" si="57"/>
        <v>670.74469852277048</v>
      </c>
      <c r="P166" s="15">
        <f t="shared" si="58"/>
        <v>13054.273915652606</v>
      </c>
      <c r="Q166" s="3"/>
    </row>
    <row r="167" spans="1:17" x14ac:dyDescent="0.25">
      <c r="A167" s="14">
        <v>0.375</v>
      </c>
      <c r="B167" s="14">
        <v>3.7499999999999999E-2</v>
      </c>
      <c r="C167" s="15">
        <v>1297</v>
      </c>
      <c r="D167" s="15"/>
      <c r="E167" s="15">
        <f t="shared" si="50"/>
        <v>628.48508946731317</v>
      </c>
      <c r="F167" s="15">
        <f t="shared" si="51"/>
        <v>446912.18560452625</v>
      </c>
      <c r="G167" s="11">
        <f t="shared" si="52"/>
        <v>579.26206896551719</v>
      </c>
      <c r="H167" s="15"/>
      <c r="I167" s="15">
        <f t="shared" si="53"/>
        <v>673.03492886220556</v>
      </c>
      <c r="J167" s="15">
        <f t="shared" si="54"/>
        <v>389332.40999999287</v>
      </c>
      <c r="K167" s="15"/>
      <c r="L167" s="15">
        <f t="shared" si="55"/>
        <v>678.23345074000781</v>
      </c>
      <c r="M167" s="15">
        <f t="shared" si="56"/>
        <v>382872.04248311836</v>
      </c>
      <c r="N167" s="15"/>
      <c r="O167" s="15">
        <f t="shared" si="57"/>
        <v>670.74469852277048</v>
      </c>
      <c r="P167" s="15">
        <f t="shared" si="58"/>
        <v>392195.70262833562</v>
      </c>
      <c r="Q167" s="3"/>
    </row>
    <row r="168" spans="1:17" x14ac:dyDescent="0.25">
      <c r="A168" s="14">
        <v>0.375</v>
      </c>
      <c r="B168" s="14">
        <v>3.7499999999999999E-2</v>
      </c>
      <c r="C168" s="15">
        <v>795</v>
      </c>
      <c r="D168" s="15"/>
      <c r="E168" s="15">
        <f t="shared" ref="E168:E199" si="59">CA(A168,B168,$E$2,$E$3,$E$4,$E$5,$E$6)</f>
        <v>628.48508946731317</v>
      </c>
      <c r="F168" s="15">
        <f t="shared" si="51"/>
        <v>27727.2154297087</v>
      </c>
      <c r="G168" s="11">
        <f t="shared" si="52"/>
        <v>579.26206896551719</v>
      </c>
      <c r="H168" s="15"/>
      <c r="I168" s="15">
        <f t="shared" si="53"/>
        <v>673.03492886220556</v>
      </c>
      <c r="J168" s="15">
        <f t="shared" si="54"/>
        <v>14875.478577647258</v>
      </c>
      <c r="K168" s="15"/>
      <c r="L168" s="15">
        <f t="shared" si="55"/>
        <v>678.23345074000781</v>
      </c>
      <c r="M168" s="15">
        <f t="shared" si="56"/>
        <v>13634.427026086183</v>
      </c>
      <c r="N168" s="15"/>
      <c r="O168" s="15">
        <f t="shared" si="57"/>
        <v>670.74469852277048</v>
      </c>
      <c r="P168" s="15">
        <f t="shared" si="58"/>
        <v>15439.379945197197</v>
      </c>
      <c r="Q168" s="3"/>
    </row>
    <row r="169" spans="1:17" x14ac:dyDescent="0.25">
      <c r="A169" s="14">
        <v>0.375</v>
      </c>
      <c r="B169" s="14">
        <v>3.7499999999999999E-2</v>
      </c>
      <c r="C169" s="15">
        <v>744</v>
      </c>
      <c r="D169" s="15"/>
      <c r="E169" s="15">
        <f t="shared" si="59"/>
        <v>628.48508946731317</v>
      </c>
      <c r="F169" s="15">
        <f t="shared" si="51"/>
        <v>13343.694555374643</v>
      </c>
      <c r="G169" s="11">
        <f t="shared" si="52"/>
        <v>579.26206896551719</v>
      </c>
      <c r="H169" s="15"/>
      <c r="I169" s="15">
        <f t="shared" si="53"/>
        <v>673.03492886220556</v>
      </c>
      <c r="J169" s="15">
        <f t="shared" si="54"/>
        <v>5036.0413215922254</v>
      </c>
      <c r="K169" s="15"/>
      <c r="L169" s="15">
        <f t="shared" si="55"/>
        <v>678.23345074000781</v>
      </c>
      <c r="M169" s="15">
        <f t="shared" si="56"/>
        <v>4325.2390015669789</v>
      </c>
      <c r="N169" s="15"/>
      <c r="O169" s="15">
        <f t="shared" si="57"/>
        <v>670.74469852277048</v>
      </c>
      <c r="P169" s="15">
        <f t="shared" si="58"/>
        <v>5366.3391945197855</v>
      </c>
      <c r="Q169" s="3"/>
    </row>
    <row r="170" spans="1:17" x14ac:dyDescent="0.25">
      <c r="A170" s="14">
        <v>0.375</v>
      </c>
      <c r="B170" s="14">
        <v>3.7499999999999999E-2</v>
      </c>
      <c r="C170" s="15">
        <v>1036</v>
      </c>
      <c r="D170" s="15"/>
      <c r="E170" s="15">
        <f t="shared" si="59"/>
        <v>628.48508946731317</v>
      </c>
      <c r="F170" s="15">
        <f t="shared" si="51"/>
        <v>166068.40230646374</v>
      </c>
      <c r="G170" s="11">
        <f t="shared" si="52"/>
        <v>579.26206896551719</v>
      </c>
      <c r="H170" s="15"/>
      <c r="I170" s="15">
        <f t="shared" si="53"/>
        <v>673.03492886220556</v>
      </c>
      <c r="J170" s="15">
        <f t="shared" si="54"/>
        <v>131743.64286606418</v>
      </c>
      <c r="K170" s="15"/>
      <c r="L170" s="15">
        <f t="shared" si="55"/>
        <v>678.23345074000781</v>
      </c>
      <c r="M170" s="15">
        <f t="shared" si="56"/>
        <v>127996.90376940242</v>
      </c>
      <c r="N170" s="15"/>
      <c r="O170" s="15">
        <f t="shared" si="57"/>
        <v>670.74469852277048</v>
      </c>
      <c r="P170" s="15">
        <f t="shared" si="58"/>
        <v>133411.43525722183</v>
      </c>
      <c r="Q170" s="3"/>
    </row>
    <row r="171" spans="1:17" x14ac:dyDescent="0.25">
      <c r="A171" s="14">
        <v>0.75</v>
      </c>
      <c r="B171" s="14">
        <v>7.4999999999999997E-2</v>
      </c>
      <c r="C171" s="15">
        <v>594</v>
      </c>
      <c r="D171" s="15"/>
      <c r="E171" s="15">
        <f t="shared" si="59"/>
        <v>573.76002397241587</v>
      </c>
      <c r="F171" s="15">
        <f t="shared" si="51"/>
        <v>409.65662959718043</v>
      </c>
      <c r="G171" s="11">
        <f t="shared" si="52"/>
        <v>579.26206896551719</v>
      </c>
      <c r="H171" s="15"/>
      <c r="I171" s="15">
        <f t="shared" si="53"/>
        <v>641.8449433859405</v>
      </c>
      <c r="J171" s="15">
        <f t="shared" si="54"/>
        <v>2289.1386076038511</v>
      </c>
      <c r="K171" s="15"/>
      <c r="L171" s="15">
        <f t="shared" si="55"/>
        <v>649.66283329119756</v>
      </c>
      <c r="M171" s="15">
        <f t="shared" si="56"/>
        <v>3098.351010003651</v>
      </c>
      <c r="N171" s="15"/>
      <c r="O171" s="15">
        <f t="shared" si="57"/>
        <v>634.80735165877672</v>
      </c>
      <c r="P171" s="15">
        <f t="shared" si="58"/>
        <v>1665.2399494030674</v>
      </c>
      <c r="Q171" s="3"/>
    </row>
    <row r="172" spans="1:17" x14ac:dyDescent="0.25">
      <c r="A172" s="14">
        <v>0.75</v>
      </c>
      <c r="B172" s="14">
        <v>7.4999999999999997E-2</v>
      </c>
      <c r="C172" s="15">
        <v>759</v>
      </c>
      <c r="D172" s="15"/>
      <c r="E172" s="15">
        <f t="shared" si="59"/>
        <v>573.76002397241587</v>
      </c>
      <c r="F172" s="15">
        <f t="shared" si="51"/>
        <v>34313.848718699948</v>
      </c>
      <c r="G172" s="11">
        <f t="shared" si="52"/>
        <v>579.26206896551719</v>
      </c>
      <c r="H172" s="15"/>
      <c r="I172" s="15">
        <f t="shared" si="53"/>
        <v>641.8449433859405</v>
      </c>
      <c r="J172" s="15">
        <f t="shared" si="54"/>
        <v>13725.307290243487</v>
      </c>
      <c r="K172" s="15"/>
      <c r="L172" s="15">
        <f t="shared" si="55"/>
        <v>649.66283329119756</v>
      </c>
      <c r="M172" s="15">
        <f t="shared" si="56"/>
        <v>11954.616023908457</v>
      </c>
      <c r="N172" s="15"/>
      <c r="O172" s="15">
        <f t="shared" si="57"/>
        <v>634.80735165877672</v>
      </c>
      <c r="P172" s="15">
        <f t="shared" si="58"/>
        <v>15423.813902006748</v>
      </c>
      <c r="Q172" s="3"/>
    </row>
    <row r="173" spans="1:17" x14ac:dyDescent="0.25">
      <c r="A173" s="14">
        <v>0.75</v>
      </c>
      <c r="B173" s="14">
        <v>7.4999999999999997E-2</v>
      </c>
      <c r="C173" s="15">
        <v>897</v>
      </c>
      <c r="D173" s="15"/>
      <c r="E173" s="15">
        <f t="shared" si="59"/>
        <v>573.76002397241587</v>
      </c>
      <c r="F173" s="15">
        <f t="shared" si="51"/>
        <v>104484.08210231317</v>
      </c>
      <c r="G173" s="11">
        <f t="shared" si="52"/>
        <v>579.26206896551719</v>
      </c>
      <c r="H173" s="15"/>
      <c r="I173" s="15">
        <f t="shared" si="53"/>
        <v>641.8449433859405</v>
      </c>
      <c r="J173" s="15">
        <f t="shared" si="54"/>
        <v>65104.10291572391</v>
      </c>
      <c r="K173" s="15"/>
      <c r="L173" s="15">
        <f t="shared" si="55"/>
        <v>649.66283329119756</v>
      </c>
      <c r="M173" s="15">
        <f t="shared" si="56"/>
        <v>61175.67403553793</v>
      </c>
      <c r="N173" s="15"/>
      <c r="O173" s="15">
        <f t="shared" si="57"/>
        <v>634.80735165877672</v>
      </c>
      <c r="P173" s="15">
        <f t="shared" si="58"/>
        <v>68744.984844184379</v>
      </c>
      <c r="Q173" s="3"/>
    </row>
    <row r="174" spans="1:17" x14ac:dyDescent="0.25">
      <c r="A174" s="14">
        <v>0.75</v>
      </c>
      <c r="B174" s="14">
        <v>7.4999999999999997E-2</v>
      </c>
      <c r="C174" s="15">
        <v>651</v>
      </c>
      <c r="D174" s="15"/>
      <c r="E174" s="15">
        <f t="shared" si="59"/>
        <v>573.76002397241587</v>
      </c>
      <c r="F174" s="15">
        <f t="shared" si="51"/>
        <v>5966.0138967417715</v>
      </c>
      <c r="G174" s="11">
        <f t="shared" si="52"/>
        <v>579.26206896551719</v>
      </c>
      <c r="H174" s="15"/>
      <c r="I174" s="15">
        <f t="shared" si="53"/>
        <v>641.8449433859405</v>
      </c>
      <c r="J174" s="15">
        <f t="shared" si="54"/>
        <v>83.815061606634671</v>
      </c>
      <c r="K174" s="15"/>
      <c r="L174" s="15">
        <f t="shared" si="55"/>
        <v>649.66283329119756</v>
      </c>
      <c r="M174" s="15">
        <f t="shared" si="56"/>
        <v>1.7880148071295556</v>
      </c>
      <c r="N174" s="15"/>
      <c r="O174" s="15">
        <f t="shared" si="57"/>
        <v>634.80735165877672</v>
      </c>
      <c r="P174" s="15">
        <f t="shared" si="58"/>
        <v>262.20186030252091</v>
      </c>
      <c r="Q174" s="3"/>
    </row>
    <row r="175" spans="1:17" x14ac:dyDescent="0.25">
      <c r="A175" s="14">
        <v>0.75</v>
      </c>
      <c r="B175" s="14">
        <v>7.4999999999999997E-2</v>
      </c>
      <c r="C175" s="15">
        <v>797</v>
      </c>
      <c r="D175" s="15"/>
      <c r="E175" s="15">
        <f t="shared" si="59"/>
        <v>573.76002397241587</v>
      </c>
      <c r="F175" s="15">
        <f t="shared" si="51"/>
        <v>49836.08689679634</v>
      </c>
      <c r="G175" s="11">
        <f t="shared" si="52"/>
        <v>579.26206896551719</v>
      </c>
      <c r="H175" s="15"/>
      <c r="I175" s="15">
        <f t="shared" si="53"/>
        <v>641.8449433859405</v>
      </c>
      <c r="J175" s="15">
        <f t="shared" si="54"/>
        <v>24073.091592912009</v>
      </c>
      <c r="K175" s="15"/>
      <c r="L175" s="15">
        <f t="shared" si="55"/>
        <v>649.66283329119756</v>
      </c>
      <c r="M175" s="15">
        <f t="shared" si="56"/>
        <v>21708.240693777443</v>
      </c>
      <c r="N175" s="15"/>
      <c r="O175" s="15">
        <f t="shared" si="57"/>
        <v>634.80735165877672</v>
      </c>
      <c r="P175" s="15">
        <f t="shared" si="58"/>
        <v>26306.455175939718</v>
      </c>
      <c r="Q175" s="3"/>
    </row>
    <row r="176" spans="1:17" x14ac:dyDescent="0.25">
      <c r="A176" s="14">
        <v>1.5</v>
      </c>
      <c r="B176" s="14">
        <v>0.15</v>
      </c>
      <c r="C176" s="15">
        <v>639</v>
      </c>
      <c r="D176" s="15"/>
      <c r="E176" s="15">
        <f t="shared" si="59"/>
        <v>488.341892678519</v>
      </c>
      <c r="F176" s="15">
        <f t="shared" si="51"/>
        <v>22697.865301690887</v>
      </c>
      <c r="G176" s="11">
        <f t="shared" si="52"/>
        <v>579.26206896551719</v>
      </c>
      <c r="H176" s="15"/>
      <c r="I176" s="15">
        <f t="shared" si="53"/>
        <v>594.37071997279918</v>
      </c>
      <c r="J176" s="15">
        <f t="shared" si="54"/>
        <v>1991.7726357463062</v>
      </c>
      <c r="K176" s="15"/>
      <c r="L176" s="15">
        <f t="shared" si="55"/>
        <v>606.35927040043225</v>
      </c>
      <c r="M176" s="15">
        <f t="shared" si="56"/>
        <v>1065.4172287920981</v>
      </c>
      <c r="N176" s="15"/>
      <c r="O176" s="15">
        <f t="shared" si="57"/>
        <v>571.80052550251662</v>
      </c>
      <c r="P176" s="15">
        <f t="shared" si="58"/>
        <v>4515.7693727379192</v>
      </c>
      <c r="Q176" s="3"/>
    </row>
    <row r="177" spans="1:17" x14ac:dyDescent="0.25">
      <c r="A177" s="14">
        <v>1.5</v>
      </c>
      <c r="B177" s="14">
        <v>0.15</v>
      </c>
      <c r="C177" s="15">
        <v>514</v>
      </c>
      <c r="D177" s="15"/>
      <c r="E177" s="15">
        <f t="shared" si="59"/>
        <v>488.341892678519</v>
      </c>
      <c r="F177" s="15">
        <f t="shared" si="51"/>
        <v>658.33847132063681</v>
      </c>
      <c r="G177" s="11">
        <f t="shared" si="52"/>
        <v>579.26206896551719</v>
      </c>
      <c r="H177" s="15"/>
      <c r="I177" s="15">
        <f t="shared" si="53"/>
        <v>594.37071997279918</v>
      </c>
      <c r="J177" s="15">
        <f t="shared" si="54"/>
        <v>6459.452628946101</v>
      </c>
      <c r="K177" s="15"/>
      <c r="L177" s="15">
        <f t="shared" si="55"/>
        <v>606.35927040043225</v>
      </c>
      <c r="M177" s="15">
        <f t="shared" si="56"/>
        <v>8530.2348289001602</v>
      </c>
      <c r="N177" s="15"/>
      <c r="O177" s="15">
        <f t="shared" si="57"/>
        <v>571.80052550251662</v>
      </c>
      <c r="P177" s="15">
        <f t="shared" si="58"/>
        <v>3340.9007483670744</v>
      </c>
      <c r="Q177" s="3"/>
    </row>
    <row r="178" spans="1:17" x14ac:dyDescent="0.25">
      <c r="A178" s="14">
        <v>1.5</v>
      </c>
      <c r="B178" s="14">
        <v>0.15</v>
      </c>
      <c r="C178" s="15">
        <v>792</v>
      </c>
      <c r="D178" s="15"/>
      <c r="E178" s="15">
        <f t="shared" si="59"/>
        <v>488.341892678519</v>
      </c>
      <c r="F178" s="15">
        <f t="shared" si="51"/>
        <v>92208.246142064076</v>
      </c>
      <c r="G178" s="11">
        <f t="shared" si="52"/>
        <v>579.26206896551719</v>
      </c>
      <c r="H178" s="15"/>
      <c r="I178" s="15">
        <f t="shared" si="53"/>
        <v>594.37071997279918</v>
      </c>
      <c r="J178" s="15">
        <f t="shared" si="54"/>
        <v>39057.332324069757</v>
      </c>
      <c r="K178" s="15"/>
      <c r="L178" s="15">
        <f t="shared" si="55"/>
        <v>606.35927040043225</v>
      </c>
      <c r="M178" s="15">
        <f t="shared" si="56"/>
        <v>34462.480486259832</v>
      </c>
      <c r="N178" s="15"/>
      <c r="O178" s="15">
        <f t="shared" si="57"/>
        <v>571.80052550251662</v>
      </c>
      <c r="P178" s="15">
        <f t="shared" si="58"/>
        <v>48487.808568967834</v>
      </c>
      <c r="Q178" s="3"/>
    </row>
    <row r="179" spans="1:17" x14ac:dyDescent="0.25">
      <c r="A179" s="14">
        <v>1.5</v>
      </c>
      <c r="B179" s="14">
        <v>0.15</v>
      </c>
      <c r="C179" s="15">
        <v>695</v>
      </c>
      <c r="D179" s="15"/>
      <c r="E179" s="15">
        <f t="shared" si="59"/>
        <v>488.341892678519</v>
      </c>
      <c r="F179" s="15">
        <f t="shared" si="51"/>
        <v>42707.573321696756</v>
      </c>
      <c r="G179" s="11">
        <f t="shared" si="52"/>
        <v>579.26206896551719</v>
      </c>
      <c r="H179" s="15"/>
      <c r="I179" s="15">
        <f t="shared" si="53"/>
        <v>594.37071997279918</v>
      </c>
      <c r="J179" s="15">
        <f t="shared" si="54"/>
        <v>10126.251998792797</v>
      </c>
      <c r="K179" s="15"/>
      <c r="L179" s="15">
        <f t="shared" si="55"/>
        <v>606.35927040043225</v>
      </c>
      <c r="M179" s="15">
        <f t="shared" si="56"/>
        <v>7857.1789439436861</v>
      </c>
      <c r="N179" s="15"/>
      <c r="O179" s="15">
        <f t="shared" si="57"/>
        <v>571.80052550251662</v>
      </c>
      <c r="P179" s="15">
        <f t="shared" si="58"/>
        <v>15178.110516456058</v>
      </c>
      <c r="Q179" s="3"/>
    </row>
    <row r="180" spans="1:17" x14ac:dyDescent="0.25">
      <c r="A180" s="14">
        <v>1.5</v>
      </c>
      <c r="B180" s="14">
        <v>0.15</v>
      </c>
      <c r="C180" s="15">
        <v>616</v>
      </c>
      <c r="D180" s="15"/>
      <c r="E180" s="15">
        <f t="shared" si="59"/>
        <v>488.341892678519</v>
      </c>
      <c r="F180" s="15">
        <f t="shared" si="51"/>
        <v>16296.592364902761</v>
      </c>
      <c r="G180" s="11">
        <f t="shared" si="52"/>
        <v>579.26206896551719</v>
      </c>
      <c r="H180" s="15"/>
      <c r="I180" s="15">
        <f t="shared" si="53"/>
        <v>594.37071997279918</v>
      </c>
      <c r="J180" s="15">
        <f t="shared" si="54"/>
        <v>467.82575449506834</v>
      </c>
      <c r="K180" s="15"/>
      <c r="L180" s="15">
        <f t="shared" si="55"/>
        <v>606.35927040043225</v>
      </c>
      <c r="M180" s="15">
        <f t="shared" si="56"/>
        <v>92.943667211981719</v>
      </c>
      <c r="N180" s="15"/>
      <c r="O180" s="15">
        <f t="shared" si="57"/>
        <v>571.80052550251662</v>
      </c>
      <c r="P180" s="15">
        <f t="shared" si="58"/>
        <v>1953.5935458536837</v>
      </c>
      <c r="Q180" s="3"/>
    </row>
    <row r="181" spans="1:17" x14ac:dyDescent="0.25">
      <c r="A181" s="14">
        <v>3</v>
      </c>
      <c r="B181" s="14">
        <v>0.3</v>
      </c>
      <c r="C181" s="15">
        <v>413</v>
      </c>
      <c r="D181" s="15"/>
      <c r="E181" s="15">
        <f t="shared" si="59"/>
        <v>358.50264554323894</v>
      </c>
      <c r="F181" s="15">
        <f t="shared" si="51"/>
        <v>2969.9616427858546</v>
      </c>
      <c r="G181" s="11">
        <f t="shared" si="52"/>
        <v>579.26206896551719</v>
      </c>
      <c r="H181" s="15"/>
      <c r="I181" s="15">
        <f t="shared" si="53"/>
        <v>520.60474283821191</v>
      </c>
      <c r="J181" s="15">
        <f t="shared" si="54"/>
        <v>11578.780681277716</v>
      </c>
      <c r="K181" s="15"/>
      <c r="L181" s="15">
        <f t="shared" si="55"/>
        <v>539.34719945847246</v>
      </c>
      <c r="M181" s="15">
        <f t="shared" si="56"/>
        <v>15963.614810999023</v>
      </c>
      <c r="N181" s="15"/>
      <c r="O181" s="15">
        <f t="shared" si="57"/>
        <v>444.08851368796536</v>
      </c>
      <c r="P181" s="15">
        <f t="shared" si="58"/>
        <v>966.49568332680951</v>
      </c>
      <c r="Q181" s="3"/>
    </row>
    <row r="182" spans="1:17" x14ac:dyDescent="0.25">
      <c r="A182" s="14">
        <v>3</v>
      </c>
      <c r="B182" s="14">
        <v>0.3</v>
      </c>
      <c r="C182" s="15">
        <v>451</v>
      </c>
      <c r="D182" s="15"/>
      <c r="E182" s="15">
        <f t="shared" si="59"/>
        <v>358.50264554323894</v>
      </c>
      <c r="F182" s="15">
        <f t="shared" si="51"/>
        <v>8555.760581499695</v>
      </c>
      <c r="G182" s="11">
        <f t="shared" si="52"/>
        <v>579.26206896551719</v>
      </c>
      <c r="H182" s="15"/>
      <c r="I182" s="15">
        <f t="shared" si="53"/>
        <v>520.60474283821191</v>
      </c>
      <c r="J182" s="15">
        <f t="shared" si="54"/>
        <v>4844.8202255736114</v>
      </c>
      <c r="K182" s="15"/>
      <c r="L182" s="15">
        <f t="shared" si="55"/>
        <v>539.34719945847246</v>
      </c>
      <c r="M182" s="15">
        <f t="shared" si="56"/>
        <v>7805.2276521551166</v>
      </c>
      <c r="N182" s="15"/>
      <c r="O182" s="15">
        <f t="shared" si="57"/>
        <v>444.08851368796536</v>
      </c>
      <c r="P182" s="15">
        <f t="shared" si="58"/>
        <v>47.768643041442189</v>
      </c>
      <c r="Q182" s="3"/>
    </row>
    <row r="183" spans="1:17" x14ac:dyDescent="0.25">
      <c r="A183" s="14">
        <v>3</v>
      </c>
      <c r="B183" s="14">
        <v>0.3</v>
      </c>
      <c r="C183" s="15">
        <v>391</v>
      </c>
      <c r="D183" s="15"/>
      <c r="E183" s="15">
        <f t="shared" si="59"/>
        <v>358.50264554323894</v>
      </c>
      <c r="F183" s="15">
        <f t="shared" si="51"/>
        <v>1056.0780466883677</v>
      </c>
      <c r="G183" s="11">
        <f t="shared" si="52"/>
        <v>579.26206896551719</v>
      </c>
      <c r="H183" s="15"/>
      <c r="I183" s="15">
        <f t="shared" si="53"/>
        <v>520.60474283821191</v>
      </c>
      <c r="J183" s="15">
        <f t="shared" si="54"/>
        <v>16797.389366159041</v>
      </c>
      <c r="K183" s="15"/>
      <c r="L183" s="15">
        <f t="shared" si="55"/>
        <v>539.34719945847246</v>
      </c>
      <c r="M183" s="15">
        <f t="shared" si="56"/>
        <v>22006.891587171813</v>
      </c>
      <c r="N183" s="15"/>
      <c r="O183" s="15">
        <f t="shared" si="57"/>
        <v>444.08851368796536</v>
      </c>
      <c r="P183" s="15">
        <f t="shared" si="58"/>
        <v>2818.3902855972856</v>
      </c>
      <c r="Q183" s="2"/>
    </row>
    <row r="184" spans="1:17" ht="13" x14ac:dyDescent="0.3">
      <c r="A184" s="14">
        <v>3</v>
      </c>
      <c r="B184" s="14">
        <v>0.3</v>
      </c>
      <c r="C184" s="15">
        <v>373</v>
      </c>
      <c r="D184" s="15"/>
      <c r="E184" s="15">
        <f t="shared" si="59"/>
        <v>358.50264554323894</v>
      </c>
      <c r="F184" s="15">
        <f t="shared" si="51"/>
        <v>210.17328624496974</v>
      </c>
      <c r="G184" s="11">
        <f t="shared" si="52"/>
        <v>579.26206896551719</v>
      </c>
      <c r="H184" s="15"/>
      <c r="I184" s="15">
        <f t="shared" si="53"/>
        <v>520.60474283821191</v>
      </c>
      <c r="J184" s="15">
        <f t="shared" si="54"/>
        <v>21787.160108334669</v>
      </c>
      <c r="K184" s="15"/>
      <c r="L184" s="15">
        <f t="shared" si="55"/>
        <v>539.34719945847246</v>
      </c>
      <c r="M184" s="15">
        <f t="shared" si="56"/>
        <v>27671.390767676821</v>
      </c>
      <c r="N184" s="15"/>
      <c r="O184" s="15">
        <f t="shared" si="57"/>
        <v>444.08851368796536</v>
      </c>
      <c r="P184" s="15">
        <f t="shared" si="58"/>
        <v>5053.5767783640385</v>
      </c>
      <c r="Q184" s="1"/>
    </row>
    <row r="185" spans="1:17" x14ac:dyDescent="0.25">
      <c r="A185" s="14">
        <v>3</v>
      </c>
      <c r="B185" s="14">
        <v>0.3</v>
      </c>
      <c r="C185" s="15">
        <v>334</v>
      </c>
      <c r="D185" s="15"/>
      <c r="E185" s="15">
        <f t="shared" si="59"/>
        <v>358.50264554323894</v>
      </c>
      <c r="F185" s="15">
        <f t="shared" si="51"/>
        <v>600.37963861760716</v>
      </c>
      <c r="G185" s="11">
        <f t="shared" si="52"/>
        <v>579.26206896551719</v>
      </c>
      <c r="H185" s="15"/>
      <c r="I185" s="15">
        <f t="shared" si="53"/>
        <v>520.60474283821191</v>
      </c>
      <c r="J185" s="15">
        <f t="shared" si="54"/>
        <v>34821.330049715194</v>
      </c>
      <c r="K185" s="15"/>
      <c r="L185" s="15">
        <f t="shared" si="55"/>
        <v>539.34719945847246</v>
      </c>
      <c r="M185" s="15">
        <f t="shared" si="56"/>
        <v>42167.472325437673</v>
      </c>
      <c r="N185" s="15"/>
      <c r="O185" s="15">
        <f t="shared" si="57"/>
        <v>444.08851368796536</v>
      </c>
      <c r="P185" s="15">
        <f t="shared" si="58"/>
        <v>12119.480846025337</v>
      </c>
      <c r="Q185" s="4"/>
    </row>
    <row r="186" spans="1:17" x14ac:dyDescent="0.25">
      <c r="A186" s="14">
        <v>0.125</v>
      </c>
      <c r="B186" s="14">
        <v>3.7499999999999999E-2</v>
      </c>
      <c r="C186" s="15">
        <v>1018</v>
      </c>
      <c r="D186" s="15"/>
      <c r="E186" s="15">
        <f t="shared" si="59"/>
        <v>669.68155355693034</v>
      </c>
      <c r="F186" s="15">
        <f t="shared" si="51"/>
        <v>121325.74013251359</v>
      </c>
      <c r="G186" s="11">
        <f t="shared" si="52"/>
        <v>579.26206896551719</v>
      </c>
      <c r="H186" s="15"/>
      <c r="I186" s="15">
        <f t="shared" si="53"/>
        <v>686.42946120099873</v>
      </c>
      <c r="J186" s="15">
        <f t="shared" si="54"/>
        <v>109939.02219946</v>
      </c>
      <c r="K186" s="15"/>
      <c r="L186" s="15">
        <f t="shared" si="55"/>
        <v>687.329032343976</v>
      </c>
      <c r="M186" s="15">
        <f t="shared" si="56"/>
        <v>109343.28885057128</v>
      </c>
      <c r="N186" s="15"/>
      <c r="O186" s="15">
        <f t="shared" si="57"/>
        <v>685.6224631381092</v>
      </c>
      <c r="P186" s="15">
        <f t="shared" si="58"/>
        <v>110474.82701037759</v>
      </c>
      <c r="Q186" s="4"/>
    </row>
    <row r="187" spans="1:17" x14ac:dyDescent="0.25">
      <c r="A187" s="14">
        <v>0.125</v>
      </c>
      <c r="B187" s="14">
        <v>3.7499999999999999E-2</v>
      </c>
      <c r="C187" s="15">
        <v>768</v>
      </c>
      <c r="D187" s="15"/>
      <c r="E187" s="15">
        <f t="shared" si="59"/>
        <v>669.68155355693034</v>
      </c>
      <c r="F187" s="15">
        <f t="shared" si="51"/>
        <v>9666.5169109787566</v>
      </c>
      <c r="G187" s="11">
        <f t="shared" si="52"/>
        <v>579.26206896551719</v>
      </c>
      <c r="H187" s="15"/>
      <c r="I187" s="15">
        <f t="shared" si="53"/>
        <v>686.42946120099873</v>
      </c>
      <c r="J187" s="15">
        <f t="shared" si="54"/>
        <v>6653.7527999593713</v>
      </c>
      <c r="K187" s="15"/>
      <c r="L187" s="15">
        <f t="shared" si="55"/>
        <v>687.329032343976</v>
      </c>
      <c r="M187" s="15">
        <f t="shared" si="56"/>
        <v>6507.8050225592706</v>
      </c>
      <c r="N187" s="15"/>
      <c r="O187" s="15">
        <f t="shared" si="57"/>
        <v>685.6224631381092</v>
      </c>
      <c r="P187" s="15">
        <f t="shared" si="58"/>
        <v>6786.0585794321778</v>
      </c>
      <c r="Q187" s="4"/>
    </row>
    <row r="188" spans="1:17" x14ac:dyDescent="0.25">
      <c r="A188" s="14">
        <v>0.125</v>
      </c>
      <c r="B188" s="14">
        <v>3.7499999999999999E-2</v>
      </c>
      <c r="C188" s="15">
        <v>630</v>
      </c>
      <c r="D188" s="15"/>
      <c r="E188" s="15">
        <f t="shared" si="59"/>
        <v>669.68155355693034</v>
      </c>
      <c r="F188" s="15">
        <f t="shared" si="51"/>
        <v>1574.625692691531</v>
      </c>
      <c r="G188" s="11">
        <f t="shared" si="52"/>
        <v>579.26206896551719</v>
      </c>
      <c r="H188" s="15"/>
      <c r="I188" s="15">
        <f t="shared" si="53"/>
        <v>686.42946120099873</v>
      </c>
      <c r="J188" s="15">
        <f t="shared" si="54"/>
        <v>3184.2840914350209</v>
      </c>
      <c r="K188" s="15"/>
      <c r="L188" s="15">
        <f t="shared" si="55"/>
        <v>687.329032343976</v>
      </c>
      <c r="M188" s="15">
        <f t="shared" si="56"/>
        <v>3286.6179494966459</v>
      </c>
      <c r="N188" s="15"/>
      <c r="O188" s="15">
        <f t="shared" si="57"/>
        <v>685.6224631381092</v>
      </c>
      <c r="P188" s="15">
        <f t="shared" si="58"/>
        <v>3093.8584055503165</v>
      </c>
      <c r="Q188" s="4"/>
    </row>
    <row r="189" spans="1:17" x14ac:dyDescent="0.25">
      <c r="A189" s="14">
        <v>0.125</v>
      </c>
      <c r="B189" s="14">
        <v>3.7499999999999999E-2</v>
      </c>
      <c r="C189" s="15">
        <v>906</v>
      </c>
      <c r="D189" s="15"/>
      <c r="E189" s="15">
        <f t="shared" si="59"/>
        <v>669.68155355693034</v>
      </c>
      <c r="F189" s="15">
        <f t="shared" si="51"/>
        <v>55846.408129265983</v>
      </c>
      <c r="G189" s="11">
        <f t="shared" si="52"/>
        <v>579.26206896551719</v>
      </c>
      <c r="H189" s="15"/>
      <c r="I189" s="15">
        <f t="shared" si="53"/>
        <v>686.42946120099873</v>
      </c>
      <c r="J189" s="15">
        <f t="shared" si="54"/>
        <v>48211.221508483723</v>
      </c>
      <c r="K189" s="15"/>
      <c r="L189" s="15">
        <f t="shared" si="55"/>
        <v>687.329032343976</v>
      </c>
      <c r="M189" s="15">
        <f t="shared" si="56"/>
        <v>47816.992095621899</v>
      </c>
      <c r="N189" s="15"/>
      <c r="O189" s="15">
        <f t="shared" si="57"/>
        <v>685.6224631381092</v>
      </c>
      <c r="P189" s="15">
        <f t="shared" si="58"/>
        <v>48566.258753314039</v>
      </c>
      <c r="Q189" s="4"/>
    </row>
    <row r="190" spans="1:17" x14ac:dyDescent="0.25">
      <c r="A190" s="14">
        <v>0.125</v>
      </c>
      <c r="B190" s="14">
        <v>3.7499999999999999E-2</v>
      </c>
      <c r="C190" s="15">
        <v>640</v>
      </c>
      <c r="D190" s="15"/>
      <c r="E190" s="15">
        <f t="shared" si="59"/>
        <v>669.68155355693034</v>
      </c>
      <c r="F190" s="15">
        <f t="shared" si="51"/>
        <v>880.99462155292406</v>
      </c>
      <c r="G190" s="11">
        <f t="shared" si="52"/>
        <v>579.26206896551719</v>
      </c>
      <c r="H190" s="15"/>
      <c r="I190" s="15">
        <f t="shared" si="53"/>
        <v>686.42946120099873</v>
      </c>
      <c r="J190" s="15">
        <f t="shared" si="54"/>
        <v>2155.6948674150462</v>
      </c>
      <c r="K190" s="15"/>
      <c r="L190" s="15">
        <f t="shared" si="55"/>
        <v>687.329032343976</v>
      </c>
      <c r="M190" s="15">
        <f t="shared" si="56"/>
        <v>2240.037302617126</v>
      </c>
      <c r="N190" s="15"/>
      <c r="O190" s="15">
        <f t="shared" si="57"/>
        <v>685.6224631381092</v>
      </c>
      <c r="P190" s="15">
        <f t="shared" si="58"/>
        <v>2081.4091427881326</v>
      </c>
      <c r="Q190" s="4"/>
    </row>
    <row r="191" spans="1:17" x14ac:dyDescent="0.25">
      <c r="A191" s="14">
        <v>0.25</v>
      </c>
      <c r="B191" s="14">
        <v>7.4999999999999997E-2</v>
      </c>
      <c r="C191" s="15">
        <v>700</v>
      </c>
      <c r="D191" s="15"/>
      <c r="E191" s="15">
        <f t="shared" si="59"/>
        <v>627.1416855801267</v>
      </c>
      <c r="F191" s="15">
        <f t="shared" si="51"/>
        <v>5308.333980105117</v>
      </c>
      <c r="G191" s="11">
        <f t="shared" si="52"/>
        <v>579.26206896551719</v>
      </c>
      <c r="H191" s="15"/>
      <c r="I191" s="15">
        <f t="shared" si="53"/>
        <v>656.55681266277929</v>
      </c>
      <c r="J191" s="15">
        <f t="shared" si="54"/>
        <v>1887.3105260168536</v>
      </c>
      <c r="K191" s="15"/>
      <c r="L191" s="15">
        <f t="shared" si="55"/>
        <v>658.09664197326401</v>
      </c>
      <c r="M191" s="15">
        <f t="shared" si="56"/>
        <v>1755.8914139168191</v>
      </c>
      <c r="N191" s="15"/>
      <c r="O191" s="15">
        <f t="shared" si="57"/>
        <v>653.75824290339483</v>
      </c>
      <c r="P191" s="15">
        <f t="shared" si="58"/>
        <v>2138.3000993814344</v>
      </c>
      <c r="Q191" s="4"/>
    </row>
    <row r="192" spans="1:17" x14ac:dyDescent="0.25">
      <c r="A192" s="14">
        <v>0.25</v>
      </c>
      <c r="B192" s="14">
        <v>7.4999999999999997E-2</v>
      </c>
      <c r="C192" s="15">
        <v>869</v>
      </c>
      <c r="D192" s="15"/>
      <c r="E192" s="15">
        <f t="shared" si="59"/>
        <v>627.1416855801267</v>
      </c>
      <c r="F192" s="15">
        <f t="shared" si="51"/>
        <v>58495.444254022288</v>
      </c>
      <c r="G192" s="11">
        <f t="shared" si="52"/>
        <v>579.26206896551719</v>
      </c>
      <c r="H192" s="15"/>
      <c r="I192" s="15">
        <f t="shared" si="53"/>
        <v>656.55681266277929</v>
      </c>
      <c r="J192" s="15">
        <f t="shared" si="54"/>
        <v>45132.107845997452</v>
      </c>
      <c r="K192" s="15"/>
      <c r="L192" s="15">
        <f t="shared" si="55"/>
        <v>658.09664197326401</v>
      </c>
      <c r="M192" s="15">
        <f t="shared" si="56"/>
        <v>44480.226426953581</v>
      </c>
      <c r="N192" s="15"/>
      <c r="O192" s="15">
        <f t="shared" si="57"/>
        <v>653.75824290339483</v>
      </c>
      <c r="P192" s="15">
        <f t="shared" si="58"/>
        <v>46329.013998033981</v>
      </c>
      <c r="Q192" s="4"/>
    </row>
    <row r="193" spans="1:17" x14ac:dyDescent="0.25">
      <c r="A193" s="14">
        <v>0.25</v>
      </c>
      <c r="B193" s="14">
        <v>7.4999999999999997E-2</v>
      </c>
      <c r="C193" s="15">
        <v>947</v>
      </c>
      <c r="D193" s="15"/>
      <c r="E193" s="15">
        <f t="shared" si="59"/>
        <v>627.1416855801267</v>
      </c>
      <c r="F193" s="15">
        <f t="shared" si="51"/>
        <v>102309.34130352252</v>
      </c>
      <c r="G193" s="11">
        <f t="shared" si="52"/>
        <v>579.26206896551719</v>
      </c>
      <c r="H193" s="15"/>
      <c r="I193" s="15">
        <f t="shared" si="53"/>
        <v>656.55681266277929</v>
      </c>
      <c r="J193" s="15">
        <f t="shared" si="54"/>
        <v>84357.24507060388</v>
      </c>
      <c r="K193" s="15"/>
      <c r="L193" s="15">
        <f t="shared" si="55"/>
        <v>658.09664197326401</v>
      </c>
      <c r="M193" s="15">
        <f t="shared" si="56"/>
        <v>83465.150279124398</v>
      </c>
      <c r="N193" s="15"/>
      <c r="O193" s="15">
        <f t="shared" si="57"/>
        <v>653.75824290339483</v>
      </c>
      <c r="P193" s="15">
        <f t="shared" si="58"/>
        <v>85990.728105104383</v>
      </c>
      <c r="Q193" s="4"/>
    </row>
    <row r="194" spans="1:17" x14ac:dyDescent="0.25">
      <c r="A194" s="14">
        <v>0.25</v>
      </c>
      <c r="B194" s="14">
        <v>7.4999999999999997E-2</v>
      </c>
      <c r="C194" s="15">
        <v>702</v>
      </c>
      <c r="D194" s="15"/>
      <c r="E194" s="15">
        <f t="shared" si="59"/>
        <v>627.1416855801267</v>
      </c>
      <c r="F194" s="15">
        <f t="shared" si="51"/>
        <v>5603.7672377846102</v>
      </c>
      <c r="G194" s="11">
        <f t="shared" si="52"/>
        <v>579.26206896551719</v>
      </c>
      <c r="H194" s="15"/>
      <c r="I194" s="15">
        <f t="shared" si="53"/>
        <v>656.55681266277929</v>
      </c>
      <c r="J194" s="15">
        <f t="shared" si="54"/>
        <v>2065.0832753657364</v>
      </c>
      <c r="K194" s="15"/>
      <c r="L194" s="15">
        <f t="shared" si="55"/>
        <v>658.09664197326401</v>
      </c>
      <c r="M194" s="15">
        <f t="shared" si="56"/>
        <v>1927.5048460237631</v>
      </c>
      <c r="N194" s="15"/>
      <c r="O194" s="15">
        <f t="shared" si="57"/>
        <v>653.75824290339483</v>
      </c>
      <c r="P194" s="15">
        <f t="shared" si="58"/>
        <v>2327.2671277678551</v>
      </c>
      <c r="Q194" s="4"/>
    </row>
    <row r="195" spans="1:17" x14ac:dyDescent="0.25">
      <c r="A195" s="14">
        <v>0.25</v>
      </c>
      <c r="B195" s="14">
        <v>7.4999999999999997E-2</v>
      </c>
      <c r="C195" s="15">
        <v>659</v>
      </c>
      <c r="D195" s="15"/>
      <c r="E195" s="15">
        <f t="shared" si="59"/>
        <v>627.1416855801267</v>
      </c>
      <c r="F195" s="15">
        <f t="shared" si="51"/>
        <v>1014.9521976755067</v>
      </c>
      <c r="G195" s="11">
        <f t="shared" si="52"/>
        <v>579.26206896551719</v>
      </c>
      <c r="H195" s="15"/>
      <c r="I195" s="15">
        <f t="shared" si="53"/>
        <v>656.55681266277929</v>
      </c>
      <c r="J195" s="15">
        <f t="shared" si="54"/>
        <v>5.9691643647556063</v>
      </c>
      <c r="K195" s="15"/>
      <c r="L195" s="15">
        <f t="shared" si="55"/>
        <v>658.09664197326401</v>
      </c>
      <c r="M195" s="15">
        <f t="shared" si="56"/>
        <v>0.81605572446833552</v>
      </c>
      <c r="N195" s="15"/>
      <c r="O195" s="15">
        <f t="shared" si="57"/>
        <v>653.75824290339483</v>
      </c>
      <c r="P195" s="15">
        <f t="shared" si="58"/>
        <v>27.476017459810659</v>
      </c>
      <c r="Q195" s="4"/>
    </row>
    <row r="196" spans="1:17" x14ac:dyDescent="0.25">
      <c r="A196" s="14">
        <v>0.5</v>
      </c>
      <c r="B196" s="14">
        <v>0.15</v>
      </c>
      <c r="C196" s="15">
        <v>684</v>
      </c>
      <c r="D196" s="15"/>
      <c r="E196" s="15">
        <f t="shared" si="59"/>
        <v>547.81530181276207</v>
      </c>
      <c r="F196" s="15">
        <f t="shared" si="51"/>
        <v>18546.272020349086</v>
      </c>
      <c r="G196" s="11">
        <f t="shared" si="52"/>
        <v>579.26206896551719</v>
      </c>
      <c r="H196" s="15"/>
      <c r="I196" s="15">
        <f t="shared" si="53"/>
        <v>603.21664190988781</v>
      </c>
      <c r="J196" s="15">
        <f t="shared" si="54"/>
        <v>6525.9509443152947</v>
      </c>
      <c r="K196" s="15"/>
      <c r="L196" s="15">
        <f t="shared" si="55"/>
        <v>606.05730891945518</v>
      </c>
      <c r="M196" s="15">
        <f t="shared" si="56"/>
        <v>6075.0630928772407</v>
      </c>
      <c r="N196" s="15"/>
      <c r="O196" s="15">
        <f t="shared" si="57"/>
        <v>592.60767584526025</v>
      </c>
      <c r="P196" s="15">
        <f t="shared" si="58"/>
        <v>8352.5569144050278</v>
      </c>
      <c r="Q196" s="4"/>
    </row>
    <row r="197" spans="1:17" x14ac:dyDescent="0.25">
      <c r="A197" s="14">
        <v>0.5</v>
      </c>
      <c r="B197" s="14">
        <v>0.15</v>
      </c>
      <c r="C197" s="15">
        <v>954</v>
      </c>
      <c r="D197" s="15"/>
      <c r="E197" s="15">
        <f t="shared" si="59"/>
        <v>547.81530181276207</v>
      </c>
      <c r="F197" s="15">
        <f t="shared" si="51"/>
        <v>164986.00904145755</v>
      </c>
      <c r="G197" s="11">
        <f t="shared" si="52"/>
        <v>579.26206896551719</v>
      </c>
      <c r="H197" s="15"/>
      <c r="I197" s="15">
        <f t="shared" si="53"/>
        <v>603.21664190988781</v>
      </c>
      <c r="J197" s="15">
        <f t="shared" si="54"/>
        <v>123048.96431297588</v>
      </c>
      <c r="K197" s="15"/>
      <c r="L197" s="15">
        <f t="shared" si="55"/>
        <v>606.05730891945518</v>
      </c>
      <c r="M197" s="15">
        <f t="shared" si="56"/>
        <v>121064.11627637144</v>
      </c>
      <c r="N197" s="15"/>
      <c r="O197" s="15">
        <f t="shared" si="57"/>
        <v>592.60767584526025</v>
      </c>
      <c r="P197" s="15">
        <f t="shared" si="58"/>
        <v>130604.41195796449</v>
      </c>
      <c r="Q197" s="4"/>
    </row>
    <row r="198" spans="1:17" x14ac:dyDescent="0.25">
      <c r="A198" s="14">
        <v>0.5</v>
      </c>
      <c r="B198" s="14">
        <v>0.15</v>
      </c>
      <c r="C198" s="15">
        <v>924</v>
      </c>
      <c r="D198" s="15"/>
      <c r="E198" s="15">
        <f t="shared" si="59"/>
        <v>547.81530181276207</v>
      </c>
      <c r="F198" s="15">
        <f t="shared" si="51"/>
        <v>141514.92715022329</v>
      </c>
      <c r="G198" s="11">
        <f t="shared" si="52"/>
        <v>579.26206896551719</v>
      </c>
      <c r="H198" s="15"/>
      <c r="I198" s="15">
        <f t="shared" si="53"/>
        <v>603.21664190988781</v>
      </c>
      <c r="J198" s="15">
        <f t="shared" si="54"/>
        <v>102901.96282756915</v>
      </c>
      <c r="K198" s="15"/>
      <c r="L198" s="15">
        <f t="shared" si="55"/>
        <v>606.05730891945518</v>
      </c>
      <c r="M198" s="15">
        <f t="shared" si="56"/>
        <v>101087.55481153875</v>
      </c>
      <c r="N198" s="15"/>
      <c r="O198" s="15">
        <f t="shared" si="57"/>
        <v>592.60767584526025</v>
      </c>
      <c r="P198" s="15">
        <f t="shared" si="58"/>
        <v>109820.87250868011</v>
      </c>
      <c r="Q198" s="4"/>
    </row>
    <row r="199" spans="1:17" x14ac:dyDescent="0.25">
      <c r="A199" s="14">
        <v>0.5</v>
      </c>
      <c r="B199" s="14">
        <v>0.15</v>
      </c>
      <c r="C199" s="15">
        <v>704</v>
      </c>
      <c r="D199" s="15"/>
      <c r="E199" s="15">
        <f t="shared" si="59"/>
        <v>547.81530181276207</v>
      </c>
      <c r="F199" s="15">
        <f t="shared" si="51"/>
        <v>24393.659947838602</v>
      </c>
      <c r="G199" s="11">
        <f t="shared" si="52"/>
        <v>579.26206896551719</v>
      </c>
      <c r="H199" s="15"/>
      <c r="I199" s="15">
        <f t="shared" si="53"/>
        <v>603.21664190988781</v>
      </c>
      <c r="J199" s="15">
        <f t="shared" si="54"/>
        <v>10157.285267919782</v>
      </c>
      <c r="K199" s="15"/>
      <c r="L199" s="15">
        <f t="shared" si="55"/>
        <v>606.05730891945518</v>
      </c>
      <c r="M199" s="15">
        <f t="shared" si="56"/>
        <v>9592.7707360990335</v>
      </c>
      <c r="N199" s="15"/>
      <c r="O199" s="15">
        <f t="shared" si="57"/>
        <v>592.60767584526025</v>
      </c>
      <c r="P199" s="15">
        <f t="shared" si="58"/>
        <v>12408.249880594618</v>
      </c>
      <c r="Q199" s="4"/>
    </row>
    <row r="200" spans="1:17" x14ac:dyDescent="0.25">
      <c r="A200" s="14">
        <v>0.5</v>
      </c>
      <c r="B200" s="14">
        <v>0.15</v>
      </c>
      <c r="C200" s="15">
        <v>726</v>
      </c>
      <c r="D200" s="15"/>
      <c r="E200" s="15">
        <f t="shared" ref="E200:E210" si="60">CA(A200,B200,$E$2,$E$3,$E$4,$E$5,$E$6)</f>
        <v>547.81530181276207</v>
      </c>
      <c r="F200" s="15">
        <f t="shared" si="51"/>
        <v>31749.786668077071</v>
      </c>
      <c r="G200" s="11">
        <f t="shared" si="52"/>
        <v>579.26206896551719</v>
      </c>
      <c r="H200" s="15"/>
      <c r="I200" s="15">
        <f t="shared" si="53"/>
        <v>603.21664190988781</v>
      </c>
      <c r="J200" s="15">
        <f t="shared" si="54"/>
        <v>15075.753023884718</v>
      </c>
      <c r="K200" s="15"/>
      <c r="L200" s="15">
        <f t="shared" si="55"/>
        <v>606.05730891945518</v>
      </c>
      <c r="M200" s="15">
        <f t="shared" si="56"/>
        <v>14386.249143643006</v>
      </c>
      <c r="N200" s="15"/>
      <c r="O200" s="15">
        <f t="shared" si="57"/>
        <v>592.60767584526025</v>
      </c>
      <c r="P200" s="15">
        <f t="shared" si="58"/>
        <v>17793.512143403168</v>
      </c>
      <c r="Q200" s="4"/>
    </row>
    <row r="201" spans="1:17" x14ac:dyDescent="0.25">
      <c r="A201" s="14">
        <v>1</v>
      </c>
      <c r="B201" s="14">
        <v>0.3</v>
      </c>
      <c r="C201" s="15">
        <v>582</v>
      </c>
      <c r="D201" s="15"/>
      <c r="E201" s="15">
        <f t="shared" si="60"/>
        <v>402.53469795823185</v>
      </c>
      <c r="F201" s="15">
        <f t="shared" ref="F201:F210" si="61">($C201-E201)^2</f>
        <v>32207.794636943072</v>
      </c>
      <c r="G201" s="11">
        <f t="shared" ref="G201:G210" si="62">$G$25</f>
        <v>579.26206896551719</v>
      </c>
      <c r="H201" s="15"/>
      <c r="I201" s="15">
        <f t="shared" ref="I201:I210" si="63">CA_SA(A201,B201,$I$2,$I$3,$I$4,$I$5,$I$6,$I$7)</f>
        <v>502.32135531022232</v>
      </c>
      <c r="J201" s="15">
        <f t="shared" ref="J201:J210" si="64">($C201-I201)^2</f>
        <v>6348.6864195998378</v>
      </c>
      <c r="K201" s="15"/>
      <c r="L201" s="15">
        <f t="shared" ref="L201:L210" si="65">CA_DR(A201,B201,$L$2,$L$3,$L$4,$L$5,$L$6,$L$7,$L$8)</f>
        <v>507.6933398417649</v>
      </c>
      <c r="M201" s="15">
        <f t="shared" ref="M201:M210" si="66">($C201-L201)^2</f>
        <v>5521.479743871444</v>
      </c>
      <c r="N201" s="15"/>
      <c r="O201" s="15">
        <f t="shared" ref="O201:O210" si="67">CA_DL(A201,B201,$O$2,$O$3,$O$4,$O$5,$O$6,$O$7,$O$8)</f>
        <v>460.91903657943692</v>
      </c>
      <c r="P201" s="15">
        <f t="shared" ref="P201:P210" si="68">($C201-O201)^2</f>
        <v>14660.599702851734</v>
      </c>
      <c r="Q201" s="4"/>
    </row>
    <row r="202" spans="1:17" x14ac:dyDescent="0.25">
      <c r="A202" s="14">
        <v>1</v>
      </c>
      <c r="B202" s="14">
        <v>0.3</v>
      </c>
      <c r="C202" s="15">
        <v>488</v>
      </c>
      <c r="D202" s="15"/>
      <c r="E202" s="15">
        <f t="shared" si="60"/>
        <v>402.53469795823185</v>
      </c>
      <c r="F202" s="15">
        <f t="shared" si="61"/>
        <v>7304.3178530906598</v>
      </c>
      <c r="G202" s="11">
        <f t="shared" si="62"/>
        <v>579.26206896551719</v>
      </c>
      <c r="H202" s="15"/>
      <c r="I202" s="15">
        <f t="shared" si="63"/>
        <v>502.32135531022232</v>
      </c>
      <c r="J202" s="15">
        <f t="shared" si="64"/>
        <v>205.10121792163292</v>
      </c>
      <c r="K202" s="15"/>
      <c r="L202" s="15">
        <f t="shared" si="65"/>
        <v>507.6933398417649</v>
      </c>
      <c r="M202" s="15">
        <f t="shared" si="66"/>
        <v>387.82763412324459</v>
      </c>
      <c r="N202" s="15"/>
      <c r="O202" s="15">
        <f t="shared" si="67"/>
        <v>460.91903657943692</v>
      </c>
      <c r="P202" s="15">
        <f t="shared" si="68"/>
        <v>733.37857978587556</v>
      </c>
      <c r="Q202" s="4"/>
    </row>
    <row r="203" spans="1:17" x14ac:dyDescent="0.25">
      <c r="A203" s="14">
        <v>1</v>
      </c>
      <c r="B203" s="14">
        <v>0.3</v>
      </c>
      <c r="C203" s="15">
        <v>359</v>
      </c>
      <c r="D203" s="15"/>
      <c r="E203" s="15">
        <f t="shared" si="60"/>
        <v>402.53469795823185</v>
      </c>
      <c r="F203" s="15">
        <f t="shared" si="61"/>
        <v>1895.2699263144759</v>
      </c>
      <c r="G203" s="11">
        <f t="shared" si="62"/>
        <v>579.26206896551719</v>
      </c>
      <c r="H203" s="15"/>
      <c r="I203" s="15">
        <f t="shared" si="63"/>
        <v>502.32135531022232</v>
      </c>
      <c r="J203" s="15">
        <f t="shared" si="64"/>
        <v>20541.01088795899</v>
      </c>
      <c r="K203" s="15"/>
      <c r="L203" s="15">
        <f t="shared" si="65"/>
        <v>507.6933398417649</v>
      </c>
      <c r="M203" s="15">
        <f t="shared" si="66"/>
        <v>22109.709313298586</v>
      </c>
      <c r="N203" s="15"/>
      <c r="O203" s="15">
        <f t="shared" si="67"/>
        <v>460.91903657943692</v>
      </c>
      <c r="P203" s="15">
        <f t="shared" si="68"/>
        <v>10387.490017280601</v>
      </c>
      <c r="Q203" s="4"/>
    </row>
    <row r="204" spans="1:17" x14ac:dyDescent="0.25">
      <c r="A204" s="14">
        <v>1</v>
      </c>
      <c r="B204" s="14">
        <v>0.3</v>
      </c>
      <c r="C204" s="15">
        <v>554</v>
      </c>
      <c r="D204" s="15"/>
      <c r="E204" s="15">
        <f t="shared" si="60"/>
        <v>402.53469795823185</v>
      </c>
      <c r="F204" s="15">
        <f t="shared" si="61"/>
        <v>22941.737722604055</v>
      </c>
      <c r="G204" s="11">
        <f t="shared" si="62"/>
        <v>579.26206896551719</v>
      </c>
      <c r="H204" s="15"/>
      <c r="I204" s="15">
        <f t="shared" si="63"/>
        <v>502.32135531022232</v>
      </c>
      <c r="J204" s="15">
        <f t="shared" si="64"/>
        <v>2670.682316972287</v>
      </c>
      <c r="K204" s="15"/>
      <c r="L204" s="15">
        <f t="shared" si="65"/>
        <v>507.6933398417649</v>
      </c>
      <c r="M204" s="15">
        <f t="shared" si="66"/>
        <v>2144.3067750102782</v>
      </c>
      <c r="N204" s="15"/>
      <c r="O204" s="15">
        <f t="shared" si="67"/>
        <v>460.91903657943692</v>
      </c>
      <c r="P204" s="15">
        <f t="shared" si="68"/>
        <v>8664.0657513002025</v>
      </c>
      <c r="Q204" s="4"/>
    </row>
    <row r="205" spans="1:17" x14ac:dyDescent="0.25">
      <c r="A205" s="14">
        <v>1</v>
      </c>
      <c r="B205" s="14">
        <v>0.3</v>
      </c>
      <c r="C205" s="15">
        <v>650</v>
      </c>
      <c r="D205" s="15"/>
      <c r="E205" s="15">
        <f t="shared" si="60"/>
        <v>402.53469795823185</v>
      </c>
      <c r="F205" s="15">
        <f t="shared" si="61"/>
        <v>61239.075714623541</v>
      </c>
      <c r="G205" s="11">
        <f t="shared" si="62"/>
        <v>579.26206896551719</v>
      </c>
      <c r="H205" s="15"/>
      <c r="I205" s="15">
        <f t="shared" si="63"/>
        <v>502.32135531022232</v>
      </c>
      <c r="J205" s="15">
        <f t="shared" si="64"/>
        <v>21808.982097409604</v>
      </c>
      <c r="K205" s="15"/>
      <c r="L205" s="15">
        <f t="shared" si="65"/>
        <v>507.6933398417649</v>
      </c>
      <c r="M205" s="15">
        <f t="shared" si="66"/>
        <v>20251.185525391418</v>
      </c>
      <c r="N205" s="15"/>
      <c r="O205" s="15">
        <f t="shared" si="67"/>
        <v>460.91903657943692</v>
      </c>
      <c r="P205" s="15">
        <f t="shared" si="68"/>
        <v>35751.610728048312</v>
      </c>
      <c r="Q205" s="4"/>
    </row>
    <row r="206" spans="1:17" x14ac:dyDescent="0.25">
      <c r="A206" s="14">
        <v>2</v>
      </c>
      <c r="B206" s="14">
        <v>0.6</v>
      </c>
      <c r="C206" s="15">
        <v>260</v>
      </c>
      <c r="D206" s="15"/>
      <c r="E206" s="15">
        <f t="shared" si="60"/>
        <v>212.16521212163795</v>
      </c>
      <c r="F206" s="15">
        <f t="shared" si="61"/>
        <v>2288.1669313678931</v>
      </c>
      <c r="G206" s="11">
        <f t="shared" si="62"/>
        <v>579.26206896551719</v>
      </c>
      <c r="H206" s="15"/>
      <c r="I206" s="15">
        <f t="shared" si="63"/>
        <v>331.33151012065457</v>
      </c>
      <c r="J206" s="15">
        <f t="shared" si="64"/>
        <v>5088.1843360930452</v>
      </c>
      <c r="K206" s="15"/>
      <c r="L206" s="15">
        <f t="shared" si="65"/>
        <v>339.16063016939825</v>
      </c>
      <c r="M206" s="15">
        <f t="shared" si="66"/>
        <v>6266.4053688162439</v>
      </c>
      <c r="N206" s="15"/>
      <c r="O206" s="15">
        <f t="shared" si="67"/>
        <v>223.03579905186396</v>
      </c>
      <c r="P206" s="15">
        <f t="shared" si="68"/>
        <v>1366.3521517341812</v>
      </c>
      <c r="Q206" s="4"/>
    </row>
    <row r="207" spans="1:17" x14ac:dyDescent="0.25">
      <c r="A207" s="14">
        <v>2</v>
      </c>
      <c r="B207" s="14">
        <v>0.6</v>
      </c>
      <c r="C207" s="15">
        <v>219</v>
      </c>
      <c r="D207" s="15"/>
      <c r="E207" s="15">
        <f t="shared" si="60"/>
        <v>212.16521212163795</v>
      </c>
      <c r="F207" s="15">
        <f t="shared" si="61"/>
        <v>46.714325342204816</v>
      </c>
      <c r="G207" s="11">
        <f t="shared" si="62"/>
        <v>579.26206896551719</v>
      </c>
      <c r="H207" s="15"/>
      <c r="I207" s="15">
        <f t="shared" si="63"/>
        <v>331.33151012065457</v>
      </c>
      <c r="J207" s="15">
        <f t="shared" si="64"/>
        <v>12618.36816598672</v>
      </c>
      <c r="K207" s="15"/>
      <c r="L207" s="15">
        <f t="shared" si="65"/>
        <v>339.16063016939825</v>
      </c>
      <c r="M207" s="15">
        <f t="shared" si="66"/>
        <v>14438.5770427069</v>
      </c>
      <c r="N207" s="15"/>
      <c r="O207" s="15">
        <f t="shared" si="67"/>
        <v>223.03579905186396</v>
      </c>
      <c r="P207" s="15">
        <f t="shared" si="68"/>
        <v>16.287673987026047</v>
      </c>
      <c r="Q207" s="4"/>
    </row>
    <row r="208" spans="1:17" x14ac:dyDescent="0.25">
      <c r="A208" s="14">
        <v>2</v>
      </c>
      <c r="B208" s="14">
        <v>0.6</v>
      </c>
      <c r="C208" s="15">
        <v>237</v>
      </c>
      <c r="D208" s="15"/>
      <c r="E208" s="15">
        <f t="shared" si="60"/>
        <v>212.16521212163795</v>
      </c>
      <c r="F208" s="15">
        <f t="shared" si="61"/>
        <v>616.76668896323861</v>
      </c>
      <c r="G208" s="11">
        <f t="shared" si="62"/>
        <v>579.26206896551719</v>
      </c>
      <c r="H208" s="15"/>
      <c r="I208" s="15">
        <f t="shared" si="63"/>
        <v>331.33151012065457</v>
      </c>
      <c r="J208" s="15">
        <f t="shared" si="64"/>
        <v>8898.4338016431557</v>
      </c>
      <c r="K208" s="15"/>
      <c r="L208" s="15">
        <f t="shared" si="65"/>
        <v>339.16063016939825</v>
      </c>
      <c r="M208" s="15">
        <f t="shared" si="66"/>
        <v>10436.794356608563</v>
      </c>
      <c r="N208" s="15"/>
      <c r="O208" s="15">
        <f t="shared" si="67"/>
        <v>223.03579905186396</v>
      </c>
      <c r="P208" s="15">
        <f t="shared" si="68"/>
        <v>194.99890811992344</v>
      </c>
      <c r="Q208" s="4"/>
    </row>
    <row r="209" spans="1:17" x14ac:dyDescent="0.25">
      <c r="A209" s="14">
        <v>2</v>
      </c>
      <c r="B209" s="14">
        <v>0.6</v>
      </c>
      <c r="C209" s="15">
        <v>105</v>
      </c>
      <c r="D209" s="15"/>
      <c r="E209" s="15">
        <f t="shared" si="60"/>
        <v>212.16521212163795</v>
      </c>
      <c r="F209" s="15">
        <f t="shared" si="61"/>
        <v>11484.382689075657</v>
      </c>
      <c r="G209" s="11">
        <f t="shared" si="62"/>
        <v>579.26206896551719</v>
      </c>
      <c r="H209" s="15"/>
      <c r="I209" s="15">
        <f t="shared" si="63"/>
        <v>331.33151012065457</v>
      </c>
      <c r="J209" s="15">
        <f t="shared" si="64"/>
        <v>51225.952473495963</v>
      </c>
      <c r="K209" s="15"/>
      <c r="L209" s="15">
        <f t="shared" si="65"/>
        <v>339.16063016939825</v>
      </c>
      <c r="M209" s="15">
        <f t="shared" si="66"/>
        <v>54831.200721329697</v>
      </c>
      <c r="N209" s="15"/>
      <c r="O209" s="15">
        <f t="shared" si="67"/>
        <v>223.03579905186396</v>
      </c>
      <c r="P209" s="15">
        <f t="shared" si="68"/>
        <v>13932.449857812009</v>
      </c>
      <c r="Q209" s="4"/>
    </row>
    <row r="210" spans="1:17" x14ac:dyDescent="0.25">
      <c r="A210" s="14">
        <v>2</v>
      </c>
      <c r="B210" s="14">
        <v>0.6</v>
      </c>
      <c r="C210" s="15">
        <v>144</v>
      </c>
      <c r="D210" s="15"/>
      <c r="E210" s="15">
        <f t="shared" si="60"/>
        <v>212.16521212163795</v>
      </c>
      <c r="F210" s="15">
        <f t="shared" si="61"/>
        <v>4646.4961435878977</v>
      </c>
      <c r="G210" s="11">
        <f t="shared" si="62"/>
        <v>579.26206896551719</v>
      </c>
      <c r="H210" s="15"/>
      <c r="I210" s="15">
        <f t="shared" si="63"/>
        <v>331.33151012065457</v>
      </c>
      <c r="J210" s="15">
        <f t="shared" si="64"/>
        <v>35093.094684084906</v>
      </c>
      <c r="K210" s="15"/>
      <c r="L210" s="15">
        <f t="shared" si="65"/>
        <v>339.16063016939825</v>
      </c>
      <c r="M210" s="15">
        <f t="shared" si="66"/>
        <v>38087.671568116639</v>
      </c>
      <c r="N210" s="15"/>
      <c r="O210" s="15">
        <f t="shared" si="67"/>
        <v>223.03579905186396</v>
      </c>
      <c r="P210" s="15">
        <f t="shared" si="68"/>
        <v>6246.6575317666202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 t="shared" ref="E228:E259" si="69">(A136/$E$5)+(B136/$E$6)</f>
        <v>0.15512607639892054</v>
      </c>
      <c r="F228" s="3">
        <f t="shared" ref="F228:F291" si="70">C136-E136</f>
        <v>-164.46436536181545</v>
      </c>
      <c r="G228" s="3"/>
      <c r="H228" s="2"/>
      <c r="I228">
        <f>(A136/$I$5)+(B136/$I$6)</f>
        <v>0.15512607639892054</v>
      </c>
      <c r="J228" s="3">
        <f t="shared" ref="J228:J291" si="71">C136-I136</f>
        <v>-172.06664352753114</v>
      </c>
      <c r="K228" s="2"/>
      <c r="L228">
        <f>(A136/$L$5)+(B136/$L$6)</f>
        <v>0.15512607639892054</v>
      </c>
      <c r="M228" s="3">
        <f t="shared" ref="M228:M291" si="72">C136-L136</f>
        <v>-172.22490065683996</v>
      </c>
      <c r="N228" s="2"/>
      <c r="O228">
        <f>(A136/$O$5)+(B136/$O$6)</f>
        <v>0.15512607639892054</v>
      </c>
      <c r="P228" s="4">
        <f t="shared" ref="P228:P291" si="73">C136-O136</f>
        <v>-171.51133939602391</v>
      </c>
      <c r="Q228" s="4"/>
    </row>
    <row r="229" spans="1:17" x14ac:dyDescent="0.25">
      <c r="C229" s="2"/>
      <c r="D229" s="3"/>
      <c r="E229">
        <f t="shared" si="69"/>
        <v>0.15512607639892054</v>
      </c>
      <c r="F229" s="3">
        <f t="shared" si="70"/>
        <v>-66.464365361815453</v>
      </c>
      <c r="G229" s="3"/>
      <c r="H229" s="2"/>
      <c r="I229">
        <f t="shared" ref="I229:I292" si="74">(A137/$I$5)+(B137/$I$6)</f>
        <v>0.15512607639892054</v>
      </c>
      <c r="J229" s="3">
        <f t="shared" si="71"/>
        <v>-74.066643527531141</v>
      </c>
      <c r="K229" s="2"/>
      <c r="L229">
        <f t="shared" ref="L229:L292" si="75">(A137/$L$5)+(B137/$L$6)</f>
        <v>0.15512607639892054</v>
      </c>
      <c r="M229" s="3">
        <f t="shared" si="72"/>
        <v>-74.224900656839964</v>
      </c>
      <c r="N229" s="2"/>
      <c r="O229">
        <f t="shared" ref="O229:O292" si="76">(A137/$O$5)+(B137/$O$6)</f>
        <v>0.15512607639892054</v>
      </c>
      <c r="P229" s="4">
        <f t="shared" si="73"/>
        <v>-73.511339396023914</v>
      </c>
      <c r="Q229" s="4"/>
    </row>
    <row r="230" spans="1:17" x14ac:dyDescent="0.25">
      <c r="C230" s="2"/>
      <c r="D230" s="3"/>
      <c r="E230">
        <f t="shared" si="69"/>
        <v>0.15512607639892054</v>
      </c>
      <c r="F230" s="3">
        <f t="shared" si="70"/>
        <v>-64.464365361815453</v>
      </c>
      <c r="G230" s="3"/>
      <c r="H230" s="2"/>
      <c r="I230">
        <f t="shared" si="74"/>
        <v>0.15512607639892054</v>
      </c>
      <c r="J230" s="3">
        <f t="shared" si="71"/>
        <v>-72.066643527531141</v>
      </c>
      <c r="K230" s="2"/>
      <c r="L230">
        <f t="shared" si="75"/>
        <v>0.15512607639892054</v>
      </c>
      <c r="M230" s="3">
        <f t="shared" si="72"/>
        <v>-72.224900656839964</v>
      </c>
      <c r="N230" s="2"/>
      <c r="O230">
        <f t="shared" si="76"/>
        <v>0.15512607639892054</v>
      </c>
      <c r="P230" s="4">
        <f t="shared" si="73"/>
        <v>-71.511339396023914</v>
      </c>
      <c r="Q230" s="4"/>
    </row>
    <row r="231" spans="1:17" x14ac:dyDescent="0.25">
      <c r="C231" s="2"/>
      <c r="D231" s="3"/>
      <c r="E231">
        <f t="shared" si="69"/>
        <v>0.15512607639892054</v>
      </c>
      <c r="F231" s="3">
        <f t="shared" si="70"/>
        <v>-11.464365361815453</v>
      </c>
      <c r="G231" s="3"/>
      <c r="H231" s="2"/>
      <c r="I231">
        <f t="shared" si="74"/>
        <v>0.15512607639892054</v>
      </c>
      <c r="J231" s="3">
        <f t="shared" si="71"/>
        <v>-19.066643527531141</v>
      </c>
      <c r="K231" s="2"/>
      <c r="L231">
        <f t="shared" si="75"/>
        <v>0.15512607639892054</v>
      </c>
      <c r="M231" s="3">
        <f t="shared" si="72"/>
        <v>-19.224900656839964</v>
      </c>
      <c r="N231" s="2"/>
      <c r="O231">
        <f t="shared" si="76"/>
        <v>0.15512607639892054</v>
      </c>
      <c r="P231" s="4">
        <f t="shared" si="73"/>
        <v>-18.511339396023914</v>
      </c>
      <c r="Q231" s="4"/>
    </row>
    <row r="232" spans="1:17" x14ac:dyDescent="0.25">
      <c r="C232" s="2"/>
      <c r="E232">
        <f t="shared" si="69"/>
        <v>0.15512607639892054</v>
      </c>
      <c r="F232" s="3">
        <f t="shared" si="70"/>
        <v>17.535634638184547</v>
      </c>
      <c r="G232" s="3"/>
      <c r="H232" s="2"/>
      <c r="I232">
        <f t="shared" si="74"/>
        <v>0.15512607639892054</v>
      </c>
      <c r="J232" s="3">
        <f t="shared" si="71"/>
        <v>9.9333564724688586</v>
      </c>
      <c r="K232" s="2"/>
      <c r="L232">
        <f t="shared" si="75"/>
        <v>0.15512607639892054</v>
      </c>
      <c r="M232" s="3">
        <f t="shared" si="72"/>
        <v>9.7750993431600364</v>
      </c>
      <c r="N232" s="2"/>
      <c r="O232">
        <f t="shared" si="76"/>
        <v>0.15512607639892054</v>
      </c>
      <c r="P232" s="4">
        <f t="shared" si="73"/>
        <v>10.488660603976086</v>
      </c>
      <c r="Q232" s="4"/>
    </row>
    <row r="233" spans="1:17" x14ac:dyDescent="0.25">
      <c r="C233" s="2"/>
      <c r="D233" s="2"/>
      <c r="E233">
        <f t="shared" si="69"/>
        <v>0.31025215279784107</v>
      </c>
      <c r="F233" s="3">
        <f t="shared" si="70"/>
        <v>7.1920474334406208</v>
      </c>
      <c r="G233" s="3"/>
      <c r="H233" s="2"/>
      <c r="I233">
        <f t="shared" si="74"/>
        <v>0.31025215279784107</v>
      </c>
      <c r="J233" s="3">
        <f t="shared" si="71"/>
        <v>-9.8067794840108036</v>
      </c>
      <c r="K233" s="2"/>
      <c r="L233">
        <f t="shared" si="75"/>
        <v>0.31025215279784107</v>
      </c>
      <c r="M233" s="3">
        <f t="shared" si="72"/>
        <v>-10.156047267690383</v>
      </c>
      <c r="N233" s="2"/>
      <c r="O233">
        <f t="shared" si="76"/>
        <v>0.31025215279784107</v>
      </c>
      <c r="P233" s="4">
        <f t="shared" si="73"/>
        <v>-7.3327509174450825</v>
      </c>
      <c r="Q233" s="4"/>
    </row>
    <row r="234" spans="1:17" x14ac:dyDescent="0.25">
      <c r="C234" s="2"/>
      <c r="D234" s="2"/>
      <c r="E234">
        <f t="shared" si="69"/>
        <v>0.31025215279784107</v>
      </c>
      <c r="F234" s="3">
        <f t="shared" si="70"/>
        <v>-19.807952566559379</v>
      </c>
      <c r="G234" s="3"/>
      <c r="H234" s="2"/>
      <c r="I234">
        <f t="shared" si="74"/>
        <v>0.31025215279784107</v>
      </c>
      <c r="J234" s="3">
        <f t="shared" si="71"/>
        <v>-36.806779484010804</v>
      </c>
      <c r="K234" s="2"/>
      <c r="L234">
        <f t="shared" si="75"/>
        <v>0.31025215279784107</v>
      </c>
      <c r="M234" s="3">
        <f t="shared" si="72"/>
        <v>-37.156047267690383</v>
      </c>
      <c r="N234" s="2"/>
      <c r="O234">
        <f t="shared" si="76"/>
        <v>0.31025215279784107</v>
      </c>
      <c r="P234" s="4">
        <f t="shared" si="73"/>
        <v>-34.332750917445082</v>
      </c>
      <c r="Q234" s="4"/>
    </row>
    <row r="235" spans="1:17" x14ac:dyDescent="0.25">
      <c r="C235" s="2"/>
      <c r="D235" s="2"/>
      <c r="E235">
        <f t="shared" si="69"/>
        <v>0.31025215279784107</v>
      </c>
      <c r="F235" s="3">
        <f t="shared" si="70"/>
        <v>39.192047433440621</v>
      </c>
      <c r="G235" s="3"/>
      <c r="H235" s="2"/>
      <c r="I235">
        <f t="shared" si="74"/>
        <v>0.31025215279784107</v>
      </c>
      <c r="J235" s="3">
        <f t="shared" si="71"/>
        <v>22.193220515989196</v>
      </c>
      <c r="K235" s="2"/>
      <c r="L235">
        <f t="shared" si="75"/>
        <v>0.31025215279784107</v>
      </c>
      <c r="M235" s="3">
        <f t="shared" si="72"/>
        <v>21.843952732309617</v>
      </c>
      <c r="N235" s="2"/>
      <c r="O235">
        <f t="shared" si="76"/>
        <v>0.31025215279784107</v>
      </c>
      <c r="P235" s="4">
        <f t="shared" si="73"/>
        <v>24.667249082554918</v>
      </c>
      <c r="Q235" s="4"/>
    </row>
    <row r="236" spans="1:17" x14ac:dyDescent="0.25">
      <c r="C236" s="2"/>
      <c r="D236" s="2"/>
      <c r="E236">
        <f t="shared" si="69"/>
        <v>0.31025215279784107</v>
      </c>
      <c r="F236" s="3">
        <f t="shared" si="70"/>
        <v>-23.807952566559379</v>
      </c>
      <c r="G236" s="3"/>
      <c r="H236" s="2"/>
      <c r="I236">
        <f t="shared" si="74"/>
        <v>0.31025215279784107</v>
      </c>
      <c r="J236" s="3">
        <f t="shared" si="71"/>
        <v>-40.806779484010804</v>
      </c>
      <c r="K236" s="2"/>
      <c r="L236">
        <f t="shared" si="75"/>
        <v>0.31025215279784107</v>
      </c>
      <c r="M236" s="3">
        <f t="shared" si="72"/>
        <v>-41.156047267690383</v>
      </c>
      <c r="N236" s="2"/>
      <c r="O236">
        <f t="shared" si="76"/>
        <v>0.31025215279784107</v>
      </c>
      <c r="P236" s="4">
        <f t="shared" si="73"/>
        <v>-38.332750917445082</v>
      </c>
      <c r="Q236" s="4"/>
    </row>
    <row r="237" spans="1:17" x14ac:dyDescent="0.25">
      <c r="D237" s="2"/>
      <c r="E237">
        <f t="shared" si="69"/>
        <v>0.31025215279784107</v>
      </c>
      <c r="F237" s="3">
        <f t="shared" si="70"/>
        <v>68.192047433440621</v>
      </c>
      <c r="G237" s="3"/>
      <c r="H237" s="2"/>
      <c r="I237">
        <f t="shared" si="74"/>
        <v>0.31025215279784107</v>
      </c>
      <c r="J237" s="3">
        <f t="shared" si="71"/>
        <v>51.193220515989196</v>
      </c>
      <c r="K237" s="2"/>
      <c r="L237">
        <f t="shared" si="75"/>
        <v>0.31025215279784107</v>
      </c>
      <c r="M237" s="3">
        <f t="shared" si="72"/>
        <v>50.843952732309617</v>
      </c>
      <c r="N237" s="2"/>
      <c r="O237">
        <f t="shared" si="76"/>
        <v>0.31025215279784107</v>
      </c>
      <c r="P237" s="4">
        <f t="shared" si="73"/>
        <v>53.667249082554918</v>
      </c>
      <c r="Q237" s="4"/>
    </row>
    <row r="238" spans="1:17" x14ac:dyDescent="0.25">
      <c r="D238" s="2"/>
      <c r="E238">
        <f t="shared" si="69"/>
        <v>0.62050430559568215</v>
      </c>
      <c r="F238" s="3">
        <f t="shared" si="70"/>
        <v>89.972610477175181</v>
      </c>
      <c r="G238" s="3"/>
      <c r="H238" s="2"/>
      <c r="I238">
        <f t="shared" si="74"/>
        <v>0.62050430559568215</v>
      </c>
      <c r="J238" s="3">
        <f t="shared" si="71"/>
        <v>52.80911191810128</v>
      </c>
      <c r="K238" s="2"/>
      <c r="L238">
        <f t="shared" si="75"/>
        <v>0.62050430559568215</v>
      </c>
      <c r="M238" s="3">
        <f t="shared" si="72"/>
        <v>52.027538230800246</v>
      </c>
      <c r="N238" s="2"/>
      <c r="O238">
        <f t="shared" si="76"/>
        <v>0.62050430559568215</v>
      </c>
      <c r="P238" s="4">
        <f t="shared" si="73"/>
        <v>63.986975521136173</v>
      </c>
      <c r="Q238" s="4"/>
    </row>
    <row r="239" spans="1:17" x14ac:dyDescent="0.25">
      <c r="D239" s="2"/>
      <c r="E239">
        <f t="shared" si="69"/>
        <v>0.62050430559568215</v>
      </c>
      <c r="F239" s="3">
        <f t="shared" si="70"/>
        <v>100.97261047717518</v>
      </c>
      <c r="G239" s="3"/>
      <c r="H239" s="2"/>
      <c r="I239">
        <f t="shared" si="74"/>
        <v>0.62050430559568215</v>
      </c>
      <c r="J239" s="3">
        <f t="shared" si="71"/>
        <v>63.80911191810128</v>
      </c>
      <c r="K239" s="2"/>
      <c r="L239">
        <f t="shared" si="75"/>
        <v>0.62050430559568215</v>
      </c>
      <c r="M239" s="3">
        <f t="shared" si="72"/>
        <v>63.027538230800246</v>
      </c>
      <c r="N239" s="2"/>
      <c r="O239">
        <f t="shared" si="76"/>
        <v>0.62050430559568215</v>
      </c>
      <c r="P239" s="4">
        <f t="shared" si="73"/>
        <v>74.986975521136173</v>
      </c>
      <c r="Q239" s="4"/>
    </row>
    <row r="240" spans="1:17" x14ac:dyDescent="0.25">
      <c r="D240" s="2"/>
      <c r="E240">
        <f t="shared" si="69"/>
        <v>0.62050430559568215</v>
      </c>
      <c r="F240" s="3">
        <f t="shared" si="70"/>
        <v>87.972610477175181</v>
      </c>
      <c r="G240" s="3"/>
      <c r="H240" s="2"/>
      <c r="I240">
        <f t="shared" si="74"/>
        <v>0.62050430559568215</v>
      </c>
      <c r="J240" s="3">
        <f t="shared" si="71"/>
        <v>50.80911191810128</v>
      </c>
      <c r="K240" s="2"/>
      <c r="L240">
        <f t="shared" si="75"/>
        <v>0.62050430559568215</v>
      </c>
      <c r="M240" s="3">
        <f t="shared" si="72"/>
        <v>50.027538230800246</v>
      </c>
      <c r="N240" s="2"/>
      <c r="O240">
        <f t="shared" si="76"/>
        <v>0.62050430559568215</v>
      </c>
      <c r="P240" s="4">
        <f t="shared" si="73"/>
        <v>61.986975521136173</v>
      </c>
      <c r="Q240" s="4"/>
    </row>
    <row r="241" spans="4:17" x14ac:dyDescent="0.25">
      <c r="D241" s="2"/>
      <c r="E241">
        <f t="shared" si="69"/>
        <v>0.62050430559568215</v>
      </c>
      <c r="F241" s="3">
        <f t="shared" si="70"/>
        <v>55.972610477175181</v>
      </c>
      <c r="G241" s="3"/>
      <c r="H241" s="2"/>
      <c r="I241">
        <f t="shared" si="74"/>
        <v>0.62050430559568215</v>
      </c>
      <c r="J241" s="3">
        <f t="shared" si="71"/>
        <v>18.80911191810128</v>
      </c>
      <c r="K241" s="2"/>
      <c r="L241">
        <f t="shared" si="75"/>
        <v>0.62050430559568215</v>
      </c>
      <c r="M241" s="3">
        <f t="shared" si="72"/>
        <v>18.027538230800246</v>
      </c>
      <c r="N241" s="2"/>
      <c r="O241">
        <f t="shared" si="76"/>
        <v>0.62050430559568215</v>
      </c>
      <c r="P241" s="4">
        <f t="shared" si="73"/>
        <v>29.986975521136173</v>
      </c>
      <c r="Q241" s="4"/>
    </row>
    <row r="242" spans="4:17" x14ac:dyDescent="0.25">
      <c r="E242">
        <f t="shared" si="69"/>
        <v>0.62050430559568215</v>
      </c>
      <c r="F242" s="3">
        <f t="shared" si="70"/>
        <v>140.97261047717518</v>
      </c>
      <c r="G242" s="3"/>
      <c r="H242" s="2"/>
      <c r="I242">
        <f t="shared" si="74"/>
        <v>0.62050430559568215</v>
      </c>
      <c r="J242" s="3">
        <f t="shared" si="71"/>
        <v>103.80911191810128</v>
      </c>
      <c r="K242" s="2"/>
      <c r="L242">
        <f t="shared" si="75"/>
        <v>0.62050430559568215</v>
      </c>
      <c r="M242" s="3">
        <f t="shared" si="72"/>
        <v>103.02753823080025</v>
      </c>
      <c r="N242" s="2"/>
      <c r="O242">
        <f t="shared" si="76"/>
        <v>0.62050430559568215</v>
      </c>
      <c r="P242" s="4">
        <f t="shared" si="73"/>
        <v>114.98697552113617</v>
      </c>
      <c r="Q242" s="4"/>
    </row>
    <row r="243" spans="4:17" x14ac:dyDescent="0.25">
      <c r="E243">
        <f t="shared" si="69"/>
        <v>1.2410086111913643</v>
      </c>
      <c r="F243" s="3">
        <f t="shared" si="70"/>
        <v>-44.962394490555312</v>
      </c>
      <c r="G243" s="3"/>
      <c r="H243" s="2"/>
      <c r="I243">
        <f t="shared" si="74"/>
        <v>1.2410086111913643</v>
      </c>
      <c r="J243" s="3">
        <f t="shared" si="71"/>
        <v>-96.086221705147182</v>
      </c>
      <c r="K243" s="2"/>
      <c r="L243">
        <f t="shared" si="75"/>
        <v>1.2410086111913643</v>
      </c>
      <c r="M243" s="3">
        <f t="shared" si="72"/>
        <v>-97.254811966311991</v>
      </c>
      <c r="N243" s="2"/>
      <c r="O243">
        <f t="shared" si="76"/>
        <v>1.2410086111913643</v>
      </c>
      <c r="P243" s="4">
        <f t="shared" si="73"/>
        <v>-63.56563689717791</v>
      </c>
      <c r="Q243" s="4"/>
    </row>
    <row r="244" spans="4:17" x14ac:dyDescent="0.25">
      <c r="E244">
        <f t="shared" si="69"/>
        <v>1.2410086111913643</v>
      </c>
      <c r="F244" s="3">
        <f t="shared" si="70"/>
        <v>-44.962394490555312</v>
      </c>
      <c r="G244" s="3"/>
      <c r="H244" s="2"/>
      <c r="I244">
        <f t="shared" si="74"/>
        <v>1.2410086111913643</v>
      </c>
      <c r="J244" s="3">
        <f t="shared" si="71"/>
        <v>-96.086221705147182</v>
      </c>
      <c r="K244" s="2"/>
      <c r="L244">
        <f t="shared" si="75"/>
        <v>1.2410086111913643</v>
      </c>
      <c r="M244" s="3">
        <f t="shared" si="72"/>
        <v>-97.254811966311991</v>
      </c>
      <c r="N244" s="2"/>
      <c r="O244">
        <f t="shared" si="76"/>
        <v>1.2410086111913643</v>
      </c>
      <c r="P244" s="4">
        <f t="shared" si="73"/>
        <v>-63.56563689717791</v>
      </c>
      <c r="Q244" s="4"/>
    </row>
    <row r="245" spans="4:17" x14ac:dyDescent="0.25">
      <c r="E245">
        <f t="shared" si="69"/>
        <v>1.2410086111913643</v>
      </c>
      <c r="F245" s="3">
        <f t="shared" si="70"/>
        <v>52.037605509444688</v>
      </c>
      <c r="G245" s="3"/>
      <c r="H245" s="2"/>
      <c r="I245">
        <f t="shared" si="74"/>
        <v>1.2410086111913643</v>
      </c>
      <c r="J245" s="3">
        <f t="shared" si="71"/>
        <v>0.91377829485281836</v>
      </c>
      <c r="K245" s="2"/>
      <c r="L245">
        <f t="shared" si="75"/>
        <v>1.2410086111913643</v>
      </c>
      <c r="M245" s="3">
        <f t="shared" si="72"/>
        <v>-0.25481196631199055</v>
      </c>
      <c r="N245" s="2"/>
      <c r="O245">
        <f t="shared" si="76"/>
        <v>1.2410086111913643</v>
      </c>
      <c r="P245" s="4">
        <f t="shared" si="73"/>
        <v>33.43436310282209</v>
      </c>
      <c r="Q245" s="4"/>
    </row>
    <row r="246" spans="4:17" x14ac:dyDescent="0.25">
      <c r="E246">
        <f t="shared" si="69"/>
        <v>1.2410086111913643</v>
      </c>
      <c r="F246" s="3">
        <f t="shared" si="70"/>
        <v>27.037605509444688</v>
      </c>
      <c r="G246" s="3"/>
      <c r="H246" s="2"/>
      <c r="I246">
        <f t="shared" si="74"/>
        <v>1.2410086111913643</v>
      </c>
      <c r="J246" s="3">
        <f t="shared" si="71"/>
        <v>-24.086221705147182</v>
      </c>
      <c r="K246" s="2"/>
      <c r="L246">
        <f t="shared" si="75"/>
        <v>1.2410086111913643</v>
      </c>
      <c r="M246" s="3">
        <f t="shared" si="72"/>
        <v>-25.254811966311991</v>
      </c>
      <c r="N246" s="2"/>
      <c r="O246">
        <f t="shared" si="76"/>
        <v>1.2410086111913643</v>
      </c>
      <c r="P246" s="4">
        <f t="shared" si="73"/>
        <v>8.4343631028220898</v>
      </c>
      <c r="Q246" s="4"/>
    </row>
    <row r="247" spans="4:17" x14ac:dyDescent="0.25">
      <c r="E247">
        <f t="shared" si="69"/>
        <v>1.2410086111913643</v>
      </c>
      <c r="F247" s="3">
        <f t="shared" si="70"/>
        <v>10.037605509444688</v>
      </c>
      <c r="G247" s="3"/>
      <c r="H247" s="2"/>
      <c r="I247">
        <f t="shared" si="74"/>
        <v>1.2410086111913643</v>
      </c>
      <c r="J247" s="3">
        <f t="shared" si="71"/>
        <v>-41.086221705147182</v>
      </c>
      <c r="K247" s="2"/>
      <c r="L247">
        <f t="shared" si="75"/>
        <v>1.2410086111913643</v>
      </c>
      <c r="M247" s="3">
        <f t="shared" si="72"/>
        <v>-42.254811966311991</v>
      </c>
      <c r="N247" s="2"/>
      <c r="O247">
        <f t="shared" si="76"/>
        <v>1.2410086111913643</v>
      </c>
      <c r="P247" s="4">
        <f t="shared" si="73"/>
        <v>-8.5656368971779102</v>
      </c>
      <c r="Q247" s="4"/>
    </row>
    <row r="248" spans="4:17" x14ac:dyDescent="0.25">
      <c r="E248">
        <f t="shared" si="69"/>
        <v>2.4820172223827286</v>
      </c>
      <c r="F248" s="3">
        <f t="shared" si="70"/>
        <v>-82.008125734841457</v>
      </c>
      <c r="G248" s="3"/>
      <c r="H248" s="2"/>
      <c r="I248">
        <f t="shared" si="74"/>
        <v>2.4820172223827286</v>
      </c>
      <c r="J248" s="3">
        <f t="shared" si="71"/>
        <v>-115.51082643843048</v>
      </c>
      <c r="K248" s="2"/>
      <c r="L248">
        <f t="shared" si="75"/>
        <v>2.4820172223827286</v>
      </c>
      <c r="M248" s="3">
        <f t="shared" si="72"/>
        <v>-116.34363388637792</v>
      </c>
      <c r="N248" s="2"/>
      <c r="O248">
        <f t="shared" si="76"/>
        <v>2.4820172223827286</v>
      </c>
      <c r="P248" s="4">
        <f t="shared" si="73"/>
        <v>-74.004313250806121</v>
      </c>
      <c r="Q248" s="4"/>
    </row>
    <row r="249" spans="4:17" x14ac:dyDescent="0.25">
      <c r="E249">
        <f t="shared" si="69"/>
        <v>2.4820172223827286</v>
      </c>
      <c r="F249" s="3">
        <f t="shared" si="70"/>
        <v>-37.008125734841457</v>
      </c>
      <c r="G249" s="3"/>
      <c r="H249" s="2"/>
      <c r="I249">
        <f t="shared" si="74"/>
        <v>2.4820172223827286</v>
      </c>
      <c r="J249" s="3">
        <f t="shared" si="71"/>
        <v>-70.510826438430485</v>
      </c>
      <c r="K249" s="2"/>
      <c r="L249">
        <f t="shared" si="75"/>
        <v>2.4820172223827286</v>
      </c>
      <c r="M249" s="3">
        <f t="shared" si="72"/>
        <v>-71.343633886377916</v>
      </c>
      <c r="N249" s="2"/>
      <c r="O249">
        <f t="shared" si="76"/>
        <v>2.4820172223827286</v>
      </c>
      <c r="P249" s="4">
        <f t="shared" si="73"/>
        <v>-29.004313250806121</v>
      </c>
      <c r="Q249" s="4"/>
    </row>
    <row r="250" spans="4:17" x14ac:dyDescent="0.25">
      <c r="E250">
        <f t="shared" si="69"/>
        <v>2.4820172223827286</v>
      </c>
      <c r="F250" s="3">
        <f t="shared" si="70"/>
        <v>-65.008125734841457</v>
      </c>
      <c r="G250" s="3"/>
      <c r="H250" s="2"/>
      <c r="I250">
        <f t="shared" si="74"/>
        <v>2.4820172223827286</v>
      </c>
      <c r="J250" s="3">
        <f t="shared" si="71"/>
        <v>-98.510826438430485</v>
      </c>
      <c r="K250" s="2"/>
      <c r="L250">
        <f t="shared" si="75"/>
        <v>2.4820172223827286</v>
      </c>
      <c r="M250" s="3">
        <f t="shared" si="72"/>
        <v>-99.343633886377916</v>
      </c>
      <c r="N250" s="2"/>
      <c r="O250">
        <f t="shared" si="76"/>
        <v>2.4820172223827286</v>
      </c>
      <c r="P250" s="4">
        <f t="shared" si="73"/>
        <v>-57.004313250806121</v>
      </c>
      <c r="Q250" s="4"/>
    </row>
    <row r="251" spans="4:17" x14ac:dyDescent="0.25">
      <c r="E251">
        <f t="shared" si="69"/>
        <v>2.4820172223827286</v>
      </c>
      <c r="F251" s="3">
        <f t="shared" si="70"/>
        <v>-17.008125734841457</v>
      </c>
      <c r="G251" s="3"/>
      <c r="H251" s="2"/>
      <c r="I251">
        <f t="shared" si="74"/>
        <v>2.4820172223827286</v>
      </c>
      <c r="J251" s="3">
        <f t="shared" si="71"/>
        <v>-50.510826438430485</v>
      </c>
      <c r="K251" s="2"/>
      <c r="L251">
        <f t="shared" si="75"/>
        <v>2.4820172223827286</v>
      </c>
      <c r="M251" s="3">
        <f t="shared" si="72"/>
        <v>-51.343633886377916</v>
      </c>
      <c r="N251" s="2"/>
      <c r="O251">
        <f t="shared" si="76"/>
        <v>2.4820172223827286</v>
      </c>
      <c r="P251" s="4">
        <f t="shared" si="73"/>
        <v>-9.0043132508061205</v>
      </c>
      <c r="Q251" s="4"/>
    </row>
    <row r="252" spans="4:17" x14ac:dyDescent="0.25">
      <c r="E252">
        <f t="shared" si="69"/>
        <v>2.4820172223827286</v>
      </c>
      <c r="F252" s="3">
        <f t="shared" si="70"/>
        <v>-54.008125734841457</v>
      </c>
      <c r="G252" s="3"/>
      <c r="H252" s="2"/>
      <c r="I252">
        <f t="shared" si="74"/>
        <v>2.4820172223827286</v>
      </c>
      <c r="J252" s="3">
        <f t="shared" si="71"/>
        <v>-87.510826438430485</v>
      </c>
      <c r="K252" s="2"/>
      <c r="L252">
        <f t="shared" si="75"/>
        <v>2.4820172223827286</v>
      </c>
      <c r="M252" s="3">
        <f t="shared" si="72"/>
        <v>-88.343633886377916</v>
      </c>
      <c r="N252" s="2"/>
      <c r="O252">
        <f t="shared" si="76"/>
        <v>2.4820172223827286</v>
      </c>
      <c r="P252" s="4">
        <f t="shared" si="73"/>
        <v>-46.004313250806121</v>
      </c>
      <c r="Q252" s="4"/>
    </row>
    <row r="253" spans="4:17" x14ac:dyDescent="0.25">
      <c r="E253">
        <f t="shared" si="69"/>
        <v>6.5597581021862389E-2</v>
      </c>
      <c r="F253" s="3">
        <f t="shared" si="70"/>
        <v>294.8068082815937</v>
      </c>
      <c r="G253" s="3"/>
      <c r="H253" s="2"/>
      <c r="I253">
        <f t="shared" si="74"/>
        <v>6.5597581021862389E-2</v>
      </c>
      <c r="J253" s="3">
        <f t="shared" si="71"/>
        <v>265.11766042288582</v>
      </c>
      <c r="K253" s="2"/>
      <c r="L253">
        <f t="shared" si="75"/>
        <v>6.5597581021862389E-2</v>
      </c>
      <c r="M253" s="3">
        <f t="shared" si="72"/>
        <v>261.61570254981621</v>
      </c>
      <c r="N253" s="2"/>
      <c r="O253">
        <f t="shared" si="76"/>
        <v>6.5597581021862389E-2</v>
      </c>
      <c r="P253" s="4">
        <f t="shared" si="73"/>
        <v>265.88115452143461</v>
      </c>
      <c r="Q253" s="4"/>
    </row>
    <row r="254" spans="4:17" x14ac:dyDescent="0.25">
      <c r="E254">
        <f t="shared" si="69"/>
        <v>6.5597581021862389E-2</v>
      </c>
      <c r="F254" s="3">
        <f t="shared" si="70"/>
        <v>143.8068082815937</v>
      </c>
      <c r="G254" s="3"/>
      <c r="H254" s="2"/>
      <c r="I254">
        <f t="shared" si="74"/>
        <v>6.5597581021862389E-2</v>
      </c>
      <c r="J254" s="3">
        <f t="shared" si="71"/>
        <v>114.11766042288582</v>
      </c>
      <c r="K254" s="2"/>
      <c r="L254">
        <f t="shared" si="75"/>
        <v>6.5597581021862389E-2</v>
      </c>
      <c r="M254" s="3">
        <f t="shared" si="72"/>
        <v>110.61570254981621</v>
      </c>
      <c r="N254" s="2"/>
      <c r="O254">
        <f t="shared" si="76"/>
        <v>6.5597581021862389E-2</v>
      </c>
      <c r="P254" s="4">
        <f t="shared" si="73"/>
        <v>114.88115452143461</v>
      </c>
      <c r="Q254" s="4"/>
    </row>
    <row r="255" spans="4:17" x14ac:dyDescent="0.25">
      <c r="E255">
        <f t="shared" si="69"/>
        <v>6.5597581021862389E-2</v>
      </c>
      <c r="F255" s="3">
        <f t="shared" si="70"/>
        <v>105.8068082815937</v>
      </c>
      <c r="G255" s="3"/>
      <c r="H255" s="2"/>
      <c r="I255">
        <f t="shared" si="74"/>
        <v>6.5597581021862389E-2</v>
      </c>
      <c r="J255" s="3">
        <f t="shared" si="71"/>
        <v>76.11766042288582</v>
      </c>
      <c r="K255" s="2"/>
      <c r="L255">
        <f t="shared" si="75"/>
        <v>6.5597581021862389E-2</v>
      </c>
      <c r="M255" s="3">
        <f t="shared" si="72"/>
        <v>72.615702549816206</v>
      </c>
      <c r="N255" s="2"/>
      <c r="O255">
        <f t="shared" si="76"/>
        <v>6.5597581021862389E-2</v>
      </c>
      <c r="P255" s="4">
        <f t="shared" si="73"/>
        <v>76.88115452143461</v>
      </c>
      <c r="Q255" s="4"/>
    </row>
    <row r="256" spans="4:17" x14ac:dyDescent="0.25">
      <c r="E256">
        <f t="shared" si="69"/>
        <v>6.5597581021862389E-2</v>
      </c>
      <c r="F256" s="3">
        <f t="shared" si="70"/>
        <v>221.8068082815937</v>
      </c>
      <c r="G256" s="3"/>
      <c r="H256" s="2"/>
      <c r="I256">
        <f t="shared" si="74"/>
        <v>6.5597581021862389E-2</v>
      </c>
      <c r="J256" s="3">
        <f t="shared" si="71"/>
        <v>192.11766042288582</v>
      </c>
      <c r="K256" s="2"/>
      <c r="L256">
        <f t="shared" si="75"/>
        <v>6.5597581021862389E-2</v>
      </c>
      <c r="M256" s="3">
        <f t="shared" si="72"/>
        <v>188.61570254981621</v>
      </c>
      <c r="N256" s="2"/>
      <c r="O256">
        <f t="shared" si="76"/>
        <v>6.5597581021862389E-2</v>
      </c>
      <c r="P256" s="4">
        <f t="shared" si="73"/>
        <v>192.88115452143461</v>
      </c>
      <c r="Q256" s="4"/>
    </row>
    <row r="257" spans="5:17" x14ac:dyDescent="0.25">
      <c r="E257">
        <f t="shared" si="69"/>
        <v>6.5597581021862389E-2</v>
      </c>
      <c r="F257" s="3">
        <f t="shared" si="70"/>
        <v>155.8068082815937</v>
      </c>
      <c r="G257" s="3"/>
      <c r="H257" s="2"/>
      <c r="I257">
        <f t="shared" si="74"/>
        <v>6.5597581021862389E-2</v>
      </c>
      <c r="J257" s="3">
        <f t="shared" si="71"/>
        <v>126.11766042288582</v>
      </c>
      <c r="K257" s="2"/>
      <c r="L257">
        <f t="shared" si="75"/>
        <v>6.5597581021862389E-2</v>
      </c>
      <c r="M257" s="3">
        <f t="shared" si="72"/>
        <v>122.61570254981621</v>
      </c>
      <c r="N257" s="2"/>
      <c r="O257">
        <f t="shared" si="76"/>
        <v>6.5597581021862389E-2</v>
      </c>
      <c r="P257" s="4">
        <f t="shared" si="73"/>
        <v>126.88115452143461</v>
      </c>
      <c r="Q257" s="4"/>
    </row>
    <row r="258" spans="5:17" x14ac:dyDescent="0.25">
      <c r="E258">
        <f t="shared" si="69"/>
        <v>0.13119516204372478</v>
      </c>
      <c r="F258" s="3">
        <f t="shared" si="70"/>
        <v>156.51491053268683</v>
      </c>
      <c r="G258" s="3"/>
      <c r="H258" s="2"/>
      <c r="I258">
        <f t="shared" si="74"/>
        <v>0.13119516204372478</v>
      </c>
      <c r="J258" s="3">
        <f t="shared" si="71"/>
        <v>111.96507113779444</v>
      </c>
      <c r="K258" s="2"/>
      <c r="L258">
        <f t="shared" si="75"/>
        <v>0.13119516204372478</v>
      </c>
      <c r="M258" s="3">
        <f t="shared" si="72"/>
        <v>106.76654925999219</v>
      </c>
      <c r="N258" s="2"/>
      <c r="O258">
        <f t="shared" si="76"/>
        <v>0.13119516204372478</v>
      </c>
      <c r="P258" s="4">
        <f t="shared" si="73"/>
        <v>114.25530147722952</v>
      </c>
      <c r="Q258" s="4"/>
    </row>
    <row r="259" spans="5:17" x14ac:dyDescent="0.25">
      <c r="E259">
        <f t="shared" si="69"/>
        <v>0.13119516204372478</v>
      </c>
      <c r="F259" s="3">
        <f t="shared" si="70"/>
        <v>668.51491053268683</v>
      </c>
      <c r="G259" s="3"/>
      <c r="H259" s="2"/>
      <c r="I259">
        <f t="shared" si="74"/>
        <v>0.13119516204372478</v>
      </c>
      <c r="J259" s="3">
        <f t="shared" si="71"/>
        <v>623.96507113779444</v>
      </c>
      <c r="K259" s="2"/>
      <c r="L259">
        <f t="shared" si="75"/>
        <v>0.13119516204372478</v>
      </c>
      <c r="M259" s="3">
        <f t="shared" si="72"/>
        <v>618.76654925999219</v>
      </c>
      <c r="N259" s="2"/>
      <c r="O259">
        <f t="shared" si="76"/>
        <v>0.13119516204372478</v>
      </c>
      <c r="P259" s="4">
        <f t="shared" si="73"/>
        <v>626.25530147722952</v>
      </c>
      <c r="Q259" s="4"/>
    </row>
    <row r="260" spans="5:17" x14ac:dyDescent="0.25">
      <c r="E260">
        <f t="shared" ref="E260:E291" si="77">(A168/$E$5)+(B168/$E$6)</f>
        <v>0.13119516204372478</v>
      </c>
      <c r="F260" s="3">
        <f t="shared" si="70"/>
        <v>166.51491053268683</v>
      </c>
      <c r="G260" s="3"/>
      <c r="H260" s="2"/>
      <c r="I260">
        <f t="shared" si="74"/>
        <v>0.13119516204372478</v>
      </c>
      <c r="J260" s="3">
        <f t="shared" si="71"/>
        <v>121.96507113779444</v>
      </c>
      <c r="K260" s="2"/>
      <c r="L260">
        <f t="shared" si="75"/>
        <v>0.13119516204372478</v>
      </c>
      <c r="M260" s="3">
        <f t="shared" si="72"/>
        <v>116.76654925999219</v>
      </c>
      <c r="N260" s="2"/>
      <c r="O260">
        <f t="shared" si="76"/>
        <v>0.13119516204372478</v>
      </c>
      <c r="P260" s="4">
        <f t="shared" si="73"/>
        <v>124.25530147722952</v>
      </c>
      <c r="Q260" s="4"/>
    </row>
    <row r="261" spans="5:17" x14ac:dyDescent="0.25">
      <c r="E261">
        <f t="shared" si="77"/>
        <v>0.13119516204372478</v>
      </c>
      <c r="F261" s="3">
        <f t="shared" si="70"/>
        <v>115.51491053268683</v>
      </c>
      <c r="G261" s="3"/>
      <c r="H261" s="2"/>
      <c r="I261">
        <f t="shared" si="74"/>
        <v>0.13119516204372478</v>
      </c>
      <c r="J261" s="3">
        <f t="shared" si="71"/>
        <v>70.965071137794439</v>
      </c>
      <c r="K261" s="2"/>
      <c r="L261">
        <f t="shared" si="75"/>
        <v>0.13119516204372478</v>
      </c>
      <c r="M261" s="3">
        <f t="shared" si="72"/>
        <v>65.766549259992189</v>
      </c>
      <c r="N261" s="2"/>
      <c r="O261">
        <f t="shared" si="76"/>
        <v>0.13119516204372478</v>
      </c>
      <c r="P261" s="4">
        <f t="shared" si="73"/>
        <v>73.255301477229523</v>
      </c>
      <c r="Q261" s="4"/>
    </row>
    <row r="262" spans="5:17" x14ac:dyDescent="0.25">
      <c r="E262">
        <f t="shared" si="77"/>
        <v>0.13119516204372478</v>
      </c>
      <c r="F262" s="3">
        <f t="shared" si="70"/>
        <v>407.51491053268683</v>
      </c>
      <c r="G262" s="3"/>
      <c r="H262" s="2"/>
      <c r="I262">
        <f t="shared" si="74"/>
        <v>0.13119516204372478</v>
      </c>
      <c r="J262" s="3">
        <f t="shared" si="71"/>
        <v>362.96507113779444</v>
      </c>
      <c r="K262" s="2"/>
      <c r="L262">
        <f t="shared" si="75"/>
        <v>0.13119516204372478</v>
      </c>
      <c r="M262" s="3">
        <f t="shared" si="72"/>
        <v>357.76654925999219</v>
      </c>
      <c r="N262" s="2"/>
      <c r="O262">
        <f t="shared" si="76"/>
        <v>0.13119516204372478</v>
      </c>
      <c r="P262" s="4">
        <f t="shared" si="73"/>
        <v>365.25530147722952</v>
      </c>
      <c r="Q262" s="4"/>
    </row>
    <row r="263" spans="5:17" x14ac:dyDescent="0.25">
      <c r="E263">
        <f t="shared" si="77"/>
        <v>0.26239032408744956</v>
      </c>
      <c r="F263" s="3">
        <f t="shared" si="70"/>
        <v>20.239976027584134</v>
      </c>
      <c r="G263" s="3"/>
      <c r="H263" s="2"/>
      <c r="I263">
        <f t="shared" si="74"/>
        <v>0.26239032408744956</v>
      </c>
      <c r="J263" s="3">
        <f t="shared" si="71"/>
        <v>-47.844943385940496</v>
      </c>
      <c r="K263" s="2"/>
      <c r="L263">
        <f t="shared" si="75"/>
        <v>0.26239032408744956</v>
      </c>
      <c r="M263" s="3">
        <f t="shared" si="72"/>
        <v>-55.662833291197558</v>
      </c>
      <c r="N263" s="2"/>
      <c r="O263">
        <f t="shared" si="76"/>
        <v>0.26239032408744956</v>
      </c>
      <c r="P263" s="4">
        <f t="shared" si="73"/>
        <v>-40.807351658776724</v>
      </c>
      <c r="Q263" s="4"/>
    </row>
    <row r="264" spans="5:17" x14ac:dyDescent="0.25">
      <c r="E264">
        <f t="shared" si="77"/>
        <v>0.26239032408744956</v>
      </c>
      <c r="F264" s="3">
        <f t="shared" si="70"/>
        <v>185.23997602758413</v>
      </c>
      <c r="G264" s="3"/>
      <c r="H264" s="2"/>
      <c r="I264">
        <f t="shared" si="74"/>
        <v>0.26239032408744956</v>
      </c>
      <c r="J264" s="3">
        <f t="shared" si="71"/>
        <v>117.1550566140595</v>
      </c>
      <c r="K264" s="2"/>
      <c r="L264">
        <f t="shared" si="75"/>
        <v>0.26239032408744956</v>
      </c>
      <c r="M264" s="3">
        <f t="shared" si="72"/>
        <v>109.33716670880244</v>
      </c>
      <c r="N264" s="2"/>
      <c r="O264">
        <f t="shared" si="76"/>
        <v>0.26239032408744956</v>
      </c>
      <c r="P264" s="4">
        <f t="shared" si="73"/>
        <v>124.19264834122328</v>
      </c>
      <c r="Q264" s="4"/>
    </row>
    <row r="265" spans="5:17" x14ac:dyDescent="0.25">
      <c r="E265">
        <f t="shared" si="77"/>
        <v>0.26239032408744956</v>
      </c>
      <c r="F265" s="3">
        <f t="shared" si="70"/>
        <v>323.23997602758413</v>
      </c>
      <c r="G265" s="3"/>
      <c r="H265" s="2"/>
      <c r="I265">
        <f t="shared" si="74"/>
        <v>0.26239032408744956</v>
      </c>
      <c r="J265" s="3">
        <f t="shared" si="71"/>
        <v>255.1550566140595</v>
      </c>
      <c r="K265" s="2"/>
      <c r="L265">
        <f t="shared" si="75"/>
        <v>0.26239032408744956</v>
      </c>
      <c r="M265" s="3">
        <f t="shared" si="72"/>
        <v>247.33716670880244</v>
      </c>
      <c r="N265" s="2"/>
      <c r="O265">
        <f t="shared" si="76"/>
        <v>0.26239032408744956</v>
      </c>
      <c r="P265" s="4">
        <f t="shared" si="73"/>
        <v>262.19264834122328</v>
      </c>
      <c r="Q265" s="4"/>
    </row>
    <row r="266" spans="5:17" x14ac:dyDescent="0.25">
      <c r="E266">
        <f t="shared" si="77"/>
        <v>0.26239032408744956</v>
      </c>
      <c r="F266" s="3">
        <f t="shared" si="70"/>
        <v>77.239976027584134</v>
      </c>
      <c r="G266" s="3"/>
      <c r="H266" s="2"/>
      <c r="I266">
        <f t="shared" si="74"/>
        <v>0.26239032408744956</v>
      </c>
      <c r="J266" s="3">
        <f t="shared" si="71"/>
        <v>9.1550566140595038</v>
      </c>
      <c r="K266" s="2"/>
      <c r="L266">
        <f t="shared" si="75"/>
        <v>0.26239032408744956</v>
      </c>
      <c r="M266" s="3">
        <f t="shared" si="72"/>
        <v>1.3371667088024424</v>
      </c>
      <c r="N266" s="2"/>
      <c r="O266">
        <f t="shared" si="76"/>
        <v>0.26239032408744956</v>
      </c>
      <c r="P266" s="4">
        <f t="shared" si="73"/>
        <v>16.192648341223276</v>
      </c>
      <c r="Q266" s="4"/>
    </row>
    <row r="267" spans="5:17" x14ac:dyDescent="0.25">
      <c r="E267">
        <f t="shared" si="77"/>
        <v>0.26239032408744956</v>
      </c>
      <c r="F267" s="3">
        <f t="shared" si="70"/>
        <v>223.23997602758413</v>
      </c>
      <c r="G267" s="3"/>
      <c r="H267" s="2"/>
      <c r="I267">
        <f t="shared" si="74"/>
        <v>0.26239032408744956</v>
      </c>
      <c r="J267" s="3">
        <f t="shared" si="71"/>
        <v>155.1550566140595</v>
      </c>
      <c r="K267" s="2"/>
      <c r="L267">
        <f t="shared" si="75"/>
        <v>0.26239032408744956</v>
      </c>
      <c r="M267" s="3">
        <f t="shared" si="72"/>
        <v>147.33716670880244</v>
      </c>
      <c r="N267" s="2"/>
      <c r="O267">
        <f t="shared" si="76"/>
        <v>0.26239032408744956</v>
      </c>
      <c r="P267" s="4">
        <f t="shared" si="73"/>
        <v>162.19264834122328</v>
      </c>
      <c r="Q267" s="4"/>
    </row>
    <row r="268" spans="5:17" x14ac:dyDescent="0.25">
      <c r="E268">
        <f t="shared" si="77"/>
        <v>0.52478064817489911</v>
      </c>
      <c r="F268" s="3">
        <f t="shared" si="70"/>
        <v>150.658107321481</v>
      </c>
      <c r="G268" s="3"/>
      <c r="H268" s="2"/>
      <c r="I268">
        <f t="shared" si="74"/>
        <v>0.52478064817489911</v>
      </c>
      <c r="J268" s="3">
        <f t="shared" si="71"/>
        <v>44.629280027200821</v>
      </c>
      <c r="K268" s="2"/>
      <c r="L268">
        <f t="shared" si="75"/>
        <v>0.52478064817489911</v>
      </c>
      <c r="M268" s="3">
        <f t="shared" si="72"/>
        <v>32.640729599567749</v>
      </c>
      <c r="N268" s="2"/>
      <c r="O268">
        <f t="shared" si="76"/>
        <v>0.52478064817489911</v>
      </c>
      <c r="P268" s="4">
        <f t="shared" si="73"/>
        <v>67.199474497483379</v>
      </c>
      <c r="Q268" s="4"/>
    </row>
    <row r="269" spans="5:17" x14ac:dyDescent="0.25">
      <c r="E269">
        <f t="shared" si="77"/>
        <v>0.52478064817489911</v>
      </c>
      <c r="F269" s="3">
        <f t="shared" si="70"/>
        <v>25.658107321480998</v>
      </c>
      <c r="G269" s="3"/>
      <c r="H269" s="2"/>
      <c r="I269">
        <f t="shared" si="74"/>
        <v>0.52478064817489911</v>
      </c>
      <c r="J269" s="3">
        <f t="shared" si="71"/>
        <v>-80.370719972799179</v>
      </c>
      <c r="K269" s="2"/>
      <c r="L269">
        <f t="shared" si="75"/>
        <v>0.52478064817489911</v>
      </c>
      <c r="M269" s="3">
        <f t="shared" si="72"/>
        <v>-92.359270400432251</v>
      </c>
      <c r="N269" s="2"/>
      <c r="O269">
        <f t="shared" si="76"/>
        <v>0.52478064817489911</v>
      </c>
      <c r="P269" s="4">
        <f t="shared" si="73"/>
        <v>-57.800525502516621</v>
      </c>
      <c r="Q269" s="4"/>
    </row>
    <row r="270" spans="5:17" x14ac:dyDescent="0.25">
      <c r="E270">
        <f t="shared" si="77"/>
        <v>0.52478064817489911</v>
      </c>
      <c r="F270" s="3">
        <f t="shared" si="70"/>
        <v>303.658107321481</v>
      </c>
      <c r="G270" s="3"/>
      <c r="H270" s="2"/>
      <c r="I270">
        <f t="shared" si="74"/>
        <v>0.52478064817489911</v>
      </c>
      <c r="J270" s="3">
        <f t="shared" si="71"/>
        <v>197.62928002720082</v>
      </c>
      <c r="K270" s="2"/>
      <c r="L270">
        <f t="shared" si="75"/>
        <v>0.52478064817489911</v>
      </c>
      <c r="M270" s="3">
        <f t="shared" si="72"/>
        <v>185.64072959956775</v>
      </c>
      <c r="N270" s="2"/>
      <c r="O270">
        <f t="shared" si="76"/>
        <v>0.52478064817489911</v>
      </c>
      <c r="P270" s="4">
        <f t="shared" si="73"/>
        <v>220.19947449748338</v>
      </c>
      <c r="Q270" s="4"/>
    </row>
    <row r="271" spans="5:17" x14ac:dyDescent="0.25">
      <c r="E271">
        <f t="shared" si="77"/>
        <v>0.52478064817489911</v>
      </c>
      <c r="F271" s="3">
        <f t="shared" si="70"/>
        <v>206.658107321481</v>
      </c>
      <c r="G271" s="3"/>
      <c r="H271" s="2"/>
      <c r="I271">
        <f t="shared" si="74"/>
        <v>0.52478064817489911</v>
      </c>
      <c r="J271" s="3">
        <f t="shared" si="71"/>
        <v>100.62928002720082</v>
      </c>
      <c r="K271" s="2"/>
      <c r="L271">
        <f t="shared" si="75"/>
        <v>0.52478064817489911</v>
      </c>
      <c r="M271" s="3">
        <f t="shared" si="72"/>
        <v>88.640729599567749</v>
      </c>
      <c r="N271" s="2"/>
      <c r="O271">
        <f t="shared" si="76"/>
        <v>0.52478064817489911</v>
      </c>
      <c r="P271" s="4">
        <f t="shared" si="73"/>
        <v>123.19947449748338</v>
      </c>
      <c r="Q271" s="4"/>
    </row>
    <row r="272" spans="5:17" x14ac:dyDescent="0.25">
      <c r="E272">
        <f t="shared" si="77"/>
        <v>0.52478064817489911</v>
      </c>
      <c r="F272" s="3">
        <f t="shared" si="70"/>
        <v>127.658107321481</v>
      </c>
      <c r="G272" s="3"/>
      <c r="H272" s="2"/>
      <c r="I272">
        <f t="shared" si="74"/>
        <v>0.52478064817489911</v>
      </c>
      <c r="J272" s="3">
        <f t="shared" si="71"/>
        <v>21.629280027200821</v>
      </c>
      <c r="K272" s="2"/>
      <c r="L272">
        <f t="shared" si="75"/>
        <v>0.52478064817489911</v>
      </c>
      <c r="M272" s="3">
        <f t="shared" si="72"/>
        <v>9.6407295995677487</v>
      </c>
      <c r="N272" s="2"/>
      <c r="O272">
        <f t="shared" si="76"/>
        <v>0.52478064817489911</v>
      </c>
      <c r="P272" s="4">
        <f t="shared" si="73"/>
        <v>44.199474497483379</v>
      </c>
      <c r="Q272" s="4"/>
    </row>
    <row r="273" spans="5:17" x14ac:dyDescent="0.25">
      <c r="E273">
        <f t="shared" si="77"/>
        <v>1.0495612963497982</v>
      </c>
      <c r="F273" s="3">
        <f t="shared" si="70"/>
        <v>54.497354456761059</v>
      </c>
      <c r="G273" s="3"/>
      <c r="H273" s="2"/>
      <c r="I273">
        <f t="shared" si="74"/>
        <v>1.0495612963497982</v>
      </c>
      <c r="J273" s="3">
        <f t="shared" si="71"/>
        <v>-107.60474283821191</v>
      </c>
      <c r="K273" s="2"/>
      <c r="L273">
        <f t="shared" si="75"/>
        <v>1.0495612963497982</v>
      </c>
      <c r="M273" s="3">
        <f t="shared" si="72"/>
        <v>-126.34719945847246</v>
      </c>
      <c r="N273" s="2"/>
      <c r="O273">
        <f t="shared" si="76"/>
        <v>1.0495612963497982</v>
      </c>
      <c r="P273" s="4">
        <f t="shared" si="73"/>
        <v>-31.08851368796536</v>
      </c>
      <c r="Q273" s="4"/>
    </row>
    <row r="274" spans="5:17" x14ac:dyDescent="0.25">
      <c r="E274">
        <f t="shared" si="77"/>
        <v>1.0495612963497982</v>
      </c>
      <c r="F274" s="3">
        <f t="shared" si="70"/>
        <v>92.497354456761059</v>
      </c>
      <c r="G274" s="3"/>
      <c r="H274" s="2"/>
      <c r="I274">
        <f t="shared" si="74"/>
        <v>1.0495612963497982</v>
      </c>
      <c r="J274" s="3">
        <f t="shared" si="71"/>
        <v>-69.604742838211905</v>
      </c>
      <c r="K274" s="2"/>
      <c r="L274">
        <f t="shared" si="75"/>
        <v>1.0495612963497982</v>
      </c>
      <c r="M274" s="3">
        <f t="shared" si="72"/>
        <v>-88.34719945847246</v>
      </c>
      <c r="N274" s="2"/>
      <c r="O274">
        <f t="shared" si="76"/>
        <v>1.0495612963497982</v>
      </c>
      <c r="P274" s="4">
        <f t="shared" si="73"/>
        <v>6.9114863120346399</v>
      </c>
      <c r="Q274" s="4"/>
    </row>
    <row r="275" spans="5:17" x14ac:dyDescent="0.25">
      <c r="E275">
        <f t="shared" si="77"/>
        <v>1.0495612963497982</v>
      </c>
      <c r="F275" s="3">
        <f t="shared" si="70"/>
        <v>32.497354456761059</v>
      </c>
      <c r="G275" s="3"/>
      <c r="H275" s="2"/>
      <c r="I275">
        <f t="shared" si="74"/>
        <v>1.0495612963497982</v>
      </c>
      <c r="J275" s="3">
        <f t="shared" si="71"/>
        <v>-129.60474283821191</v>
      </c>
      <c r="K275" s="2"/>
      <c r="L275">
        <f t="shared" si="75"/>
        <v>1.0495612963497982</v>
      </c>
      <c r="M275" s="3">
        <f t="shared" si="72"/>
        <v>-148.34719945847246</v>
      </c>
      <c r="N275" s="2"/>
      <c r="O275">
        <f t="shared" si="76"/>
        <v>1.0495612963497982</v>
      </c>
      <c r="P275" s="4">
        <f t="shared" si="73"/>
        <v>-53.08851368796536</v>
      </c>
      <c r="Q275" s="4"/>
    </row>
    <row r="276" spans="5:17" x14ac:dyDescent="0.25">
      <c r="E276">
        <f t="shared" si="77"/>
        <v>1.0495612963497982</v>
      </c>
      <c r="F276" s="3">
        <f t="shared" si="70"/>
        <v>14.497354456761059</v>
      </c>
      <c r="G276" s="3"/>
      <c r="H276" s="2"/>
      <c r="I276">
        <f t="shared" si="74"/>
        <v>1.0495612963497982</v>
      </c>
      <c r="J276" s="3">
        <f t="shared" si="71"/>
        <v>-147.60474283821191</v>
      </c>
      <c r="K276" s="2"/>
      <c r="L276">
        <f t="shared" si="75"/>
        <v>1.0495612963497982</v>
      </c>
      <c r="M276" s="3">
        <f t="shared" si="72"/>
        <v>-166.34719945847246</v>
      </c>
      <c r="N276" s="2"/>
      <c r="O276">
        <f t="shared" si="76"/>
        <v>1.0495612963497982</v>
      </c>
      <c r="P276" s="4">
        <f t="shared" si="73"/>
        <v>-71.08851368796536</v>
      </c>
      <c r="Q276" s="4"/>
    </row>
    <row r="277" spans="5:17" x14ac:dyDescent="0.25">
      <c r="E277">
        <f t="shared" si="77"/>
        <v>1.0495612963497982</v>
      </c>
      <c r="F277" s="3">
        <f t="shared" si="70"/>
        <v>-24.502645543238941</v>
      </c>
      <c r="G277" s="3"/>
      <c r="H277" s="2"/>
      <c r="I277">
        <f t="shared" si="74"/>
        <v>1.0495612963497982</v>
      </c>
      <c r="J277" s="3">
        <f t="shared" si="71"/>
        <v>-186.60474283821191</v>
      </c>
      <c r="K277" s="2"/>
      <c r="L277">
        <f t="shared" si="75"/>
        <v>1.0495612963497982</v>
      </c>
      <c r="M277" s="3">
        <f t="shared" si="72"/>
        <v>-205.34719945847246</v>
      </c>
      <c r="N277" s="2"/>
      <c r="O277">
        <f t="shared" si="76"/>
        <v>1.0495612963497982</v>
      </c>
      <c r="P277" s="4">
        <f t="shared" si="73"/>
        <v>-110.08851368796536</v>
      </c>
      <c r="Q277" s="4"/>
    </row>
    <row r="278" spans="5:17" x14ac:dyDescent="0.25">
      <c r="E278">
        <f t="shared" si="77"/>
        <v>0.11036182871039146</v>
      </c>
      <c r="F278" s="3">
        <f t="shared" si="70"/>
        <v>348.31844644306966</v>
      </c>
      <c r="G278" s="3"/>
      <c r="H278" s="2"/>
      <c r="I278">
        <f t="shared" si="74"/>
        <v>0.11036182871039146</v>
      </c>
      <c r="J278" s="3">
        <f t="shared" si="71"/>
        <v>331.57053879900127</v>
      </c>
      <c r="K278" s="2"/>
      <c r="L278">
        <f t="shared" si="75"/>
        <v>0.11036182871039146</v>
      </c>
      <c r="M278" s="3">
        <f t="shared" si="72"/>
        <v>330.670967656024</v>
      </c>
      <c r="N278" s="2"/>
      <c r="O278">
        <f t="shared" si="76"/>
        <v>0.11036182871039146</v>
      </c>
      <c r="P278" s="4">
        <f t="shared" si="73"/>
        <v>332.3775368618908</v>
      </c>
      <c r="Q278" s="4"/>
    </row>
    <row r="279" spans="5:17" x14ac:dyDescent="0.25">
      <c r="E279">
        <f t="shared" si="77"/>
        <v>0.11036182871039146</v>
      </c>
      <c r="F279" s="3">
        <f t="shared" si="70"/>
        <v>98.318446443069661</v>
      </c>
      <c r="G279" s="3"/>
      <c r="H279" s="2"/>
      <c r="I279">
        <f t="shared" si="74"/>
        <v>0.11036182871039146</v>
      </c>
      <c r="J279" s="3">
        <f t="shared" si="71"/>
        <v>81.57053879900127</v>
      </c>
      <c r="K279" s="2"/>
      <c r="L279">
        <f t="shared" si="75"/>
        <v>0.11036182871039146</v>
      </c>
      <c r="M279" s="3">
        <f t="shared" si="72"/>
        <v>80.670967656024004</v>
      </c>
      <c r="N279" s="2"/>
      <c r="O279">
        <f t="shared" si="76"/>
        <v>0.11036182871039146</v>
      </c>
      <c r="P279" s="4">
        <f t="shared" si="73"/>
        <v>82.377536861890803</v>
      </c>
    </row>
    <row r="280" spans="5:17" x14ac:dyDescent="0.25">
      <c r="E280">
        <f t="shared" si="77"/>
        <v>0.11036182871039146</v>
      </c>
      <c r="F280" s="3">
        <f t="shared" si="70"/>
        <v>-39.681553556930339</v>
      </c>
      <c r="G280" s="3"/>
      <c r="H280" s="2"/>
      <c r="I280">
        <f t="shared" si="74"/>
        <v>0.11036182871039146</v>
      </c>
      <c r="J280" s="3">
        <f t="shared" si="71"/>
        <v>-56.42946120099873</v>
      </c>
      <c r="K280" s="2"/>
      <c r="L280">
        <f t="shared" si="75"/>
        <v>0.11036182871039146</v>
      </c>
      <c r="M280" s="3">
        <f t="shared" si="72"/>
        <v>-57.329032343975996</v>
      </c>
      <c r="N280" s="2"/>
      <c r="O280">
        <f t="shared" si="76"/>
        <v>0.11036182871039146</v>
      </c>
      <c r="P280" s="4">
        <f t="shared" si="73"/>
        <v>-55.622463138109197</v>
      </c>
    </row>
    <row r="281" spans="5:17" x14ac:dyDescent="0.25">
      <c r="E281">
        <f t="shared" si="77"/>
        <v>0.11036182871039146</v>
      </c>
      <c r="F281" s="3">
        <f t="shared" si="70"/>
        <v>236.31844644306966</v>
      </c>
      <c r="G281" s="3"/>
      <c r="H281" s="2"/>
      <c r="I281">
        <f t="shared" si="74"/>
        <v>0.11036182871039146</v>
      </c>
      <c r="J281" s="3">
        <f t="shared" si="71"/>
        <v>219.57053879900127</v>
      </c>
      <c r="K281" s="2"/>
      <c r="L281">
        <f t="shared" si="75"/>
        <v>0.11036182871039146</v>
      </c>
      <c r="M281" s="3">
        <f t="shared" si="72"/>
        <v>218.670967656024</v>
      </c>
      <c r="N281" s="2"/>
      <c r="O281">
        <f t="shared" si="76"/>
        <v>0.11036182871039146</v>
      </c>
      <c r="P281" s="4">
        <f t="shared" si="73"/>
        <v>220.3775368618908</v>
      </c>
    </row>
    <row r="282" spans="5:17" x14ac:dyDescent="0.25">
      <c r="E282">
        <f t="shared" si="77"/>
        <v>0.11036182871039146</v>
      </c>
      <c r="F282" s="3">
        <f t="shared" si="70"/>
        <v>-29.681553556930339</v>
      </c>
      <c r="G282" s="3"/>
      <c r="H282" s="2"/>
      <c r="I282">
        <f t="shared" si="74"/>
        <v>0.11036182871039146</v>
      </c>
      <c r="J282" s="3">
        <f t="shared" si="71"/>
        <v>-46.42946120099873</v>
      </c>
      <c r="K282" s="2"/>
      <c r="L282">
        <f t="shared" si="75"/>
        <v>0.11036182871039146</v>
      </c>
      <c r="M282" s="3">
        <f t="shared" si="72"/>
        <v>-47.329032343975996</v>
      </c>
      <c r="N282" s="2"/>
      <c r="O282">
        <f t="shared" si="76"/>
        <v>0.11036182871039146</v>
      </c>
      <c r="P282" s="4">
        <f t="shared" si="73"/>
        <v>-45.622463138109197</v>
      </c>
    </row>
    <row r="283" spans="5:17" x14ac:dyDescent="0.25">
      <c r="E283">
        <f t="shared" si="77"/>
        <v>0.22072365742078293</v>
      </c>
      <c r="F283" s="3">
        <f t="shared" si="70"/>
        <v>72.858314419873295</v>
      </c>
      <c r="G283" s="3"/>
      <c r="H283" s="2"/>
      <c r="I283">
        <f t="shared" si="74"/>
        <v>0.22072365742078293</v>
      </c>
      <c r="J283" s="3">
        <f t="shared" si="71"/>
        <v>43.443187337220706</v>
      </c>
      <c r="K283" s="2"/>
      <c r="L283">
        <f t="shared" si="75"/>
        <v>0.22072365742078293</v>
      </c>
      <c r="M283" s="3">
        <f t="shared" si="72"/>
        <v>41.903358026735987</v>
      </c>
      <c r="N283" s="2"/>
      <c r="O283">
        <f t="shared" si="76"/>
        <v>0.22072365742078293</v>
      </c>
      <c r="P283" s="4">
        <f t="shared" si="73"/>
        <v>46.24175709660517</v>
      </c>
    </row>
    <row r="284" spans="5:17" x14ac:dyDescent="0.25">
      <c r="E284">
        <f t="shared" si="77"/>
        <v>0.22072365742078293</v>
      </c>
      <c r="F284" s="3">
        <f t="shared" si="70"/>
        <v>241.8583144198733</v>
      </c>
      <c r="G284" s="3"/>
      <c r="H284" s="2"/>
      <c r="I284">
        <f t="shared" si="74"/>
        <v>0.22072365742078293</v>
      </c>
      <c r="J284" s="3">
        <f t="shared" si="71"/>
        <v>212.44318733722071</v>
      </c>
      <c r="K284" s="2"/>
      <c r="L284">
        <f t="shared" si="75"/>
        <v>0.22072365742078293</v>
      </c>
      <c r="M284" s="3">
        <f t="shared" si="72"/>
        <v>210.90335802673599</v>
      </c>
      <c r="N284" s="2"/>
      <c r="O284">
        <f t="shared" si="76"/>
        <v>0.22072365742078293</v>
      </c>
      <c r="P284" s="4">
        <f t="shared" si="73"/>
        <v>215.24175709660517</v>
      </c>
    </row>
    <row r="285" spans="5:17" x14ac:dyDescent="0.25">
      <c r="E285">
        <f t="shared" si="77"/>
        <v>0.22072365742078293</v>
      </c>
      <c r="F285" s="3">
        <f t="shared" si="70"/>
        <v>319.8583144198733</v>
      </c>
      <c r="G285" s="3"/>
      <c r="H285" s="2"/>
      <c r="I285">
        <f t="shared" si="74"/>
        <v>0.22072365742078293</v>
      </c>
      <c r="J285" s="3">
        <f t="shared" si="71"/>
        <v>290.44318733722071</v>
      </c>
      <c r="K285" s="2"/>
      <c r="L285">
        <f t="shared" si="75"/>
        <v>0.22072365742078293</v>
      </c>
      <c r="M285" s="3">
        <f t="shared" si="72"/>
        <v>288.90335802673599</v>
      </c>
      <c r="N285" s="2"/>
      <c r="O285">
        <f t="shared" si="76"/>
        <v>0.22072365742078293</v>
      </c>
      <c r="P285" s="4">
        <f t="shared" si="73"/>
        <v>293.24175709660517</v>
      </c>
    </row>
    <row r="286" spans="5:17" x14ac:dyDescent="0.25">
      <c r="E286">
        <f t="shared" si="77"/>
        <v>0.22072365742078293</v>
      </c>
      <c r="F286" s="3">
        <f t="shared" si="70"/>
        <v>74.858314419873295</v>
      </c>
      <c r="G286" s="3"/>
      <c r="H286" s="2"/>
      <c r="I286">
        <f t="shared" si="74"/>
        <v>0.22072365742078293</v>
      </c>
      <c r="J286" s="3">
        <f t="shared" si="71"/>
        <v>45.443187337220706</v>
      </c>
      <c r="K286" s="2"/>
      <c r="L286">
        <f t="shared" si="75"/>
        <v>0.22072365742078293</v>
      </c>
      <c r="M286" s="3">
        <f t="shared" si="72"/>
        <v>43.903358026735987</v>
      </c>
      <c r="N286" s="2"/>
      <c r="O286">
        <f t="shared" si="76"/>
        <v>0.22072365742078293</v>
      </c>
      <c r="P286" s="4">
        <f t="shared" si="73"/>
        <v>48.24175709660517</v>
      </c>
    </row>
    <row r="287" spans="5:17" x14ac:dyDescent="0.25">
      <c r="E287">
        <f t="shared" si="77"/>
        <v>0.22072365742078293</v>
      </c>
      <c r="F287" s="3">
        <f t="shared" si="70"/>
        <v>31.858314419873295</v>
      </c>
      <c r="G287" s="3"/>
      <c r="H287" s="2"/>
      <c r="I287">
        <f t="shared" si="74"/>
        <v>0.22072365742078293</v>
      </c>
      <c r="J287" s="3">
        <f t="shared" si="71"/>
        <v>2.4431873372207065</v>
      </c>
      <c r="K287" s="2"/>
      <c r="L287">
        <f t="shared" si="75"/>
        <v>0.22072365742078293</v>
      </c>
      <c r="M287" s="3">
        <f t="shared" si="72"/>
        <v>0.90335802673598664</v>
      </c>
      <c r="N287" s="2"/>
      <c r="O287">
        <f t="shared" si="76"/>
        <v>0.22072365742078293</v>
      </c>
      <c r="P287" s="4">
        <f t="shared" si="73"/>
        <v>5.2417570966051699</v>
      </c>
    </row>
    <row r="288" spans="5:17" x14ac:dyDescent="0.25">
      <c r="E288">
        <f t="shared" si="77"/>
        <v>0.44144731484156585</v>
      </c>
      <c r="F288" s="3">
        <f t="shared" si="70"/>
        <v>136.18469818723793</v>
      </c>
      <c r="G288" s="3"/>
      <c r="H288" s="2"/>
      <c r="I288">
        <f t="shared" si="74"/>
        <v>0.44144731484156585</v>
      </c>
      <c r="J288" s="3">
        <f t="shared" si="71"/>
        <v>80.783358090112188</v>
      </c>
      <c r="K288" s="2"/>
      <c r="L288">
        <f t="shared" si="75"/>
        <v>0.44144731484156585</v>
      </c>
      <c r="M288" s="3">
        <f t="shared" si="72"/>
        <v>77.942691080544819</v>
      </c>
      <c r="N288" s="2"/>
      <c r="O288">
        <f t="shared" si="76"/>
        <v>0.44144731484156585</v>
      </c>
      <c r="P288" s="4">
        <f t="shared" si="73"/>
        <v>91.392324154739754</v>
      </c>
    </row>
    <row r="289" spans="5:16" x14ac:dyDescent="0.25">
      <c r="E289">
        <f t="shared" si="77"/>
        <v>0.44144731484156585</v>
      </c>
      <c r="F289" s="3">
        <f t="shared" si="70"/>
        <v>406.18469818723793</v>
      </c>
      <c r="G289" s="3"/>
      <c r="H289" s="2"/>
      <c r="I289">
        <f t="shared" si="74"/>
        <v>0.44144731484156585</v>
      </c>
      <c r="J289" s="3">
        <f t="shared" si="71"/>
        <v>350.78335809011219</v>
      </c>
      <c r="K289" s="2"/>
      <c r="L289">
        <f t="shared" si="75"/>
        <v>0.44144731484156585</v>
      </c>
      <c r="M289" s="3">
        <f t="shared" si="72"/>
        <v>347.94269108054482</v>
      </c>
      <c r="N289" s="2"/>
      <c r="O289">
        <f t="shared" si="76"/>
        <v>0.44144731484156585</v>
      </c>
      <c r="P289" s="4">
        <f t="shared" si="73"/>
        <v>361.39232415473975</v>
      </c>
    </row>
    <row r="290" spans="5:16" x14ac:dyDescent="0.25">
      <c r="E290">
        <f t="shared" si="77"/>
        <v>0.44144731484156585</v>
      </c>
      <c r="F290" s="3">
        <f t="shared" si="70"/>
        <v>376.18469818723793</v>
      </c>
      <c r="G290" s="3"/>
      <c r="H290" s="2"/>
      <c r="I290">
        <f t="shared" si="74"/>
        <v>0.44144731484156585</v>
      </c>
      <c r="J290" s="3">
        <f t="shared" si="71"/>
        <v>320.78335809011219</v>
      </c>
      <c r="K290" s="2"/>
      <c r="L290">
        <f t="shared" si="75"/>
        <v>0.44144731484156585</v>
      </c>
      <c r="M290" s="3">
        <f t="shared" si="72"/>
        <v>317.94269108054482</v>
      </c>
      <c r="N290" s="2"/>
      <c r="O290">
        <f t="shared" si="76"/>
        <v>0.44144731484156585</v>
      </c>
      <c r="P290" s="4">
        <f t="shared" si="73"/>
        <v>331.39232415473975</v>
      </c>
    </row>
    <row r="291" spans="5:16" x14ac:dyDescent="0.25">
      <c r="E291">
        <f t="shared" si="77"/>
        <v>0.44144731484156585</v>
      </c>
      <c r="F291" s="3">
        <f t="shared" si="70"/>
        <v>156.18469818723793</v>
      </c>
      <c r="G291" s="3"/>
      <c r="H291" s="2"/>
      <c r="I291">
        <f t="shared" si="74"/>
        <v>0.44144731484156585</v>
      </c>
      <c r="J291" s="3">
        <f t="shared" si="71"/>
        <v>100.78335809011219</v>
      </c>
      <c r="K291" s="2"/>
      <c r="L291">
        <f t="shared" si="75"/>
        <v>0.44144731484156585</v>
      </c>
      <c r="M291" s="3">
        <f t="shared" si="72"/>
        <v>97.942691080544819</v>
      </c>
      <c r="N291" s="2"/>
      <c r="O291">
        <f t="shared" si="76"/>
        <v>0.44144731484156585</v>
      </c>
      <c r="P291" s="4">
        <f t="shared" si="73"/>
        <v>111.39232415473975</v>
      </c>
    </row>
    <row r="292" spans="5:16" x14ac:dyDescent="0.25">
      <c r="E292">
        <f t="shared" ref="E292:E317" si="78">(A200/$E$5)+(B200/$E$6)</f>
        <v>0.44144731484156585</v>
      </c>
      <c r="F292" s="3">
        <f t="shared" ref="F292:F317" si="79">C200-E200</f>
        <v>178.18469818723793</v>
      </c>
      <c r="G292" s="3"/>
      <c r="H292" s="2"/>
      <c r="I292">
        <f t="shared" si="74"/>
        <v>0.44144731484156585</v>
      </c>
      <c r="J292" s="3">
        <f t="shared" ref="J292:J317" si="80">C200-I200</f>
        <v>122.78335809011219</v>
      </c>
      <c r="K292" s="2"/>
      <c r="L292">
        <f t="shared" si="75"/>
        <v>0.44144731484156585</v>
      </c>
      <c r="M292" s="3">
        <f t="shared" ref="M292:M317" si="81">C200-L200</f>
        <v>119.94269108054482</v>
      </c>
      <c r="N292" s="2"/>
      <c r="O292">
        <f t="shared" si="76"/>
        <v>0.44144731484156585</v>
      </c>
      <c r="P292" s="4">
        <f t="shared" ref="P292:P317" si="82">C200-O200</f>
        <v>133.39232415473975</v>
      </c>
    </row>
    <row r="293" spans="5:16" x14ac:dyDescent="0.25">
      <c r="E293">
        <f t="shared" si="78"/>
        <v>0.8828946296831317</v>
      </c>
      <c r="F293" s="3">
        <f t="shared" si="79"/>
        <v>179.46530204176815</v>
      </c>
      <c r="G293" s="3"/>
      <c r="H293" s="2"/>
      <c r="I293">
        <f t="shared" ref="I293:I317" si="83">(A201/$I$5)+(B201/$I$6)</f>
        <v>0.8828946296831317</v>
      </c>
      <c r="J293" s="3">
        <f t="shared" si="80"/>
        <v>79.678644689777684</v>
      </c>
      <c r="K293" s="2"/>
      <c r="L293">
        <f t="shared" ref="L293:L317" si="84">(A201/$L$5)+(B201/$L$6)</f>
        <v>0.8828946296831317</v>
      </c>
      <c r="M293" s="3">
        <f t="shared" si="81"/>
        <v>74.306660158235104</v>
      </c>
      <c r="N293" s="2"/>
      <c r="O293">
        <f t="shared" ref="O293:O317" si="85">(A201/$O$5)+(B201/$O$6)</f>
        <v>0.8828946296831317</v>
      </c>
      <c r="P293" s="4">
        <f t="shared" si="82"/>
        <v>121.08096342056308</v>
      </c>
    </row>
    <row r="294" spans="5:16" x14ac:dyDescent="0.25">
      <c r="E294">
        <f t="shared" si="78"/>
        <v>0.8828946296831317</v>
      </c>
      <c r="F294" s="3">
        <f t="shared" si="79"/>
        <v>85.465302041768155</v>
      </c>
      <c r="G294" s="3"/>
      <c r="H294" s="2"/>
      <c r="I294">
        <f t="shared" si="83"/>
        <v>0.8828946296831317</v>
      </c>
      <c r="J294" s="3">
        <f t="shared" si="80"/>
        <v>-14.321355310222316</v>
      </c>
      <c r="K294" s="2"/>
      <c r="L294">
        <f t="shared" si="84"/>
        <v>0.8828946296831317</v>
      </c>
      <c r="M294" s="3">
        <f t="shared" si="81"/>
        <v>-19.693339841764896</v>
      </c>
      <c r="N294" s="2"/>
      <c r="O294">
        <f t="shared" si="85"/>
        <v>0.8828946296831317</v>
      </c>
      <c r="P294" s="4">
        <f t="shared" si="82"/>
        <v>27.08096342056308</v>
      </c>
    </row>
    <row r="295" spans="5:16" x14ac:dyDescent="0.25">
      <c r="E295">
        <f t="shared" si="78"/>
        <v>0.8828946296831317</v>
      </c>
      <c r="F295" s="3">
        <f t="shared" si="79"/>
        <v>-43.534697958231845</v>
      </c>
      <c r="G295" s="3"/>
      <c r="H295" s="2"/>
      <c r="I295">
        <f t="shared" si="83"/>
        <v>0.8828946296831317</v>
      </c>
      <c r="J295" s="3">
        <f t="shared" si="80"/>
        <v>-143.32135531022232</v>
      </c>
      <c r="K295" s="2"/>
      <c r="L295">
        <f t="shared" si="84"/>
        <v>0.8828946296831317</v>
      </c>
      <c r="M295" s="3">
        <f t="shared" si="81"/>
        <v>-148.6933398417649</v>
      </c>
      <c r="N295" s="2"/>
      <c r="O295">
        <f t="shared" si="85"/>
        <v>0.8828946296831317</v>
      </c>
      <c r="P295" s="4">
        <f t="shared" si="82"/>
        <v>-101.91903657943692</v>
      </c>
    </row>
    <row r="296" spans="5:16" x14ac:dyDescent="0.25">
      <c r="E296">
        <f t="shared" si="78"/>
        <v>0.8828946296831317</v>
      </c>
      <c r="F296" s="3">
        <f t="shared" si="79"/>
        <v>151.46530204176815</v>
      </c>
      <c r="G296" s="3"/>
      <c r="H296" s="2"/>
      <c r="I296">
        <f t="shared" si="83"/>
        <v>0.8828946296831317</v>
      </c>
      <c r="J296" s="3">
        <f t="shared" si="80"/>
        <v>51.678644689777684</v>
      </c>
      <c r="K296" s="2"/>
      <c r="L296">
        <f t="shared" si="84"/>
        <v>0.8828946296831317</v>
      </c>
      <c r="M296" s="3">
        <f t="shared" si="81"/>
        <v>46.306660158235104</v>
      </c>
      <c r="N296" s="2"/>
      <c r="O296">
        <f t="shared" si="85"/>
        <v>0.8828946296831317</v>
      </c>
      <c r="P296" s="4">
        <f t="shared" si="82"/>
        <v>93.08096342056308</v>
      </c>
    </row>
    <row r="297" spans="5:16" x14ac:dyDescent="0.25">
      <c r="E297">
        <f t="shared" si="78"/>
        <v>0.8828946296831317</v>
      </c>
      <c r="F297" s="3">
        <f t="shared" si="79"/>
        <v>247.46530204176815</v>
      </c>
      <c r="G297" s="3"/>
      <c r="H297" s="2"/>
      <c r="I297">
        <f t="shared" si="83"/>
        <v>0.8828946296831317</v>
      </c>
      <c r="J297" s="3">
        <f t="shared" si="80"/>
        <v>147.67864468977768</v>
      </c>
      <c r="K297" s="2"/>
      <c r="L297">
        <f t="shared" si="84"/>
        <v>0.8828946296831317</v>
      </c>
      <c r="M297" s="3">
        <f t="shared" si="81"/>
        <v>142.3066601582351</v>
      </c>
      <c r="N297" s="2"/>
      <c r="O297">
        <f t="shared" si="85"/>
        <v>0.8828946296831317</v>
      </c>
      <c r="P297" s="4">
        <f t="shared" si="82"/>
        <v>189.08096342056308</v>
      </c>
    </row>
    <row r="298" spans="5:16" x14ac:dyDescent="0.25">
      <c r="E298">
        <f t="shared" si="78"/>
        <v>1.7657892593662634</v>
      </c>
      <c r="F298" s="3">
        <f t="shared" si="79"/>
        <v>47.83478787836205</v>
      </c>
      <c r="G298" s="3"/>
      <c r="H298" s="2"/>
      <c r="I298">
        <f t="shared" si="83"/>
        <v>1.7657892593662634</v>
      </c>
      <c r="J298" s="3">
        <f t="shared" si="80"/>
        <v>-71.331510120654571</v>
      </c>
      <c r="K298" s="2"/>
      <c r="L298">
        <f t="shared" si="84"/>
        <v>1.7657892593662634</v>
      </c>
      <c r="M298" s="3">
        <f t="shared" si="81"/>
        <v>-79.160630169398246</v>
      </c>
      <c r="N298" s="2"/>
      <c r="O298">
        <f t="shared" si="85"/>
        <v>1.7657892593662634</v>
      </c>
      <c r="P298" s="4">
        <f t="shared" si="82"/>
        <v>36.964200948136039</v>
      </c>
    </row>
    <row r="299" spans="5:16" x14ac:dyDescent="0.25">
      <c r="E299">
        <f t="shared" si="78"/>
        <v>1.7657892593662634</v>
      </c>
      <c r="F299" s="3">
        <f t="shared" si="79"/>
        <v>6.8347878783620502</v>
      </c>
      <c r="G299" s="3"/>
      <c r="H299" s="2"/>
      <c r="I299">
        <f t="shared" si="83"/>
        <v>1.7657892593662634</v>
      </c>
      <c r="J299" s="3">
        <f t="shared" si="80"/>
        <v>-112.33151012065457</v>
      </c>
      <c r="K299" s="2"/>
      <c r="L299">
        <f t="shared" si="84"/>
        <v>1.7657892593662634</v>
      </c>
      <c r="M299" s="3">
        <f t="shared" si="81"/>
        <v>-120.16063016939825</v>
      </c>
      <c r="N299" s="2"/>
      <c r="O299">
        <f t="shared" si="85"/>
        <v>1.7657892593662634</v>
      </c>
      <c r="P299" s="4">
        <f t="shared" si="82"/>
        <v>-4.035799051863961</v>
      </c>
    </row>
    <row r="300" spans="5:16" x14ac:dyDescent="0.25">
      <c r="E300">
        <f t="shared" si="78"/>
        <v>1.7657892593662634</v>
      </c>
      <c r="F300" s="3">
        <f t="shared" si="79"/>
        <v>24.83478787836205</v>
      </c>
      <c r="G300" s="3"/>
      <c r="H300" s="2"/>
      <c r="I300">
        <f t="shared" si="83"/>
        <v>1.7657892593662634</v>
      </c>
      <c r="J300" s="3">
        <f t="shared" si="80"/>
        <v>-94.331510120654571</v>
      </c>
      <c r="K300" s="2"/>
      <c r="L300">
        <f t="shared" si="84"/>
        <v>1.7657892593662634</v>
      </c>
      <c r="M300" s="3">
        <f t="shared" si="81"/>
        <v>-102.16063016939825</v>
      </c>
      <c r="N300" s="2"/>
      <c r="O300">
        <f t="shared" si="85"/>
        <v>1.7657892593662634</v>
      </c>
      <c r="P300" s="4">
        <f t="shared" si="82"/>
        <v>13.964200948136039</v>
      </c>
    </row>
    <row r="301" spans="5:16" x14ac:dyDescent="0.25">
      <c r="E301">
        <f t="shared" si="78"/>
        <v>1.7657892593662634</v>
      </c>
      <c r="F301" s="3">
        <f t="shared" si="79"/>
        <v>-107.16521212163795</v>
      </c>
      <c r="G301" s="3"/>
      <c r="H301" s="2"/>
      <c r="I301">
        <f t="shared" si="83"/>
        <v>1.7657892593662634</v>
      </c>
      <c r="J301" s="3">
        <f t="shared" si="80"/>
        <v>-226.33151012065457</v>
      </c>
      <c r="K301" s="2"/>
      <c r="L301">
        <f t="shared" si="84"/>
        <v>1.7657892593662634</v>
      </c>
      <c r="M301" s="3">
        <f t="shared" si="81"/>
        <v>-234.16063016939825</v>
      </c>
      <c r="N301" s="2"/>
      <c r="O301">
        <f t="shared" si="85"/>
        <v>1.7657892593662634</v>
      </c>
      <c r="P301" s="4">
        <f t="shared" si="82"/>
        <v>-118.03579905186396</v>
      </c>
    </row>
    <row r="302" spans="5:16" x14ac:dyDescent="0.25">
      <c r="E302">
        <f t="shared" si="78"/>
        <v>1.7657892593662634</v>
      </c>
      <c r="F302" s="3">
        <f t="shared" si="79"/>
        <v>-68.16521212163795</v>
      </c>
      <c r="G302" s="3"/>
      <c r="H302" s="2"/>
      <c r="I302">
        <f t="shared" si="83"/>
        <v>1.7657892593662634</v>
      </c>
      <c r="J302" s="3">
        <f t="shared" si="80"/>
        <v>-187.33151012065457</v>
      </c>
      <c r="K302" s="2"/>
      <c r="L302">
        <f t="shared" si="84"/>
        <v>1.7657892593662634</v>
      </c>
      <c r="M302" s="3">
        <f t="shared" si="81"/>
        <v>-195.16063016939825</v>
      </c>
      <c r="N302" s="2"/>
      <c r="O302">
        <f t="shared" si="85"/>
        <v>1.7657892593662634</v>
      </c>
      <c r="P302" s="4">
        <f t="shared" si="82"/>
        <v>-79.035799051863961</v>
      </c>
    </row>
    <row r="303" spans="5:16" x14ac:dyDescent="0.25">
      <c r="E303">
        <f t="shared" si="78"/>
        <v>0</v>
      </c>
      <c r="F303" s="3">
        <f t="shared" si="79"/>
        <v>0</v>
      </c>
      <c r="G303" s="3"/>
      <c r="H303" s="2"/>
      <c r="I303">
        <f t="shared" si="83"/>
        <v>0</v>
      </c>
      <c r="J303" s="3">
        <f t="shared" si="80"/>
        <v>0</v>
      </c>
      <c r="K303" s="2"/>
      <c r="L303">
        <f t="shared" si="84"/>
        <v>0</v>
      </c>
      <c r="M303" s="3">
        <f t="shared" si="81"/>
        <v>0</v>
      </c>
      <c r="N303" s="2"/>
      <c r="O303">
        <f t="shared" si="85"/>
        <v>0</v>
      </c>
      <c r="P303" s="4">
        <f t="shared" si="82"/>
        <v>0</v>
      </c>
    </row>
    <row r="304" spans="5:16" x14ac:dyDescent="0.25">
      <c r="E304">
        <f t="shared" si="78"/>
        <v>0</v>
      </c>
      <c r="F304" s="3">
        <f t="shared" si="79"/>
        <v>0</v>
      </c>
      <c r="G304" s="3"/>
      <c r="H304" s="2"/>
      <c r="I304">
        <f t="shared" si="83"/>
        <v>0</v>
      </c>
      <c r="J304" s="3">
        <f t="shared" si="80"/>
        <v>0</v>
      </c>
      <c r="K304" s="2"/>
      <c r="L304">
        <f t="shared" si="84"/>
        <v>0</v>
      </c>
      <c r="M304" s="3">
        <f t="shared" si="81"/>
        <v>0</v>
      </c>
      <c r="N304" s="2"/>
      <c r="O304">
        <f t="shared" si="85"/>
        <v>0</v>
      </c>
      <c r="P304" s="4">
        <f t="shared" si="82"/>
        <v>0</v>
      </c>
    </row>
    <row r="305" spans="5:16" x14ac:dyDescent="0.25">
      <c r="E305">
        <f t="shared" si="78"/>
        <v>0</v>
      </c>
      <c r="F305" s="3">
        <f t="shared" si="79"/>
        <v>0</v>
      </c>
      <c r="G305" s="3"/>
      <c r="H305" s="2"/>
      <c r="I305">
        <f t="shared" si="83"/>
        <v>0</v>
      </c>
      <c r="J305" s="3">
        <f t="shared" si="80"/>
        <v>0</v>
      </c>
      <c r="K305" s="2"/>
      <c r="L305">
        <f t="shared" si="84"/>
        <v>0</v>
      </c>
      <c r="M305" s="3">
        <f t="shared" si="81"/>
        <v>0</v>
      </c>
      <c r="N305" s="2"/>
      <c r="O305">
        <f t="shared" si="85"/>
        <v>0</v>
      </c>
      <c r="P305" s="4">
        <f t="shared" si="82"/>
        <v>0</v>
      </c>
    </row>
    <row r="306" spans="5:16" x14ac:dyDescent="0.25">
      <c r="E306">
        <f t="shared" si="78"/>
        <v>0</v>
      </c>
      <c r="F306" s="3">
        <f t="shared" si="79"/>
        <v>0</v>
      </c>
      <c r="G306" s="3"/>
      <c r="H306" s="2"/>
      <c r="I306">
        <f t="shared" si="83"/>
        <v>0</v>
      </c>
      <c r="J306" s="3">
        <f t="shared" si="80"/>
        <v>0</v>
      </c>
      <c r="K306" s="2"/>
      <c r="L306">
        <f t="shared" si="84"/>
        <v>0</v>
      </c>
      <c r="M306" s="3">
        <f t="shared" si="81"/>
        <v>0</v>
      </c>
      <c r="N306" s="2"/>
      <c r="O306">
        <f t="shared" si="85"/>
        <v>0</v>
      </c>
      <c r="P306" s="4">
        <f t="shared" si="82"/>
        <v>0</v>
      </c>
    </row>
    <row r="307" spans="5:16" x14ac:dyDescent="0.25">
      <c r="E307">
        <f t="shared" si="78"/>
        <v>0</v>
      </c>
      <c r="F307" s="3">
        <f t="shared" si="79"/>
        <v>0</v>
      </c>
      <c r="G307" s="3"/>
      <c r="H307" s="2"/>
      <c r="I307">
        <f t="shared" si="83"/>
        <v>0</v>
      </c>
      <c r="J307" s="3">
        <f t="shared" si="80"/>
        <v>0</v>
      </c>
      <c r="K307" s="2"/>
      <c r="L307">
        <f t="shared" si="84"/>
        <v>0</v>
      </c>
      <c r="M307" s="3">
        <f t="shared" si="81"/>
        <v>0</v>
      </c>
      <c r="N307" s="2"/>
      <c r="O307">
        <f t="shared" si="85"/>
        <v>0</v>
      </c>
      <c r="P307" s="4">
        <f t="shared" si="82"/>
        <v>0</v>
      </c>
    </row>
    <row r="308" spans="5:16" x14ac:dyDescent="0.25">
      <c r="E308">
        <f t="shared" si="78"/>
        <v>0</v>
      </c>
      <c r="F308" s="3">
        <f t="shared" si="79"/>
        <v>0</v>
      </c>
      <c r="G308" s="3"/>
      <c r="H308" s="2"/>
      <c r="I308">
        <f t="shared" si="83"/>
        <v>0</v>
      </c>
      <c r="J308" s="3">
        <f t="shared" si="80"/>
        <v>0</v>
      </c>
      <c r="K308" s="2"/>
      <c r="L308">
        <f t="shared" si="84"/>
        <v>0</v>
      </c>
      <c r="M308" s="3">
        <f t="shared" si="81"/>
        <v>0</v>
      </c>
      <c r="N308" s="2"/>
      <c r="O308">
        <f t="shared" si="85"/>
        <v>0</v>
      </c>
      <c r="P308" s="4">
        <f t="shared" si="82"/>
        <v>0</v>
      </c>
    </row>
    <row r="309" spans="5:16" x14ac:dyDescent="0.25">
      <c r="E309">
        <f t="shared" si="78"/>
        <v>0</v>
      </c>
      <c r="F309" s="3">
        <f t="shared" si="79"/>
        <v>0</v>
      </c>
      <c r="G309" s="3"/>
      <c r="H309" s="2"/>
      <c r="I309">
        <f t="shared" si="83"/>
        <v>0</v>
      </c>
      <c r="J309" s="3">
        <f t="shared" si="80"/>
        <v>0</v>
      </c>
      <c r="K309" s="2"/>
      <c r="L309">
        <f t="shared" si="84"/>
        <v>0</v>
      </c>
      <c r="M309" s="3">
        <f t="shared" si="81"/>
        <v>0</v>
      </c>
      <c r="N309" s="2"/>
      <c r="O309">
        <f t="shared" si="85"/>
        <v>0</v>
      </c>
      <c r="P309" s="4">
        <f t="shared" si="82"/>
        <v>0</v>
      </c>
    </row>
    <row r="310" spans="5:16" x14ac:dyDescent="0.25">
      <c r="E310">
        <f t="shared" si="78"/>
        <v>0</v>
      </c>
      <c r="F310" s="3">
        <f t="shared" si="79"/>
        <v>0</v>
      </c>
      <c r="G310" s="3"/>
      <c r="H310" s="2"/>
      <c r="I310">
        <f t="shared" si="83"/>
        <v>0</v>
      </c>
      <c r="J310" s="3">
        <f t="shared" si="80"/>
        <v>0</v>
      </c>
      <c r="K310" s="2"/>
      <c r="L310">
        <f t="shared" si="84"/>
        <v>0</v>
      </c>
      <c r="M310" s="3">
        <f t="shared" si="81"/>
        <v>0</v>
      </c>
      <c r="N310" s="2"/>
      <c r="O310">
        <f t="shared" si="85"/>
        <v>0</v>
      </c>
      <c r="P310" s="4">
        <f t="shared" si="82"/>
        <v>0</v>
      </c>
    </row>
    <row r="311" spans="5:16" x14ac:dyDescent="0.25">
      <c r="E311">
        <f t="shared" si="78"/>
        <v>0</v>
      </c>
      <c r="F311" s="3">
        <f t="shared" si="79"/>
        <v>0</v>
      </c>
      <c r="G311" s="3"/>
      <c r="H311" s="2"/>
      <c r="I311">
        <f t="shared" si="83"/>
        <v>0</v>
      </c>
      <c r="J311" s="3">
        <f t="shared" si="80"/>
        <v>0</v>
      </c>
      <c r="K311" s="2"/>
      <c r="L311">
        <f t="shared" si="84"/>
        <v>0</v>
      </c>
      <c r="M311" s="3">
        <f t="shared" si="81"/>
        <v>0</v>
      </c>
      <c r="N311" s="2"/>
      <c r="O311">
        <f t="shared" si="85"/>
        <v>0</v>
      </c>
      <c r="P311" s="4">
        <f t="shared" si="82"/>
        <v>0</v>
      </c>
    </row>
    <row r="312" spans="5:16" x14ac:dyDescent="0.25">
      <c r="E312">
        <f t="shared" si="78"/>
        <v>0</v>
      </c>
      <c r="F312" s="3">
        <f t="shared" si="79"/>
        <v>0</v>
      </c>
      <c r="G312" s="3"/>
      <c r="H312" s="2"/>
      <c r="I312">
        <f t="shared" si="83"/>
        <v>0</v>
      </c>
      <c r="J312" s="3">
        <f t="shared" si="80"/>
        <v>0</v>
      </c>
      <c r="K312" s="2"/>
      <c r="L312">
        <f t="shared" si="84"/>
        <v>0</v>
      </c>
      <c r="M312" s="3">
        <f t="shared" si="81"/>
        <v>0</v>
      </c>
      <c r="N312" s="2"/>
      <c r="O312">
        <f t="shared" si="85"/>
        <v>0</v>
      </c>
      <c r="P312" s="4">
        <f t="shared" si="82"/>
        <v>0</v>
      </c>
    </row>
    <row r="313" spans="5:16" x14ac:dyDescent="0.25">
      <c r="E313">
        <f t="shared" si="78"/>
        <v>0</v>
      </c>
      <c r="F313" s="3">
        <f t="shared" si="79"/>
        <v>0</v>
      </c>
      <c r="G313" s="3"/>
      <c r="H313" s="2"/>
      <c r="I313">
        <f t="shared" si="83"/>
        <v>0</v>
      </c>
      <c r="J313" s="3">
        <f t="shared" si="80"/>
        <v>0</v>
      </c>
      <c r="K313" s="2"/>
      <c r="L313">
        <f t="shared" si="84"/>
        <v>0</v>
      </c>
      <c r="M313" s="3">
        <f t="shared" si="81"/>
        <v>0</v>
      </c>
      <c r="N313" s="2"/>
      <c r="O313">
        <f t="shared" si="85"/>
        <v>0</v>
      </c>
      <c r="P313" s="4">
        <f t="shared" si="82"/>
        <v>0</v>
      </c>
    </row>
    <row r="314" spans="5:16" x14ac:dyDescent="0.25">
      <c r="E314">
        <f t="shared" si="78"/>
        <v>0</v>
      </c>
      <c r="F314" s="3">
        <f t="shared" si="79"/>
        <v>0</v>
      </c>
      <c r="G314" s="3"/>
      <c r="H314" s="2"/>
      <c r="I314">
        <f t="shared" si="83"/>
        <v>0</v>
      </c>
      <c r="J314" s="3">
        <f t="shared" si="80"/>
        <v>0</v>
      </c>
      <c r="K314" s="2"/>
      <c r="L314">
        <f t="shared" si="84"/>
        <v>0</v>
      </c>
      <c r="M314" s="3">
        <f t="shared" si="81"/>
        <v>0</v>
      </c>
      <c r="N314" s="2"/>
      <c r="O314">
        <f t="shared" si="85"/>
        <v>0</v>
      </c>
      <c r="P314" s="4">
        <f t="shared" si="82"/>
        <v>0</v>
      </c>
    </row>
    <row r="315" spans="5:16" x14ac:dyDescent="0.25">
      <c r="E315">
        <f t="shared" si="78"/>
        <v>0</v>
      </c>
      <c r="F315" s="3">
        <f t="shared" si="79"/>
        <v>0</v>
      </c>
      <c r="G315" s="3"/>
      <c r="H315" s="2"/>
      <c r="I315">
        <f t="shared" si="83"/>
        <v>0</v>
      </c>
      <c r="J315" s="3">
        <f t="shared" si="80"/>
        <v>0</v>
      </c>
      <c r="K315" s="2"/>
      <c r="L315">
        <f t="shared" si="84"/>
        <v>0</v>
      </c>
      <c r="M315" s="3">
        <f t="shared" si="81"/>
        <v>0</v>
      </c>
      <c r="N315" s="2"/>
      <c r="O315">
        <f t="shared" si="85"/>
        <v>0</v>
      </c>
      <c r="P315" s="4">
        <f t="shared" si="82"/>
        <v>0</v>
      </c>
    </row>
    <row r="316" spans="5:16" x14ac:dyDescent="0.25">
      <c r="E316">
        <f t="shared" si="78"/>
        <v>0</v>
      </c>
      <c r="F316" s="3">
        <f t="shared" si="79"/>
        <v>0</v>
      </c>
      <c r="G316" s="3"/>
      <c r="H316" s="2"/>
      <c r="I316">
        <f t="shared" si="83"/>
        <v>0</v>
      </c>
      <c r="J316" s="3">
        <f t="shared" si="80"/>
        <v>0</v>
      </c>
      <c r="K316" s="2"/>
      <c r="L316">
        <f t="shared" si="84"/>
        <v>0</v>
      </c>
      <c r="M316" s="3">
        <f t="shared" si="81"/>
        <v>0</v>
      </c>
      <c r="N316" s="2"/>
      <c r="O316">
        <f t="shared" si="85"/>
        <v>0</v>
      </c>
      <c r="P316" s="4">
        <f t="shared" si="82"/>
        <v>0</v>
      </c>
    </row>
    <row r="317" spans="5:16" x14ac:dyDescent="0.25">
      <c r="E317">
        <f t="shared" si="78"/>
        <v>0</v>
      </c>
      <c r="F317" s="3">
        <f t="shared" si="79"/>
        <v>0</v>
      </c>
      <c r="G317" s="3"/>
      <c r="H317" s="2"/>
      <c r="I317">
        <f t="shared" si="83"/>
        <v>0</v>
      </c>
      <c r="J317" s="3">
        <f t="shared" si="80"/>
        <v>0</v>
      </c>
      <c r="K317" s="2"/>
      <c r="L317">
        <f t="shared" si="84"/>
        <v>0</v>
      </c>
      <c r="M317" s="3">
        <f t="shared" si="81"/>
        <v>0</v>
      </c>
      <c r="N317" s="2"/>
      <c r="O317">
        <f t="shared" si="85"/>
        <v>0</v>
      </c>
      <c r="P317" s="4">
        <f t="shared" si="8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4 I7:J7 I2:J4 L7:M8 L2:M4 O7:P8 O2:P4" name="Fitting parameters"/>
    <protectedRange sqref="A24:C24 E45:P45 E71:P90 E116:P135 E211:P225 A211:C225" name="Data entry"/>
    <protectedRange sqref="AC1 AE1 AK1 AN1" name="Dose response fig adjust"/>
    <protectedRange sqref="E5:F6 I5:J6 L5:M6 O5:P6" name="Fitting parameters_1"/>
    <protectedRange sqref="A45:C45 A71:C90 A46:B70 A116:C135 A91:A115 A25:B44" name="Data entry_2"/>
    <protectedRange sqref="C25:C44" name="Data entry_6_1_1"/>
    <protectedRange sqref="C46:C70" name="Data entry_4_1"/>
    <protectedRange sqref="C91:C115" name="Data entry_3_2"/>
    <protectedRange sqref="B91:B115" name="Data entry_3_1_1"/>
    <protectedRange sqref="A136:C160" name="Data entry_1_6"/>
    <protectedRange sqref="A161:C185" name="Data entry_1_7"/>
    <protectedRange sqref="A186:C210" name="Data entry_1_8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97E7F-7B4D-4D96-9BF6-144C0742EE8C}">
  <sheetPr codeName="Sheet16">
    <tabColor indexed="48"/>
  </sheetPr>
  <dimension ref="A1:AQ323"/>
  <sheetViews>
    <sheetView topLeftCell="A2" zoomScaleNormal="100" workbookViewId="0">
      <selection activeCell="I20" sqref="I20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786.42726116921563</v>
      </c>
      <c r="F2" s="35">
        <v>753.80838602823803</v>
      </c>
      <c r="I2" s="35">
        <v>786.42726116921563</v>
      </c>
      <c r="J2" s="35">
        <v>786.40240985464595</v>
      </c>
      <c r="L2" s="35">
        <v>786.42726116921563</v>
      </c>
      <c r="M2" s="35">
        <v>786.40240985464595</v>
      </c>
      <c r="O2" s="35">
        <v>786.42726116921563</v>
      </c>
      <c r="P2" s="35">
        <v>786.40240985464595</v>
      </c>
      <c r="S2" s="3">
        <f>0</f>
        <v>0</v>
      </c>
      <c r="AC2">
        <f>MAX(AC1,MAX(A25:A226))</f>
        <v>0.4</v>
      </c>
      <c r="AK2">
        <f>MAX(AK1,MAX(B25:B226))</f>
        <v>1.2</v>
      </c>
    </row>
    <row r="3" spans="1:43" ht="13" x14ac:dyDescent="0.3">
      <c r="B3" s="21" t="s">
        <v>36</v>
      </c>
      <c r="C3" s="12"/>
      <c r="D3" s="12"/>
      <c r="E3" s="49">
        <v>21.096673255093478</v>
      </c>
      <c r="F3" s="49">
        <v>4.6910182991489142</v>
      </c>
      <c r="G3" s="12"/>
      <c r="H3" s="12"/>
      <c r="I3" s="49">
        <v>21.096673255093478</v>
      </c>
      <c r="J3" s="49">
        <v>18.746906670532866</v>
      </c>
      <c r="K3" s="12"/>
      <c r="L3" s="49">
        <v>21.096673255093478</v>
      </c>
      <c r="M3" s="49">
        <v>18.746906670532866</v>
      </c>
      <c r="N3" s="12"/>
      <c r="O3" s="49">
        <v>21.096673255093478</v>
      </c>
      <c r="P3" s="49">
        <v>18.746906670532866</v>
      </c>
      <c r="S3" s="3">
        <f>MAX(C25:C226)</f>
        <v>1051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1.5367840465493874</v>
      </c>
      <c r="F4" s="51">
        <v>1.3217400417179446</v>
      </c>
      <c r="G4" s="8"/>
      <c r="H4" s="8"/>
      <c r="I4" s="51">
        <v>1.5367840465493874</v>
      </c>
      <c r="J4" s="51">
        <v>1.5367286600843215</v>
      </c>
      <c r="K4" s="8"/>
      <c r="L4" s="51">
        <v>1.5367840465493874</v>
      </c>
      <c r="M4" s="51">
        <v>1.5367286600843215</v>
      </c>
      <c r="N4" s="8"/>
      <c r="O4" s="51">
        <v>1.5367840465493874</v>
      </c>
      <c r="P4" s="51">
        <v>1.5367286600843215</v>
      </c>
      <c r="AC4">
        <v>0</v>
      </c>
      <c r="AD4">
        <f t="shared" ref="AD4:AD16" si="0">$E$2/(1+(AC4/$E$5)^$E$3)</f>
        <v>786.42726116921563</v>
      </c>
      <c r="AJ4">
        <v>0</v>
      </c>
      <c r="AK4">
        <f t="shared" ref="AK4:AK16" si="1">$E$2/(1+(AJ4/$E$6)^$E$4)</f>
        <v>786.42726116921563</v>
      </c>
    </row>
    <row r="5" spans="1:43" ht="13" x14ac:dyDescent="0.3">
      <c r="B5" s="21" t="s">
        <v>45</v>
      </c>
      <c r="C5" s="12"/>
      <c r="D5" s="12"/>
      <c r="E5" s="88">
        <v>9.3735325509514744E-2</v>
      </c>
      <c r="F5" s="88">
        <v>9.9084347524663496E-2</v>
      </c>
      <c r="G5" s="12"/>
      <c r="H5" s="12"/>
      <c r="I5" s="88">
        <v>9.3735325509514744E-2</v>
      </c>
      <c r="J5" s="88">
        <v>9.299648074326812E-2</v>
      </c>
      <c r="K5" s="12"/>
      <c r="L5" s="88">
        <v>9.3735325509514744E-2</v>
      </c>
      <c r="M5" s="88">
        <v>9.299648074326812E-2</v>
      </c>
      <c r="N5" s="12"/>
      <c r="O5" s="88">
        <v>9.3735325509514744E-2</v>
      </c>
      <c r="P5" s="88">
        <v>9.299648074326812E-2</v>
      </c>
      <c r="AC5">
        <f t="shared" ref="AC5:AC13" si="2">AC6/$AE$1</f>
        <v>2.9015260114562277E-2</v>
      </c>
      <c r="AD5">
        <f t="shared" si="0"/>
        <v>786.42726115503774</v>
      </c>
      <c r="AJ5">
        <f t="shared" ref="AJ5:AJ13" si="3">AJ6/$AN$1</f>
        <v>8.7045780343686832E-2</v>
      </c>
      <c r="AK5">
        <f t="shared" si="1"/>
        <v>698.00004772099487</v>
      </c>
    </row>
    <row r="6" spans="1:43" ht="13" x14ac:dyDescent="0.3">
      <c r="B6" s="22" t="s">
        <v>44</v>
      </c>
      <c r="C6" s="8"/>
      <c r="D6" s="8"/>
      <c r="E6" s="87">
        <v>0.33389470466781851</v>
      </c>
      <c r="F6" s="87">
        <v>0.55565497297854471</v>
      </c>
      <c r="G6" s="8"/>
      <c r="H6" s="8"/>
      <c r="I6" s="87">
        <v>0.33389470466781851</v>
      </c>
      <c r="J6" s="87">
        <v>0.33387751664215415</v>
      </c>
      <c r="K6" s="8"/>
      <c r="L6" s="87">
        <v>0.33389470466781851</v>
      </c>
      <c r="M6" s="87">
        <v>0.33387751664215415</v>
      </c>
      <c r="N6" s="8"/>
      <c r="O6" s="87">
        <v>0.33389470466781851</v>
      </c>
      <c r="P6" s="87">
        <v>0.33387751664215415</v>
      </c>
      <c r="AC6">
        <f t="shared" si="2"/>
        <v>3.7719838148930963E-2</v>
      </c>
      <c r="AD6">
        <f t="shared" si="0"/>
        <v>786.42725757637891</v>
      </c>
      <c r="AJ6">
        <f t="shared" si="3"/>
        <v>0.11315951444679288</v>
      </c>
      <c r="AK6">
        <f t="shared" si="1"/>
        <v>661.08582697575753</v>
      </c>
    </row>
    <row r="7" spans="1:43" ht="13" x14ac:dyDescent="0.3">
      <c r="B7" s="1" t="s">
        <v>7</v>
      </c>
      <c r="F7" s="2"/>
      <c r="G7" s="2"/>
      <c r="H7" s="2"/>
      <c r="I7" s="26">
        <v>1.5460439532042232</v>
      </c>
      <c r="J7" s="26">
        <v>2.278880321640893</v>
      </c>
      <c r="L7" s="26">
        <v>1.5460439532042232</v>
      </c>
      <c r="M7" s="26">
        <v>2.278880321640893</v>
      </c>
      <c r="O7" s="26">
        <v>1.5460439532042232</v>
      </c>
      <c r="P7" s="26">
        <v>2.278880321640893</v>
      </c>
      <c r="X7">
        <v>0</v>
      </c>
      <c r="Y7">
        <v>0</v>
      </c>
      <c r="AC7">
        <f t="shared" si="2"/>
        <v>4.9035789593610254E-2</v>
      </c>
      <c r="AD7">
        <f t="shared" si="0"/>
        <v>786.42635070546567</v>
      </c>
      <c r="AJ7">
        <f t="shared" si="3"/>
        <v>0.14710736878083075</v>
      </c>
      <c r="AK7">
        <f t="shared" si="1"/>
        <v>612.59930025016502</v>
      </c>
    </row>
    <row r="8" spans="1:43" ht="13" x14ac:dyDescent="0.3">
      <c r="B8" s="1" t="s">
        <v>8</v>
      </c>
      <c r="L8" s="26">
        <v>-0.29713524004431885</v>
      </c>
      <c r="M8" s="26">
        <v>-0.11566040937426642</v>
      </c>
      <c r="O8">
        <v>4.7270312605168015E-2</v>
      </c>
      <c r="P8" s="26">
        <v>-4.0943300076737951E-2</v>
      </c>
      <c r="X8">
        <f>MAX(MAX(E228:E303), MAX(I228:I303), MAX(L228:L303), MAX(O228:O303))</f>
        <v>4.09898781341185</v>
      </c>
      <c r="Y8">
        <v>0</v>
      </c>
      <c r="AC8">
        <f t="shared" si="2"/>
        <v>6.3746526471693335E-2</v>
      </c>
      <c r="AD8">
        <f t="shared" si="0"/>
        <v>786.19660693021717</v>
      </c>
      <c r="AJ8">
        <f t="shared" si="3"/>
        <v>0.19123957941507999</v>
      </c>
      <c r="AK8">
        <f t="shared" si="1"/>
        <v>552.00741488280903</v>
      </c>
    </row>
    <row r="9" spans="1:43" ht="13" x14ac:dyDescent="0.3">
      <c r="B9" s="1"/>
      <c r="C9" s="2" t="s">
        <v>129</v>
      </c>
      <c r="E9" s="143">
        <f>SUM(F25:F115)</f>
        <v>693965.35272457427</v>
      </c>
      <c r="AC9">
        <f t="shared" si="2"/>
        <v>8.2870484413201342E-2</v>
      </c>
      <c r="AD9">
        <f t="shared" si="0"/>
        <v>732.00576818801733</v>
      </c>
      <c r="AJ9">
        <f t="shared" si="3"/>
        <v>0.24861145323960399</v>
      </c>
      <c r="AK9">
        <f t="shared" si="1"/>
        <v>480.83090772813279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39.638408132236137</v>
      </c>
      <c r="AG10" s="3"/>
      <c r="AJ10">
        <f t="shared" si="3"/>
        <v>0.3231948892114852</v>
      </c>
      <c r="AK10">
        <f t="shared" si="1"/>
        <v>403.0524012439954</v>
      </c>
    </row>
    <row r="11" spans="1:43" x14ac:dyDescent="0.25">
      <c r="C11" s="24" t="s">
        <v>60</v>
      </c>
      <c r="E11" s="3">
        <f>E13-E12</f>
        <v>13199525.091674272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0.14005111865831027</v>
      </c>
      <c r="AD11">
        <f t="shared" si="0"/>
        <v>0.16468737553600313</v>
      </c>
      <c r="AJ11">
        <f t="shared" si="3"/>
        <v>0.42015335597493081</v>
      </c>
      <c r="AK11">
        <f t="shared" si="1"/>
        <v>324.49580817155652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2202121.4186705593</v>
      </c>
      <c r="F12" s="54">
        <f>F13-F11</f>
        <v>140</v>
      </c>
      <c r="G12" s="55"/>
      <c r="H12" s="55"/>
      <c r="I12" s="79">
        <f>SUM(J25:J225)</f>
        <v>1313441.2556141571</v>
      </c>
      <c r="J12" s="57"/>
      <c r="K12" s="55"/>
      <c r="L12" s="79">
        <f>SUM(M25:M225)</f>
        <v>1304584.5373212236</v>
      </c>
      <c r="M12" s="57"/>
      <c r="N12" s="55"/>
      <c r="O12" s="79">
        <f>SUM(P25:P225)</f>
        <v>1309208.463142327</v>
      </c>
      <c r="P12" s="25"/>
      <c r="Q12"/>
      <c r="AC12">
        <f t="shared" si="2"/>
        <v>0.18206645425580337</v>
      </c>
      <c r="AD12">
        <f t="shared" si="0"/>
        <v>6.5001777466115458E-4</v>
      </c>
      <c r="AE12"/>
      <c r="AF12"/>
      <c r="AJ12">
        <f t="shared" si="3"/>
        <v>0.5461993627674101</v>
      </c>
      <c r="AK12">
        <f t="shared" si="1"/>
        <v>251.21725064797059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15401646.510344831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2.5650741078347366E-6</v>
      </c>
      <c r="AJ13">
        <f t="shared" si="3"/>
        <v>0.7100591715976331</v>
      </c>
      <c r="AK13">
        <f t="shared" si="1"/>
        <v>187.76043994177206</v>
      </c>
    </row>
    <row r="14" spans="1:43" ht="12.75" customHeight="1" x14ac:dyDescent="0.25">
      <c r="B14" s="80" t="s">
        <v>72</v>
      </c>
      <c r="AC14">
        <f>AC15/$AE$1</f>
        <v>0.30769230769230771</v>
      </c>
      <c r="AD14">
        <f t="shared" si="0"/>
        <v>1.012218440735492E-8</v>
      </c>
      <c r="AJ14">
        <f>AJ15/$AN$1</f>
        <v>0.92307692307692302</v>
      </c>
      <c r="AK14">
        <f t="shared" si="1"/>
        <v>136.25203458656918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0.4</v>
      </c>
      <c r="AD15">
        <f t="shared" si="0"/>
        <v>3.9943725809712844E-11</v>
      </c>
      <c r="AJ15">
        <f>$AK$2</f>
        <v>1.2</v>
      </c>
      <c r="AK15">
        <f t="shared" si="1"/>
        <v>96.594045301843252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0.85702038952838844</v>
      </c>
      <c r="I16" s="35" t="s">
        <v>52</v>
      </c>
      <c r="J16" s="36">
        <f>($E$13-I12)/$E$13</f>
        <v>0.91472072451916375</v>
      </c>
      <c r="L16" s="35" t="s">
        <v>52</v>
      </c>
      <c r="M16" s="36">
        <f>($E$13-L12)/$E$13</f>
        <v>0.91529577461442369</v>
      </c>
      <c r="O16" s="35" t="s">
        <v>52</v>
      </c>
      <c r="P16" s="36">
        <f>($E$13-O12)/$E$13</f>
        <v>0.91499555178967595</v>
      </c>
      <c r="Q16" s="6"/>
      <c r="AC16">
        <f>AC15*$AE$1</f>
        <v>0.52</v>
      </c>
      <c r="AD16">
        <f t="shared" si="0"/>
        <v>1.5762420119335489E-13</v>
      </c>
      <c r="AJ16">
        <f>AJ15*$AN$1</f>
        <v>1.56</v>
      </c>
      <c r="AK16">
        <f t="shared" si="1"/>
        <v>67.284501434724817</v>
      </c>
    </row>
    <row r="17" spans="1:43" ht="13" x14ac:dyDescent="0.3">
      <c r="B17" s="29"/>
      <c r="E17" s="24" t="s">
        <v>54</v>
      </c>
      <c r="F17" s="25">
        <f>(F16/(1-F16)*((C16-1-COUNT(E3:E6))/(COUNT(E3:E6))))</f>
        <v>209.79014794175293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4.5129078468169753E-58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74.931732848154411</v>
      </c>
      <c r="J19" s="27"/>
      <c r="L19" s="26">
        <f>$C$16*LN(E12/L12)</f>
        <v>75.912799616164691</v>
      </c>
      <c r="M19" s="27">
        <f>$C$16*LN(I12/L12)</f>
        <v>0.98106676801029336</v>
      </c>
      <c r="O19" s="26">
        <f>$C$16*LN(E12/O12)</f>
        <v>75.399775100940559</v>
      </c>
      <c r="P19" s="27">
        <f>$C$16*LN(I12/O12)</f>
        <v>0.4680422527861563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4.8727483432048083E-18</v>
      </c>
      <c r="J20" s="27"/>
      <c r="L20" s="17">
        <f>CHIDIST(L19,L18)</f>
        <v>3.2790271336861689E-17</v>
      </c>
      <c r="M20" s="16">
        <f>CHIDIST(M19,M18)</f>
        <v>0.32193558017118989</v>
      </c>
      <c r="O20" s="17">
        <f>CHIDIST(O19,O18)</f>
        <v>4.2378625663566262E-17</v>
      </c>
      <c r="P20" s="16">
        <f>CHIDIST(P19,P18)</f>
        <v>0.4938892051507261</v>
      </c>
      <c r="AC20">
        <v>0</v>
      </c>
      <c r="AD20">
        <f>$I$2/(1+(AC20/$I$5)^$I$3)</f>
        <v>786.42726116921563</v>
      </c>
      <c r="AE20" s="1"/>
      <c r="AG20" s="1"/>
      <c r="AJ20">
        <v>0</v>
      </c>
      <c r="AK20">
        <f>$I$2/(1+(AJ20/$I$6)^$I$4)</f>
        <v>786.42726116921563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2.9015260114562277E-2</v>
      </c>
      <c r="AD21">
        <f>$I$2/(1+(AC21/$I$5)^$I$3)</f>
        <v>786.42726115503774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698.00004772099487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3.7719838148930963E-2</v>
      </c>
      <c r="AD22">
        <f>$I$2/(1+(AC22/$I$5)^$I$3)</f>
        <v>786.42725757637891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661.08582697575753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4.9035789593610254E-2</v>
      </c>
      <c r="AD23">
        <f>$I$2/(1+(AC23/$I$5)^$I$3)</f>
        <v>786.42635070546567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612.59930025016502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95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6.3746526471693335E-2</v>
      </c>
      <c r="AD24">
        <f t="shared" ref="AD24:AD32" si="6">$I$2/(1+(AC24/$I$5)^$I$3)</f>
        <v>786.19660693021717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552.00741488280903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699</v>
      </c>
      <c r="D25" s="11"/>
      <c r="E25" s="11">
        <f t="shared" ref="E25:E44" si="8">CA(A25,B25,$E$2,$E$3,$E$4,$E$5,$E$6)</f>
        <v>786.42726116921563</v>
      </c>
      <c r="F25" s="10">
        <f>($C25-E25)^2</f>
        <v>7643.5259955502388</v>
      </c>
      <c r="G25" s="11">
        <f>AVERAGE($C$25:$C$225)</f>
        <v>474.26896551724138</v>
      </c>
      <c r="H25" s="11"/>
      <c r="I25" s="11">
        <f>CA_SA(A25,B25,$I$2,$I$3,$I$4,$I$5,$I$6,$I$7)</f>
        <v>786.42726116921563</v>
      </c>
      <c r="J25" s="10">
        <f>($C25-I25)^2</f>
        <v>7643.5259955502388</v>
      </c>
      <c r="K25" s="11"/>
      <c r="L25" s="11">
        <f>CA_DR(A25,B25,$L$2,$L$3,$L$4,$L$5,$L$6,$L$7,$L$8)</f>
        <v>786.42726116921563</v>
      </c>
      <c r="M25" s="10">
        <f>($C25-L25)^2</f>
        <v>7643.5259955502388</v>
      </c>
      <c r="N25" s="11"/>
      <c r="O25" s="11">
        <f>CA_DL(A25,B25,$O$2,$O$3,$O$4,$O$5,$O$6,$O$7,$O$8)</f>
        <v>786.42726116921563</v>
      </c>
      <c r="P25" s="10">
        <f>($C25-O25)^2</f>
        <v>7643.5259955502388</v>
      </c>
      <c r="Q25" s="3" t="s">
        <v>32</v>
      </c>
      <c r="AC25">
        <f t="shared" si="5"/>
        <v>8.2870484413201342E-2</v>
      </c>
      <c r="AD25">
        <f t="shared" si="6"/>
        <v>732.00576818801733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480.83090772813279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718</v>
      </c>
      <c r="D26" s="11"/>
      <c r="E26" s="11">
        <f t="shared" si="8"/>
        <v>786.42726116921563</v>
      </c>
      <c r="F26" s="10">
        <f t="shared" ref="F26:F43" si="9">($C26-E26)^2</f>
        <v>4682.2900711200446</v>
      </c>
      <c r="G26" s="11">
        <f t="shared" ref="G26:G44" si="10">AVERAGE($C$25:$C$225)</f>
        <v>474.26896551724138</v>
      </c>
      <c r="H26" s="11"/>
      <c r="I26" s="11">
        <f t="shared" ref="I26:I43" si="11">CA_SA(A26,B26,$I$2,$I$3,$I$4,$I$5,$I$6,$I$7)</f>
        <v>786.42726116921563</v>
      </c>
      <c r="J26" s="10">
        <f t="shared" ref="J26:J43" si="12">($C26-I26)^2</f>
        <v>4682.2900711200446</v>
      </c>
      <c r="K26" s="11"/>
      <c r="L26" s="11">
        <f t="shared" ref="L26:L43" si="13">CA_DR(A26,B26,$L$2,$L$3,$L$4,$L$5,$L$6,$L$7,$L$8)</f>
        <v>786.42726116921563</v>
      </c>
      <c r="M26" s="10">
        <f t="shared" ref="M26:M43" si="14">($C26-L26)^2</f>
        <v>4682.2900711200446</v>
      </c>
      <c r="N26" s="11"/>
      <c r="O26" s="11">
        <f t="shared" ref="O26:O43" si="15">CA_DL(A26,B26,$O$2,$O$3,$O$4,$O$5,$O$6,$O$7,$O$8)</f>
        <v>786.42726116921563</v>
      </c>
      <c r="P26" s="10">
        <f t="shared" ref="P26:P43" si="16">($C26-O26)^2</f>
        <v>4682.2900711200446</v>
      </c>
      <c r="Q26" s="3"/>
      <c r="AC26">
        <f t="shared" si="5"/>
        <v>0.10773162973716174</v>
      </c>
      <c r="AD26">
        <f t="shared" si="6"/>
        <v>39.638408132236137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403.0524012439954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631</v>
      </c>
      <c r="D27" s="11"/>
      <c r="E27" s="11">
        <f t="shared" si="8"/>
        <v>786.42726116921563</v>
      </c>
      <c r="F27" s="10">
        <f t="shared" si="9"/>
        <v>24157.633514563564</v>
      </c>
      <c r="G27" s="11">
        <f t="shared" si="10"/>
        <v>474.26896551724138</v>
      </c>
      <c r="H27" s="11"/>
      <c r="I27" s="11">
        <f t="shared" si="11"/>
        <v>786.42726116921563</v>
      </c>
      <c r="J27" s="10">
        <f t="shared" si="12"/>
        <v>24157.633514563564</v>
      </c>
      <c r="K27" s="11"/>
      <c r="L27" s="11">
        <f t="shared" si="13"/>
        <v>786.42726116921563</v>
      </c>
      <c r="M27" s="10">
        <f t="shared" si="14"/>
        <v>24157.633514563564</v>
      </c>
      <c r="N27" s="11"/>
      <c r="O27" s="11">
        <f t="shared" si="15"/>
        <v>786.42726116921563</v>
      </c>
      <c r="P27" s="10">
        <f t="shared" si="16"/>
        <v>24157.633514563564</v>
      </c>
      <c r="Q27" s="3"/>
      <c r="AC27">
        <f t="shared" si="5"/>
        <v>0.14005111865831027</v>
      </c>
      <c r="AD27">
        <f t="shared" si="6"/>
        <v>0.16468737553600313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324.49580817155652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619</v>
      </c>
      <c r="D28" s="11"/>
      <c r="E28" s="11">
        <f t="shared" si="8"/>
        <v>786.42726116921563</v>
      </c>
      <c r="F28" s="10">
        <f t="shared" si="9"/>
        <v>28031.887782624737</v>
      </c>
      <c r="G28" s="11">
        <f t="shared" si="10"/>
        <v>474.26896551724138</v>
      </c>
      <c r="H28" s="11"/>
      <c r="I28" s="11">
        <f t="shared" si="11"/>
        <v>786.42726116921563</v>
      </c>
      <c r="J28" s="10">
        <f t="shared" si="12"/>
        <v>28031.887782624737</v>
      </c>
      <c r="K28" s="11"/>
      <c r="L28" s="11">
        <f t="shared" si="13"/>
        <v>786.42726116921563</v>
      </c>
      <c r="M28" s="10">
        <f t="shared" si="14"/>
        <v>28031.887782624737</v>
      </c>
      <c r="N28" s="11"/>
      <c r="O28" s="11">
        <f t="shared" si="15"/>
        <v>786.42726116921563</v>
      </c>
      <c r="P28" s="10">
        <f t="shared" si="16"/>
        <v>28031.887782624737</v>
      </c>
      <c r="Q28" s="3"/>
      <c r="AC28">
        <f t="shared" si="5"/>
        <v>0.18206645425580337</v>
      </c>
      <c r="AD28">
        <f t="shared" si="6"/>
        <v>6.5001777466115458E-4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251.21725064797059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797</v>
      </c>
      <c r="D29" s="11"/>
      <c r="E29" s="11">
        <f t="shared" si="8"/>
        <v>786.42726116921563</v>
      </c>
      <c r="F29" s="10">
        <f t="shared" si="9"/>
        <v>111.78280638397572</v>
      </c>
      <c r="G29" s="11">
        <f t="shared" si="10"/>
        <v>474.26896551724138</v>
      </c>
      <c r="H29" s="11"/>
      <c r="I29" s="11">
        <f t="shared" si="11"/>
        <v>786.42726116921563</v>
      </c>
      <c r="J29" s="10">
        <f t="shared" si="12"/>
        <v>111.78280638397572</v>
      </c>
      <c r="K29" s="11"/>
      <c r="L29" s="11">
        <f t="shared" si="13"/>
        <v>786.42726116921563</v>
      </c>
      <c r="M29" s="10">
        <f t="shared" si="14"/>
        <v>111.78280638397572</v>
      </c>
      <c r="N29" s="11"/>
      <c r="O29" s="11">
        <f t="shared" si="15"/>
        <v>786.42726116921563</v>
      </c>
      <c r="P29" s="10">
        <f t="shared" si="16"/>
        <v>111.78280638397572</v>
      </c>
      <c r="Q29" s="3"/>
      <c r="AC29">
        <f t="shared" si="5"/>
        <v>0.23668639053254439</v>
      </c>
      <c r="AD29">
        <f t="shared" si="6"/>
        <v>2.5650741078347366E-6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187.76043994177206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704</v>
      </c>
      <c r="D30" s="11"/>
      <c r="E30" s="11">
        <f t="shared" si="8"/>
        <v>786.42726116921563</v>
      </c>
      <c r="F30" s="10">
        <f t="shared" si="9"/>
        <v>6794.2533838580821</v>
      </c>
      <c r="G30" s="11">
        <f t="shared" si="10"/>
        <v>474.26896551724138</v>
      </c>
      <c r="H30" s="11"/>
      <c r="I30" s="11">
        <f t="shared" si="11"/>
        <v>786.42726116921563</v>
      </c>
      <c r="J30" s="10">
        <f t="shared" si="12"/>
        <v>6794.2533838580821</v>
      </c>
      <c r="K30" s="11"/>
      <c r="L30" s="11">
        <f t="shared" si="13"/>
        <v>786.42726116921563</v>
      </c>
      <c r="M30" s="10">
        <f t="shared" si="14"/>
        <v>6794.2533838580821</v>
      </c>
      <c r="N30" s="11"/>
      <c r="O30" s="11">
        <f t="shared" si="15"/>
        <v>786.42726116921563</v>
      </c>
      <c r="P30" s="10">
        <f t="shared" si="16"/>
        <v>6794.2533838580821</v>
      </c>
      <c r="Q30" s="3"/>
      <c r="AC30">
        <f t="shared" si="5"/>
        <v>0.30769230769230771</v>
      </c>
      <c r="AD30">
        <f t="shared" si="6"/>
        <v>1.012218440735492E-8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136.25203458656918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574</v>
      </c>
      <c r="D31" s="11"/>
      <c r="E31" s="11">
        <f t="shared" si="8"/>
        <v>786.42726116921563</v>
      </c>
      <c r="F31" s="10">
        <f t="shared" si="9"/>
        <v>45125.341287854142</v>
      </c>
      <c r="G31" s="11">
        <f t="shared" si="10"/>
        <v>474.26896551724138</v>
      </c>
      <c r="H31" s="11"/>
      <c r="I31" s="11">
        <f t="shared" si="11"/>
        <v>786.42726116921563</v>
      </c>
      <c r="J31" s="10">
        <f t="shared" si="12"/>
        <v>45125.341287854142</v>
      </c>
      <c r="K31" s="11"/>
      <c r="L31" s="11">
        <f t="shared" si="13"/>
        <v>786.42726116921563</v>
      </c>
      <c r="M31" s="10">
        <f t="shared" si="14"/>
        <v>45125.341287854142</v>
      </c>
      <c r="N31" s="11"/>
      <c r="O31" s="11">
        <f t="shared" si="15"/>
        <v>786.42726116921563</v>
      </c>
      <c r="P31" s="10">
        <f t="shared" si="16"/>
        <v>45125.341287854142</v>
      </c>
      <c r="Q31" s="3"/>
      <c r="AC31">
        <f>$AC$2</f>
        <v>0.4</v>
      </c>
      <c r="AD31">
        <f t="shared" si="6"/>
        <v>3.9943725809712844E-11</v>
      </c>
      <c r="AE31" s="5"/>
      <c r="AF31" s="3"/>
      <c r="AG31" s="3"/>
      <c r="AH31" s="3"/>
      <c r="AI31" s="3"/>
      <c r="AJ31">
        <f>$AK$2</f>
        <v>1.2</v>
      </c>
      <c r="AK31">
        <f t="shared" si="7"/>
        <v>96.594045301843252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872</v>
      </c>
      <c r="D32" s="11"/>
      <c r="E32" s="11">
        <f t="shared" si="8"/>
        <v>786.42726116921563</v>
      </c>
      <c r="F32" s="10">
        <f t="shared" si="9"/>
        <v>7322.6936310016317</v>
      </c>
      <c r="G32" s="11">
        <f t="shared" si="10"/>
        <v>474.26896551724138</v>
      </c>
      <c r="H32" s="11"/>
      <c r="I32" s="11">
        <f t="shared" si="11"/>
        <v>786.42726116921563</v>
      </c>
      <c r="J32" s="10">
        <f t="shared" si="12"/>
        <v>7322.6936310016317</v>
      </c>
      <c r="K32" s="11"/>
      <c r="L32" s="11">
        <f t="shared" si="13"/>
        <v>786.42726116921563</v>
      </c>
      <c r="M32" s="10">
        <f t="shared" si="14"/>
        <v>7322.6936310016317</v>
      </c>
      <c r="N32" s="11"/>
      <c r="O32" s="11">
        <f t="shared" si="15"/>
        <v>786.42726116921563</v>
      </c>
      <c r="P32" s="10">
        <f t="shared" si="16"/>
        <v>7322.6936310016317</v>
      </c>
      <c r="Q32" s="3"/>
      <c r="AC32">
        <f>AC31*$AE$1</f>
        <v>0.52</v>
      </c>
      <c r="AD32">
        <f t="shared" si="6"/>
        <v>1.5762420119335489E-13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67.284501434724817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856</v>
      </c>
      <c r="D33" s="11"/>
      <c r="E33" s="11">
        <f t="shared" si="8"/>
        <v>786.42726116921563</v>
      </c>
      <c r="F33" s="10">
        <f t="shared" si="9"/>
        <v>4840.3659884165318</v>
      </c>
      <c r="G33" s="11">
        <f t="shared" si="10"/>
        <v>474.26896551724138</v>
      </c>
      <c r="H33" s="11"/>
      <c r="I33" s="11">
        <f t="shared" si="11"/>
        <v>786.42726116921563</v>
      </c>
      <c r="J33" s="10">
        <f t="shared" si="12"/>
        <v>4840.3659884165318</v>
      </c>
      <c r="K33" s="11"/>
      <c r="L33" s="11">
        <f t="shared" si="13"/>
        <v>786.42726116921563</v>
      </c>
      <c r="M33" s="10">
        <f t="shared" si="14"/>
        <v>4840.3659884165318</v>
      </c>
      <c r="N33" s="11"/>
      <c r="O33" s="11">
        <f t="shared" si="15"/>
        <v>786.42726116921563</v>
      </c>
      <c r="P33" s="10">
        <f t="shared" si="16"/>
        <v>4840.3659884165318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709</v>
      </c>
      <c r="D34" s="11"/>
      <c r="E34" s="11">
        <f t="shared" si="8"/>
        <v>786.42726116921563</v>
      </c>
      <c r="F34" s="10">
        <f t="shared" si="9"/>
        <v>5994.9807721659263</v>
      </c>
      <c r="G34" s="11">
        <f t="shared" si="10"/>
        <v>474.26896551724138</v>
      </c>
      <c r="H34" s="11"/>
      <c r="I34" s="11">
        <f t="shared" si="11"/>
        <v>786.42726116921563</v>
      </c>
      <c r="J34" s="10">
        <f t="shared" si="12"/>
        <v>5994.9807721659263</v>
      </c>
      <c r="K34" s="11"/>
      <c r="L34" s="11">
        <f t="shared" si="13"/>
        <v>786.42726116921563</v>
      </c>
      <c r="M34" s="10">
        <f t="shared" si="14"/>
        <v>5994.9807721659263</v>
      </c>
      <c r="N34" s="11"/>
      <c r="O34" s="11">
        <f t="shared" si="15"/>
        <v>786.42726116921563</v>
      </c>
      <c r="P34" s="10">
        <f t="shared" si="16"/>
        <v>5994.9807721659263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836</v>
      </c>
      <c r="D35" s="11"/>
      <c r="E35" s="11">
        <f t="shared" si="8"/>
        <v>786.42726116921563</v>
      </c>
      <c r="F35" s="10">
        <f t="shared" si="9"/>
        <v>2457.4564351851568</v>
      </c>
      <c r="G35" s="11">
        <f t="shared" si="10"/>
        <v>474.26896551724138</v>
      </c>
      <c r="H35" s="11"/>
      <c r="I35" s="11">
        <f t="shared" si="11"/>
        <v>786.42726116921563</v>
      </c>
      <c r="J35" s="10">
        <f t="shared" si="12"/>
        <v>2457.4564351851568</v>
      </c>
      <c r="K35" s="11"/>
      <c r="L35" s="11">
        <f t="shared" si="13"/>
        <v>786.42726116921563</v>
      </c>
      <c r="M35" s="10">
        <f t="shared" si="14"/>
        <v>2457.4564351851568</v>
      </c>
      <c r="N35" s="11"/>
      <c r="O35" s="11">
        <f t="shared" si="15"/>
        <v>786.42726116921563</v>
      </c>
      <c r="P35" s="10">
        <f t="shared" si="16"/>
        <v>2457.4564351851568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747</v>
      </c>
      <c r="D36" s="11"/>
      <c r="E36" s="11">
        <f t="shared" si="8"/>
        <v>786.42726116921563</v>
      </c>
      <c r="F36" s="10">
        <f t="shared" si="9"/>
        <v>1554.5089233055382</v>
      </c>
      <c r="G36" s="11">
        <f t="shared" si="10"/>
        <v>474.26896551724138</v>
      </c>
      <c r="H36" s="11"/>
      <c r="I36" s="11">
        <f t="shared" si="11"/>
        <v>786.42726116921563</v>
      </c>
      <c r="J36" s="10">
        <f t="shared" si="12"/>
        <v>1554.5089233055382</v>
      </c>
      <c r="K36" s="11"/>
      <c r="L36" s="11">
        <f t="shared" si="13"/>
        <v>786.42726116921563</v>
      </c>
      <c r="M36" s="10">
        <f t="shared" si="14"/>
        <v>1554.5089233055382</v>
      </c>
      <c r="N36" s="11"/>
      <c r="O36" s="11">
        <f t="shared" si="15"/>
        <v>786.42726116921563</v>
      </c>
      <c r="P36" s="10">
        <f t="shared" si="16"/>
        <v>1554.5089233055382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868</v>
      </c>
      <c r="D37" s="11"/>
      <c r="E37" s="11">
        <f t="shared" si="8"/>
        <v>786.42726116921563</v>
      </c>
      <c r="F37" s="10">
        <f t="shared" si="9"/>
        <v>6654.1117203553567</v>
      </c>
      <c r="G37" s="11">
        <f t="shared" si="10"/>
        <v>474.26896551724138</v>
      </c>
      <c r="H37" s="11"/>
      <c r="I37" s="11">
        <f t="shared" si="11"/>
        <v>786.42726116921563</v>
      </c>
      <c r="J37" s="10">
        <f t="shared" si="12"/>
        <v>6654.1117203553567</v>
      </c>
      <c r="K37" s="11"/>
      <c r="L37" s="11">
        <f t="shared" si="13"/>
        <v>786.42726116921563</v>
      </c>
      <c r="M37" s="10">
        <f t="shared" si="14"/>
        <v>6654.1117203553567</v>
      </c>
      <c r="N37" s="11"/>
      <c r="O37" s="11">
        <f t="shared" si="15"/>
        <v>786.42726116921563</v>
      </c>
      <c r="P37" s="10">
        <f t="shared" si="16"/>
        <v>6654.1117203553567</v>
      </c>
      <c r="Q37" s="3"/>
      <c r="AC37">
        <v>0</v>
      </c>
      <c r="AD37">
        <f t="shared" ref="AD37:AD49" si="17">$L$2/(1+(AC37/$L$5)^$L$3)</f>
        <v>786.42726116921563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803</v>
      </c>
      <c r="D38" s="11"/>
      <c r="E38" s="11">
        <f t="shared" si="8"/>
        <v>786.42726116921563</v>
      </c>
      <c r="F38" s="10">
        <f t="shared" si="9"/>
        <v>274.65567235338824</v>
      </c>
      <c r="G38" s="11">
        <f t="shared" si="10"/>
        <v>474.26896551724138</v>
      </c>
      <c r="H38" s="11"/>
      <c r="I38" s="11">
        <f t="shared" si="11"/>
        <v>786.42726116921563</v>
      </c>
      <c r="J38" s="10">
        <f t="shared" si="12"/>
        <v>274.65567235338824</v>
      </c>
      <c r="K38" s="11"/>
      <c r="L38" s="11">
        <f t="shared" si="13"/>
        <v>786.42726116921563</v>
      </c>
      <c r="M38" s="10">
        <f t="shared" si="14"/>
        <v>274.65567235338824</v>
      </c>
      <c r="N38" s="11"/>
      <c r="O38" s="11">
        <f t="shared" si="15"/>
        <v>786.42726116921563</v>
      </c>
      <c r="P38" s="10">
        <f t="shared" si="16"/>
        <v>274.65567235338824</v>
      </c>
      <c r="Q38" s="3"/>
      <c r="AC38">
        <f t="shared" ref="AC38:AC46" si="18">AC39/$AE$1</f>
        <v>2.9015260114562277E-2</v>
      </c>
      <c r="AD38">
        <f t="shared" si="17"/>
        <v>786.42726115503774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786.42726116921563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757</v>
      </c>
      <c r="D39" s="11"/>
      <c r="E39" s="11">
        <f t="shared" si="8"/>
        <v>786.42726116921563</v>
      </c>
      <c r="F39" s="10">
        <f t="shared" si="9"/>
        <v>865.96369992122584</v>
      </c>
      <c r="G39" s="11">
        <f t="shared" si="10"/>
        <v>474.26896551724138</v>
      </c>
      <c r="H39" s="11"/>
      <c r="I39" s="11">
        <f t="shared" si="11"/>
        <v>786.42726116921563</v>
      </c>
      <c r="J39" s="10">
        <f t="shared" si="12"/>
        <v>865.96369992122584</v>
      </c>
      <c r="K39" s="11"/>
      <c r="L39" s="11">
        <f t="shared" si="13"/>
        <v>786.42726116921563</v>
      </c>
      <c r="M39" s="10">
        <f t="shared" si="14"/>
        <v>865.96369992122584</v>
      </c>
      <c r="N39" s="11"/>
      <c r="O39" s="11">
        <f t="shared" si="15"/>
        <v>786.42726116921563</v>
      </c>
      <c r="P39" s="10">
        <f t="shared" si="16"/>
        <v>865.96369992122584</v>
      </c>
      <c r="Q39" s="3"/>
      <c r="AC39">
        <f t="shared" si="18"/>
        <v>3.7719838148930963E-2</v>
      </c>
      <c r="AD39">
        <f t="shared" si="17"/>
        <v>786.42725757637891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698.00004772099487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886</v>
      </c>
      <c r="D40" s="11"/>
      <c r="E40" s="11">
        <f t="shared" si="8"/>
        <v>786.42726116921563</v>
      </c>
      <c r="F40" s="10">
        <f t="shared" si="9"/>
        <v>9914.7303182635951</v>
      </c>
      <c r="G40" s="11">
        <f t="shared" si="10"/>
        <v>474.26896551724138</v>
      </c>
      <c r="H40" s="11"/>
      <c r="I40" s="11">
        <f t="shared" si="11"/>
        <v>786.42726116921563</v>
      </c>
      <c r="J40" s="10">
        <f t="shared" si="12"/>
        <v>9914.7303182635951</v>
      </c>
      <c r="K40" s="11"/>
      <c r="L40" s="11">
        <f t="shared" si="13"/>
        <v>786.42726116921563</v>
      </c>
      <c r="M40" s="10">
        <f t="shared" si="14"/>
        <v>9914.7303182635951</v>
      </c>
      <c r="N40" s="11"/>
      <c r="O40" s="11">
        <f t="shared" si="15"/>
        <v>786.42726116921563</v>
      </c>
      <c r="P40" s="10">
        <f t="shared" si="16"/>
        <v>9914.7303182635951</v>
      </c>
      <c r="Q40" s="3" t="s">
        <v>33</v>
      </c>
      <c r="AC40">
        <f t="shared" si="18"/>
        <v>4.9035789593610254E-2</v>
      </c>
      <c r="AD40">
        <f t="shared" si="17"/>
        <v>786.42635070546567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661.08582697575753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694</v>
      </c>
      <c r="D41" s="11"/>
      <c r="E41" s="11">
        <f t="shared" si="8"/>
        <v>786.42726116921563</v>
      </c>
      <c r="F41" s="10">
        <f t="shared" si="9"/>
        <v>8542.7986072423955</v>
      </c>
      <c r="G41" s="11">
        <f t="shared" si="10"/>
        <v>474.26896551724138</v>
      </c>
      <c r="H41" s="11"/>
      <c r="I41" s="11">
        <f t="shared" si="11"/>
        <v>786.42726116921563</v>
      </c>
      <c r="J41" s="10">
        <f t="shared" si="12"/>
        <v>8542.7986072423955</v>
      </c>
      <c r="K41" s="11"/>
      <c r="L41" s="11">
        <f t="shared" si="13"/>
        <v>786.42726116921563</v>
      </c>
      <c r="M41" s="10">
        <f t="shared" si="14"/>
        <v>8542.7986072423955</v>
      </c>
      <c r="N41" s="11"/>
      <c r="O41" s="11">
        <f t="shared" si="15"/>
        <v>786.42726116921563</v>
      </c>
      <c r="P41" s="10">
        <f t="shared" si="16"/>
        <v>8542.7986072423955</v>
      </c>
      <c r="Q41" s="3"/>
      <c r="AC41">
        <f t="shared" si="18"/>
        <v>6.3746526471693335E-2</v>
      </c>
      <c r="AD41">
        <f t="shared" si="17"/>
        <v>786.19660693021717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612.59930025016502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668</v>
      </c>
      <c r="D42" s="11"/>
      <c r="E42" s="11">
        <f t="shared" si="8"/>
        <v>786.42726116921563</v>
      </c>
      <c r="F42" s="10">
        <f t="shared" si="9"/>
        <v>14025.016188041607</v>
      </c>
      <c r="G42" s="11">
        <f t="shared" si="10"/>
        <v>474.26896551724138</v>
      </c>
      <c r="H42" s="11"/>
      <c r="I42" s="11">
        <f t="shared" si="11"/>
        <v>786.42726116921563</v>
      </c>
      <c r="J42" s="10">
        <f t="shared" si="12"/>
        <v>14025.016188041607</v>
      </c>
      <c r="K42" s="11"/>
      <c r="L42" s="11">
        <f t="shared" si="13"/>
        <v>786.42726116921563</v>
      </c>
      <c r="M42" s="10">
        <f t="shared" si="14"/>
        <v>14025.016188041607</v>
      </c>
      <c r="N42" s="11"/>
      <c r="O42" s="11">
        <f t="shared" si="15"/>
        <v>786.42726116921563</v>
      </c>
      <c r="P42" s="10">
        <f t="shared" si="16"/>
        <v>14025.016188041607</v>
      </c>
      <c r="Q42" s="3"/>
      <c r="AC42">
        <f t="shared" si="18"/>
        <v>8.2870484413201342E-2</v>
      </c>
      <c r="AD42">
        <f t="shared" si="17"/>
        <v>732.00576818801733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552.00741488280903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989</v>
      </c>
      <c r="D43" s="11"/>
      <c r="E43" s="11">
        <f t="shared" si="8"/>
        <v>786.42726116921563</v>
      </c>
      <c r="F43" s="10">
        <f t="shared" si="9"/>
        <v>41035.714517405177</v>
      </c>
      <c r="G43" s="11">
        <f t="shared" si="10"/>
        <v>474.26896551724138</v>
      </c>
      <c r="H43" s="11"/>
      <c r="I43" s="11">
        <f t="shared" si="11"/>
        <v>786.42726116921563</v>
      </c>
      <c r="J43" s="10">
        <f t="shared" si="12"/>
        <v>41035.714517405177</v>
      </c>
      <c r="K43" s="11"/>
      <c r="L43" s="11">
        <f t="shared" si="13"/>
        <v>786.42726116921563</v>
      </c>
      <c r="M43" s="10">
        <f t="shared" si="14"/>
        <v>41035.714517405177</v>
      </c>
      <c r="N43" s="11"/>
      <c r="O43" s="11">
        <f t="shared" si="15"/>
        <v>786.42726116921563</v>
      </c>
      <c r="P43" s="10">
        <f t="shared" si="16"/>
        <v>41035.714517405177</v>
      </c>
      <c r="Q43" s="3"/>
      <c r="AC43">
        <f t="shared" si="18"/>
        <v>0.10773162973716174</v>
      </c>
      <c r="AD43">
        <f t="shared" si="17"/>
        <v>39.638408132236137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480.83090772813279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592</v>
      </c>
      <c r="D44" s="11"/>
      <c r="E44" s="11">
        <f t="shared" si="8"/>
        <v>786.42726116921563</v>
      </c>
      <c r="F44" s="10">
        <f t="shared" ref="F44" si="21">($C44-E44)^2</f>
        <v>37801.959885762386</v>
      </c>
      <c r="G44" s="11">
        <f t="shared" si="10"/>
        <v>474.26896551724138</v>
      </c>
      <c r="H44" s="11"/>
      <c r="I44" s="11">
        <f t="shared" ref="I44" si="22">CA_SA(A44,B44,$I$2,$I$3,$I$4,$I$5,$I$6,$I$7)</f>
        <v>786.42726116921563</v>
      </c>
      <c r="J44" s="10">
        <f t="shared" ref="J44" si="23">($C44-I44)^2</f>
        <v>37801.959885762386</v>
      </c>
      <c r="K44" s="11"/>
      <c r="L44" s="11">
        <f t="shared" ref="L44" si="24">CA_DR(A44,B44,$L$2,$L$3,$L$4,$L$5,$L$6,$L$7,$L$8)</f>
        <v>786.42726116921563</v>
      </c>
      <c r="M44" s="10">
        <f t="shared" ref="M44" si="25">($C44-L44)^2</f>
        <v>37801.959885762386</v>
      </c>
      <c r="N44" s="11"/>
      <c r="O44" s="11">
        <f t="shared" ref="O44" si="26">CA_DL(A44,B44,$O$2,$O$3,$O$4,$O$5,$O$6,$O$7,$O$8)</f>
        <v>786.42726116921563</v>
      </c>
      <c r="P44" s="10">
        <f t="shared" ref="P44" si="27">($C44-O44)^2</f>
        <v>37801.959885762386</v>
      </c>
      <c r="Q44" s="3"/>
      <c r="AC44">
        <f t="shared" si="18"/>
        <v>0.14005111865831027</v>
      </c>
      <c r="AD44">
        <f t="shared" si="17"/>
        <v>0.16468737553600313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403.0524012439954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0.18206645425580337</v>
      </c>
      <c r="AD45">
        <f t="shared" si="17"/>
        <v>6.5001777466115458E-4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324.49580817155652</v>
      </c>
      <c r="AL45" s="3"/>
      <c r="AM45" s="3"/>
      <c r="AN45" s="3"/>
      <c r="AO45" s="3"/>
      <c r="AP45" s="3"/>
      <c r="AQ45" s="3"/>
    </row>
    <row r="46" spans="1:43" x14ac:dyDescent="0.25">
      <c r="A46" s="12">
        <v>2.5000000000000001E-2</v>
      </c>
      <c r="B46" s="12">
        <v>0</v>
      </c>
      <c r="C46" s="12">
        <v>861</v>
      </c>
      <c r="D46" s="13"/>
      <c r="E46" s="13">
        <f t="shared" ref="E46:E70" si="28">CA(A46,B46,$E$2,$E$3,$E$4,$E$5,$E$6)</f>
        <v>786.42726116860342</v>
      </c>
      <c r="F46" s="13">
        <f>($C46-E46)^2</f>
        <v>5561.0933768156829</v>
      </c>
      <c r="G46" s="11">
        <f>$G$25</f>
        <v>474.26896551724138</v>
      </c>
      <c r="H46" s="13"/>
      <c r="I46" s="13">
        <f>CA_SA(A46,B46,$I$2,$I$3,$I$4,$I$5,$I$6,$I$7)</f>
        <v>786.42726116860342</v>
      </c>
      <c r="J46" s="13">
        <f>($C46-I46)^2</f>
        <v>5561.0933768156829</v>
      </c>
      <c r="K46" s="13"/>
      <c r="L46" s="13">
        <f>CA_DR(A46,B46,$L$2,$L$3,$L$4,$L$5,$L$6,$L$7,$L$8)</f>
        <v>786.42726116860342</v>
      </c>
      <c r="M46" s="13">
        <f>($C46-L46)^2</f>
        <v>5561.0933768156829</v>
      </c>
      <c r="N46" s="13"/>
      <c r="O46" s="13">
        <f>CA_DL(A46,B46,$O$2,$O$3,$O$4,$O$5,$O$6,$O$7,$O$8)</f>
        <v>786.42726116860342</v>
      </c>
      <c r="P46" s="13">
        <f>($C46-O46)^2</f>
        <v>5561.0933768156829</v>
      </c>
      <c r="Q46" s="3"/>
      <c r="AC46">
        <f t="shared" si="18"/>
        <v>0.23668639053254439</v>
      </c>
      <c r="AD46">
        <f t="shared" si="17"/>
        <v>2.5650741078347366E-6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251.21725064797059</v>
      </c>
      <c r="AL46" s="3"/>
      <c r="AM46" s="3"/>
      <c r="AN46" s="3"/>
      <c r="AO46" s="3"/>
      <c r="AP46" s="3"/>
      <c r="AQ46" s="3"/>
    </row>
    <row r="47" spans="1:43" x14ac:dyDescent="0.25">
      <c r="A47" s="12">
        <v>2.5000000000000001E-2</v>
      </c>
      <c r="B47" s="12">
        <v>0</v>
      </c>
      <c r="C47" s="12">
        <v>884</v>
      </c>
      <c r="D47" s="13"/>
      <c r="E47" s="13">
        <f t="shared" si="28"/>
        <v>786.42726116860342</v>
      </c>
      <c r="F47" s="13">
        <f t="shared" ref="F47:F70" si="29">($C47-E47)^2</f>
        <v>9520.4393630599261</v>
      </c>
      <c r="G47" s="11">
        <f t="shared" ref="G47:G70" si="30">$G$25</f>
        <v>474.26896551724138</v>
      </c>
      <c r="H47" s="13"/>
      <c r="I47" s="13">
        <f t="shared" ref="I47:I70" si="31">CA_SA(A47,B47,$I$2,$I$3,$I$4,$I$5,$I$6,$I$7)</f>
        <v>786.42726116860342</v>
      </c>
      <c r="J47" s="13">
        <f t="shared" ref="J47:J70" si="32">($C47-I47)^2</f>
        <v>9520.4393630599261</v>
      </c>
      <c r="K47" s="13"/>
      <c r="L47" s="13">
        <f t="shared" ref="L47:L70" si="33">CA_DR(A47,B47,$L$2,$L$3,$L$4,$L$5,$L$6,$L$7,$L$8)</f>
        <v>786.42726116860342</v>
      </c>
      <c r="M47" s="13">
        <f t="shared" ref="M47:M70" si="34">($C47-L47)^2</f>
        <v>9520.4393630599261</v>
      </c>
      <c r="N47" s="13"/>
      <c r="O47" s="13">
        <f t="shared" ref="O47:O70" si="35">CA_DL(A47,B47,$O$2,$O$3,$O$4,$O$5,$O$6,$O$7,$O$8)</f>
        <v>786.42726116860342</v>
      </c>
      <c r="P47" s="13">
        <f t="shared" ref="P47:P70" si="36">($C47-O47)^2</f>
        <v>9520.4393630599261</v>
      </c>
      <c r="Q47" s="3"/>
      <c r="AC47">
        <f>AC48/$AE$1</f>
        <v>0.30769230769230771</v>
      </c>
      <c r="AD47">
        <f t="shared" si="17"/>
        <v>1.012218440735492E-8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187.76043994177206</v>
      </c>
      <c r="AL47" s="3"/>
      <c r="AM47" s="3"/>
      <c r="AN47" s="3"/>
      <c r="AO47" s="3"/>
      <c r="AP47" s="3"/>
      <c r="AQ47" s="3"/>
    </row>
    <row r="48" spans="1:43" x14ac:dyDescent="0.25">
      <c r="A48" s="12">
        <v>2.5000000000000001E-2</v>
      </c>
      <c r="B48" s="12">
        <v>0</v>
      </c>
      <c r="C48" s="12">
        <v>763</v>
      </c>
      <c r="D48" s="13"/>
      <c r="E48" s="13">
        <f t="shared" si="28"/>
        <v>786.42726116860342</v>
      </c>
      <c r="F48" s="13">
        <f t="shared" si="29"/>
        <v>548.83656586195377</v>
      </c>
      <c r="G48" s="11">
        <f t="shared" si="30"/>
        <v>474.26896551724138</v>
      </c>
      <c r="H48" s="13"/>
      <c r="I48" s="13">
        <f t="shared" si="31"/>
        <v>786.42726116860342</v>
      </c>
      <c r="J48" s="13">
        <f t="shared" si="32"/>
        <v>548.83656586195377</v>
      </c>
      <c r="K48" s="13"/>
      <c r="L48" s="13">
        <f t="shared" si="33"/>
        <v>786.42726116860342</v>
      </c>
      <c r="M48" s="13">
        <f t="shared" si="34"/>
        <v>548.83656586195377</v>
      </c>
      <c r="N48" s="13"/>
      <c r="O48" s="13">
        <f t="shared" si="35"/>
        <v>786.42726116860342</v>
      </c>
      <c r="P48" s="13">
        <f t="shared" si="36"/>
        <v>548.83656586195377</v>
      </c>
      <c r="Q48" s="3"/>
      <c r="AC48">
        <f>$AC$2</f>
        <v>0.4</v>
      </c>
      <c r="AD48">
        <f t="shared" si="17"/>
        <v>3.9943725809712844E-11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136.25203458656918</v>
      </c>
      <c r="AL48" s="3"/>
      <c r="AM48" s="3"/>
      <c r="AN48" s="3"/>
      <c r="AO48" s="3"/>
      <c r="AP48" s="3"/>
      <c r="AQ48" s="3"/>
    </row>
    <row r="49" spans="1:43" x14ac:dyDescent="0.25">
      <c r="A49" s="12">
        <v>2.5000000000000001E-2</v>
      </c>
      <c r="B49" s="12">
        <v>0</v>
      </c>
      <c r="C49" s="12">
        <v>822</v>
      </c>
      <c r="D49" s="13"/>
      <c r="E49" s="13">
        <f t="shared" si="28"/>
        <v>786.42726116860342</v>
      </c>
      <c r="F49" s="13">
        <f t="shared" si="29"/>
        <v>1265.41974796675</v>
      </c>
      <c r="G49" s="11">
        <f t="shared" si="30"/>
        <v>474.26896551724138</v>
      </c>
      <c r="H49" s="13"/>
      <c r="I49" s="13">
        <f t="shared" si="31"/>
        <v>786.42726116860342</v>
      </c>
      <c r="J49" s="13">
        <f t="shared" si="32"/>
        <v>1265.41974796675</v>
      </c>
      <c r="K49" s="13"/>
      <c r="L49" s="13">
        <f t="shared" si="33"/>
        <v>786.42726116860342</v>
      </c>
      <c r="M49" s="13">
        <f t="shared" si="34"/>
        <v>1265.41974796675</v>
      </c>
      <c r="N49" s="13"/>
      <c r="O49" s="13">
        <f t="shared" si="35"/>
        <v>786.42726116860342</v>
      </c>
      <c r="P49" s="13">
        <f t="shared" si="36"/>
        <v>1265.41974796675</v>
      </c>
      <c r="Q49" s="3"/>
      <c r="AC49" s="5">
        <f>AC48*$AE$1</f>
        <v>0.52</v>
      </c>
      <c r="AD49" s="5">
        <f t="shared" si="17"/>
        <v>1.5762420119335489E-13</v>
      </c>
      <c r="AE49" s="5"/>
      <c r="AF49" s="3"/>
      <c r="AG49" s="3"/>
      <c r="AH49" s="3"/>
      <c r="AI49" s="3"/>
      <c r="AJ49">
        <f>$AK$2</f>
        <v>1.2</v>
      </c>
      <c r="AK49">
        <f t="shared" si="19"/>
        <v>96.594045301843252</v>
      </c>
      <c r="AL49" s="3"/>
      <c r="AM49" s="3"/>
      <c r="AN49" s="3"/>
      <c r="AO49" s="3"/>
      <c r="AP49" s="3"/>
      <c r="AQ49" s="3"/>
    </row>
    <row r="50" spans="1:43" x14ac:dyDescent="0.25">
      <c r="A50" s="12">
        <v>2.5000000000000001E-2</v>
      </c>
      <c r="B50" s="12">
        <v>0</v>
      </c>
      <c r="C50" s="12">
        <v>1051</v>
      </c>
      <c r="D50" s="13"/>
      <c r="E50" s="13">
        <f t="shared" si="28"/>
        <v>786.42726116860342</v>
      </c>
      <c r="F50" s="13">
        <f t="shared" si="29"/>
        <v>69998.73413274638</v>
      </c>
      <c r="G50" s="11">
        <f t="shared" si="30"/>
        <v>474.26896551724138</v>
      </c>
      <c r="H50" s="13"/>
      <c r="I50" s="13">
        <f t="shared" si="31"/>
        <v>786.42726116860342</v>
      </c>
      <c r="J50" s="13">
        <f t="shared" si="32"/>
        <v>69998.73413274638</v>
      </c>
      <c r="K50" s="13"/>
      <c r="L50" s="13">
        <f t="shared" si="33"/>
        <v>786.42726116860342</v>
      </c>
      <c r="M50" s="13">
        <f t="shared" si="34"/>
        <v>69998.73413274638</v>
      </c>
      <c r="N50" s="13"/>
      <c r="O50" s="13">
        <f t="shared" si="35"/>
        <v>786.42726116860342</v>
      </c>
      <c r="P50" s="13">
        <f t="shared" si="36"/>
        <v>69998.73413274638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67.284501434724817</v>
      </c>
      <c r="AL50" s="3"/>
      <c r="AM50" s="3"/>
      <c r="AN50" s="3"/>
      <c r="AO50" s="3"/>
      <c r="AP50" s="3"/>
      <c r="AQ50" s="3"/>
    </row>
    <row r="51" spans="1:43" x14ac:dyDescent="0.25">
      <c r="A51" s="12">
        <v>0.05</v>
      </c>
      <c r="B51" s="12">
        <v>0</v>
      </c>
      <c r="C51" s="13">
        <v>937</v>
      </c>
      <c r="D51" s="13"/>
      <c r="E51" s="13">
        <f t="shared" si="28"/>
        <v>786.4258881601213</v>
      </c>
      <c r="F51" s="13">
        <f t="shared" si="29"/>
        <v>22672.563156368298</v>
      </c>
      <c r="G51" s="11">
        <f t="shared" si="30"/>
        <v>474.26896551724138</v>
      </c>
      <c r="H51" s="13"/>
      <c r="I51" s="13">
        <f t="shared" si="31"/>
        <v>786.4258881601213</v>
      </c>
      <c r="J51" s="13">
        <f t="shared" si="32"/>
        <v>22672.563156368298</v>
      </c>
      <c r="K51" s="13"/>
      <c r="L51" s="13">
        <f t="shared" si="33"/>
        <v>786.4258881601213</v>
      </c>
      <c r="M51" s="13">
        <f t="shared" si="34"/>
        <v>22672.563156368298</v>
      </c>
      <c r="N51" s="13"/>
      <c r="O51" s="13">
        <f t="shared" si="35"/>
        <v>786.4258881601213</v>
      </c>
      <c r="P51" s="13">
        <f t="shared" si="36"/>
        <v>22672.563156368298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0.05</v>
      </c>
      <c r="B52" s="12">
        <v>0</v>
      </c>
      <c r="C52" s="13">
        <v>821</v>
      </c>
      <c r="D52" s="13"/>
      <c r="E52" s="13">
        <f t="shared" si="28"/>
        <v>786.4258881601213</v>
      </c>
      <c r="F52" s="13">
        <f t="shared" si="29"/>
        <v>1195.3692095164404</v>
      </c>
      <c r="G52" s="11">
        <f t="shared" si="30"/>
        <v>474.26896551724138</v>
      </c>
      <c r="H52" s="13"/>
      <c r="I52" s="13">
        <f t="shared" si="31"/>
        <v>786.4258881601213</v>
      </c>
      <c r="J52" s="13">
        <f t="shared" si="32"/>
        <v>1195.3692095164404</v>
      </c>
      <c r="K52" s="13"/>
      <c r="L52" s="13">
        <f t="shared" si="33"/>
        <v>786.4258881601213</v>
      </c>
      <c r="M52" s="13">
        <f t="shared" si="34"/>
        <v>1195.3692095164404</v>
      </c>
      <c r="N52" s="13"/>
      <c r="O52" s="13">
        <f t="shared" si="35"/>
        <v>786.4258881601213</v>
      </c>
      <c r="P52" s="13">
        <f t="shared" si="36"/>
        <v>1195.3692095164404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0.05</v>
      </c>
      <c r="B53" s="12">
        <v>0</v>
      </c>
      <c r="C53" s="13">
        <v>971</v>
      </c>
      <c r="D53" s="13"/>
      <c r="E53" s="13">
        <f t="shared" si="28"/>
        <v>786.4258881601213</v>
      </c>
      <c r="F53" s="13">
        <f t="shared" si="29"/>
        <v>34067.602761480048</v>
      </c>
      <c r="G53" s="11">
        <f t="shared" si="30"/>
        <v>474.26896551724138</v>
      </c>
      <c r="H53" s="13"/>
      <c r="I53" s="13">
        <f t="shared" si="31"/>
        <v>786.4258881601213</v>
      </c>
      <c r="J53" s="13">
        <f t="shared" si="32"/>
        <v>34067.602761480048</v>
      </c>
      <c r="K53" s="13"/>
      <c r="L53" s="13">
        <f t="shared" si="33"/>
        <v>786.4258881601213</v>
      </c>
      <c r="M53" s="13">
        <f t="shared" si="34"/>
        <v>34067.602761480048</v>
      </c>
      <c r="N53" s="13"/>
      <c r="O53" s="13">
        <f t="shared" si="35"/>
        <v>786.4258881601213</v>
      </c>
      <c r="P53" s="13">
        <f t="shared" si="36"/>
        <v>34067.602761480048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0.05</v>
      </c>
      <c r="B54" s="12">
        <v>0</v>
      </c>
      <c r="C54" s="13">
        <v>861</v>
      </c>
      <c r="D54" s="13"/>
      <c r="E54" s="13">
        <f t="shared" si="28"/>
        <v>786.4258881601213</v>
      </c>
      <c r="F54" s="13">
        <f t="shared" si="29"/>
        <v>5561.2981567067363</v>
      </c>
      <c r="G54" s="11">
        <f t="shared" si="30"/>
        <v>474.26896551724138</v>
      </c>
      <c r="H54" s="13"/>
      <c r="I54" s="13">
        <f t="shared" si="31"/>
        <v>786.4258881601213</v>
      </c>
      <c r="J54" s="13">
        <f t="shared" si="32"/>
        <v>5561.2981567067363</v>
      </c>
      <c r="K54" s="13"/>
      <c r="L54" s="13">
        <f t="shared" si="33"/>
        <v>786.4258881601213</v>
      </c>
      <c r="M54" s="13">
        <f t="shared" si="34"/>
        <v>5561.2981567067363</v>
      </c>
      <c r="N54" s="13"/>
      <c r="O54" s="13">
        <f t="shared" si="35"/>
        <v>786.4258881601213</v>
      </c>
      <c r="P54" s="13">
        <f t="shared" si="36"/>
        <v>5561.2981567067363</v>
      </c>
      <c r="Q54" s="3"/>
      <c r="AC54">
        <v>0</v>
      </c>
      <c r="AD54">
        <f>$O$2/(1+(AC54/$O$5)^$O$3)</f>
        <v>786.42726116921563</v>
      </c>
      <c r="AE54" s="5"/>
      <c r="AF54" s="3"/>
      <c r="AG54" s="3"/>
      <c r="AH54" s="3"/>
      <c r="AI54" s="3"/>
      <c r="AJ54">
        <v>0</v>
      </c>
      <c r="AK54">
        <f t="shared" ref="AK54:AK66" si="37">$O$2/(1+(AJ54/$O$6)^$O$4)</f>
        <v>786.42726116921563</v>
      </c>
      <c r="AL54" s="3"/>
      <c r="AM54" s="3"/>
      <c r="AN54" s="3"/>
      <c r="AO54" s="3"/>
      <c r="AP54" s="3"/>
      <c r="AQ54" s="3"/>
    </row>
    <row r="55" spans="1:43" x14ac:dyDescent="0.25">
      <c r="A55" s="12">
        <v>0.05</v>
      </c>
      <c r="B55" s="12">
        <v>0</v>
      </c>
      <c r="C55" s="13">
        <v>837</v>
      </c>
      <c r="D55" s="13"/>
      <c r="E55" s="13">
        <f t="shared" si="28"/>
        <v>786.4258881601213</v>
      </c>
      <c r="F55" s="13">
        <f t="shared" si="29"/>
        <v>2557.7407883925584</v>
      </c>
      <c r="G55" s="11">
        <f t="shared" si="30"/>
        <v>474.26896551724138</v>
      </c>
      <c r="H55" s="13"/>
      <c r="I55" s="13">
        <f t="shared" si="31"/>
        <v>786.4258881601213</v>
      </c>
      <c r="J55" s="13">
        <f t="shared" si="32"/>
        <v>2557.7407883925584</v>
      </c>
      <c r="K55" s="13"/>
      <c r="L55" s="13">
        <f t="shared" si="33"/>
        <v>786.4258881601213</v>
      </c>
      <c r="M55" s="13">
        <f t="shared" si="34"/>
        <v>2557.7407883925584</v>
      </c>
      <c r="N55" s="13"/>
      <c r="O55" s="13">
        <f t="shared" si="35"/>
        <v>786.4258881601213</v>
      </c>
      <c r="P55" s="13">
        <f t="shared" si="36"/>
        <v>2557.7407883925584</v>
      </c>
      <c r="Q55" s="3"/>
      <c r="AC55">
        <f t="shared" ref="AC55:AC63" si="38">AC56/$AE$1</f>
        <v>2.9015260114562277E-2</v>
      </c>
      <c r="AD55">
        <f t="shared" ref="AD55:AD66" si="39">$O$2/(1+(AC55/$O$5)^$O$3)</f>
        <v>786.42726115503774</v>
      </c>
      <c r="AE55" s="5"/>
      <c r="AF55" s="3"/>
      <c r="AG55" s="3"/>
      <c r="AH55" s="3"/>
      <c r="AI55" s="3"/>
      <c r="AJ55">
        <f t="shared" ref="AJ55:AJ63" si="40">AJ56/$AN$1</f>
        <v>8.7045780343686832E-2</v>
      </c>
      <c r="AK55">
        <f t="shared" si="37"/>
        <v>698.00004772099487</v>
      </c>
      <c r="AL55" s="3"/>
      <c r="AM55" s="3"/>
      <c r="AN55" s="3"/>
      <c r="AO55" s="3"/>
      <c r="AP55" s="3"/>
      <c r="AQ55" s="3"/>
    </row>
    <row r="56" spans="1:43" x14ac:dyDescent="0.25">
      <c r="A56" s="12">
        <v>0.1</v>
      </c>
      <c r="B56" s="12">
        <v>0</v>
      </c>
      <c r="C56" s="13">
        <v>169</v>
      </c>
      <c r="D56" s="13"/>
      <c r="E56" s="13">
        <f t="shared" si="28"/>
        <v>160.00105522801994</v>
      </c>
      <c r="F56" s="13">
        <f t="shared" si="29"/>
        <v>80.981007009147319</v>
      </c>
      <c r="G56" s="11">
        <f t="shared" si="30"/>
        <v>474.26896551724138</v>
      </c>
      <c r="H56" s="13"/>
      <c r="I56" s="13">
        <f t="shared" si="31"/>
        <v>160.00105522801994</v>
      </c>
      <c r="J56" s="13">
        <f t="shared" si="32"/>
        <v>80.981007009147319</v>
      </c>
      <c r="K56" s="13"/>
      <c r="L56" s="13">
        <f t="shared" si="33"/>
        <v>160.00105522801994</v>
      </c>
      <c r="M56" s="13">
        <f t="shared" si="34"/>
        <v>80.981007009147319</v>
      </c>
      <c r="N56" s="13"/>
      <c r="O56" s="13">
        <f t="shared" si="35"/>
        <v>160.00105522801994</v>
      </c>
      <c r="P56" s="13">
        <f t="shared" si="36"/>
        <v>80.981007009147319</v>
      </c>
      <c r="Q56" s="3"/>
      <c r="AC56">
        <f t="shared" si="38"/>
        <v>3.7719838148930963E-2</v>
      </c>
      <c r="AD56">
        <f t="shared" si="39"/>
        <v>786.42725757637891</v>
      </c>
      <c r="AE56" s="5"/>
      <c r="AF56" s="3"/>
      <c r="AG56" s="3"/>
      <c r="AH56" s="3"/>
      <c r="AI56" s="3"/>
      <c r="AJ56">
        <f t="shared" si="40"/>
        <v>0.11315951444679288</v>
      </c>
      <c r="AK56">
        <f t="shared" si="37"/>
        <v>661.08582697575753</v>
      </c>
      <c r="AL56" s="3"/>
      <c r="AM56" s="3"/>
      <c r="AN56" s="3"/>
      <c r="AO56" s="3"/>
      <c r="AP56" s="3"/>
      <c r="AQ56" s="3"/>
    </row>
    <row r="57" spans="1:43" x14ac:dyDescent="0.25">
      <c r="A57" s="12">
        <v>0.1</v>
      </c>
      <c r="B57" s="12">
        <v>0</v>
      </c>
      <c r="C57" s="13">
        <v>73</v>
      </c>
      <c r="D57" s="13"/>
      <c r="E57" s="13">
        <f t="shared" si="28"/>
        <v>160.00105522801994</v>
      </c>
      <c r="F57" s="13">
        <f t="shared" si="29"/>
        <v>7569.1836107889749</v>
      </c>
      <c r="G57" s="11">
        <f t="shared" si="30"/>
        <v>474.26896551724138</v>
      </c>
      <c r="H57" s="13"/>
      <c r="I57" s="13">
        <f t="shared" si="31"/>
        <v>160.00105522801994</v>
      </c>
      <c r="J57" s="13">
        <f t="shared" si="32"/>
        <v>7569.1836107889749</v>
      </c>
      <c r="K57" s="13"/>
      <c r="L57" s="13">
        <f t="shared" si="33"/>
        <v>160.00105522801994</v>
      </c>
      <c r="M57" s="13">
        <f t="shared" si="34"/>
        <v>7569.1836107889749</v>
      </c>
      <c r="N57" s="13"/>
      <c r="O57" s="13">
        <f t="shared" si="35"/>
        <v>160.00105522801994</v>
      </c>
      <c r="P57" s="13">
        <f t="shared" si="36"/>
        <v>7569.1836107889749</v>
      </c>
      <c r="Q57" s="3"/>
      <c r="AC57">
        <f t="shared" si="38"/>
        <v>4.9035789593610254E-2</v>
      </c>
      <c r="AD57">
        <f t="shared" si="39"/>
        <v>786.42635070546567</v>
      </c>
      <c r="AE57" s="5"/>
      <c r="AF57" s="3"/>
      <c r="AG57" s="3"/>
      <c r="AH57" s="3"/>
      <c r="AI57" s="3"/>
      <c r="AJ57">
        <f t="shared" si="40"/>
        <v>0.14710736878083075</v>
      </c>
      <c r="AK57">
        <f t="shared" si="37"/>
        <v>612.59930025016502</v>
      </c>
      <c r="AL57" s="3"/>
      <c r="AM57" s="3"/>
      <c r="AN57" s="3"/>
      <c r="AO57" s="3"/>
      <c r="AP57" s="3"/>
      <c r="AQ57" s="3"/>
    </row>
    <row r="58" spans="1:43" x14ac:dyDescent="0.25">
      <c r="A58" s="12">
        <v>0.1</v>
      </c>
      <c r="B58" s="12">
        <v>0</v>
      </c>
      <c r="C58" s="13">
        <v>133</v>
      </c>
      <c r="D58" s="13"/>
      <c r="E58" s="13">
        <f t="shared" si="28"/>
        <v>160.00105522801994</v>
      </c>
      <c r="F58" s="13">
        <f t="shared" si="29"/>
        <v>729.05698342658275</v>
      </c>
      <c r="G58" s="11">
        <f t="shared" si="30"/>
        <v>474.26896551724138</v>
      </c>
      <c r="H58" s="13"/>
      <c r="I58" s="13">
        <f t="shared" si="31"/>
        <v>160.00105522801994</v>
      </c>
      <c r="J58" s="13">
        <f t="shared" si="32"/>
        <v>729.05698342658275</v>
      </c>
      <c r="K58" s="13"/>
      <c r="L58" s="13">
        <f t="shared" si="33"/>
        <v>160.00105522801994</v>
      </c>
      <c r="M58" s="13">
        <f t="shared" si="34"/>
        <v>729.05698342658275</v>
      </c>
      <c r="N58" s="13"/>
      <c r="O58" s="13">
        <f t="shared" si="35"/>
        <v>160.00105522801994</v>
      </c>
      <c r="P58" s="13">
        <f t="shared" si="36"/>
        <v>729.05698342658275</v>
      </c>
      <c r="Q58" s="3"/>
      <c r="AC58">
        <f t="shared" si="38"/>
        <v>6.3746526471693335E-2</v>
      </c>
      <c r="AD58">
        <f t="shared" si="39"/>
        <v>786.19660693021717</v>
      </c>
      <c r="AE58" s="5"/>
      <c r="AF58" s="3"/>
      <c r="AG58" s="3"/>
      <c r="AH58" s="3"/>
      <c r="AI58" s="3"/>
      <c r="AJ58">
        <f t="shared" si="40"/>
        <v>0.19123957941507999</v>
      </c>
      <c r="AK58">
        <f t="shared" si="37"/>
        <v>552.00741488280903</v>
      </c>
      <c r="AL58" s="3"/>
      <c r="AM58" s="3"/>
      <c r="AN58" s="3"/>
      <c r="AO58" s="3"/>
      <c r="AP58" s="3"/>
      <c r="AQ58" s="3"/>
    </row>
    <row r="59" spans="1:43" x14ac:dyDescent="0.25">
      <c r="A59" s="12">
        <v>0.1</v>
      </c>
      <c r="B59" s="12">
        <v>0</v>
      </c>
      <c r="C59" s="13">
        <v>101</v>
      </c>
      <c r="D59" s="13"/>
      <c r="E59" s="13">
        <f t="shared" si="28"/>
        <v>160.00105522801994</v>
      </c>
      <c r="F59" s="13">
        <f t="shared" si="29"/>
        <v>3481.1245180198584</v>
      </c>
      <c r="G59" s="11">
        <f t="shared" si="30"/>
        <v>474.26896551724138</v>
      </c>
      <c r="H59" s="13"/>
      <c r="I59" s="13">
        <f t="shared" si="31"/>
        <v>160.00105522801994</v>
      </c>
      <c r="J59" s="13">
        <f t="shared" si="32"/>
        <v>3481.1245180198584</v>
      </c>
      <c r="K59" s="13"/>
      <c r="L59" s="13">
        <f t="shared" si="33"/>
        <v>160.00105522801994</v>
      </c>
      <c r="M59" s="13">
        <f t="shared" si="34"/>
        <v>3481.1245180198584</v>
      </c>
      <c r="N59" s="13"/>
      <c r="O59" s="13">
        <f t="shared" si="35"/>
        <v>160.00105522801994</v>
      </c>
      <c r="P59" s="13">
        <f t="shared" si="36"/>
        <v>3481.1245180198584</v>
      </c>
      <c r="Q59" s="3"/>
      <c r="AC59">
        <f t="shared" si="38"/>
        <v>8.2870484413201342E-2</v>
      </c>
      <c r="AD59">
        <f t="shared" si="39"/>
        <v>732.00576818801733</v>
      </c>
      <c r="AE59" s="5"/>
      <c r="AF59" s="3"/>
      <c r="AG59" s="3"/>
      <c r="AH59" s="3"/>
      <c r="AI59" s="3"/>
      <c r="AJ59">
        <f t="shared" si="40"/>
        <v>0.24861145323960399</v>
      </c>
      <c r="AK59">
        <f t="shared" si="37"/>
        <v>480.83090772813279</v>
      </c>
      <c r="AL59" s="3"/>
      <c r="AM59" s="3"/>
      <c r="AN59" s="3"/>
      <c r="AO59" s="3"/>
      <c r="AP59" s="3"/>
      <c r="AQ59" s="3"/>
    </row>
    <row r="60" spans="1:43" x14ac:dyDescent="0.25">
      <c r="A60" s="12">
        <v>0.1</v>
      </c>
      <c r="B60" s="12">
        <v>0</v>
      </c>
      <c r="C60" s="13">
        <v>324</v>
      </c>
      <c r="D60" s="13"/>
      <c r="E60" s="13">
        <f t="shared" si="28"/>
        <v>160.00105522801994</v>
      </c>
      <c r="F60" s="13">
        <f t="shared" si="29"/>
        <v>26895.653886322965</v>
      </c>
      <c r="G60" s="11">
        <f t="shared" si="30"/>
        <v>474.26896551724138</v>
      </c>
      <c r="H60" s="13"/>
      <c r="I60" s="13">
        <f t="shared" si="31"/>
        <v>160.00105522801994</v>
      </c>
      <c r="J60" s="13">
        <f t="shared" si="32"/>
        <v>26895.653886322965</v>
      </c>
      <c r="K60" s="13"/>
      <c r="L60" s="13">
        <f t="shared" si="33"/>
        <v>160.00105522801994</v>
      </c>
      <c r="M60" s="13">
        <f t="shared" si="34"/>
        <v>26895.653886322965</v>
      </c>
      <c r="N60" s="13"/>
      <c r="O60" s="13">
        <f t="shared" si="35"/>
        <v>160.00105522801994</v>
      </c>
      <c r="P60" s="13">
        <f t="shared" si="36"/>
        <v>26895.653886322965</v>
      </c>
      <c r="Q60" s="3"/>
      <c r="AC60">
        <f t="shared" si="38"/>
        <v>0.10773162973716174</v>
      </c>
      <c r="AD60">
        <f t="shared" si="39"/>
        <v>39.638408132236137</v>
      </c>
      <c r="AE60" s="5"/>
      <c r="AF60" s="3"/>
      <c r="AG60" s="3"/>
      <c r="AH60" s="3"/>
      <c r="AI60" s="3"/>
      <c r="AJ60">
        <f t="shared" si="40"/>
        <v>0.3231948892114852</v>
      </c>
      <c r="AK60">
        <f t="shared" si="37"/>
        <v>403.0524012439954</v>
      </c>
      <c r="AL60" s="3"/>
      <c r="AM60" s="3"/>
      <c r="AN60" s="3"/>
      <c r="AO60" s="3"/>
      <c r="AP60" s="3"/>
      <c r="AQ60" s="3"/>
    </row>
    <row r="61" spans="1:43" x14ac:dyDescent="0.25">
      <c r="A61" s="12">
        <v>0.2</v>
      </c>
      <c r="B61" s="12">
        <v>0</v>
      </c>
      <c r="C61" s="13">
        <v>23</v>
      </c>
      <c r="D61" s="13"/>
      <c r="E61" s="13">
        <f t="shared" si="28"/>
        <v>8.9573590075090899E-5</v>
      </c>
      <c r="F61" s="13">
        <f t="shared" si="29"/>
        <v>528.99587962288001</v>
      </c>
      <c r="G61" s="11">
        <f t="shared" si="30"/>
        <v>474.26896551724138</v>
      </c>
      <c r="H61" s="13"/>
      <c r="I61" s="13">
        <f t="shared" si="31"/>
        <v>8.9573590075090899E-5</v>
      </c>
      <c r="J61" s="13">
        <f t="shared" si="32"/>
        <v>528.99587962288001</v>
      </c>
      <c r="K61" s="13"/>
      <c r="L61" s="13">
        <f t="shared" si="33"/>
        <v>8.9573590075090899E-5</v>
      </c>
      <c r="M61" s="13">
        <f t="shared" si="34"/>
        <v>528.99587962288001</v>
      </c>
      <c r="N61" s="13"/>
      <c r="O61" s="13">
        <f t="shared" si="35"/>
        <v>8.9573590075090899E-5</v>
      </c>
      <c r="P61" s="13">
        <f t="shared" si="36"/>
        <v>528.99587962288001</v>
      </c>
      <c r="Q61" s="3"/>
      <c r="AC61">
        <f t="shared" si="38"/>
        <v>0.14005111865831027</v>
      </c>
      <c r="AD61">
        <f t="shared" si="39"/>
        <v>0.16468737553600313</v>
      </c>
      <c r="AE61" s="5"/>
      <c r="AF61" s="3"/>
      <c r="AG61" s="3"/>
      <c r="AH61" s="3"/>
      <c r="AI61" s="3"/>
      <c r="AJ61">
        <f t="shared" si="40"/>
        <v>0.42015335597493081</v>
      </c>
      <c r="AK61">
        <f t="shared" si="37"/>
        <v>324.49580817155652</v>
      </c>
      <c r="AL61" s="3"/>
      <c r="AM61" s="3"/>
      <c r="AN61" s="3"/>
      <c r="AO61" s="3"/>
      <c r="AP61" s="3"/>
      <c r="AQ61" s="3"/>
    </row>
    <row r="62" spans="1:43" x14ac:dyDescent="0.25">
      <c r="A62" s="12">
        <v>0.2</v>
      </c>
      <c r="B62" s="12">
        <v>0</v>
      </c>
      <c r="C62" s="13">
        <v>3</v>
      </c>
      <c r="D62" s="13"/>
      <c r="E62" s="13">
        <f t="shared" si="28"/>
        <v>8.9573590075090899E-5</v>
      </c>
      <c r="F62" s="13">
        <f t="shared" si="29"/>
        <v>8.9994625664829773</v>
      </c>
      <c r="G62" s="11">
        <f t="shared" si="30"/>
        <v>474.26896551724138</v>
      </c>
      <c r="H62" s="13"/>
      <c r="I62" s="13">
        <f t="shared" si="31"/>
        <v>8.9573590075090899E-5</v>
      </c>
      <c r="J62" s="13">
        <f t="shared" si="32"/>
        <v>8.9994625664829773</v>
      </c>
      <c r="K62" s="13"/>
      <c r="L62" s="13">
        <f t="shared" si="33"/>
        <v>8.9573590075090899E-5</v>
      </c>
      <c r="M62" s="13">
        <f t="shared" si="34"/>
        <v>8.9994625664829773</v>
      </c>
      <c r="N62" s="13"/>
      <c r="O62" s="13">
        <f t="shared" si="35"/>
        <v>8.9573590075090899E-5</v>
      </c>
      <c r="P62" s="13">
        <f t="shared" si="36"/>
        <v>8.9994625664829773</v>
      </c>
      <c r="Q62" s="3"/>
      <c r="AC62">
        <f t="shared" si="38"/>
        <v>0.18206645425580337</v>
      </c>
      <c r="AD62">
        <f t="shared" si="39"/>
        <v>6.5001777466115458E-4</v>
      </c>
      <c r="AE62" s="5"/>
      <c r="AF62" s="3"/>
      <c r="AG62" s="3"/>
      <c r="AH62" s="3"/>
      <c r="AI62" s="3"/>
      <c r="AJ62">
        <f t="shared" si="40"/>
        <v>0.5461993627674101</v>
      </c>
      <c r="AK62">
        <f t="shared" si="37"/>
        <v>251.21725064797059</v>
      </c>
      <c r="AL62" s="3"/>
      <c r="AM62" s="3"/>
      <c r="AN62" s="3"/>
      <c r="AO62" s="3"/>
      <c r="AP62" s="3"/>
      <c r="AQ62" s="3"/>
    </row>
    <row r="63" spans="1:43" x14ac:dyDescent="0.25">
      <c r="A63" s="12">
        <v>0.2</v>
      </c>
      <c r="B63" s="12">
        <v>0</v>
      </c>
      <c r="C63" s="13">
        <v>0</v>
      </c>
      <c r="D63" s="13"/>
      <c r="E63" s="13">
        <f t="shared" si="28"/>
        <v>8.9573590075090899E-5</v>
      </c>
      <c r="F63" s="13">
        <f t="shared" si="29"/>
        <v>8.0234280389404232E-9</v>
      </c>
      <c r="G63" s="11">
        <f t="shared" si="30"/>
        <v>474.26896551724138</v>
      </c>
      <c r="H63" s="13"/>
      <c r="I63" s="13">
        <f t="shared" si="31"/>
        <v>8.9573590075090899E-5</v>
      </c>
      <c r="J63" s="13">
        <f t="shared" si="32"/>
        <v>8.0234280389404232E-9</v>
      </c>
      <c r="K63" s="13"/>
      <c r="L63" s="13">
        <f t="shared" si="33"/>
        <v>8.9573590075090899E-5</v>
      </c>
      <c r="M63" s="13">
        <f t="shared" si="34"/>
        <v>8.0234280389404232E-9</v>
      </c>
      <c r="N63" s="13"/>
      <c r="O63" s="13">
        <f t="shared" si="35"/>
        <v>8.9573590075090899E-5</v>
      </c>
      <c r="P63" s="13">
        <f t="shared" si="36"/>
        <v>8.0234280389404232E-9</v>
      </c>
      <c r="Q63" s="3"/>
      <c r="AC63">
        <f t="shared" si="38"/>
        <v>0.23668639053254439</v>
      </c>
      <c r="AD63">
        <f t="shared" si="39"/>
        <v>2.5650741078347366E-6</v>
      </c>
      <c r="AE63" s="5"/>
      <c r="AF63" s="3"/>
      <c r="AG63" s="3"/>
      <c r="AH63" s="3"/>
      <c r="AI63" s="3"/>
      <c r="AJ63">
        <f t="shared" si="40"/>
        <v>0.7100591715976331</v>
      </c>
      <c r="AK63">
        <f t="shared" si="37"/>
        <v>187.76043994177206</v>
      </c>
      <c r="AL63" s="3"/>
      <c r="AM63" s="3"/>
      <c r="AN63" s="3"/>
      <c r="AO63" s="3"/>
      <c r="AP63" s="3"/>
      <c r="AQ63" s="3"/>
    </row>
    <row r="64" spans="1:43" x14ac:dyDescent="0.25">
      <c r="A64" s="12">
        <v>0.2</v>
      </c>
      <c r="B64" s="12">
        <v>0</v>
      </c>
      <c r="C64" s="13">
        <v>0</v>
      </c>
      <c r="D64" s="13"/>
      <c r="E64" s="13">
        <f t="shared" si="28"/>
        <v>8.9573590075090899E-5</v>
      </c>
      <c r="F64" s="13">
        <f t="shared" si="29"/>
        <v>8.0234280389404232E-9</v>
      </c>
      <c r="G64" s="11">
        <f t="shared" si="30"/>
        <v>474.26896551724138</v>
      </c>
      <c r="H64" s="13"/>
      <c r="I64" s="13">
        <f t="shared" si="31"/>
        <v>8.9573590075090899E-5</v>
      </c>
      <c r="J64" s="13">
        <f t="shared" si="32"/>
        <v>8.0234280389404232E-9</v>
      </c>
      <c r="K64" s="13"/>
      <c r="L64" s="13">
        <f t="shared" si="33"/>
        <v>8.9573590075090899E-5</v>
      </c>
      <c r="M64" s="13">
        <f t="shared" si="34"/>
        <v>8.0234280389404232E-9</v>
      </c>
      <c r="N64" s="13"/>
      <c r="O64" s="13">
        <f t="shared" si="35"/>
        <v>8.9573590075090899E-5</v>
      </c>
      <c r="P64" s="13">
        <f t="shared" si="36"/>
        <v>8.0234280389404232E-9</v>
      </c>
      <c r="Q64" s="3"/>
      <c r="AC64">
        <f>AC65/$AE$1</f>
        <v>0.30769230769230771</v>
      </c>
      <c r="AD64">
        <f t="shared" si="39"/>
        <v>1.012218440735492E-8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7"/>
        <v>136.25203458656918</v>
      </c>
      <c r="AL64" s="3"/>
      <c r="AM64" s="3"/>
      <c r="AN64" s="3"/>
      <c r="AO64" s="3"/>
      <c r="AP64" s="3"/>
      <c r="AQ64" s="3"/>
    </row>
    <row r="65" spans="1:43" x14ac:dyDescent="0.25">
      <c r="A65" s="12">
        <v>0.2</v>
      </c>
      <c r="B65" s="12">
        <v>0</v>
      </c>
      <c r="C65" s="13">
        <v>8</v>
      </c>
      <c r="D65" s="13"/>
      <c r="E65" s="13">
        <f t="shared" si="28"/>
        <v>8.9573590075090899E-5</v>
      </c>
      <c r="F65" s="13">
        <f t="shared" si="29"/>
        <v>63.998566830582227</v>
      </c>
      <c r="G65" s="11">
        <f t="shared" si="30"/>
        <v>474.26896551724138</v>
      </c>
      <c r="H65" s="13"/>
      <c r="I65" s="13">
        <f t="shared" si="31"/>
        <v>8.9573590075090899E-5</v>
      </c>
      <c r="J65" s="13">
        <f t="shared" si="32"/>
        <v>63.998566830582227</v>
      </c>
      <c r="K65" s="13"/>
      <c r="L65" s="13">
        <f t="shared" si="33"/>
        <v>8.9573590075090899E-5</v>
      </c>
      <c r="M65" s="13">
        <f t="shared" si="34"/>
        <v>63.998566830582227</v>
      </c>
      <c r="N65" s="13"/>
      <c r="O65" s="13">
        <f t="shared" si="35"/>
        <v>8.9573590075090899E-5</v>
      </c>
      <c r="P65" s="13">
        <f t="shared" si="36"/>
        <v>63.998566830582227</v>
      </c>
      <c r="Q65" s="3"/>
      <c r="AC65">
        <f>$AC$2</f>
        <v>0.4</v>
      </c>
      <c r="AD65">
        <f t="shared" si="39"/>
        <v>3.9943725809712844E-11</v>
      </c>
      <c r="AE65" s="5"/>
      <c r="AF65" s="3"/>
      <c r="AG65" s="3"/>
      <c r="AH65" s="3"/>
      <c r="AI65" s="3"/>
      <c r="AJ65">
        <f>$AK$2</f>
        <v>1.2</v>
      </c>
      <c r="AK65">
        <f t="shared" si="37"/>
        <v>96.594045301843252</v>
      </c>
      <c r="AL65" s="3"/>
      <c r="AM65" s="3"/>
      <c r="AN65" s="3"/>
      <c r="AO65" s="3"/>
      <c r="AP65" s="3"/>
      <c r="AQ65" s="3"/>
    </row>
    <row r="66" spans="1:43" x14ac:dyDescent="0.25">
      <c r="A66" s="12">
        <v>0.4</v>
      </c>
      <c r="B66" s="12">
        <v>0</v>
      </c>
      <c r="C66" s="13">
        <v>0</v>
      </c>
      <c r="D66" s="13"/>
      <c r="E66" s="13">
        <f t="shared" si="28"/>
        <v>3.9943725809712909E-11</v>
      </c>
      <c r="F66" s="13">
        <f t="shared" si="29"/>
        <v>1.5955012315615251E-21</v>
      </c>
      <c r="G66" s="11">
        <f t="shared" si="30"/>
        <v>474.26896551724138</v>
      </c>
      <c r="H66" s="13"/>
      <c r="I66" s="13">
        <f t="shared" si="31"/>
        <v>3.9943725809712909E-11</v>
      </c>
      <c r="J66" s="13">
        <f t="shared" si="32"/>
        <v>1.5955012315615251E-21</v>
      </c>
      <c r="K66" s="13"/>
      <c r="L66" s="13">
        <f t="shared" si="33"/>
        <v>3.9943725809712909E-11</v>
      </c>
      <c r="M66" s="13">
        <f t="shared" si="34"/>
        <v>1.5955012315615251E-21</v>
      </c>
      <c r="N66" s="13"/>
      <c r="O66" s="13">
        <f t="shared" si="35"/>
        <v>3.9943725809712909E-11</v>
      </c>
      <c r="P66" s="13">
        <f t="shared" si="36"/>
        <v>1.5955012315615251E-21</v>
      </c>
      <c r="Q66" s="3"/>
      <c r="AC66" s="5">
        <f>AC65*$AE$1</f>
        <v>0.52</v>
      </c>
      <c r="AD66" s="5">
        <f t="shared" si="39"/>
        <v>1.5762420119335489E-13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7"/>
        <v>67.284501434724817</v>
      </c>
      <c r="AL66" s="3"/>
      <c r="AM66" s="3"/>
      <c r="AN66" s="3"/>
      <c r="AO66" s="3"/>
      <c r="AP66" s="3"/>
      <c r="AQ66" s="3"/>
    </row>
    <row r="67" spans="1:43" x14ac:dyDescent="0.25">
      <c r="A67" s="12">
        <v>0.4</v>
      </c>
      <c r="B67" s="12">
        <v>0</v>
      </c>
      <c r="C67" s="13">
        <v>0</v>
      </c>
      <c r="D67" s="13"/>
      <c r="E67" s="13">
        <f t="shared" si="28"/>
        <v>3.9943725809712909E-11</v>
      </c>
      <c r="F67" s="13">
        <f t="shared" si="29"/>
        <v>1.5955012315615251E-21</v>
      </c>
      <c r="G67" s="11">
        <f t="shared" si="30"/>
        <v>474.26896551724138</v>
      </c>
      <c r="H67" s="13"/>
      <c r="I67" s="13">
        <f t="shared" si="31"/>
        <v>3.9943725809712909E-11</v>
      </c>
      <c r="J67" s="13">
        <f t="shared" si="32"/>
        <v>1.5955012315615251E-21</v>
      </c>
      <c r="K67" s="13"/>
      <c r="L67" s="13">
        <f t="shared" si="33"/>
        <v>3.9943725809712909E-11</v>
      </c>
      <c r="M67" s="13">
        <f t="shared" si="34"/>
        <v>1.5955012315615251E-21</v>
      </c>
      <c r="N67" s="13"/>
      <c r="O67" s="13">
        <f t="shared" si="35"/>
        <v>3.9943725809712909E-11</v>
      </c>
      <c r="P67" s="13">
        <f t="shared" si="36"/>
        <v>1.5955012315615251E-21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0.4</v>
      </c>
      <c r="B68" s="12">
        <v>0</v>
      </c>
      <c r="C68" s="13">
        <v>0</v>
      </c>
      <c r="D68" s="13"/>
      <c r="E68" s="13">
        <f t="shared" si="28"/>
        <v>3.9943725809712909E-11</v>
      </c>
      <c r="F68" s="13">
        <f t="shared" si="29"/>
        <v>1.5955012315615251E-21</v>
      </c>
      <c r="G68" s="11">
        <f t="shared" si="30"/>
        <v>474.26896551724138</v>
      </c>
      <c r="H68" s="13"/>
      <c r="I68" s="13">
        <f t="shared" si="31"/>
        <v>3.9943725809712909E-11</v>
      </c>
      <c r="J68" s="13">
        <f t="shared" si="32"/>
        <v>1.5955012315615251E-21</v>
      </c>
      <c r="K68" s="13"/>
      <c r="L68" s="13">
        <f t="shared" si="33"/>
        <v>3.9943725809712909E-11</v>
      </c>
      <c r="M68" s="13">
        <f t="shared" si="34"/>
        <v>1.5955012315615251E-21</v>
      </c>
      <c r="N68" s="13"/>
      <c r="O68" s="13">
        <f t="shared" si="35"/>
        <v>3.9943725809712909E-11</v>
      </c>
      <c r="P68" s="13">
        <f t="shared" si="36"/>
        <v>1.5955012315615251E-21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0.4</v>
      </c>
      <c r="B69" s="12">
        <v>0</v>
      </c>
      <c r="C69" s="13">
        <v>0</v>
      </c>
      <c r="D69" s="13"/>
      <c r="E69" s="13">
        <f t="shared" si="28"/>
        <v>3.9943725809712909E-11</v>
      </c>
      <c r="F69" s="13">
        <f t="shared" si="29"/>
        <v>1.5955012315615251E-21</v>
      </c>
      <c r="G69" s="11">
        <f t="shared" si="30"/>
        <v>474.26896551724138</v>
      </c>
      <c r="H69" s="13"/>
      <c r="I69" s="13">
        <f t="shared" si="31"/>
        <v>3.9943725809712909E-11</v>
      </c>
      <c r="J69" s="13">
        <f t="shared" si="32"/>
        <v>1.5955012315615251E-21</v>
      </c>
      <c r="K69" s="13"/>
      <c r="L69" s="13">
        <f t="shared" si="33"/>
        <v>3.9943725809712909E-11</v>
      </c>
      <c r="M69" s="13">
        <f t="shared" si="34"/>
        <v>1.5955012315615251E-21</v>
      </c>
      <c r="N69" s="13"/>
      <c r="O69" s="13">
        <f t="shared" si="35"/>
        <v>3.9943725809712909E-11</v>
      </c>
      <c r="P69" s="13">
        <f t="shared" si="36"/>
        <v>1.5955012315615251E-21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0.4</v>
      </c>
      <c r="B70" s="12">
        <v>0</v>
      </c>
      <c r="C70" s="13">
        <v>0</v>
      </c>
      <c r="D70" s="13"/>
      <c r="E70" s="13">
        <f t="shared" si="28"/>
        <v>3.9943725809712909E-11</v>
      </c>
      <c r="F70" s="13">
        <f t="shared" si="29"/>
        <v>1.5955012315615251E-21</v>
      </c>
      <c r="G70" s="11">
        <f t="shared" si="30"/>
        <v>474.26896551724138</v>
      </c>
      <c r="H70" s="13"/>
      <c r="I70" s="13">
        <f t="shared" si="31"/>
        <v>3.9943725809712909E-11</v>
      </c>
      <c r="J70" s="13">
        <f t="shared" si="32"/>
        <v>1.5955012315615251E-21</v>
      </c>
      <c r="K70" s="13"/>
      <c r="L70" s="13">
        <f t="shared" si="33"/>
        <v>3.9943725809712909E-11</v>
      </c>
      <c r="M70" s="13">
        <f t="shared" si="34"/>
        <v>1.5955012315615251E-21</v>
      </c>
      <c r="N70" s="13"/>
      <c r="O70" s="13">
        <f t="shared" si="35"/>
        <v>3.9943725809712909E-11</v>
      </c>
      <c r="P70" s="13">
        <f t="shared" si="36"/>
        <v>1.5955012315615251E-21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684</v>
      </c>
      <c r="D91" s="9"/>
      <c r="E91" s="9">
        <f t="shared" ref="E91:E115" si="41">CA(A91,B91,$E$2,$E$3,$E$4,$E$5,$E$6)</f>
        <v>714.43525959107433</v>
      </c>
      <c r="F91" s="9">
        <f>($C91-E91)^2</f>
        <v>926.30502637608186</v>
      </c>
      <c r="G91" s="11">
        <f>$G$25</f>
        <v>474.26896551724138</v>
      </c>
      <c r="H91" s="9"/>
      <c r="I91" s="9">
        <f>CA_SA(A91,B91,$I$2,$I$3,$I$4,$I$5,$I$6,$I$7)</f>
        <v>714.43525959107433</v>
      </c>
      <c r="J91" s="9">
        <f>($C91-I91)^2</f>
        <v>926.30502637608186</v>
      </c>
      <c r="K91" s="9"/>
      <c r="L91" s="9">
        <f>CA_DR(A91,B91,$L$2,$L$3,$L$4,$L$5,$L$6,$L$7,$L$8)</f>
        <v>714.43525959107433</v>
      </c>
      <c r="M91" s="9">
        <f>($C91-L91)^2</f>
        <v>926.30502637608186</v>
      </c>
      <c r="N91" s="9"/>
      <c r="O91" s="9">
        <f>CA_DL(A91,B91,$O$2,$O$3,$O$4,$O$5,$O$6,$O$7,$O$8)</f>
        <v>714.43525959107433</v>
      </c>
      <c r="P91" s="9">
        <f>($C91-O91)^2</f>
        <v>926.30502637608186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507</v>
      </c>
      <c r="D92" s="9"/>
      <c r="E92" s="9">
        <f t="shared" si="41"/>
        <v>714.43525959107433</v>
      </c>
      <c r="F92" s="9">
        <f t="shared" ref="F92:F115" si="42">($C92-E92)^2</f>
        <v>43029.386921616395</v>
      </c>
      <c r="G92" s="11">
        <f t="shared" ref="G92:G115" si="43">$G$25</f>
        <v>474.26896551724138</v>
      </c>
      <c r="H92" s="9"/>
      <c r="I92" s="9">
        <f t="shared" ref="I92:I115" si="44">CA_SA(A92,B92,$I$2,$I$3,$I$4,$I$5,$I$6,$I$7)</f>
        <v>714.43525959107433</v>
      </c>
      <c r="J92" s="9">
        <f t="shared" ref="J92:J115" si="45">($C92-I92)^2</f>
        <v>43029.386921616395</v>
      </c>
      <c r="K92" s="9"/>
      <c r="L92" s="9">
        <f t="shared" ref="L92:L115" si="46">CA_DR(A92,B92,$L$2,$L$3,$L$4,$L$5,$L$6,$L$7,$L$8)</f>
        <v>714.43525959107433</v>
      </c>
      <c r="M92" s="9">
        <f t="shared" ref="M92:M115" si="47">($C92-L92)^2</f>
        <v>43029.386921616395</v>
      </c>
      <c r="N92" s="9"/>
      <c r="O92" s="9">
        <f t="shared" ref="O92:O115" si="48">CA_DL(A92,B92,$O$2,$O$3,$O$4,$O$5,$O$6,$O$7,$O$8)</f>
        <v>714.43525959107433</v>
      </c>
      <c r="P92" s="9">
        <f t="shared" ref="P92:P115" si="49">($C92-O92)^2</f>
        <v>43029.386921616395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719</v>
      </c>
      <c r="D93" s="9"/>
      <c r="E93" s="9">
        <f t="shared" si="41"/>
        <v>714.43525959107433</v>
      </c>
      <c r="F93" s="9">
        <f t="shared" si="42"/>
        <v>20.836855000878916</v>
      </c>
      <c r="G93" s="11">
        <f t="shared" si="43"/>
        <v>474.26896551724138</v>
      </c>
      <c r="H93" s="9"/>
      <c r="I93" s="9">
        <f t="shared" si="44"/>
        <v>714.43525959107433</v>
      </c>
      <c r="J93" s="9">
        <f t="shared" si="45"/>
        <v>20.836855000878916</v>
      </c>
      <c r="K93" s="9"/>
      <c r="L93" s="9">
        <f t="shared" si="46"/>
        <v>714.43525959107433</v>
      </c>
      <c r="M93" s="9">
        <f t="shared" si="47"/>
        <v>20.836855000878916</v>
      </c>
      <c r="N93" s="9"/>
      <c r="O93" s="9">
        <f t="shared" si="48"/>
        <v>714.43525959107433</v>
      </c>
      <c r="P93" s="9">
        <f t="shared" si="49"/>
        <v>20.836855000878916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584</v>
      </c>
      <c r="D94" s="9"/>
      <c r="E94" s="9">
        <f t="shared" si="41"/>
        <v>714.43525959107433</v>
      </c>
      <c r="F94" s="9">
        <f t="shared" si="42"/>
        <v>17013.356944590949</v>
      </c>
      <c r="G94" s="11">
        <f t="shared" si="43"/>
        <v>474.26896551724138</v>
      </c>
      <c r="H94" s="9"/>
      <c r="I94" s="9">
        <f t="shared" si="44"/>
        <v>714.43525959107433</v>
      </c>
      <c r="J94" s="9">
        <f t="shared" si="45"/>
        <v>17013.356944590949</v>
      </c>
      <c r="K94" s="9"/>
      <c r="L94" s="9">
        <f t="shared" si="46"/>
        <v>714.43525959107433</v>
      </c>
      <c r="M94" s="9">
        <f t="shared" si="47"/>
        <v>17013.356944590949</v>
      </c>
      <c r="N94" s="9"/>
      <c r="O94" s="9">
        <f t="shared" si="48"/>
        <v>714.43525959107433</v>
      </c>
      <c r="P94" s="9">
        <f t="shared" si="49"/>
        <v>17013.356944590949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681</v>
      </c>
      <c r="D95" s="9"/>
      <c r="E95" s="9">
        <f t="shared" si="41"/>
        <v>714.43525959107433</v>
      </c>
      <c r="F95" s="9">
        <f t="shared" si="42"/>
        <v>1117.9165839225277</v>
      </c>
      <c r="G95" s="11">
        <f t="shared" si="43"/>
        <v>474.26896551724138</v>
      </c>
      <c r="H95" s="9"/>
      <c r="I95" s="9">
        <f t="shared" si="44"/>
        <v>714.43525959107433</v>
      </c>
      <c r="J95" s="9">
        <f t="shared" si="45"/>
        <v>1117.9165839225277</v>
      </c>
      <c r="K95" s="9"/>
      <c r="L95" s="9">
        <f t="shared" si="46"/>
        <v>714.43525959107433</v>
      </c>
      <c r="M95" s="9">
        <f t="shared" si="47"/>
        <v>1117.9165839225277</v>
      </c>
      <c r="N95" s="9"/>
      <c r="O95" s="9">
        <f t="shared" si="48"/>
        <v>714.43525959107433</v>
      </c>
      <c r="P95" s="9">
        <f t="shared" si="49"/>
        <v>1117.9165839225277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604</v>
      </c>
      <c r="D96" s="9"/>
      <c r="E96" s="9">
        <f t="shared" si="41"/>
        <v>608.51345572986293</v>
      </c>
      <c r="F96" s="9">
        <f t="shared" si="42"/>
        <v>20.371282625432478</v>
      </c>
      <c r="G96" s="11">
        <f t="shared" si="43"/>
        <v>474.26896551724138</v>
      </c>
      <c r="H96" s="9"/>
      <c r="I96" s="9">
        <f t="shared" si="44"/>
        <v>608.51345572986293</v>
      </c>
      <c r="J96" s="9">
        <f t="shared" si="45"/>
        <v>20.371282625432478</v>
      </c>
      <c r="K96" s="9"/>
      <c r="L96" s="9">
        <f t="shared" si="46"/>
        <v>608.51345572986293</v>
      </c>
      <c r="M96" s="9">
        <f t="shared" si="47"/>
        <v>20.371282625432478</v>
      </c>
      <c r="N96" s="9"/>
      <c r="O96" s="9">
        <f t="shared" si="48"/>
        <v>608.51345572986293</v>
      </c>
      <c r="P96" s="9">
        <f t="shared" si="49"/>
        <v>20.371282625432478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737</v>
      </c>
      <c r="D97" s="9"/>
      <c r="E97" s="9">
        <f t="shared" si="41"/>
        <v>608.51345572986293</v>
      </c>
      <c r="F97" s="9">
        <f t="shared" si="42"/>
        <v>16508.792058481893</v>
      </c>
      <c r="G97" s="11">
        <f t="shared" si="43"/>
        <v>474.26896551724138</v>
      </c>
      <c r="H97" s="9"/>
      <c r="I97" s="9">
        <f t="shared" si="44"/>
        <v>608.51345572986293</v>
      </c>
      <c r="J97" s="9">
        <f t="shared" si="45"/>
        <v>16508.792058481893</v>
      </c>
      <c r="K97" s="9"/>
      <c r="L97" s="9">
        <f t="shared" si="46"/>
        <v>608.51345572986293</v>
      </c>
      <c r="M97" s="9">
        <f t="shared" si="47"/>
        <v>16508.792058481893</v>
      </c>
      <c r="N97" s="9"/>
      <c r="O97" s="9">
        <f t="shared" si="48"/>
        <v>608.51345572986293</v>
      </c>
      <c r="P97" s="9">
        <f t="shared" si="49"/>
        <v>16508.792058481893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473</v>
      </c>
      <c r="D98" s="9"/>
      <c r="E98" s="9">
        <f t="shared" si="41"/>
        <v>608.51345572986293</v>
      </c>
      <c r="F98" s="9">
        <f t="shared" si="42"/>
        <v>18363.896683849518</v>
      </c>
      <c r="G98" s="11">
        <f t="shared" si="43"/>
        <v>474.26896551724138</v>
      </c>
      <c r="H98" s="9"/>
      <c r="I98" s="9">
        <f t="shared" si="44"/>
        <v>608.51345572986293</v>
      </c>
      <c r="J98" s="9">
        <f t="shared" si="45"/>
        <v>18363.896683849518</v>
      </c>
      <c r="K98" s="9"/>
      <c r="L98" s="9">
        <f t="shared" si="46"/>
        <v>608.51345572986293</v>
      </c>
      <c r="M98" s="9">
        <f t="shared" si="47"/>
        <v>18363.896683849518</v>
      </c>
      <c r="N98" s="9"/>
      <c r="O98" s="9">
        <f t="shared" si="48"/>
        <v>608.51345572986293</v>
      </c>
      <c r="P98" s="9">
        <f t="shared" si="49"/>
        <v>18363.896683849518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770</v>
      </c>
      <c r="D99" s="9"/>
      <c r="E99" s="9">
        <f t="shared" si="41"/>
        <v>608.51345572986293</v>
      </c>
      <c r="F99" s="9">
        <f t="shared" si="42"/>
        <v>26077.903980310941</v>
      </c>
      <c r="G99" s="11">
        <f t="shared" si="43"/>
        <v>474.26896551724138</v>
      </c>
      <c r="H99" s="9"/>
      <c r="I99" s="9">
        <f t="shared" si="44"/>
        <v>608.51345572986293</v>
      </c>
      <c r="J99" s="9">
        <f t="shared" si="45"/>
        <v>26077.903980310941</v>
      </c>
      <c r="K99" s="9"/>
      <c r="L99" s="9">
        <f t="shared" si="46"/>
        <v>608.51345572986293</v>
      </c>
      <c r="M99" s="9">
        <f t="shared" si="47"/>
        <v>26077.903980310941</v>
      </c>
      <c r="N99" s="9"/>
      <c r="O99" s="9">
        <f t="shared" si="48"/>
        <v>608.51345572986293</v>
      </c>
      <c r="P99" s="9">
        <f t="shared" si="49"/>
        <v>26077.903980310941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502</v>
      </c>
      <c r="D100" s="9"/>
      <c r="E100" s="9">
        <f t="shared" si="41"/>
        <v>608.51345572986293</v>
      </c>
      <c r="F100" s="9">
        <f t="shared" si="42"/>
        <v>11345.116251517469</v>
      </c>
      <c r="G100" s="11">
        <f t="shared" si="43"/>
        <v>474.26896551724138</v>
      </c>
      <c r="H100" s="9"/>
      <c r="I100" s="9">
        <f t="shared" si="44"/>
        <v>608.51345572986293</v>
      </c>
      <c r="J100" s="9">
        <f t="shared" si="45"/>
        <v>11345.116251517469</v>
      </c>
      <c r="K100" s="9"/>
      <c r="L100" s="9">
        <f t="shared" si="46"/>
        <v>608.51345572986293</v>
      </c>
      <c r="M100" s="9">
        <f t="shared" si="47"/>
        <v>11345.116251517469</v>
      </c>
      <c r="N100" s="9"/>
      <c r="O100" s="9">
        <f t="shared" si="48"/>
        <v>608.51345572986293</v>
      </c>
      <c r="P100" s="9">
        <f t="shared" si="49"/>
        <v>11345.116251517469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470</v>
      </c>
      <c r="D101" s="9"/>
      <c r="E101" s="9">
        <f t="shared" si="41"/>
        <v>425.48316662135346</v>
      </c>
      <c r="F101" s="9">
        <f t="shared" si="42"/>
        <v>1981.7484540621786</v>
      </c>
      <c r="G101" s="11">
        <f t="shared" si="43"/>
        <v>474.26896551724138</v>
      </c>
      <c r="H101" s="9"/>
      <c r="I101" s="9">
        <f t="shared" si="44"/>
        <v>425.48316662135346</v>
      </c>
      <c r="J101" s="9">
        <f t="shared" si="45"/>
        <v>1981.7484540621786</v>
      </c>
      <c r="K101" s="9"/>
      <c r="L101" s="9">
        <f t="shared" si="46"/>
        <v>425.48316662135346</v>
      </c>
      <c r="M101" s="9">
        <f t="shared" si="47"/>
        <v>1981.7484540621786</v>
      </c>
      <c r="N101" s="9"/>
      <c r="O101" s="9">
        <f t="shared" si="48"/>
        <v>425.48316662135346</v>
      </c>
      <c r="P101" s="9">
        <f t="shared" si="49"/>
        <v>1981.7484540621786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529</v>
      </c>
      <c r="D102" s="9"/>
      <c r="E102" s="9">
        <f t="shared" si="41"/>
        <v>425.48316662135346</v>
      </c>
      <c r="F102" s="9">
        <f t="shared" si="42"/>
        <v>10715.734792742471</v>
      </c>
      <c r="G102" s="11">
        <f t="shared" si="43"/>
        <v>474.26896551724138</v>
      </c>
      <c r="H102" s="9"/>
      <c r="I102" s="9">
        <f t="shared" si="44"/>
        <v>425.48316662135346</v>
      </c>
      <c r="J102" s="9">
        <f t="shared" si="45"/>
        <v>10715.734792742471</v>
      </c>
      <c r="K102" s="9"/>
      <c r="L102" s="9">
        <f t="shared" si="46"/>
        <v>425.48316662135346</v>
      </c>
      <c r="M102" s="9">
        <f t="shared" si="47"/>
        <v>10715.734792742471</v>
      </c>
      <c r="N102" s="9"/>
      <c r="O102" s="9">
        <f t="shared" si="48"/>
        <v>425.48316662135346</v>
      </c>
      <c r="P102" s="9">
        <f t="shared" si="49"/>
        <v>10715.734792742471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661</v>
      </c>
      <c r="D103" s="9"/>
      <c r="E103" s="9">
        <f t="shared" si="41"/>
        <v>425.48316662135346</v>
      </c>
      <c r="F103" s="9">
        <f t="shared" si="42"/>
        <v>55468.17880470516</v>
      </c>
      <c r="G103" s="11">
        <f t="shared" si="43"/>
        <v>474.26896551724138</v>
      </c>
      <c r="H103" s="9"/>
      <c r="I103" s="9">
        <f t="shared" si="44"/>
        <v>425.48316662135346</v>
      </c>
      <c r="J103" s="9">
        <f t="shared" si="45"/>
        <v>55468.17880470516</v>
      </c>
      <c r="K103" s="9"/>
      <c r="L103" s="9">
        <f t="shared" si="46"/>
        <v>425.48316662135346</v>
      </c>
      <c r="M103" s="9">
        <f t="shared" si="47"/>
        <v>55468.17880470516</v>
      </c>
      <c r="N103" s="9"/>
      <c r="O103" s="9">
        <f t="shared" si="48"/>
        <v>425.48316662135346</v>
      </c>
      <c r="P103" s="9">
        <f t="shared" si="49"/>
        <v>55468.17880470516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293</v>
      </c>
      <c r="D104" s="9"/>
      <c r="E104" s="9">
        <f t="shared" si="41"/>
        <v>425.48316662135346</v>
      </c>
      <c r="F104" s="9">
        <f t="shared" si="42"/>
        <v>17551.789438021304</v>
      </c>
      <c r="G104" s="11">
        <f t="shared" si="43"/>
        <v>474.26896551724138</v>
      </c>
      <c r="H104" s="9"/>
      <c r="I104" s="9">
        <f t="shared" si="44"/>
        <v>425.48316662135346</v>
      </c>
      <c r="J104" s="9">
        <f t="shared" si="45"/>
        <v>17551.789438021304</v>
      </c>
      <c r="K104" s="9"/>
      <c r="L104" s="9">
        <f t="shared" si="46"/>
        <v>425.48316662135346</v>
      </c>
      <c r="M104" s="9">
        <f t="shared" si="47"/>
        <v>17551.789438021304</v>
      </c>
      <c r="N104" s="9"/>
      <c r="O104" s="9">
        <f t="shared" si="48"/>
        <v>425.48316662135346</v>
      </c>
      <c r="P104" s="9">
        <f t="shared" si="49"/>
        <v>17551.789438021304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445</v>
      </c>
      <c r="D105" s="9"/>
      <c r="E105" s="9">
        <f t="shared" si="41"/>
        <v>425.48316662135346</v>
      </c>
      <c r="F105" s="9">
        <f t="shared" si="42"/>
        <v>380.90678512985164</v>
      </c>
      <c r="G105" s="11">
        <f t="shared" si="43"/>
        <v>474.26896551724138</v>
      </c>
      <c r="H105" s="9"/>
      <c r="I105" s="9">
        <f t="shared" si="44"/>
        <v>425.48316662135346</v>
      </c>
      <c r="J105" s="9">
        <f t="shared" si="45"/>
        <v>380.90678512985164</v>
      </c>
      <c r="K105" s="9"/>
      <c r="L105" s="9">
        <f t="shared" si="46"/>
        <v>425.48316662135346</v>
      </c>
      <c r="M105" s="9">
        <f t="shared" si="47"/>
        <v>380.90678512985164</v>
      </c>
      <c r="N105" s="9"/>
      <c r="O105" s="9">
        <f t="shared" si="48"/>
        <v>425.48316662135346</v>
      </c>
      <c r="P105" s="9">
        <f t="shared" si="49"/>
        <v>380.90678512985164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232</v>
      </c>
      <c r="D106" s="9"/>
      <c r="E106" s="9">
        <f t="shared" si="41"/>
        <v>227.20161988829818</v>
      </c>
      <c r="F106" s="9">
        <f t="shared" si="42"/>
        <v>23.024451696375547</v>
      </c>
      <c r="G106" s="11">
        <f t="shared" si="43"/>
        <v>474.26896551724138</v>
      </c>
      <c r="H106" s="9"/>
      <c r="I106" s="9">
        <f t="shared" si="44"/>
        <v>227.20161988829818</v>
      </c>
      <c r="J106" s="9">
        <f t="shared" si="45"/>
        <v>23.024451696375547</v>
      </c>
      <c r="K106" s="9"/>
      <c r="L106" s="9">
        <f t="shared" si="46"/>
        <v>227.20161988829818</v>
      </c>
      <c r="M106" s="9">
        <f t="shared" si="47"/>
        <v>23.024451696375547</v>
      </c>
      <c r="N106" s="9"/>
      <c r="O106" s="9">
        <f t="shared" si="48"/>
        <v>227.20161988829818</v>
      </c>
      <c r="P106" s="9">
        <f t="shared" si="49"/>
        <v>23.024451696375547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215</v>
      </c>
      <c r="D107" s="9"/>
      <c r="E107" s="9">
        <f t="shared" si="41"/>
        <v>227.20161988829818</v>
      </c>
      <c r="F107" s="9">
        <f t="shared" si="42"/>
        <v>148.87952789851374</v>
      </c>
      <c r="G107" s="11">
        <f t="shared" si="43"/>
        <v>474.26896551724138</v>
      </c>
      <c r="H107" s="9"/>
      <c r="I107" s="9">
        <f t="shared" si="44"/>
        <v>227.20161988829818</v>
      </c>
      <c r="J107" s="9">
        <f t="shared" si="45"/>
        <v>148.87952789851374</v>
      </c>
      <c r="K107" s="9"/>
      <c r="L107" s="9">
        <f t="shared" si="46"/>
        <v>227.20161988829818</v>
      </c>
      <c r="M107" s="9">
        <f t="shared" si="47"/>
        <v>148.87952789851374</v>
      </c>
      <c r="N107" s="9"/>
      <c r="O107" s="9">
        <f t="shared" si="48"/>
        <v>227.20161988829818</v>
      </c>
      <c r="P107" s="9">
        <f t="shared" si="49"/>
        <v>148.87952789851374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161</v>
      </c>
      <c r="D108" s="9"/>
      <c r="E108" s="9">
        <f t="shared" si="41"/>
        <v>227.20161988829818</v>
      </c>
      <c r="F108" s="9">
        <f t="shared" si="42"/>
        <v>4382.6544758347172</v>
      </c>
      <c r="G108" s="11">
        <f t="shared" si="43"/>
        <v>474.26896551724138</v>
      </c>
      <c r="H108" s="9"/>
      <c r="I108" s="9">
        <f t="shared" si="44"/>
        <v>227.20161988829818</v>
      </c>
      <c r="J108" s="9">
        <f t="shared" si="45"/>
        <v>4382.6544758347172</v>
      </c>
      <c r="K108" s="9"/>
      <c r="L108" s="9">
        <f t="shared" si="46"/>
        <v>227.20161988829818</v>
      </c>
      <c r="M108" s="9">
        <f t="shared" si="47"/>
        <v>4382.6544758347172</v>
      </c>
      <c r="N108" s="9"/>
      <c r="O108" s="9">
        <f t="shared" si="48"/>
        <v>227.20161988829818</v>
      </c>
      <c r="P108" s="9">
        <f t="shared" si="49"/>
        <v>4382.6544758347172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174</v>
      </c>
      <c r="D109" s="9"/>
      <c r="E109" s="9">
        <f t="shared" si="41"/>
        <v>227.20161988829818</v>
      </c>
      <c r="F109" s="9">
        <f t="shared" si="42"/>
        <v>2830.4123587389649</v>
      </c>
      <c r="G109" s="11">
        <f t="shared" si="43"/>
        <v>474.26896551724138</v>
      </c>
      <c r="H109" s="9"/>
      <c r="I109" s="9">
        <f t="shared" si="44"/>
        <v>227.20161988829818</v>
      </c>
      <c r="J109" s="9">
        <f t="shared" si="45"/>
        <v>2830.4123587389649</v>
      </c>
      <c r="K109" s="9"/>
      <c r="L109" s="9">
        <f t="shared" si="46"/>
        <v>227.20161988829818</v>
      </c>
      <c r="M109" s="9">
        <f t="shared" si="47"/>
        <v>2830.4123587389649</v>
      </c>
      <c r="N109" s="9"/>
      <c r="O109" s="9">
        <f t="shared" si="48"/>
        <v>227.20161988829818</v>
      </c>
      <c r="P109" s="9">
        <f t="shared" si="49"/>
        <v>2830.4123587389649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232</v>
      </c>
      <c r="D110" s="9"/>
      <c r="E110" s="9">
        <f t="shared" si="41"/>
        <v>227.20161988829818</v>
      </c>
      <c r="F110" s="9">
        <f t="shared" si="42"/>
        <v>23.024451696375547</v>
      </c>
      <c r="G110" s="11">
        <f t="shared" si="43"/>
        <v>474.26896551724138</v>
      </c>
      <c r="H110" s="9"/>
      <c r="I110" s="9">
        <f t="shared" si="44"/>
        <v>227.20161988829818</v>
      </c>
      <c r="J110" s="9">
        <f t="shared" si="45"/>
        <v>23.024451696375547</v>
      </c>
      <c r="K110" s="9"/>
      <c r="L110" s="9">
        <f t="shared" si="46"/>
        <v>227.20161988829818</v>
      </c>
      <c r="M110" s="9">
        <f t="shared" si="47"/>
        <v>23.024451696375547</v>
      </c>
      <c r="N110" s="9"/>
      <c r="O110" s="9">
        <f t="shared" si="48"/>
        <v>227.20161988829818</v>
      </c>
      <c r="P110" s="9">
        <f t="shared" si="49"/>
        <v>23.024451696375547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113</v>
      </c>
      <c r="D111" s="9"/>
      <c r="E111" s="9">
        <f t="shared" si="41"/>
        <v>96.594045301843281</v>
      </c>
      <c r="F111" s="9">
        <f t="shared" si="42"/>
        <v>269.15534955797051</v>
      </c>
      <c r="G111" s="11">
        <f t="shared" si="43"/>
        <v>474.26896551724138</v>
      </c>
      <c r="H111" s="9"/>
      <c r="I111" s="9">
        <f t="shared" si="44"/>
        <v>96.594045301843281</v>
      </c>
      <c r="J111" s="9">
        <f t="shared" si="45"/>
        <v>269.15534955797051</v>
      </c>
      <c r="K111" s="9"/>
      <c r="L111" s="9">
        <f t="shared" si="46"/>
        <v>96.594045301843281</v>
      </c>
      <c r="M111" s="9">
        <f t="shared" si="47"/>
        <v>269.15534955797051</v>
      </c>
      <c r="N111" s="9"/>
      <c r="O111" s="9">
        <f t="shared" si="48"/>
        <v>96.594045301843281</v>
      </c>
      <c r="P111" s="9">
        <f t="shared" si="49"/>
        <v>269.15534955797051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6</v>
      </c>
      <c r="D112" s="9"/>
      <c r="E112" s="9">
        <f t="shared" si="41"/>
        <v>96.594045301843281</v>
      </c>
      <c r="F112" s="9">
        <f t="shared" si="42"/>
        <v>8207.2810441524325</v>
      </c>
      <c r="G112" s="11">
        <f t="shared" si="43"/>
        <v>474.26896551724138</v>
      </c>
      <c r="H112" s="9"/>
      <c r="I112" s="9">
        <f t="shared" si="44"/>
        <v>96.594045301843281</v>
      </c>
      <c r="J112" s="9">
        <f t="shared" si="45"/>
        <v>8207.2810441524325</v>
      </c>
      <c r="K112" s="9"/>
      <c r="L112" s="9">
        <f t="shared" si="46"/>
        <v>96.594045301843281</v>
      </c>
      <c r="M112" s="9">
        <f t="shared" si="47"/>
        <v>8207.2810441524325</v>
      </c>
      <c r="N112" s="9"/>
      <c r="O112" s="9">
        <f t="shared" si="48"/>
        <v>96.594045301843281</v>
      </c>
      <c r="P112" s="9">
        <f t="shared" si="49"/>
        <v>8207.2810441524325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16</v>
      </c>
      <c r="D113" s="9"/>
      <c r="E113" s="9">
        <f t="shared" si="41"/>
        <v>96.594045301843281</v>
      </c>
      <c r="F113" s="9">
        <f t="shared" si="42"/>
        <v>6495.4001381155667</v>
      </c>
      <c r="G113" s="11">
        <f t="shared" si="43"/>
        <v>474.26896551724138</v>
      </c>
      <c r="H113" s="9"/>
      <c r="I113" s="9">
        <f t="shared" si="44"/>
        <v>96.594045301843281</v>
      </c>
      <c r="J113" s="9">
        <f t="shared" si="45"/>
        <v>6495.4001381155667</v>
      </c>
      <c r="K113" s="9"/>
      <c r="L113" s="9">
        <f t="shared" si="46"/>
        <v>96.594045301843281</v>
      </c>
      <c r="M113" s="9">
        <f t="shared" si="47"/>
        <v>6495.4001381155667</v>
      </c>
      <c r="N113" s="9"/>
      <c r="O113" s="9">
        <f t="shared" si="48"/>
        <v>96.594045301843281</v>
      </c>
      <c r="P113" s="9">
        <f t="shared" si="49"/>
        <v>6495.4001381155667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75</v>
      </c>
      <c r="D114" s="9"/>
      <c r="E114" s="9">
        <f t="shared" si="41"/>
        <v>96.594045301843281</v>
      </c>
      <c r="F114" s="9">
        <f t="shared" si="42"/>
        <v>466.30279249805983</v>
      </c>
      <c r="G114" s="11">
        <f t="shared" si="43"/>
        <v>474.26896551724138</v>
      </c>
      <c r="H114" s="9"/>
      <c r="I114" s="9">
        <f t="shared" si="44"/>
        <v>96.594045301843281</v>
      </c>
      <c r="J114" s="9">
        <f t="shared" si="45"/>
        <v>466.30279249805983</v>
      </c>
      <c r="K114" s="9"/>
      <c r="L114" s="9">
        <f t="shared" si="46"/>
        <v>96.594045301843281</v>
      </c>
      <c r="M114" s="9">
        <f t="shared" si="47"/>
        <v>466.30279249805983</v>
      </c>
      <c r="N114" s="9"/>
      <c r="O114" s="9">
        <f t="shared" si="48"/>
        <v>96.594045301843281</v>
      </c>
      <c r="P114" s="9">
        <f t="shared" si="49"/>
        <v>466.30279249805983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118</v>
      </c>
      <c r="D115" s="9"/>
      <c r="E115" s="9">
        <f t="shared" si="41"/>
        <v>96.594045301843281</v>
      </c>
      <c r="F115" s="9">
        <f t="shared" si="42"/>
        <v>458.21489653953773</v>
      </c>
      <c r="G115" s="11">
        <f t="shared" si="43"/>
        <v>474.26896551724138</v>
      </c>
      <c r="H115" s="9"/>
      <c r="I115" s="9">
        <f t="shared" si="44"/>
        <v>96.594045301843281</v>
      </c>
      <c r="J115" s="9">
        <f t="shared" si="45"/>
        <v>458.21489653953773</v>
      </c>
      <c r="K115" s="9"/>
      <c r="L115" s="9">
        <f t="shared" si="46"/>
        <v>96.594045301843281</v>
      </c>
      <c r="M115" s="9">
        <f t="shared" si="47"/>
        <v>458.21489653953773</v>
      </c>
      <c r="N115" s="9"/>
      <c r="O115" s="9">
        <f t="shared" si="48"/>
        <v>96.594045301843281</v>
      </c>
      <c r="P115" s="9">
        <f t="shared" si="49"/>
        <v>458.21489653953773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6.2500000000000003E-3</v>
      </c>
      <c r="B136" s="14">
        <v>5.6250000000000001E-2</v>
      </c>
      <c r="C136" s="15">
        <v>818</v>
      </c>
      <c r="D136" s="15"/>
      <c r="E136" s="15">
        <f t="shared" ref="E136:E167" si="50">CA(A136,B136,$E$2,$E$3,$E$4,$E$5,$E$6)</f>
        <v>732.88078054973244</v>
      </c>
      <c r="F136" s="15">
        <f>($C136-E136)^2</f>
        <v>7245.2815198228081</v>
      </c>
      <c r="G136" s="11">
        <f>$G$25</f>
        <v>474.26896551724138</v>
      </c>
      <c r="H136" s="15"/>
      <c r="I136" s="15">
        <f>CA_SA(A136,B136,$I$2,$I$3,$I$4,$I$5,$I$6,$I$7)</f>
        <v>753.49759695807597</v>
      </c>
      <c r="J136" s="15">
        <f>($C136-I136)^2</f>
        <v>4160.55999818281</v>
      </c>
      <c r="K136" s="15"/>
      <c r="L136" s="15">
        <f>CA_DR(A136,B136,$L$2,$L$3,$L$4,$L$5,$L$6,$L$7,$L$8)</f>
        <v>752.61016550769136</v>
      </c>
      <c r="M136" s="15">
        <f>($C136-L136)^2</f>
        <v>4275.8304549315162</v>
      </c>
      <c r="N136" s="15"/>
      <c r="O136" s="15">
        <f>CA_DL(A136,B136,$O$2,$O$3,$O$4,$O$5,$O$6,$O$7,$O$8)</f>
        <v>753.31848603139838</v>
      </c>
      <c r="P136" s="15">
        <f>($C136-O136)^2</f>
        <v>4183.6982492704064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6.2500000000000003E-3</v>
      </c>
      <c r="B137" s="14">
        <v>5.6250000000000001E-2</v>
      </c>
      <c r="C137" s="15">
        <v>861</v>
      </c>
      <c r="D137" s="15"/>
      <c r="E137" s="15">
        <f t="shared" si="50"/>
        <v>732.88078054973244</v>
      </c>
      <c r="F137" s="15">
        <f t="shared" ref="F137:F200" si="51">($C137-E137)^2</f>
        <v>16414.534392545818</v>
      </c>
      <c r="G137" s="11">
        <f t="shared" ref="G137:G200" si="52">$G$25</f>
        <v>474.26896551724138</v>
      </c>
      <c r="H137" s="15"/>
      <c r="I137" s="15">
        <f t="shared" ref="I137:I200" si="53">CA_SA(A137,B137,$I$2,$I$3,$I$4,$I$5,$I$6,$I$7)</f>
        <v>753.49759695807597</v>
      </c>
      <c r="J137" s="15">
        <f t="shared" ref="J137:J200" si="54">($C137-I137)^2</f>
        <v>11556.766659788276</v>
      </c>
      <c r="K137" s="15"/>
      <c r="L137" s="15">
        <f t="shared" ref="L137:L200" si="55">CA_DR(A137,B137,$L$2,$L$3,$L$4,$L$5,$L$6,$L$7,$L$8)</f>
        <v>752.61016550769136</v>
      </c>
      <c r="M137" s="15">
        <f t="shared" ref="M137:M200" si="56">($C137-L137)^2</f>
        <v>11748.35622127006</v>
      </c>
      <c r="N137" s="15"/>
      <c r="O137" s="15">
        <f t="shared" ref="O137:O200" si="57">CA_DL(A137,B137,$O$2,$O$3,$O$4,$O$5,$O$6,$O$7,$O$8)</f>
        <v>753.31848603139838</v>
      </c>
      <c r="P137" s="15">
        <f t="shared" ref="P137:P200" si="58">($C137-O137)^2</f>
        <v>11595.308450570146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6.2500000000000003E-3</v>
      </c>
      <c r="B138" s="14">
        <v>5.6250000000000001E-2</v>
      </c>
      <c r="C138" s="15">
        <v>814</v>
      </c>
      <c r="D138" s="15"/>
      <c r="E138" s="15">
        <f t="shared" si="50"/>
        <v>732.88078054973244</v>
      </c>
      <c r="F138" s="15">
        <f t="shared" si="51"/>
        <v>6580.3277642206676</v>
      </c>
      <c r="G138" s="11">
        <f t="shared" si="52"/>
        <v>474.26896551724138</v>
      </c>
      <c r="H138" s="15"/>
      <c r="I138" s="15">
        <f t="shared" si="53"/>
        <v>753.49759695807597</v>
      </c>
      <c r="J138" s="15">
        <f t="shared" si="54"/>
        <v>3660.5407738474178</v>
      </c>
      <c r="K138" s="15"/>
      <c r="L138" s="15">
        <f t="shared" si="55"/>
        <v>752.61016550769136</v>
      </c>
      <c r="M138" s="15">
        <f t="shared" si="56"/>
        <v>3768.7117789930471</v>
      </c>
      <c r="N138" s="15"/>
      <c r="O138" s="15">
        <f t="shared" si="57"/>
        <v>753.31848603139838</v>
      </c>
      <c r="P138" s="15">
        <f t="shared" si="58"/>
        <v>3682.2461375215935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6.2500000000000003E-3</v>
      </c>
      <c r="B139" s="14">
        <v>5.6250000000000001E-2</v>
      </c>
      <c r="C139" s="15">
        <v>752</v>
      </c>
      <c r="D139" s="15"/>
      <c r="E139" s="15">
        <f t="shared" si="50"/>
        <v>732.88078054973244</v>
      </c>
      <c r="F139" s="15">
        <f t="shared" si="51"/>
        <v>365.54455238748955</v>
      </c>
      <c r="G139" s="11">
        <f t="shared" si="52"/>
        <v>474.26896551724138</v>
      </c>
      <c r="H139" s="15"/>
      <c r="I139" s="15">
        <f t="shared" si="53"/>
        <v>753.49759695807597</v>
      </c>
      <c r="J139" s="15">
        <f t="shared" si="54"/>
        <v>2.2427966488384099</v>
      </c>
      <c r="K139" s="15"/>
      <c r="L139" s="15">
        <f t="shared" si="55"/>
        <v>752.61016550769136</v>
      </c>
      <c r="M139" s="15">
        <f t="shared" si="56"/>
        <v>0.37230194677625877</v>
      </c>
      <c r="N139" s="15"/>
      <c r="O139" s="15">
        <f t="shared" si="57"/>
        <v>753.31848603139838</v>
      </c>
      <c r="P139" s="15">
        <f t="shared" si="58"/>
        <v>1.7384054149926473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6.2500000000000003E-3</v>
      </c>
      <c r="B140" s="14">
        <v>5.6250000000000001E-2</v>
      </c>
      <c r="C140" s="15">
        <v>819</v>
      </c>
      <c r="D140" s="15"/>
      <c r="E140" s="15">
        <f t="shared" si="50"/>
        <v>732.88078054973244</v>
      </c>
      <c r="F140" s="15">
        <f t="shared" si="51"/>
        <v>7416.5199587233428</v>
      </c>
      <c r="G140" s="11">
        <f t="shared" si="52"/>
        <v>474.26896551724138</v>
      </c>
      <c r="H140" s="15"/>
      <c r="I140" s="15">
        <f t="shared" si="53"/>
        <v>753.49759695807597</v>
      </c>
      <c r="J140" s="15">
        <f t="shared" si="54"/>
        <v>4290.564804266658</v>
      </c>
      <c r="K140" s="15"/>
      <c r="L140" s="15">
        <f t="shared" si="55"/>
        <v>752.61016550769136</v>
      </c>
      <c r="M140" s="15">
        <f t="shared" si="56"/>
        <v>4407.6101239161335</v>
      </c>
      <c r="N140" s="15"/>
      <c r="O140" s="15">
        <f t="shared" si="57"/>
        <v>753.31848603139838</v>
      </c>
      <c r="P140" s="15">
        <f t="shared" si="58"/>
        <v>4314.0612772076101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1.2500000000000001E-2</v>
      </c>
      <c r="B141" s="14">
        <v>0.1125</v>
      </c>
      <c r="C141" s="15">
        <v>776</v>
      </c>
      <c r="D141" s="15"/>
      <c r="E141" s="15">
        <f t="shared" si="50"/>
        <v>635.19754085885643</v>
      </c>
      <c r="F141" s="15">
        <f t="shared" si="51"/>
        <v>19825.332500193406</v>
      </c>
      <c r="G141" s="11">
        <f t="shared" si="52"/>
        <v>474.26896551724138</v>
      </c>
      <c r="H141" s="15"/>
      <c r="I141" s="15">
        <f t="shared" si="53"/>
        <v>691.0685083329497</v>
      </c>
      <c r="J141" s="15">
        <f t="shared" si="54"/>
        <v>7213.3582767902335</v>
      </c>
      <c r="K141" s="15"/>
      <c r="L141" s="15">
        <f t="shared" si="55"/>
        <v>688.59215283342246</v>
      </c>
      <c r="M141" s="15">
        <f t="shared" si="56"/>
        <v>7640.1317462957768</v>
      </c>
      <c r="N141" s="15"/>
      <c r="O141" s="15">
        <f t="shared" si="57"/>
        <v>690.06546515914692</v>
      </c>
      <c r="P141" s="15">
        <f t="shared" si="58"/>
        <v>7384.7442783137913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1.2500000000000001E-2</v>
      </c>
      <c r="B142" s="14">
        <v>0.1125</v>
      </c>
      <c r="C142" s="15">
        <v>743</v>
      </c>
      <c r="D142" s="15"/>
      <c r="E142" s="15">
        <f t="shared" si="50"/>
        <v>635.19754085885643</v>
      </c>
      <c r="F142" s="15">
        <f t="shared" si="51"/>
        <v>11621.37019687793</v>
      </c>
      <c r="G142" s="11">
        <f t="shared" si="52"/>
        <v>474.26896551724138</v>
      </c>
      <c r="H142" s="15"/>
      <c r="I142" s="15">
        <f t="shared" si="53"/>
        <v>691.0685083329497</v>
      </c>
      <c r="J142" s="15">
        <f t="shared" si="54"/>
        <v>2696.8798267649145</v>
      </c>
      <c r="K142" s="15"/>
      <c r="L142" s="15">
        <f t="shared" si="55"/>
        <v>688.59215283342246</v>
      </c>
      <c r="M142" s="15">
        <f t="shared" si="56"/>
        <v>2960.2138333016596</v>
      </c>
      <c r="N142" s="15"/>
      <c r="O142" s="15">
        <f t="shared" si="57"/>
        <v>690.06546515914692</v>
      </c>
      <c r="P142" s="15">
        <f t="shared" si="58"/>
        <v>2802.0649788174883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1.2500000000000001E-2</v>
      </c>
      <c r="B143" s="14">
        <v>0.1125</v>
      </c>
      <c r="C143" s="15">
        <v>829</v>
      </c>
      <c r="D143" s="15"/>
      <c r="E143" s="15">
        <f t="shared" si="50"/>
        <v>635.19754085885643</v>
      </c>
      <c r="F143" s="15">
        <f t="shared" si="51"/>
        <v>37559.393169154624</v>
      </c>
      <c r="G143" s="11">
        <f t="shared" si="52"/>
        <v>474.26896551724138</v>
      </c>
      <c r="H143" s="15"/>
      <c r="I143" s="15">
        <f t="shared" si="53"/>
        <v>691.0685083329497</v>
      </c>
      <c r="J143" s="15">
        <f t="shared" si="54"/>
        <v>19025.096393497566</v>
      </c>
      <c r="K143" s="15"/>
      <c r="L143" s="15">
        <f t="shared" si="55"/>
        <v>688.59215283342246</v>
      </c>
      <c r="M143" s="15">
        <f t="shared" si="56"/>
        <v>19714.363545952998</v>
      </c>
      <c r="N143" s="15"/>
      <c r="O143" s="15">
        <f t="shared" si="57"/>
        <v>690.06546515914692</v>
      </c>
      <c r="P143" s="15">
        <f t="shared" si="58"/>
        <v>19302.804971444217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1.2500000000000001E-2</v>
      </c>
      <c r="B144" s="14">
        <v>0.1125</v>
      </c>
      <c r="C144" s="15">
        <v>845</v>
      </c>
      <c r="D144" s="15"/>
      <c r="E144" s="15">
        <f t="shared" si="50"/>
        <v>635.19754085885643</v>
      </c>
      <c r="F144" s="15">
        <f t="shared" si="51"/>
        <v>44017.071861671218</v>
      </c>
      <c r="G144" s="11">
        <f t="shared" si="52"/>
        <v>474.26896551724138</v>
      </c>
      <c r="H144" s="15"/>
      <c r="I144" s="15">
        <f t="shared" si="53"/>
        <v>691.0685083329497</v>
      </c>
      <c r="J144" s="15">
        <f t="shared" si="54"/>
        <v>23694.904126843176</v>
      </c>
      <c r="K144" s="15"/>
      <c r="L144" s="15">
        <f t="shared" si="55"/>
        <v>688.59215283342246</v>
      </c>
      <c r="M144" s="15">
        <f t="shared" si="56"/>
        <v>24463.414655283479</v>
      </c>
      <c r="N144" s="15"/>
      <c r="O144" s="15">
        <f t="shared" si="57"/>
        <v>690.06546515914692</v>
      </c>
      <c r="P144" s="15">
        <f t="shared" si="58"/>
        <v>24004.710086351515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1.2500000000000001E-2</v>
      </c>
      <c r="B145" s="14">
        <v>0.1125</v>
      </c>
      <c r="C145" s="15">
        <v>732</v>
      </c>
      <c r="D145" s="15"/>
      <c r="E145" s="15">
        <f t="shared" si="50"/>
        <v>635.19754085885643</v>
      </c>
      <c r="F145" s="15">
        <f t="shared" si="51"/>
        <v>9370.7160957727701</v>
      </c>
      <c r="G145" s="11">
        <f t="shared" si="52"/>
        <v>474.26896551724138</v>
      </c>
      <c r="H145" s="15"/>
      <c r="I145" s="15">
        <f t="shared" si="53"/>
        <v>691.0685083329497</v>
      </c>
      <c r="J145" s="15">
        <f t="shared" si="54"/>
        <v>1675.3870100898077</v>
      </c>
      <c r="K145" s="15"/>
      <c r="L145" s="15">
        <f t="shared" si="55"/>
        <v>688.59215283342246</v>
      </c>
      <c r="M145" s="15">
        <f t="shared" si="56"/>
        <v>1884.2411956369538</v>
      </c>
      <c r="N145" s="15"/>
      <c r="O145" s="15">
        <f t="shared" si="57"/>
        <v>690.06546515914692</v>
      </c>
      <c r="P145" s="15">
        <f t="shared" si="58"/>
        <v>1758.5052123187204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2.5000000000000001E-2</v>
      </c>
      <c r="B146" s="14">
        <v>0.22500000000000001</v>
      </c>
      <c r="C146" s="15">
        <v>646</v>
      </c>
      <c r="D146" s="15"/>
      <c r="E146" s="15">
        <f t="shared" si="50"/>
        <v>418.05386589841169</v>
      </c>
      <c r="F146" s="15">
        <f t="shared" si="51"/>
        <v>51959.440051859281</v>
      </c>
      <c r="G146" s="11">
        <f t="shared" si="52"/>
        <v>474.26896551724138</v>
      </c>
      <c r="H146" s="15"/>
      <c r="I146" s="15">
        <f t="shared" si="53"/>
        <v>532.90620056882949</v>
      </c>
      <c r="J146" s="15">
        <f t="shared" si="54"/>
        <v>12790.207469777823</v>
      </c>
      <c r="K146" s="15"/>
      <c r="L146" s="15">
        <f t="shared" si="55"/>
        <v>527.30528693383008</v>
      </c>
      <c r="M146" s="15">
        <f t="shared" si="56"/>
        <v>14088.434909860409</v>
      </c>
      <c r="N146" s="15"/>
      <c r="O146" s="15">
        <f t="shared" si="57"/>
        <v>528.34301791008124</v>
      </c>
      <c r="P146" s="15">
        <f t="shared" si="58"/>
        <v>13843.165434507462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2.5000000000000001E-2</v>
      </c>
      <c r="B147" s="14">
        <v>0.22500000000000001</v>
      </c>
      <c r="C147" s="15">
        <v>736</v>
      </c>
      <c r="D147" s="15"/>
      <c r="E147" s="15">
        <f t="shared" si="50"/>
        <v>418.05386589841169</v>
      </c>
      <c r="F147" s="15">
        <f t="shared" si="51"/>
        <v>101089.74419014518</v>
      </c>
      <c r="G147" s="11">
        <f t="shared" si="52"/>
        <v>474.26896551724138</v>
      </c>
      <c r="H147" s="15"/>
      <c r="I147" s="15">
        <f t="shared" si="53"/>
        <v>532.90620056882949</v>
      </c>
      <c r="J147" s="15">
        <f t="shared" si="54"/>
        <v>41247.091367388515</v>
      </c>
      <c r="K147" s="15"/>
      <c r="L147" s="15">
        <f t="shared" si="55"/>
        <v>527.30528693383008</v>
      </c>
      <c r="M147" s="15">
        <f t="shared" si="56"/>
        <v>43553.483261770998</v>
      </c>
      <c r="N147" s="15"/>
      <c r="O147" s="15">
        <f t="shared" si="57"/>
        <v>528.34301791008124</v>
      </c>
      <c r="P147" s="15">
        <f t="shared" si="58"/>
        <v>43121.422210692836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2.5000000000000001E-2</v>
      </c>
      <c r="B148" s="14">
        <v>0.22500000000000001</v>
      </c>
      <c r="C148" s="15">
        <v>648</v>
      </c>
      <c r="D148" s="15"/>
      <c r="E148" s="15">
        <f t="shared" si="50"/>
        <v>418.05386589841169</v>
      </c>
      <c r="F148" s="15">
        <f t="shared" si="51"/>
        <v>52875.224588265635</v>
      </c>
      <c r="G148" s="11">
        <f t="shared" si="52"/>
        <v>474.26896551724138</v>
      </c>
      <c r="H148" s="15"/>
      <c r="I148" s="15">
        <f t="shared" si="53"/>
        <v>532.90620056882949</v>
      </c>
      <c r="J148" s="15">
        <f t="shared" si="54"/>
        <v>13246.582667502506</v>
      </c>
      <c r="K148" s="15"/>
      <c r="L148" s="15">
        <f t="shared" si="55"/>
        <v>527.30528693383008</v>
      </c>
      <c r="M148" s="15">
        <f t="shared" si="56"/>
        <v>14567.213762125089</v>
      </c>
      <c r="N148" s="15"/>
      <c r="O148" s="15">
        <f t="shared" si="57"/>
        <v>528.34301791008124</v>
      </c>
      <c r="P148" s="15">
        <f t="shared" si="58"/>
        <v>14317.793362867138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2.5000000000000001E-2</v>
      </c>
      <c r="B149" s="14">
        <v>0.22500000000000001</v>
      </c>
      <c r="C149" s="15">
        <v>519</v>
      </c>
      <c r="D149" s="15"/>
      <c r="E149" s="15">
        <f t="shared" si="50"/>
        <v>418.05386589841169</v>
      </c>
      <c r="F149" s="15">
        <f t="shared" si="51"/>
        <v>10190.121990055852</v>
      </c>
      <c r="G149" s="11">
        <f t="shared" si="52"/>
        <v>474.26896551724138</v>
      </c>
      <c r="H149" s="15"/>
      <c r="I149" s="15">
        <f t="shared" si="53"/>
        <v>532.90620056882949</v>
      </c>
      <c r="J149" s="15">
        <f t="shared" si="54"/>
        <v>193.38241426051363</v>
      </c>
      <c r="K149" s="15"/>
      <c r="L149" s="15">
        <f t="shared" si="55"/>
        <v>527.30528693383008</v>
      </c>
      <c r="M149" s="15">
        <f t="shared" si="56"/>
        <v>68.977791053248566</v>
      </c>
      <c r="N149" s="15"/>
      <c r="O149" s="15">
        <f t="shared" si="57"/>
        <v>528.34301791008124</v>
      </c>
      <c r="P149" s="15">
        <f t="shared" si="58"/>
        <v>87.291983668098894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2.5000000000000001E-2</v>
      </c>
      <c r="B150" s="14">
        <v>0.22500000000000001</v>
      </c>
      <c r="C150" s="15">
        <v>725</v>
      </c>
      <c r="D150" s="15"/>
      <c r="E150" s="15">
        <f t="shared" si="50"/>
        <v>418.05386589841169</v>
      </c>
      <c r="F150" s="15">
        <f t="shared" si="51"/>
        <v>94215.929239910241</v>
      </c>
      <c r="G150" s="11">
        <f t="shared" si="52"/>
        <v>474.26896551724138</v>
      </c>
      <c r="H150" s="15"/>
      <c r="I150" s="15">
        <f t="shared" si="53"/>
        <v>532.90620056882949</v>
      </c>
      <c r="J150" s="15">
        <f t="shared" si="54"/>
        <v>36900.027779902761</v>
      </c>
      <c r="K150" s="15"/>
      <c r="L150" s="15">
        <f t="shared" si="55"/>
        <v>527.30528693383008</v>
      </c>
      <c r="M150" s="15">
        <f t="shared" si="56"/>
        <v>39083.199574315258</v>
      </c>
      <c r="N150" s="15"/>
      <c r="O150" s="15">
        <f t="shared" si="57"/>
        <v>528.34301791008124</v>
      </c>
      <c r="P150" s="15">
        <f t="shared" si="58"/>
        <v>38673.968604714624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0.05</v>
      </c>
      <c r="B151" s="14">
        <v>0.45</v>
      </c>
      <c r="C151" s="15">
        <v>263</v>
      </c>
      <c r="D151" s="15"/>
      <c r="E151" s="15">
        <f t="shared" si="50"/>
        <v>141.93385644656311</v>
      </c>
      <c r="F151" s="15">
        <f t="shared" si="51"/>
        <v>14657.011114901388</v>
      </c>
      <c r="G151" s="11">
        <f t="shared" si="52"/>
        <v>474.26896551724138</v>
      </c>
      <c r="H151" s="15"/>
      <c r="I151" s="15">
        <f t="shared" si="53"/>
        <v>260.45243631701874</v>
      </c>
      <c r="J151" s="15">
        <f t="shared" si="54"/>
        <v>6.4900807188450562</v>
      </c>
      <c r="K151" s="15"/>
      <c r="L151" s="15">
        <f t="shared" si="55"/>
        <v>253.4293220582926</v>
      </c>
      <c r="M151" s="15">
        <f t="shared" si="56"/>
        <v>91.597876263884629</v>
      </c>
      <c r="N151" s="15"/>
      <c r="O151" s="15">
        <f t="shared" si="57"/>
        <v>249.01485671088716</v>
      </c>
      <c r="P151" s="15">
        <f t="shared" si="58"/>
        <v>195.58423281701795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0.05</v>
      </c>
      <c r="B152" s="14">
        <v>0.45</v>
      </c>
      <c r="C152" s="15">
        <v>315</v>
      </c>
      <c r="D152" s="15"/>
      <c r="E152" s="15">
        <f t="shared" si="50"/>
        <v>141.93385644656311</v>
      </c>
      <c r="F152" s="15">
        <f t="shared" si="51"/>
        <v>29951.890044458825</v>
      </c>
      <c r="G152" s="11">
        <f t="shared" si="52"/>
        <v>474.26896551724138</v>
      </c>
      <c r="H152" s="15"/>
      <c r="I152" s="15">
        <f t="shared" si="53"/>
        <v>260.45243631701874</v>
      </c>
      <c r="J152" s="15">
        <f t="shared" si="54"/>
        <v>2975.4367037488964</v>
      </c>
      <c r="K152" s="15"/>
      <c r="L152" s="15">
        <f t="shared" si="55"/>
        <v>253.4293220582926</v>
      </c>
      <c r="M152" s="15">
        <f t="shared" si="56"/>
        <v>3790.9483822014545</v>
      </c>
      <c r="N152" s="15"/>
      <c r="O152" s="15">
        <f t="shared" si="57"/>
        <v>249.01485671088716</v>
      </c>
      <c r="P152" s="15">
        <f t="shared" si="58"/>
        <v>4354.0391348847534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0.05</v>
      </c>
      <c r="B153" s="14">
        <v>0.45</v>
      </c>
      <c r="C153" s="15">
        <v>324</v>
      </c>
      <c r="D153" s="15"/>
      <c r="E153" s="15">
        <f t="shared" si="50"/>
        <v>141.93385644656311</v>
      </c>
      <c r="F153" s="15">
        <f t="shared" si="51"/>
        <v>33148.080628420692</v>
      </c>
      <c r="G153" s="11">
        <f t="shared" si="52"/>
        <v>474.26896551724138</v>
      </c>
      <c r="H153" s="15"/>
      <c r="I153" s="15">
        <f t="shared" si="53"/>
        <v>260.45243631701874</v>
      </c>
      <c r="J153" s="15">
        <f t="shared" si="54"/>
        <v>4038.2928500425592</v>
      </c>
      <c r="K153" s="15"/>
      <c r="L153" s="15">
        <f t="shared" si="55"/>
        <v>253.4293220582926</v>
      </c>
      <c r="M153" s="15">
        <f t="shared" si="56"/>
        <v>4980.2205851521876</v>
      </c>
      <c r="N153" s="15"/>
      <c r="O153" s="15">
        <f t="shared" si="57"/>
        <v>249.01485671088716</v>
      </c>
      <c r="P153" s="15">
        <f t="shared" si="58"/>
        <v>5622.7717140887844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0.05</v>
      </c>
      <c r="B154" s="14">
        <v>0.45</v>
      </c>
      <c r="C154" s="15">
        <v>382</v>
      </c>
      <c r="D154" s="15"/>
      <c r="E154" s="15">
        <f t="shared" si="50"/>
        <v>141.93385644656311</v>
      </c>
      <c r="F154" s="15">
        <f t="shared" si="51"/>
        <v>57631.75328061937</v>
      </c>
      <c r="G154" s="11">
        <f t="shared" si="52"/>
        <v>474.26896551724138</v>
      </c>
      <c r="H154" s="15"/>
      <c r="I154" s="15">
        <f t="shared" si="53"/>
        <v>260.45243631701874</v>
      </c>
      <c r="J154" s="15">
        <f t="shared" si="54"/>
        <v>14773.810237268386</v>
      </c>
      <c r="K154" s="15"/>
      <c r="L154" s="15">
        <f t="shared" si="55"/>
        <v>253.4293220582926</v>
      </c>
      <c r="M154" s="15">
        <f t="shared" si="56"/>
        <v>16530.419226390248</v>
      </c>
      <c r="N154" s="15"/>
      <c r="O154" s="15">
        <f t="shared" si="57"/>
        <v>249.01485671088716</v>
      </c>
      <c r="P154" s="15">
        <f t="shared" si="58"/>
        <v>17685.048335625874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0.05</v>
      </c>
      <c r="B155" s="14">
        <v>0.45</v>
      </c>
      <c r="C155" s="15">
        <v>509</v>
      </c>
      <c r="D155" s="15"/>
      <c r="E155" s="15">
        <f t="shared" si="50"/>
        <v>141.93385644656311</v>
      </c>
      <c r="F155" s="15">
        <f t="shared" si="51"/>
        <v>134737.55374319231</v>
      </c>
      <c r="G155" s="11">
        <f t="shared" si="52"/>
        <v>474.26896551724138</v>
      </c>
      <c r="H155" s="15"/>
      <c r="I155" s="15">
        <f t="shared" si="53"/>
        <v>260.45243631701874</v>
      </c>
      <c r="J155" s="15">
        <f t="shared" si="54"/>
        <v>61775.891412745623</v>
      </c>
      <c r="K155" s="15"/>
      <c r="L155" s="15">
        <f t="shared" si="55"/>
        <v>253.4293220582926</v>
      </c>
      <c r="M155" s="15">
        <f t="shared" si="56"/>
        <v>65316.371423583929</v>
      </c>
      <c r="N155" s="15"/>
      <c r="O155" s="15">
        <f t="shared" si="57"/>
        <v>249.01485671088716</v>
      </c>
      <c r="P155" s="15">
        <f t="shared" si="58"/>
        <v>67592.274731060534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0.1</v>
      </c>
      <c r="B156" s="14">
        <v>0.9</v>
      </c>
      <c r="C156" s="15">
        <v>38</v>
      </c>
      <c r="D156" s="15"/>
      <c r="E156" s="15">
        <f t="shared" si="50"/>
        <v>8.2581015052659605</v>
      </c>
      <c r="F156" s="15">
        <f t="shared" si="51"/>
        <v>884.58052607106276</v>
      </c>
      <c r="G156" s="11">
        <f t="shared" si="52"/>
        <v>474.26896551724138</v>
      </c>
      <c r="H156" s="15"/>
      <c r="I156" s="15">
        <f t="shared" si="53"/>
        <v>44.93915907204169</v>
      </c>
      <c r="J156" s="15">
        <f t="shared" si="54"/>
        <v>48.151928627098492</v>
      </c>
      <c r="K156" s="15"/>
      <c r="L156" s="15">
        <f t="shared" si="55"/>
        <v>41.965642902676862</v>
      </c>
      <c r="M156" s="15">
        <f t="shared" si="56"/>
        <v>15.726323631551368</v>
      </c>
      <c r="N156" s="15"/>
      <c r="O156" s="15">
        <f t="shared" si="57"/>
        <v>35.67636023331805</v>
      </c>
      <c r="P156" s="15">
        <f t="shared" si="58"/>
        <v>5.3993017653057471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0.1</v>
      </c>
      <c r="B157" s="14">
        <v>0.9</v>
      </c>
      <c r="C157" s="15">
        <v>60</v>
      </c>
      <c r="D157" s="15"/>
      <c r="E157" s="15">
        <f t="shared" si="50"/>
        <v>8.2581015052659605</v>
      </c>
      <c r="F157" s="15">
        <f t="shared" si="51"/>
        <v>2677.2240598393605</v>
      </c>
      <c r="G157" s="11">
        <f t="shared" si="52"/>
        <v>474.26896551724138</v>
      </c>
      <c r="H157" s="15"/>
      <c r="I157" s="15">
        <f t="shared" si="53"/>
        <v>44.93915907204169</v>
      </c>
      <c r="J157" s="15">
        <f t="shared" si="54"/>
        <v>226.82892945726414</v>
      </c>
      <c r="K157" s="15"/>
      <c r="L157" s="15">
        <f t="shared" si="55"/>
        <v>41.965642902676862</v>
      </c>
      <c r="M157" s="15">
        <f t="shared" si="56"/>
        <v>325.23803591376947</v>
      </c>
      <c r="N157" s="15"/>
      <c r="O157" s="15">
        <f t="shared" si="57"/>
        <v>35.67636023331805</v>
      </c>
      <c r="P157" s="15">
        <f t="shared" si="58"/>
        <v>591.63945149931158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0.1</v>
      </c>
      <c r="B158" s="14">
        <v>0.9</v>
      </c>
      <c r="C158" s="15">
        <v>124</v>
      </c>
      <c r="D158" s="15"/>
      <c r="E158" s="15">
        <f t="shared" si="50"/>
        <v>8.2581015052659605</v>
      </c>
      <c r="F158" s="15">
        <f t="shared" si="51"/>
        <v>13396.18706716532</v>
      </c>
      <c r="G158" s="11">
        <f t="shared" si="52"/>
        <v>474.26896551724138</v>
      </c>
      <c r="H158" s="15"/>
      <c r="I158" s="15">
        <f t="shared" si="53"/>
        <v>44.93915907204169</v>
      </c>
      <c r="J158" s="15">
        <f t="shared" si="54"/>
        <v>6250.6165682359278</v>
      </c>
      <c r="K158" s="15"/>
      <c r="L158" s="15">
        <f t="shared" si="55"/>
        <v>41.965642902676862</v>
      </c>
      <c r="M158" s="15">
        <f t="shared" si="56"/>
        <v>6729.6357443711313</v>
      </c>
      <c r="N158" s="15"/>
      <c r="O158" s="15">
        <f t="shared" si="57"/>
        <v>35.67636023331805</v>
      </c>
      <c r="P158" s="15">
        <f t="shared" si="58"/>
        <v>7801.0653416346013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0.1</v>
      </c>
      <c r="B159" s="14">
        <v>0.9</v>
      </c>
      <c r="C159" s="15">
        <v>153</v>
      </c>
      <c r="D159" s="15"/>
      <c r="E159" s="15">
        <f t="shared" si="50"/>
        <v>8.2581015052659605</v>
      </c>
      <c r="F159" s="15">
        <f t="shared" si="51"/>
        <v>20950.217179859894</v>
      </c>
      <c r="G159" s="11">
        <f t="shared" si="52"/>
        <v>474.26896551724138</v>
      </c>
      <c r="H159" s="15"/>
      <c r="I159" s="15">
        <f t="shared" si="53"/>
        <v>44.93915907204169</v>
      </c>
      <c r="J159" s="15">
        <f t="shared" si="54"/>
        <v>11677.145342057509</v>
      </c>
      <c r="K159" s="15"/>
      <c r="L159" s="15">
        <f t="shared" si="55"/>
        <v>41.965642902676862</v>
      </c>
      <c r="M159" s="15">
        <f t="shared" si="56"/>
        <v>12328.628456015873</v>
      </c>
      <c r="N159" s="15"/>
      <c r="O159" s="15">
        <f t="shared" si="57"/>
        <v>35.67636023331805</v>
      </c>
      <c r="P159" s="15">
        <f t="shared" si="58"/>
        <v>13764.836448102154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0.1</v>
      </c>
      <c r="B160" s="14">
        <v>0.9</v>
      </c>
      <c r="C160" s="15">
        <v>178</v>
      </c>
      <c r="D160" s="15"/>
      <c r="E160" s="15">
        <f t="shared" si="50"/>
        <v>8.2581015052659605</v>
      </c>
      <c r="F160" s="15">
        <f t="shared" si="51"/>
        <v>28812.312104596596</v>
      </c>
      <c r="G160" s="11">
        <f t="shared" si="52"/>
        <v>474.26896551724138</v>
      </c>
      <c r="H160" s="15"/>
      <c r="I160" s="15">
        <f t="shared" si="53"/>
        <v>44.93915907204169</v>
      </c>
      <c r="J160" s="15">
        <f t="shared" si="54"/>
        <v>17705.187388455426</v>
      </c>
      <c r="K160" s="15"/>
      <c r="L160" s="15">
        <f t="shared" si="55"/>
        <v>41.965642902676862</v>
      </c>
      <c r="M160" s="15">
        <f t="shared" si="56"/>
        <v>18505.346310882032</v>
      </c>
      <c r="N160" s="15"/>
      <c r="O160" s="15">
        <f t="shared" si="57"/>
        <v>35.67636023331805</v>
      </c>
      <c r="P160" s="15">
        <f t="shared" si="58"/>
        <v>20256.018436436247</v>
      </c>
      <c r="Q160" s="3"/>
    </row>
    <row r="161" spans="1:17" x14ac:dyDescent="0.25">
      <c r="A161" s="14">
        <v>1.8749999999999999E-2</v>
      </c>
      <c r="B161" s="14">
        <v>1.8749999999999999E-2</v>
      </c>
      <c r="C161" s="15">
        <v>685</v>
      </c>
      <c r="D161" s="15"/>
      <c r="E161" s="15">
        <f t="shared" si="50"/>
        <v>772.28234322403</v>
      </c>
      <c r="F161" s="15">
        <f t="shared" si="51"/>
        <v>7618.2074386773756</v>
      </c>
      <c r="G161" s="11">
        <f t="shared" si="52"/>
        <v>474.26896551724138</v>
      </c>
      <c r="H161" s="15"/>
      <c r="I161" s="15">
        <f t="shared" si="53"/>
        <v>777.85484691294232</v>
      </c>
      <c r="J161" s="15">
        <f t="shared" si="54"/>
        <v>8622.0225952259534</v>
      </c>
      <c r="K161" s="15"/>
      <c r="L161" s="15">
        <f t="shared" si="55"/>
        <v>777.20077557026798</v>
      </c>
      <c r="M161" s="15">
        <f t="shared" si="56"/>
        <v>8500.983015758924</v>
      </c>
      <c r="N161" s="15"/>
      <c r="O161" s="15">
        <f t="shared" si="57"/>
        <v>777.80399446375782</v>
      </c>
      <c r="P161" s="15">
        <f t="shared" si="58"/>
        <v>8612.5813884291911</v>
      </c>
      <c r="Q161" s="3"/>
    </row>
    <row r="162" spans="1:17" x14ac:dyDescent="0.25">
      <c r="A162" s="14">
        <v>1.8749999999999999E-2</v>
      </c>
      <c r="B162" s="14">
        <v>1.8749999999999999E-2</v>
      </c>
      <c r="C162" s="15">
        <v>677</v>
      </c>
      <c r="D162" s="15"/>
      <c r="E162" s="15">
        <f t="shared" si="50"/>
        <v>772.28234322403</v>
      </c>
      <c r="F162" s="15">
        <f t="shared" si="51"/>
        <v>9078.7249302618566</v>
      </c>
      <c r="G162" s="11">
        <f t="shared" si="52"/>
        <v>474.26896551724138</v>
      </c>
      <c r="H162" s="15"/>
      <c r="I162" s="15">
        <f t="shared" si="53"/>
        <v>777.85484691294232</v>
      </c>
      <c r="J162" s="15">
        <f t="shared" si="54"/>
        <v>10171.700145833031</v>
      </c>
      <c r="K162" s="15"/>
      <c r="L162" s="15">
        <f t="shared" si="55"/>
        <v>777.20077557026798</v>
      </c>
      <c r="M162" s="15">
        <f t="shared" si="56"/>
        <v>10040.195424883212</v>
      </c>
      <c r="N162" s="15"/>
      <c r="O162" s="15">
        <f t="shared" si="57"/>
        <v>777.80399446375782</v>
      </c>
      <c r="P162" s="15">
        <f t="shared" si="58"/>
        <v>10161.445299849316</v>
      </c>
      <c r="Q162" s="3"/>
    </row>
    <row r="163" spans="1:17" x14ac:dyDescent="0.25">
      <c r="A163" s="14">
        <v>1.8749999999999999E-2</v>
      </c>
      <c r="B163" s="14">
        <v>1.8749999999999999E-2</v>
      </c>
      <c r="C163" s="15">
        <v>700</v>
      </c>
      <c r="D163" s="15"/>
      <c r="E163" s="15">
        <f t="shared" si="50"/>
        <v>772.28234322403</v>
      </c>
      <c r="F163" s="15">
        <f t="shared" si="51"/>
        <v>5224.7371419564761</v>
      </c>
      <c r="G163" s="11">
        <f t="shared" si="52"/>
        <v>474.26896551724138</v>
      </c>
      <c r="H163" s="15"/>
      <c r="I163" s="15">
        <f t="shared" si="53"/>
        <v>777.85484691294232</v>
      </c>
      <c r="J163" s="15">
        <f t="shared" si="54"/>
        <v>6061.3771878376847</v>
      </c>
      <c r="K163" s="15"/>
      <c r="L163" s="15">
        <f t="shared" si="55"/>
        <v>777.20077557026798</v>
      </c>
      <c r="M163" s="15">
        <f t="shared" si="56"/>
        <v>5959.9597486508856</v>
      </c>
      <c r="N163" s="15"/>
      <c r="O163" s="15">
        <f t="shared" si="57"/>
        <v>777.80399446375782</v>
      </c>
      <c r="P163" s="15">
        <f t="shared" si="58"/>
        <v>6053.461554516457</v>
      </c>
      <c r="Q163" s="3"/>
    </row>
    <row r="164" spans="1:17" x14ac:dyDescent="0.25">
      <c r="A164" s="14">
        <v>1.8749999999999999E-2</v>
      </c>
      <c r="B164" s="14">
        <v>1.8749999999999999E-2</v>
      </c>
      <c r="C164" s="15">
        <v>722</v>
      </c>
      <c r="D164" s="15"/>
      <c r="E164" s="15">
        <f t="shared" si="50"/>
        <v>772.28234322403</v>
      </c>
      <c r="F164" s="15">
        <f t="shared" si="51"/>
        <v>2528.3140400991556</v>
      </c>
      <c r="G164" s="11">
        <f t="shared" si="52"/>
        <v>474.26896551724138</v>
      </c>
      <c r="H164" s="15"/>
      <c r="I164" s="15">
        <f t="shared" si="53"/>
        <v>777.85484691294232</v>
      </c>
      <c r="J164" s="15">
        <f t="shared" si="54"/>
        <v>3119.7639236682226</v>
      </c>
      <c r="K164" s="15"/>
      <c r="L164" s="15">
        <f t="shared" si="55"/>
        <v>777.20077557026798</v>
      </c>
      <c r="M164" s="15">
        <f t="shared" si="56"/>
        <v>3047.125623559094</v>
      </c>
      <c r="N164" s="15"/>
      <c r="O164" s="15">
        <f t="shared" si="57"/>
        <v>777.80399446375782</v>
      </c>
      <c r="P164" s="15">
        <f t="shared" si="58"/>
        <v>3114.085798111113</v>
      </c>
      <c r="Q164" s="3"/>
    </row>
    <row r="165" spans="1:17" x14ac:dyDescent="0.25">
      <c r="A165" s="14">
        <v>1.8749999999999999E-2</v>
      </c>
      <c r="B165" s="14">
        <v>1.8749999999999999E-2</v>
      </c>
      <c r="C165" s="15">
        <v>813</v>
      </c>
      <c r="D165" s="15"/>
      <c r="E165" s="15">
        <f t="shared" si="50"/>
        <v>772.28234322403</v>
      </c>
      <c r="F165" s="15">
        <f t="shared" si="51"/>
        <v>1657.9275733256957</v>
      </c>
      <c r="G165" s="11">
        <f t="shared" si="52"/>
        <v>474.26896551724138</v>
      </c>
      <c r="H165" s="15"/>
      <c r="I165" s="15">
        <f t="shared" si="53"/>
        <v>777.85484691294232</v>
      </c>
      <c r="J165" s="15">
        <f t="shared" si="54"/>
        <v>1235.1817855127199</v>
      </c>
      <c r="K165" s="15"/>
      <c r="L165" s="15">
        <f t="shared" si="55"/>
        <v>777.20077557026798</v>
      </c>
      <c r="M165" s="15">
        <f t="shared" si="56"/>
        <v>1281.5844697703219</v>
      </c>
      <c r="N165" s="15"/>
      <c r="O165" s="15">
        <f t="shared" si="57"/>
        <v>777.80399446375782</v>
      </c>
      <c r="P165" s="15">
        <f t="shared" si="58"/>
        <v>1238.7588057071903</v>
      </c>
      <c r="Q165" s="3"/>
    </row>
    <row r="166" spans="1:17" x14ac:dyDescent="0.25">
      <c r="A166" s="14">
        <v>3.7499999999999999E-2</v>
      </c>
      <c r="B166" s="14">
        <v>3.7499999999999999E-2</v>
      </c>
      <c r="C166" s="15">
        <v>709</v>
      </c>
      <c r="D166" s="15"/>
      <c r="E166" s="15">
        <f t="shared" si="50"/>
        <v>723.58913112948653</v>
      </c>
      <c r="F166" s="15">
        <f t="shared" si="51"/>
        <v>212.84274711335297</v>
      </c>
      <c r="G166" s="11">
        <f t="shared" si="52"/>
        <v>474.26896551724138</v>
      </c>
      <c r="H166" s="15"/>
      <c r="I166" s="15">
        <f t="shared" si="53"/>
        <v>752.2557314929461</v>
      </c>
      <c r="J166" s="15">
        <f t="shared" si="54"/>
        <v>1871.0583069898487</v>
      </c>
      <c r="K166" s="15"/>
      <c r="L166" s="15">
        <f t="shared" si="55"/>
        <v>749.12485864671703</v>
      </c>
      <c r="M166" s="15">
        <f t="shared" si="56"/>
        <v>1610.0042814190224</v>
      </c>
      <c r="N166" s="15"/>
      <c r="O166" s="15">
        <f t="shared" si="57"/>
        <v>751.77159811415027</v>
      </c>
      <c r="P166" s="15">
        <f t="shared" si="58"/>
        <v>1829.4096052383825</v>
      </c>
      <c r="Q166" s="3"/>
    </row>
    <row r="167" spans="1:17" x14ac:dyDescent="0.25">
      <c r="A167" s="14">
        <v>3.7499999999999999E-2</v>
      </c>
      <c r="B167" s="14">
        <v>3.7499999999999999E-2</v>
      </c>
      <c r="C167" s="15">
        <v>678</v>
      </c>
      <c r="D167" s="15"/>
      <c r="E167" s="15">
        <f t="shared" si="50"/>
        <v>723.58913112948653</v>
      </c>
      <c r="F167" s="15">
        <f t="shared" si="51"/>
        <v>2078.3688771415177</v>
      </c>
      <c r="G167" s="11">
        <f t="shared" si="52"/>
        <v>474.26896551724138</v>
      </c>
      <c r="H167" s="15"/>
      <c r="I167" s="15">
        <f t="shared" si="53"/>
        <v>752.2557314929461</v>
      </c>
      <c r="J167" s="15">
        <f t="shared" si="54"/>
        <v>5513.9136595525069</v>
      </c>
      <c r="K167" s="15"/>
      <c r="L167" s="15">
        <f t="shared" si="55"/>
        <v>749.12485864671703</v>
      </c>
      <c r="M167" s="15">
        <f t="shared" si="56"/>
        <v>5058.7455175154782</v>
      </c>
      <c r="N167" s="15"/>
      <c r="O167" s="15">
        <f t="shared" si="57"/>
        <v>751.77159811415027</v>
      </c>
      <c r="P167" s="15">
        <f t="shared" si="58"/>
        <v>5442.2486883156989</v>
      </c>
      <c r="Q167" s="3"/>
    </row>
    <row r="168" spans="1:17" x14ac:dyDescent="0.25">
      <c r="A168" s="14">
        <v>3.7499999999999999E-2</v>
      </c>
      <c r="B168" s="14">
        <v>3.7499999999999999E-2</v>
      </c>
      <c r="C168" s="15">
        <v>681</v>
      </c>
      <c r="D168" s="15"/>
      <c r="E168" s="15">
        <f t="shared" ref="E168:E199" si="59">CA(A168,B168,$E$2,$E$3,$E$4,$E$5,$E$6)</f>
        <v>723.58913112948653</v>
      </c>
      <c r="F168" s="15">
        <f t="shared" si="51"/>
        <v>1813.8340903645988</v>
      </c>
      <c r="G168" s="11">
        <f t="shared" si="52"/>
        <v>474.26896551724138</v>
      </c>
      <c r="H168" s="15"/>
      <c r="I168" s="15">
        <f t="shared" si="53"/>
        <v>752.2557314929461</v>
      </c>
      <c r="J168" s="15">
        <f t="shared" si="54"/>
        <v>5077.3792705948299</v>
      </c>
      <c r="K168" s="15"/>
      <c r="L168" s="15">
        <f t="shared" si="55"/>
        <v>749.12485864671703</v>
      </c>
      <c r="M168" s="15">
        <f t="shared" si="56"/>
        <v>4640.9963656351765</v>
      </c>
      <c r="N168" s="15"/>
      <c r="O168" s="15">
        <f t="shared" si="57"/>
        <v>751.77159811415027</v>
      </c>
      <c r="P168" s="15">
        <f t="shared" si="58"/>
        <v>5008.6190996307978</v>
      </c>
      <c r="Q168" s="3"/>
    </row>
    <row r="169" spans="1:17" x14ac:dyDescent="0.25">
      <c r="A169" s="14">
        <v>3.7499999999999999E-2</v>
      </c>
      <c r="B169" s="14">
        <v>3.7499999999999999E-2</v>
      </c>
      <c r="C169" s="15">
        <v>502</v>
      </c>
      <c r="D169" s="15"/>
      <c r="E169" s="15">
        <f t="shared" si="59"/>
        <v>723.58913112948653</v>
      </c>
      <c r="F169" s="15">
        <f t="shared" si="51"/>
        <v>49101.743034720777</v>
      </c>
      <c r="G169" s="11">
        <f t="shared" si="52"/>
        <v>474.26896551724138</v>
      </c>
      <c r="H169" s="15"/>
      <c r="I169" s="15">
        <f t="shared" si="53"/>
        <v>752.2557314929461</v>
      </c>
      <c r="J169" s="15">
        <f t="shared" si="54"/>
        <v>62627.931145069531</v>
      </c>
      <c r="K169" s="15"/>
      <c r="L169" s="15">
        <f t="shared" si="55"/>
        <v>749.12485864671703</v>
      </c>
      <c r="M169" s="15">
        <f t="shared" si="56"/>
        <v>61070.69576115987</v>
      </c>
      <c r="N169" s="15"/>
      <c r="O169" s="15">
        <f t="shared" si="57"/>
        <v>751.77159811415027</v>
      </c>
      <c r="P169" s="15">
        <f t="shared" si="58"/>
        <v>62385.85122449659</v>
      </c>
      <c r="Q169" s="3"/>
    </row>
    <row r="170" spans="1:17" x14ac:dyDescent="0.25">
      <c r="A170" s="14">
        <v>3.7499999999999999E-2</v>
      </c>
      <c r="B170" s="14">
        <v>3.7499999999999999E-2</v>
      </c>
      <c r="C170" s="15">
        <v>664</v>
      </c>
      <c r="D170" s="15"/>
      <c r="E170" s="15">
        <f t="shared" si="59"/>
        <v>723.58913112948653</v>
      </c>
      <c r="F170" s="15">
        <f t="shared" si="51"/>
        <v>3550.8645487671406</v>
      </c>
      <c r="G170" s="11">
        <f t="shared" si="52"/>
        <v>474.26896551724138</v>
      </c>
      <c r="H170" s="15"/>
      <c r="I170" s="15">
        <f t="shared" si="53"/>
        <v>752.2557314929461</v>
      </c>
      <c r="J170" s="15">
        <f t="shared" si="54"/>
        <v>7789.0741413549977</v>
      </c>
      <c r="K170" s="15"/>
      <c r="L170" s="15">
        <f t="shared" si="55"/>
        <v>749.12485864671703</v>
      </c>
      <c r="M170" s="15">
        <f t="shared" si="56"/>
        <v>7246.2415596235551</v>
      </c>
      <c r="N170" s="15"/>
      <c r="O170" s="15">
        <f t="shared" si="57"/>
        <v>751.77159811415027</v>
      </c>
      <c r="P170" s="15">
        <f t="shared" si="58"/>
        <v>7703.8534355119064</v>
      </c>
      <c r="Q170" s="3"/>
    </row>
    <row r="171" spans="1:17" x14ac:dyDescent="0.25">
      <c r="A171" s="14">
        <v>7.4999999999999997E-2</v>
      </c>
      <c r="B171" s="14">
        <v>7.4999999999999997E-2</v>
      </c>
      <c r="C171" s="15">
        <v>643</v>
      </c>
      <c r="D171" s="15"/>
      <c r="E171" s="15">
        <f t="shared" si="59"/>
        <v>365.85206822475152</v>
      </c>
      <c r="F171" s="15">
        <f t="shared" si="51"/>
        <v>76810.976087297793</v>
      </c>
      <c r="G171" s="11">
        <f t="shared" si="52"/>
        <v>474.26896551724138</v>
      </c>
      <c r="H171" s="15"/>
      <c r="I171" s="15">
        <f t="shared" si="53"/>
        <v>590.21521361188684</v>
      </c>
      <c r="J171" s="15">
        <f t="shared" si="54"/>
        <v>2786.2336740387364</v>
      </c>
      <c r="K171" s="15"/>
      <c r="L171" s="15">
        <f t="shared" si="55"/>
        <v>566.29961775005722</v>
      </c>
      <c r="M171" s="15">
        <f t="shared" si="56"/>
        <v>5882.9486372873371</v>
      </c>
      <c r="N171" s="15"/>
      <c r="O171" s="15">
        <f t="shared" si="57"/>
        <v>582.81762676027051</v>
      </c>
      <c r="P171" s="15">
        <f t="shared" si="58"/>
        <v>3621.9180487661079</v>
      </c>
      <c r="Q171" s="3"/>
    </row>
    <row r="172" spans="1:17" x14ac:dyDescent="0.25">
      <c r="A172" s="14">
        <v>7.4999999999999997E-2</v>
      </c>
      <c r="B172" s="14">
        <v>7.4999999999999997E-2</v>
      </c>
      <c r="C172" s="15">
        <v>494</v>
      </c>
      <c r="D172" s="15"/>
      <c r="E172" s="15">
        <f t="shared" si="59"/>
        <v>365.85206822475152</v>
      </c>
      <c r="F172" s="15">
        <f t="shared" si="51"/>
        <v>16421.892418273739</v>
      </c>
      <c r="G172" s="11">
        <f t="shared" si="52"/>
        <v>474.26896551724138</v>
      </c>
      <c r="H172" s="15"/>
      <c r="I172" s="15">
        <f t="shared" si="53"/>
        <v>590.21521361188684</v>
      </c>
      <c r="J172" s="15">
        <f t="shared" si="54"/>
        <v>9257.3673303810137</v>
      </c>
      <c r="K172" s="15"/>
      <c r="L172" s="15">
        <f t="shared" si="55"/>
        <v>566.29961775005722</v>
      </c>
      <c r="M172" s="15">
        <f t="shared" si="56"/>
        <v>5227.2347268043895</v>
      </c>
      <c r="N172" s="15"/>
      <c r="O172" s="15">
        <f t="shared" si="57"/>
        <v>582.81762676027051</v>
      </c>
      <c r="P172" s="15">
        <f t="shared" si="58"/>
        <v>7888.5708233267205</v>
      </c>
      <c r="Q172" s="3"/>
    </row>
    <row r="173" spans="1:17" x14ac:dyDescent="0.25">
      <c r="A173" s="14">
        <v>7.4999999999999997E-2</v>
      </c>
      <c r="B173" s="14">
        <v>7.4999999999999997E-2</v>
      </c>
      <c r="C173" s="15">
        <v>534</v>
      </c>
      <c r="D173" s="15"/>
      <c r="E173" s="15">
        <f t="shared" si="59"/>
        <v>365.85206822475152</v>
      </c>
      <c r="F173" s="15">
        <f t="shared" si="51"/>
        <v>28273.726960293618</v>
      </c>
      <c r="G173" s="11">
        <f t="shared" si="52"/>
        <v>474.26896551724138</v>
      </c>
      <c r="H173" s="15"/>
      <c r="I173" s="15">
        <f t="shared" si="53"/>
        <v>590.21521361188684</v>
      </c>
      <c r="J173" s="15">
        <f t="shared" si="54"/>
        <v>3160.1502414300671</v>
      </c>
      <c r="K173" s="15"/>
      <c r="L173" s="15">
        <f t="shared" si="55"/>
        <v>566.29961775005722</v>
      </c>
      <c r="M173" s="15">
        <f t="shared" si="56"/>
        <v>1043.2653067998117</v>
      </c>
      <c r="N173" s="15"/>
      <c r="O173" s="15">
        <f t="shared" si="57"/>
        <v>582.81762676027051</v>
      </c>
      <c r="P173" s="15">
        <f t="shared" si="58"/>
        <v>2383.1606825050799</v>
      </c>
      <c r="Q173" s="3"/>
    </row>
    <row r="174" spans="1:17" x14ac:dyDescent="0.25">
      <c r="A174" s="14">
        <v>7.4999999999999997E-2</v>
      </c>
      <c r="B174" s="14">
        <v>7.4999999999999997E-2</v>
      </c>
      <c r="C174" s="15">
        <v>668</v>
      </c>
      <c r="D174" s="15"/>
      <c r="E174" s="15">
        <f t="shared" si="59"/>
        <v>365.85206822475152</v>
      </c>
      <c r="F174" s="15">
        <f t="shared" si="51"/>
        <v>91293.372676060215</v>
      </c>
      <c r="G174" s="11">
        <f t="shared" si="52"/>
        <v>474.26896551724138</v>
      </c>
      <c r="H174" s="15"/>
      <c r="I174" s="15">
        <f t="shared" si="53"/>
        <v>590.21521361188684</v>
      </c>
      <c r="J174" s="15">
        <f t="shared" si="54"/>
        <v>6050.4729934443949</v>
      </c>
      <c r="K174" s="15"/>
      <c r="L174" s="15">
        <f t="shared" si="55"/>
        <v>566.29961775005722</v>
      </c>
      <c r="M174" s="15">
        <f t="shared" si="56"/>
        <v>10342.967749784475</v>
      </c>
      <c r="N174" s="15"/>
      <c r="O174" s="15">
        <f t="shared" si="57"/>
        <v>582.81762676027051</v>
      </c>
      <c r="P174" s="15">
        <f t="shared" si="58"/>
        <v>7256.0367107525817</v>
      </c>
      <c r="Q174" s="3"/>
    </row>
    <row r="175" spans="1:17" x14ac:dyDescent="0.25">
      <c r="A175" s="14">
        <v>7.4999999999999997E-2</v>
      </c>
      <c r="B175" s="14">
        <v>7.4999999999999997E-2</v>
      </c>
      <c r="C175" s="15">
        <v>645</v>
      </c>
      <c r="D175" s="15"/>
      <c r="E175" s="15">
        <f t="shared" si="59"/>
        <v>365.85206822475152</v>
      </c>
      <c r="F175" s="15">
        <f t="shared" si="51"/>
        <v>77923.567814398775</v>
      </c>
      <c r="G175" s="11">
        <f t="shared" si="52"/>
        <v>474.26896551724138</v>
      </c>
      <c r="H175" s="15"/>
      <c r="I175" s="15">
        <f t="shared" si="53"/>
        <v>590.21521361188684</v>
      </c>
      <c r="J175" s="15">
        <f t="shared" si="54"/>
        <v>3001.372819591189</v>
      </c>
      <c r="K175" s="15"/>
      <c r="L175" s="15">
        <f t="shared" si="55"/>
        <v>566.29961775005722</v>
      </c>
      <c r="M175" s="15">
        <f t="shared" si="56"/>
        <v>6193.7501662871082</v>
      </c>
      <c r="N175" s="15"/>
      <c r="O175" s="15">
        <f t="shared" si="57"/>
        <v>582.81762676027051</v>
      </c>
      <c r="P175" s="15">
        <f t="shared" si="58"/>
        <v>3866.6475417250258</v>
      </c>
      <c r="Q175" s="3"/>
    </row>
    <row r="176" spans="1:17" x14ac:dyDescent="0.25">
      <c r="A176" s="14">
        <v>0.15</v>
      </c>
      <c r="B176" s="14">
        <v>0.15</v>
      </c>
      <c r="C176" s="15">
        <v>0</v>
      </c>
      <c r="D176" s="15"/>
      <c r="E176" s="15">
        <f t="shared" si="59"/>
        <v>3.815334452682418E-2</v>
      </c>
      <c r="F176" s="15">
        <f t="shared" si="51"/>
        <v>1.4556776985825447E-3</v>
      </c>
      <c r="G176" s="11">
        <f t="shared" si="52"/>
        <v>474.26896551724138</v>
      </c>
      <c r="H176" s="15"/>
      <c r="I176" s="15">
        <f t="shared" si="53"/>
        <v>7.1981404502363073</v>
      </c>
      <c r="J176" s="15">
        <f t="shared" si="54"/>
        <v>51.813225941328149</v>
      </c>
      <c r="K176" s="15"/>
      <c r="L176" s="15">
        <f t="shared" si="55"/>
        <v>3.5333804866394445</v>
      </c>
      <c r="M176" s="15">
        <f t="shared" si="56"/>
        <v>12.484777663364397</v>
      </c>
      <c r="N176" s="15"/>
      <c r="O176" s="15">
        <f t="shared" si="57"/>
        <v>4.5711511023078213</v>
      </c>
      <c r="P176" s="15">
        <f t="shared" si="58"/>
        <v>20.895422400130009</v>
      </c>
      <c r="Q176" s="3"/>
    </row>
    <row r="177" spans="1:17" x14ac:dyDescent="0.25">
      <c r="A177" s="14">
        <v>0.15</v>
      </c>
      <c r="B177" s="14">
        <v>0.15</v>
      </c>
      <c r="C177" s="15">
        <v>1</v>
      </c>
      <c r="D177" s="15"/>
      <c r="E177" s="15">
        <f t="shared" si="59"/>
        <v>3.815334452682418E-2</v>
      </c>
      <c r="F177" s="15">
        <f t="shared" si="51"/>
        <v>0.92514898864493422</v>
      </c>
      <c r="G177" s="11">
        <f t="shared" si="52"/>
        <v>474.26896551724138</v>
      </c>
      <c r="H177" s="15"/>
      <c r="I177" s="15">
        <f t="shared" si="53"/>
        <v>7.1981404502363073</v>
      </c>
      <c r="J177" s="15">
        <f t="shared" si="54"/>
        <v>38.416945040855538</v>
      </c>
      <c r="K177" s="15"/>
      <c r="L177" s="15">
        <f t="shared" si="55"/>
        <v>3.5333804866394445</v>
      </c>
      <c r="M177" s="15">
        <f t="shared" si="56"/>
        <v>6.4180166900855085</v>
      </c>
      <c r="N177" s="15"/>
      <c r="O177" s="15">
        <f t="shared" si="57"/>
        <v>4.5711511023078213</v>
      </c>
      <c r="P177" s="15">
        <f t="shared" si="58"/>
        <v>12.753120195514366</v>
      </c>
      <c r="Q177" s="3"/>
    </row>
    <row r="178" spans="1:17" x14ac:dyDescent="0.25">
      <c r="A178" s="14">
        <v>0.15</v>
      </c>
      <c r="B178" s="14">
        <v>0.15</v>
      </c>
      <c r="C178" s="15">
        <v>57</v>
      </c>
      <c r="D178" s="15"/>
      <c r="E178" s="15">
        <f t="shared" si="59"/>
        <v>3.815334452682418E-2</v>
      </c>
      <c r="F178" s="15">
        <f t="shared" si="51"/>
        <v>3244.6519744016405</v>
      </c>
      <c r="G178" s="11">
        <f t="shared" si="52"/>
        <v>474.26896551724138</v>
      </c>
      <c r="H178" s="15"/>
      <c r="I178" s="15">
        <f t="shared" si="53"/>
        <v>7.1981404502363073</v>
      </c>
      <c r="J178" s="15">
        <f t="shared" si="54"/>
        <v>2480.2252146143887</v>
      </c>
      <c r="K178" s="15"/>
      <c r="L178" s="15">
        <f t="shared" si="55"/>
        <v>3.5333804866394445</v>
      </c>
      <c r="M178" s="15">
        <f t="shared" si="56"/>
        <v>2858.6794021864675</v>
      </c>
      <c r="N178" s="15"/>
      <c r="O178" s="15">
        <f t="shared" si="57"/>
        <v>4.5711511023078213</v>
      </c>
      <c r="P178" s="15">
        <f t="shared" si="58"/>
        <v>2748.7841967370382</v>
      </c>
      <c r="Q178" s="3"/>
    </row>
    <row r="179" spans="1:17" x14ac:dyDescent="0.25">
      <c r="A179" s="14">
        <v>0.15</v>
      </c>
      <c r="B179" s="14">
        <v>0.15</v>
      </c>
      <c r="C179" s="15">
        <v>0</v>
      </c>
      <c r="D179" s="15"/>
      <c r="E179" s="15">
        <f t="shared" si="59"/>
        <v>3.815334452682418E-2</v>
      </c>
      <c r="F179" s="15">
        <f t="shared" si="51"/>
        <v>1.4556776985825447E-3</v>
      </c>
      <c r="G179" s="11">
        <f t="shared" si="52"/>
        <v>474.26896551724138</v>
      </c>
      <c r="H179" s="15"/>
      <c r="I179" s="15">
        <f t="shared" si="53"/>
        <v>7.1981404502363073</v>
      </c>
      <c r="J179" s="15">
        <f t="shared" si="54"/>
        <v>51.813225941328149</v>
      </c>
      <c r="K179" s="15"/>
      <c r="L179" s="15">
        <f t="shared" si="55"/>
        <v>3.5333804866394445</v>
      </c>
      <c r="M179" s="15">
        <f t="shared" si="56"/>
        <v>12.484777663364397</v>
      </c>
      <c r="N179" s="15"/>
      <c r="O179" s="15">
        <f t="shared" si="57"/>
        <v>4.5711511023078213</v>
      </c>
      <c r="P179" s="15">
        <f t="shared" si="58"/>
        <v>20.895422400130009</v>
      </c>
      <c r="Q179" s="3"/>
    </row>
    <row r="180" spans="1:17" x14ac:dyDescent="0.25">
      <c r="A180" s="14">
        <v>0.15</v>
      </c>
      <c r="B180" s="14">
        <v>0.15</v>
      </c>
      <c r="C180" s="15">
        <v>51</v>
      </c>
      <c r="D180" s="15"/>
      <c r="E180" s="15">
        <f t="shared" si="59"/>
        <v>3.815334452682418E-2</v>
      </c>
      <c r="F180" s="15">
        <f t="shared" si="51"/>
        <v>2597.1098145359624</v>
      </c>
      <c r="G180" s="11">
        <f t="shared" si="52"/>
        <v>474.26896551724138</v>
      </c>
      <c r="H180" s="15"/>
      <c r="I180" s="15">
        <f t="shared" si="53"/>
        <v>7.1981404502363073</v>
      </c>
      <c r="J180" s="15">
        <f t="shared" si="54"/>
        <v>1918.6029000172246</v>
      </c>
      <c r="K180" s="15"/>
      <c r="L180" s="15">
        <f t="shared" si="55"/>
        <v>3.5333804866394445</v>
      </c>
      <c r="M180" s="15">
        <f t="shared" si="56"/>
        <v>2253.0799680261412</v>
      </c>
      <c r="N180" s="15"/>
      <c r="O180" s="15">
        <f t="shared" si="57"/>
        <v>4.5711511023078213</v>
      </c>
      <c r="P180" s="15">
        <f t="shared" si="58"/>
        <v>2155.6380099647322</v>
      </c>
      <c r="Q180" s="3"/>
    </row>
    <row r="181" spans="1:17" x14ac:dyDescent="0.25">
      <c r="A181" s="14">
        <v>0.3</v>
      </c>
      <c r="B181" s="14">
        <v>0.3</v>
      </c>
      <c r="C181" s="15">
        <v>1</v>
      </c>
      <c r="D181" s="15"/>
      <c r="E181" s="15">
        <f t="shared" si="59"/>
        <v>1.72673149764117E-8</v>
      </c>
      <c r="F181" s="15">
        <f t="shared" si="51"/>
        <v>0.99999996546537029</v>
      </c>
      <c r="G181" s="11">
        <f t="shared" si="52"/>
        <v>474.26896551724138</v>
      </c>
      <c r="H181" s="15"/>
      <c r="I181" s="15">
        <f t="shared" si="53"/>
        <v>4.5874305709839813E-6</v>
      </c>
      <c r="J181" s="15">
        <f t="shared" si="54"/>
        <v>0.99999082515990256</v>
      </c>
      <c r="K181" s="15"/>
      <c r="L181" s="15">
        <f t="shared" si="55"/>
        <v>1.9850622922215278E-6</v>
      </c>
      <c r="M181" s="15">
        <f t="shared" si="56"/>
        <v>0.9999960298793561</v>
      </c>
      <c r="N181" s="15"/>
      <c r="O181" s="15">
        <f t="shared" si="57"/>
        <v>1.5553861730366404E-6</v>
      </c>
      <c r="P181" s="15">
        <f t="shared" si="58"/>
        <v>0.99999688923007302</v>
      </c>
      <c r="Q181" s="3"/>
    </row>
    <row r="182" spans="1:17" x14ac:dyDescent="0.25">
      <c r="A182" s="14">
        <v>0.3</v>
      </c>
      <c r="B182" s="14">
        <v>0.3</v>
      </c>
      <c r="C182" s="15">
        <v>2</v>
      </c>
      <c r="D182" s="15"/>
      <c r="E182" s="15">
        <f t="shared" si="59"/>
        <v>1.72673149764117E-8</v>
      </c>
      <c r="F182" s="15">
        <f t="shared" si="51"/>
        <v>3.9999999309307408</v>
      </c>
      <c r="G182" s="11">
        <f t="shared" si="52"/>
        <v>474.26896551724138</v>
      </c>
      <c r="H182" s="15"/>
      <c r="I182" s="15">
        <f t="shared" si="53"/>
        <v>4.5874305709839813E-6</v>
      </c>
      <c r="J182" s="15">
        <f t="shared" si="54"/>
        <v>3.9999816502987606</v>
      </c>
      <c r="K182" s="15"/>
      <c r="L182" s="15">
        <f t="shared" si="55"/>
        <v>1.9850622922215278E-6</v>
      </c>
      <c r="M182" s="15">
        <f t="shared" si="56"/>
        <v>3.9999920597547711</v>
      </c>
      <c r="N182" s="15"/>
      <c r="O182" s="15">
        <f t="shared" si="57"/>
        <v>1.5553861730366404E-6</v>
      </c>
      <c r="P182" s="15">
        <f t="shared" si="58"/>
        <v>3.9999937784577275</v>
      </c>
      <c r="Q182" s="3"/>
    </row>
    <row r="183" spans="1:17" x14ac:dyDescent="0.25">
      <c r="A183" s="14">
        <v>0.3</v>
      </c>
      <c r="B183" s="14">
        <v>0.3</v>
      </c>
      <c r="C183" s="15">
        <v>0</v>
      </c>
      <c r="D183" s="15"/>
      <c r="E183" s="15">
        <f t="shared" si="59"/>
        <v>1.72673149764117E-8</v>
      </c>
      <c r="F183" s="15">
        <f t="shared" si="51"/>
        <v>2.9816016649461178E-16</v>
      </c>
      <c r="G183" s="11">
        <f t="shared" si="52"/>
        <v>474.26896551724138</v>
      </c>
      <c r="H183" s="15"/>
      <c r="I183" s="15">
        <f t="shared" si="53"/>
        <v>4.5874305709839813E-6</v>
      </c>
      <c r="J183" s="15">
        <f t="shared" si="54"/>
        <v>2.1044519243598416E-11</v>
      </c>
      <c r="K183" s="15"/>
      <c r="L183" s="15">
        <f t="shared" si="55"/>
        <v>1.9850622922215278E-6</v>
      </c>
      <c r="M183" s="15">
        <f t="shared" si="56"/>
        <v>3.940472303999786E-12</v>
      </c>
      <c r="N183" s="15"/>
      <c r="O183" s="15">
        <f t="shared" si="57"/>
        <v>1.5553861730366404E-6</v>
      </c>
      <c r="P183" s="15">
        <f t="shared" si="58"/>
        <v>2.419226147273566E-12</v>
      </c>
      <c r="Q183" s="2"/>
    </row>
    <row r="184" spans="1:17" ht="13" x14ac:dyDescent="0.3">
      <c r="A184" s="14">
        <v>0.3</v>
      </c>
      <c r="B184" s="14">
        <v>0.3</v>
      </c>
      <c r="C184" s="15">
        <v>0</v>
      </c>
      <c r="D184" s="15"/>
      <c r="E184" s="15">
        <f t="shared" si="59"/>
        <v>1.72673149764117E-8</v>
      </c>
      <c r="F184" s="15">
        <f t="shared" si="51"/>
        <v>2.9816016649461178E-16</v>
      </c>
      <c r="G184" s="11">
        <f t="shared" si="52"/>
        <v>474.26896551724138</v>
      </c>
      <c r="H184" s="15"/>
      <c r="I184" s="15">
        <f t="shared" si="53"/>
        <v>4.5874305709839813E-6</v>
      </c>
      <c r="J184" s="15">
        <f t="shared" si="54"/>
        <v>2.1044519243598416E-11</v>
      </c>
      <c r="K184" s="15"/>
      <c r="L184" s="15">
        <f t="shared" si="55"/>
        <v>1.9850622922215278E-6</v>
      </c>
      <c r="M184" s="15">
        <f t="shared" si="56"/>
        <v>3.940472303999786E-12</v>
      </c>
      <c r="N184" s="15"/>
      <c r="O184" s="15">
        <f t="shared" si="57"/>
        <v>1.5553861730366404E-6</v>
      </c>
      <c r="P184" s="15">
        <f t="shared" si="58"/>
        <v>2.419226147273566E-12</v>
      </c>
      <c r="Q184" s="1"/>
    </row>
    <row r="185" spans="1:17" x14ac:dyDescent="0.25">
      <c r="A185" s="14">
        <v>0.3</v>
      </c>
      <c r="B185" s="14">
        <v>0.3</v>
      </c>
      <c r="C185" s="15">
        <v>0</v>
      </c>
      <c r="D185" s="15"/>
      <c r="E185" s="15">
        <f t="shared" si="59"/>
        <v>1.72673149764117E-8</v>
      </c>
      <c r="F185" s="15">
        <f t="shared" si="51"/>
        <v>2.9816016649461178E-16</v>
      </c>
      <c r="G185" s="11">
        <f t="shared" si="52"/>
        <v>474.26896551724138</v>
      </c>
      <c r="H185" s="15"/>
      <c r="I185" s="15">
        <f t="shared" si="53"/>
        <v>4.5874305709839813E-6</v>
      </c>
      <c r="J185" s="15">
        <f t="shared" si="54"/>
        <v>2.1044519243598416E-11</v>
      </c>
      <c r="K185" s="15"/>
      <c r="L185" s="15">
        <f t="shared" si="55"/>
        <v>1.9850622922215278E-6</v>
      </c>
      <c r="M185" s="15">
        <f t="shared" si="56"/>
        <v>3.940472303999786E-12</v>
      </c>
      <c r="N185" s="15"/>
      <c r="O185" s="15">
        <f t="shared" si="57"/>
        <v>1.5553861730366404E-6</v>
      </c>
      <c r="P185" s="15">
        <f t="shared" si="58"/>
        <v>2.419226147273566E-12</v>
      </c>
      <c r="Q185" s="4"/>
    </row>
    <row r="186" spans="1:17" x14ac:dyDescent="0.25">
      <c r="A186" s="14">
        <v>1.2500000000000001E-2</v>
      </c>
      <c r="B186" s="14">
        <v>3.7499999999999999E-2</v>
      </c>
      <c r="C186" s="15">
        <v>727</v>
      </c>
      <c r="D186" s="15"/>
      <c r="E186" s="15">
        <f t="shared" si="59"/>
        <v>752.60038281678089</v>
      </c>
      <c r="F186" s="15">
        <f t="shared" si="51"/>
        <v>655.37960036573043</v>
      </c>
      <c r="G186" s="11">
        <f t="shared" si="52"/>
        <v>474.26896551724138</v>
      </c>
      <c r="H186" s="15"/>
      <c r="I186" s="15">
        <f t="shared" si="53"/>
        <v>768.75910735188677</v>
      </c>
      <c r="J186" s="15">
        <f t="shared" si="54"/>
        <v>1743.8230468264037</v>
      </c>
      <c r="K186" s="15"/>
      <c r="L186" s="15">
        <f t="shared" si="55"/>
        <v>767.5356318092588</v>
      </c>
      <c r="M186" s="15">
        <f t="shared" si="56"/>
        <v>1643.1374461757941</v>
      </c>
      <c r="N186" s="15"/>
      <c r="O186" s="15">
        <f t="shared" si="57"/>
        <v>768.62709157115728</v>
      </c>
      <c r="P186" s="15">
        <f t="shared" si="58"/>
        <v>1732.8147526735133</v>
      </c>
      <c r="Q186" s="4"/>
    </row>
    <row r="187" spans="1:17" x14ac:dyDescent="0.25">
      <c r="A187" s="14">
        <v>1.2500000000000001E-2</v>
      </c>
      <c r="B187" s="14">
        <v>3.7499999999999999E-2</v>
      </c>
      <c r="C187" s="15">
        <v>732</v>
      </c>
      <c r="D187" s="15"/>
      <c r="E187" s="15">
        <f t="shared" si="59"/>
        <v>752.60038281678089</v>
      </c>
      <c r="F187" s="15">
        <f t="shared" si="51"/>
        <v>424.37577219792149</v>
      </c>
      <c r="G187" s="11">
        <f t="shared" si="52"/>
        <v>474.26896551724138</v>
      </c>
      <c r="H187" s="15"/>
      <c r="I187" s="15">
        <f t="shared" si="53"/>
        <v>768.75910735188677</v>
      </c>
      <c r="J187" s="15">
        <f t="shared" si="54"/>
        <v>1351.231973307536</v>
      </c>
      <c r="K187" s="15"/>
      <c r="L187" s="15">
        <f t="shared" si="55"/>
        <v>767.5356318092588</v>
      </c>
      <c r="M187" s="15">
        <f t="shared" si="56"/>
        <v>1262.7811280832061</v>
      </c>
      <c r="N187" s="15"/>
      <c r="O187" s="15">
        <f t="shared" si="57"/>
        <v>768.62709157115728</v>
      </c>
      <c r="P187" s="15">
        <f t="shared" si="58"/>
        <v>1341.5438369619405</v>
      </c>
      <c r="Q187" s="4"/>
    </row>
    <row r="188" spans="1:17" x14ac:dyDescent="0.25">
      <c r="A188" s="14">
        <v>1.2500000000000001E-2</v>
      </c>
      <c r="B188" s="14">
        <v>3.7499999999999999E-2</v>
      </c>
      <c r="C188" s="15">
        <v>695</v>
      </c>
      <c r="D188" s="15"/>
      <c r="E188" s="15">
        <f t="shared" si="59"/>
        <v>752.60038281678089</v>
      </c>
      <c r="F188" s="15">
        <f t="shared" si="51"/>
        <v>3317.8041006397075</v>
      </c>
      <c r="G188" s="11">
        <f t="shared" si="52"/>
        <v>474.26896551724138</v>
      </c>
      <c r="H188" s="15"/>
      <c r="I188" s="15">
        <f t="shared" si="53"/>
        <v>768.75910735188677</v>
      </c>
      <c r="J188" s="15">
        <f t="shared" si="54"/>
        <v>5440.4059173471569</v>
      </c>
      <c r="K188" s="15"/>
      <c r="L188" s="15">
        <f t="shared" si="55"/>
        <v>767.5356318092588</v>
      </c>
      <c r="M188" s="15">
        <f t="shared" si="56"/>
        <v>5261.4178819683575</v>
      </c>
      <c r="N188" s="15"/>
      <c r="O188" s="15">
        <f t="shared" si="57"/>
        <v>768.62709157115728</v>
      </c>
      <c r="P188" s="15">
        <f t="shared" si="58"/>
        <v>5420.9486132275797</v>
      </c>
      <c r="Q188" s="4"/>
    </row>
    <row r="189" spans="1:17" x14ac:dyDescent="0.25">
      <c r="A189" s="14">
        <v>1.2500000000000001E-2</v>
      </c>
      <c r="B189" s="14">
        <v>3.7499999999999999E-2</v>
      </c>
      <c r="C189" s="15">
        <v>706</v>
      </c>
      <c r="D189" s="15"/>
      <c r="E189" s="15">
        <f t="shared" si="59"/>
        <v>752.60038281678089</v>
      </c>
      <c r="F189" s="15">
        <f t="shared" si="51"/>
        <v>2171.5956786705278</v>
      </c>
      <c r="G189" s="11">
        <f t="shared" si="52"/>
        <v>474.26896551724138</v>
      </c>
      <c r="H189" s="15"/>
      <c r="I189" s="15">
        <f t="shared" si="53"/>
        <v>768.75910735188677</v>
      </c>
      <c r="J189" s="15">
        <f t="shared" si="54"/>
        <v>3938.705555605648</v>
      </c>
      <c r="K189" s="15"/>
      <c r="L189" s="15">
        <f t="shared" si="55"/>
        <v>767.5356318092588</v>
      </c>
      <c r="M189" s="15">
        <f t="shared" si="56"/>
        <v>3786.6339821646638</v>
      </c>
      <c r="N189" s="15"/>
      <c r="O189" s="15">
        <f t="shared" si="57"/>
        <v>768.62709157115728</v>
      </c>
      <c r="P189" s="15">
        <f t="shared" si="58"/>
        <v>3922.1525986621191</v>
      </c>
      <c r="Q189" s="4"/>
    </row>
    <row r="190" spans="1:17" x14ac:dyDescent="0.25">
      <c r="A190" s="14">
        <v>1.2500000000000001E-2</v>
      </c>
      <c r="B190" s="14">
        <v>3.7499999999999999E-2</v>
      </c>
      <c r="C190" s="15">
        <v>700</v>
      </c>
      <c r="D190" s="15"/>
      <c r="E190" s="15">
        <f t="shared" si="59"/>
        <v>752.60038281678089</v>
      </c>
      <c r="F190" s="15">
        <f t="shared" si="51"/>
        <v>2766.8002724718986</v>
      </c>
      <c r="G190" s="11">
        <f t="shared" si="52"/>
        <v>474.26896551724138</v>
      </c>
      <c r="H190" s="15"/>
      <c r="I190" s="15">
        <f t="shared" si="53"/>
        <v>768.75910735188677</v>
      </c>
      <c r="J190" s="15">
        <f t="shared" si="54"/>
        <v>4727.8148438282888</v>
      </c>
      <c r="K190" s="15"/>
      <c r="L190" s="15">
        <f t="shared" si="55"/>
        <v>767.5356318092588</v>
      </c>
      <c r="M190" s="15">
        <f t="shared" si="56"/>
        <v>4561.061563875769</v>
      </c>
      <c r="N190" s="15"/>
      <c r="O190" s="15">
        <f t="shared" si="57"/>
        <v>768.62709157115728</v>
      </c>
      <c r="P190" s="15">
        <f t="shared" si="58"/>
        <v>4709.6776975160064</v>
      </c>
      <c r="Q190" s="4"/>
    </row>
    <row r="191" spans="1:17" x14ac:dyDescent="0.25">
      <c r="A191" s="14">
        <v>2.5000000000000001E-2</v>
      </c>
      <c r="B191" s="14">
        <v>7.4999999999999997E-2</v>
      </c>
      <c r="C191" s="15">
        <v>658</v>
      </c>
      <c r="D191" s="15"/>
      <c r="E191" s="15">
        <f t="shared" si="59"/>
        <v>671.82571549300769</v>
      </c>
      <c r="F191" s="15">
        <f t="shared" si="51"/>
        <v>191.15040889359292</v>
      </c>
      <c r="G191" s="11">
        <f t="shared" si="52"/>
        <v>474.26896551724138</v>
      </c>
      <c r="H191" s="15"/>
      <c r="I191" s="15">
        <f t="shared" si="53"/>
        <v>728.52163346852603</v>
      </c>
      <c r="J191" s="15">
        <f t="shared" si="54"/>
        <v>4973.3007870691308</v>
      </c>
      <c r="K191" s="15"/>
      <c r="L191" s="15">
        <f t="shared" si="55"/>
        <v>724.29493957437012</v>
      </c>
      <c r="M191" s="15">
        <f t="shared" si="56"/>
        <v>4395.0190131693853</v>
      </c>
      <c r="N191" s="15"/>
      <c r="O191" s="15">
        <f t="shared" si="57"/>
        <v>727.60732767884042</v>
      </c>
      <c r="P191" s="15">
        <f t="shared" si="58"/>
        <v>4845.1800665894634</v>
      </c>
      <c r="Q191" s="4"/>
    </row>
    <row r="192" spans="1:17" x14ac:dyDescent="0.25">
      <c r="A192" s="14">
        <v>2.5000000000000001E-2</v>
      </c>
      <c r="B192" s="14">
        <v>7.4999999999999997E-2</v>
      </c>
      <c r="C192" s="15">
        <v>748</v>
      </c>
      <c r="D192" s="15"/>
      <c r="E192" s="15">
        <f t="shared" si="59"/>
        <v>671.82571549300769</v>
      </c>
      <c r="F192" s="15">
        <f t="shared" si="51"/>
        <v>5802.521620152208</v>
      </c>
      <c r="G192" s="11">
        <f t="shared" si="52"/>
        <v>474.26896551724138</v>
      </c>
      <c r="H192" s="15"/>
      <c r="I192" s="15">
        <f t="shared" si="53"/>
        <v>728.52163346852603</v>
      </c>
      <c r="J192" s="15">
        <f t="shared" si="54"/>
        <v>379.40676273444518</v>
      </c>
      <c r="K192" s="15"/>
      <c r="L192" s="15">
        <f t="shared" si="55"/>
        <v>724.29493957437012</v>
      </c>
      <c r="M192" s="15">
        <f t="shared" si="56"/>
        <v>561.92988978276389</v>
      </c>
      <c r="N192" s="15"/>
      <c r="O192" s="15">
        <f t="shared" si="57"/>
        <v>727.60732767884042</v>
      </c>
      <c r="P192" s="15">
        <f t="shared" si="58"/>
        <v>415.86108439818804</v>
      </c>
      <c r="Q192" s="4"/>
    </row>
    <row r="193" spans="1:17" x14ac:dyDescent="0.25">
      <c r="A193" s="14">
        <v>2.5000000000000001E-2</v>
      </c>
      <c r="B193" s="14">
        <v>7.4999999999999997E-2</v>
      </c>
      <c r="C193" s="15">
        <v>738</v>
      </c>
      <c r="D193" s="15"/>
      <c r="E193" s="15">
        <f t="shared" si="59"/>
        <v>671.82571549300769</v>
      </c>
      <c r="F193" s="15">
        <f t="shared" si="51"/>
        <v>4379.0359300123619</v>
      </c>
      <c r="G193" s="11">
        <f t="shared" si="52"/>
        <v>474.26896551724138</v>
      </c>
      <c r="H193" s="15"/>
      <c r="I193" s="15">
        <f t="shared" si="53"/>
        <v>728.52163346852603</v>
      </c>
      <c r="J193" s="15">
        <f t="shared" si="54"/>
        <v>89.839432104965823</v>
      </c>
      <c r="K193" s="15"/>
      <c r="L193" s="15">
        <f t="shared" si="55"/>
        <v>724.29493957437012</v>
      </c>
      <c r="M193" s="15">
        <f t="shared" si="56"/>
        <v>187.8286812701663</v>
      </c>
      <c r="N193" s="15"/>
      <c r="O193" s="15">
        <f t="shared" si="57"/>
        <v>727.60732767884042</v>
      </c>
      <c r="P193" s="15">
        <f t="shared" si="58"/>
        <v>108.00763797499646</v>
      </c>
      <c r="Q193" s="4"/>
    </row>
    <row r="194" spans="1:17" x14ac:dyDescent="0.25">
      <c r="A194" s="14">
        <v>2.5000000000000001E-2</v>
      </c>
      <c r="B194" s="14">
        <v>7.4999999999999997E-2</v>
      </c>
      <c r="C194" s="15">
        <v>773</v>
      </c>
      <c r="D194" s="15"/>
      <c r="E194" s="15">
        <f t="shared" si="59"/>
        <v>671.82571549300769</v>
      </c>
      <c r="F194" s="15">
        <f t="shared" si="51"/>
        <v>10236.235845501824</v>
      </c>
      <c r="G194" s="11">
        <f t="shared" si="52"/>
        <v>474.26896551724138</v>
      </c>
      <c r="H194" s="15"/>
      <c r="I194" s="15">
        <f t="shared" si="53"/>
        <v>728.52163346852603</v>
      </c>
      <c r="J194" s="15">
        <f t="shared" si="54"/>
        <v>1978.3250893081436</v>
      </c>
      <c r="K194" s="15"/>
      <c r="L194" s="15">
        <f t="shared" si="55"/>
        <v>724.29493957437012</v>
      </c>
      <c r="M194" s="15">
        <f t="shared" si="56"/>
        <v>2372.182911064258</v>
      </c>
      <c r="N194" s="15"/>
      <c r="O194" s="15">
        <f t="shared" si="57"/>
        <v>727.60732767884042</v>
      </c>
      <c r="P194" s="15">
        <f t="shared" si="58"/>
        <v>2060.4947004561673</v>
      </c>
      <c r="Q194" s="4"/>
    </row>
    <row r="195" spans="1:17" x14ac:dyDescent="0.25">
      <c r="A195" s="14">
        <v>2.5000000000000001E-2</v>
      </c>
      <c r="B195" s="14">
        <v>7.4999999999999997E-2</v>
      </c>
      <c r="C195" s="15">
        <v>651</v>
      </c>
      <c r="D195" s="15"/>
      <c r="E195" s="15">
        <f t="shared" si="59"/>
        <v>671.82571549300769</v>
      </c>
      <c r="F195" s="15">
        <f t="shared" si="51"/>
        <v>433.71042579570064</v>
      </c>
      <c r="G195" s="11">
        <f t="shared" si="52"/>
        <v>474.26896551724138</v>
      </c>
      <c r="H195" s="15"/>
      <c r="I195" s="15">
        <f t="shared" si="53"/>
        <v>728.52163346852603</v>
      </c>
      <c r="J195" s="15">
        <f t="shared" si="54"/>
        <v>6009.6036556284953</v>
      </c>
      <c r="K195" s="15"/>
      <c r="L195" s="15">
        <f t="shared" si="55"/>
        <v>724.29493957437012</v>
      </c>
      <c r="M195" s="15">
        <f t="shared" si="56"/>
        <v>5372.1481672105674</v>
      </c>
      <c r="N195" s="15"/>
      <c r="O195" s="15">
        <f t="shared" si="57"/>
        <v>727.60732767884042</v>
      </c>
      <c r="P195" s="15">
        <f t="shared" si="58"/>
        <v>5868.6826540932298</v>
      </c>
      <c r="Q195" s="4"/>
    </row>
    <row r="196" spans="1:17" x14ac:dyDescent="0.25">
      <c r="A196" s="14">
        <v>0.05</v>
      </c>
      <c r="B196" s="14">
        <v>0.15</v>
      </c>
      <c r="C196" s="15">
        <v>645</v>
      </c>
      <c r="D196" s="15"/>
      <c r="E196" s="15">
        <f t="shared" si="59"/>
        <v>403.7717537547361</v>
      </c>
      <c r="F196" s="15">
        <f t="shared" si="51"/>
        <v>58191.06678656568</v>
      </c>
      <c r="G196" s="11">
        <f t="shared" si="52"/>
        <v>474.26896551724138</v>
      </c>
      <c r="H196" s="15"/>
      <c r="I196" s="15">
        <f t="shared" si="53"/>
        <v>586.83678320453078</v>
      </c>
      <c r="J196" s="15">
        <f t="shared" si="54"/>
        <v>3382.9597879967532</v>
      </c>
      <c r="K196" s="15"/>
      <c r="L196" s="15">
        <f t="shared" si="55"/>
        <v>572.16220247774891</v>
      </c>
      <c r="M196" s="15">
        <f t="shared" si="56"/>
        <v>5305.3447478924472</v>
      </c>
      <c r="N196" s="15"/>
      <c r="O196" s="15">
        <f t="shared" si="57"/>
        <v>580.42194422251805</v>
      </c>
      <c r="P196" s="15">
        <f t="shared" si="58"/>
        <v>4170.3252879995698</v>
      </c>
      <c r="Q196" s="4"/>
    </row>
    <row r="197" spans="1:17" x14ac:dyDescent="0.25">
      <c r="A197" s="14">
        <v>0.05</v>
      </c>
      <c r="B197" s="14">
        <v>0.15</v>
      </c>
      <c r="C197" s="15">
        <v>656</v>
      </c>
      <c r="D197" s="15"/>
      <c r="E197" s="15">
        <f t="shared" si="59"/>
        <v>403.7717537547361</v>
      </c>
      <c r="F197" s="15">
        <f t="shared" si="51"/>
        <v>63619.088203961488</v>
      </c>
      <c r="G197" s="11">
        <f t="shared" si="52"/>
        <v>474.26896551724138</v>
      </c>
      <c r="H197" s="15"/>
      <c r="I197" s="15">
        <f t="shared" si="53"/>
        <v>586.83678320453078</v>
      </c>
      <c r="J197" s="15">
        <f t="shared" si="54"/>
        <v>4783.5505574970766</v>
      </c>
      <c r="K197" s="15"/>
      <c r="L197" s="15">
        <f t="shared" si="55"/>
        <v>572.16220247774891</v>
      </c>
      <c r="M197" s="15">
        <f t="shared" si="56"/>
        <v>7028.7762933819713</v>
      </c>
      <c r="N197" s="15"/>
      <c r="O197" s="15">
        <f t="shared" si="57"/>
        <v>580.42194422251805</v>
      </c>
      <c r="P197" s="15">
        <f t="shared" si="58"/>
        <v>5712.0425151041727</v>
      </c>
      <c r="Q197" s="4"/>
    </row>
    <row r="198" spans="1:17" x14ac:dyDescent="0.25">
      <c r="A198" s="14">
        <v>0.05</v>
      </c>
      <c r="B198" s="14">
        <v>0.15</v>
      </c>
      <c r="C198" s="15">
        <v>624</v>
      </c>
      <c r="D198" s="15"/>
      <c r="E198" s="15">
        <f t="shared" si="59"/>
        <v>403.7717537547361</v>
      </c>
      <c r="F198" s="15">
        <f t="shared" si="51"/>
        <v>48500.480444264598</v>
      </c>
      <c r="G198" s="11">
        <f t="shared" si="52"/>
        <v>474.26896551724138</v>
      </c>
      <c r="H198" s="15"/>
      <c r="I198" s="15">
        <f t="shared" si="53"/>
        <v>586.83678320453078</v>
      </c>
      <c r="J198" s="15">
        <f t="shared" si="54"/>
        <v>1381.104682587046</v>
      </c>
      <c r="K198" s="15"/>
      <c r="L198" s="15">
        <f t="shared" si="55"/>
        <v>572.16220247774891</v>
      </c>
      <c r="M198" s="15">
        <f t="shared" si="56"/>
        <v>2687.1572519579017</v>
      </c>
      <c r="N198" s="15"/>
      <c r="O198" s="15">
        <f t="shared" si="57"/>
        <v>580.42194422251805</v>
      </c>
      <c r="P198" s="15">
        <f t="shared" si="58"/>
        <v>1899.0469453453279</v>
      </c>
      <c r="Q198" s="4"/>
    </row>
    <row r="199" spans="1:17" x14ac:dyDescent="0.25">
      <c r="A199" s="14">
        <v>0.05</v>
      </c>
      <c r="B199" s="14">
        <v>0.15</v>
      </c>
      <c r="C199" s="15">
        <v>606</v>
      </c>
      <c r="D199" s="15"/>
      <c r="E199" s="15">
        <f t="shared" si="59"/>
        <v>403.7717537547361</v>
      </c>
      <c r="F199" s="15">
        <f t="shared" si="51"/>
        <v>40896.263579435094</v>
      </c>
      <c r="G199" s="11">
        <f t="shared" si="52"/>
        <v>474.26896551724138</v>
      </c>
      <c r="H199" s="15"/>
      <c r="I199" s="15">
        <f t="shared" si="53"/>
        <v>586.83678320453078</v>
      </c>
      <c r="J199" s="15">
        <f t="shared" si="54"/>
        <v>367.22887795015379</v>
      </c>
      <c r="K199" s="15"/>
      <c r="L199" s="15">
        <f t="shared" si="55"/>
        <v>572.16220247774891</v>
      </c>
      <c r="M199" s="15">
        <f t="shared" si="56"/>
        <v>1144.9965411568623</v>
      </c>
      <c r="N199" s="15"/>
      <c r="O199" s="15">
        <f t="shared" si="57"/>
        <v>580.42194422251805</v>
      </c>
      <c r="P199" s="15">
        <f t="shared" si="58"/>
        <v>654.23693735597772</v>
      </c>
      <c r="Q199" s="4"/>
    </row>
    <row r="200" spans="1:17" x14ac:dyDescent="0.25">
      <c r="A200" s="14">
        <v>0.05</v>
      </c>
      <c r="B200" s="14">
        <v>0.15</v>
      </c>
      <c r="C200" s="15">
        <v>680</v>
      </c>
      <c r="D200" s="15"/>
      <c r="E200" s="15">
        <f t="shared" ref="E200:E210" si="60">CA(A200,B200,$E$2,$E$3,$E$4,$E$5,$E$6)</f>
        <v>403.7717537547361</v>
      </c>
      <c r="F200" s="15">
        <f t="shared" si="51"/>
        <v>76302.044023734154</v>
      </c>
      <c r="G200" s="11">
        <f t="shared" si="52"/>
        <v>474.26896551724138</v>
      </c>
      <c r="H200" s="15"/>
      <c r="I200" s="15">
        <f t="shared" si="53"/>
        <v>586.83678320453078</v>
      </c>
      <c r="J200" s="15">
        <f t="shared" si="54"/>
        <v>8679.3849636795985</v>
      </c>
      <c r="K200" s="15"/>
      <c r="L200" s="15">
        <f t="shared" si="55"/>
        <v>572.16220247774891</v>
      </c>
      <c r="M200" s="15">
        <f t="shared" si="56"/>
        <v>11628.990574450025</v>
      </c>
      <c r="N200" s="15"/>
      <c r="O200" s="15">
        <f t="shared" si="57"/>
        <v>580.42194422251805</v>
      </c>
      <c r="P200" s="15">
        <f t="shared" si="58"/>
        <v>9915.7891924233063</v>
      </c>
      <c r="Q200" s="4"/>
    </row>
    <row r="201" spans="1:17" x14ac:dyDescent="0.25">
      <c r="A201" s="14">
        <v>0.1</v>
      </c>
      <c r="B201" s="14">
        <v>0.3</v>
      </c>
      <c r="C201" s="15">
        <v>38</v>
      </c>
      <c r="D201" s="15"/>
      <c r="E201" s="15">
        <f t="shared" si="60"/>
        <v>23.959046039696375</v>
      </c>
      <c r="F201" s="15">
        <f t="shared" ref="F201:F210" si="61">($C201-E201)^2</f>
        <v>197.14838811536606</v>
      </c>
      <c r="G201" s="11">
        <f t="shared" ref="G201:G210" si="62">$G$25</f>
        <v>474.26896551724138</v>
      </c>
      <c r="H201" s="15"/>
      <c r="I201" s="15">
        <f t="shared" ref="I201:I210" si="63">CA_SA(A201,B201,$I$2,$I$3,$I$4,$I$5,$I$6,$I$7)</f>
        <v>203.38583649367263</v>
      </c>
      <c r="J201" s="15">
        <f t="shared" ref="J201:J210" si="64">($C201-I201)^2</f>
        <v>27352.474912711816</v>
      </c>
      <c r="K201" s="15"/>
      <c r="L201" s="15">
        <f t="shared" ref="L201:L210" si="65">CA_DR(A201,B201,$L$2,$L$3,$L$4,$L$5,$L$6,$L$7,$L$8)</f>
        <v>177.9210034612766</v>
      </c>
      <c r="M201" s="15">
        <f t="shared" ref="M201:M210" si="66">($C201-L201)^2</f>
        <v>19577.887209610577</v>
      </c>
      <c r="N201" s="15"/>
      <c r="O201" s="15">
        <f t="shared" ref="O201:O210" si="67">CA_DL(A201,B201,$O$2,$O$3,$O$4,$O$5,$O$6,$O$7,$O$8)</f>
        <v>180.6684855052813</v>
      </c>
      <c r="P201" s="15">
        <f t="shared" ref="P201:P210" si="68">($C201-O201)^2</f>
        <v>20354.296756370659</v>
      </c>
      <c r="Q201" s="4"/>
    </row>
    <row r="202" spans="1:17" x14ac:dyDescent="0.25">
      <c r="A202" s="14">
        <v>0.1</v>
      </c>
      <c r="B202" s="14">
        <v>0.3</v>
      </c>
      <c r="C202" s="15">
        <v>67</v>
      </c>
      <c r="D202" s="15"/>
      <c r="E202" s="15">
        <f t="shared" si="60"/>
        <v>23.959046039696375</v>
      </c>
      <c r="F202" s="15">
        <f t="shared" si="61"/>
        <v>1852.5237178129762</v>
      </c>
      <c r="G202" s="11">
        <f t="shared" si="62"/>
        <v>474.26896551724138</v>
      </c>
      <c r="H202" s="15"/>
      <c r="I202" s="15">
        <f t="shared" si="63"/>
        <v>203.38583649367263</v>
      </c>
      <c r="J202" s="15">
        <f t="shared" si="64"/>
        <v>18601.096396078803</v>
      </c>
      <c r="K202" s="15"/>
      <c r="L202" s="15">
        <f t="shared" si="65"/>
        <v>177.9210034612766</v>
      </c>
      <c r="M202" s="15">
        <f t="shared" si="66"/>
        <v>12303.469008856535</v>
      </c>
      <c r="N202" s="15"/>
      <c r="O202" s="15">
        <f t="shared" si="67"/>
        <v>180.6684855052813</v>
      </c>
      <c r="P202" s="15">
        <f t="shared" si="68"/>
        <v>12920.524597064345</v>
      </c>
      <c r="Q202" s="4"/>
    </row>
    <row r="203" spans="1:17" x14ac:dyDescent="0.25">
      <c r="A203" s="14">
        <v>0.1</v>
      </c>
      <c r="B203" s="14">
        <v>0.3</v>
      </c>
      <c r="C203" s="15">
        <v>55</v>
      </c>
      <c r="D203" s="15"/>
      <c r="E203" s="15">
        <f t="shared" si="60"/>
        <v>23.959046039696375</v>
      </c>
      <c r="F203" s="15">
        <f t="shared" si="61"/>
        <v>963.54082276568931</v>
      </c>
      <c r="G203" s="11">
        <f t="shared" si="62"/>
        <v>474.26896551724138</v>
      </c>
      <c r="H203" s="15"/>
      <c r="I203" s="15">
        <f t="shared" si="63"/>
        <v>203.38583649367263</v>
      </c>
      <c r="J203" s="15">
        <f t="shared" si="64"/>
        <v>22018.356471926949</v>
      </c>
      <c r="K203" s="15"/>
      <c r="L203" s="15">
        <f t="shared" si="65"/>
        <v>177.9210034612766</v>
      </c>
      <c r="M203" s="15">
        <f t="shared" si="66"/>
        <v>15109.573091927174</v>
      </c>
      <c r="N203" s="15"/>
      <c r="O203" s="15">
        <f t="shared" si="67"/>
        <v>180.6684855052813</v>
      </c>
      <c r="P203" s="15">
        <f t="shared" si="68"/>
        <v>15792.568249191096</v>
      </c>
      <c r="Q203" s="4"/>
    </row>
    <row r="204" spans="1:17" x14ac:dyDescent="0.25">
      <c r="A204" s="14">
        <v>0.1</v>
      </c>
      <c r="B204" s="14">
        <v>0.3</v>
      </c>
      <c r="C204" s="15">
        <v>37</v>
      </c>
      <c r="D204" s="15"/>
      <c r="E204" s="15">
        <f t="shared" si="60"/>
        <v>23.959046039696375</v>
      </c>
      <c r="F204" s="15">
        <f t="shared" si="61"/>
        <v>170.06648019475881</v>
      </c>
      <c r="G204" s="11">
        <f t="shared" si="62"/>
        <v>474.26896551724138</v>
      </c>
      <c r="H204" s="15"/>
      <c r="I204" s="15">
        <f t="shared" si="63"/>
        <v>203.38583649367263</v>
      </c>
      <c r="J204" s="15">
        <f t="shared" si="64"/>
        <v>27684.246585699162</v>
      </c>
      <c r="K204" s="15"/>
      <c r="L204" s="15">
        <f t="shared" si="65"/>
        <v>177.9210034612766</v>
      </c>
      <c r="M204" s="15">
        <f t="shared" si="66"/>
        <v>19858.729216533131</v>
      </c>
      <c r="N204" s="15"/>
      <c r="O204" s="15">
        <f t="shared" si="67"/>
        <v>180.6684855052813</v>
      </c>
      <c r="P204" s="15">
        <f t="shared" si="68"/>
        <v>20640.633727381221</v>
      </c>
      <c r="Q204" s="4"/>
    </row>
    <row r="205" spans="1:17" x14ac:dyDescent="0.25">
      <c r="A205" s="14">
        <v>0.1</v>
      </c>
      <c r="B205" s="14">
        <v>0.3</v>
      </c>
      <c r="C205" s="15">
        <v>25</v>
      </c>
      <c r="D205" s="15"/>
      <c r="E205" s="15">
        <f t="shared" si="60"/>
        <v>23.959046039696375</v>
      </c>
      <c r="F205" s="15">
        <f t="shared" si="61"/>
        <v>1.083585147471801</v>
      </c>
      <c r="G205" s="11">
        <f t="shared" si="62"/>
        <v>474.26896551724138</v>
      </c>
      <c r="H205" s="15"/>
      <c r="I205" s="15">
        <f t="shared" si="63"/>
        <v>203.38583649367263</v>
      </c>
      <c r="J205" s="15">
        <f t="shared" si="64"/>
        <v>31821.506661547304</v>
      </c>
      <c r="K205" s="15"/>
      <c r="L205" s="15">
        <f t="shared" si="65"/>
        <v>177.9210034612766</v>
      </c>
      <c r="M205" s="15">
        <f t="shared" si="66"/>
        <v>23384.833299603768</v>
      </c>
      <c r="N205" s="15"/>
      <c r="O205" s="15">
        <f t="shared" si="67"/>
        <v>180.6684855052813</v>
      </c>
      <c r="P205" s="15">
        <f t="shared" si="68"/>
        <v>24232.677379507972</v>
      </c>
      <c r="Q205" s="4"/>
    </row>
    <row r="206" spans="1:17" x14ac:dyDescent="0.25">
      <c r="A206" s="14">
        <v>0.2</v>
      </c>
      <c r="B206" s="14">
        <v>0.6</v>
      </c>
      <c r="C206" s="15">
        <v>0</v>
      </c>
      <c r="D206" s="15"/>
      <c r="E206" s="15">
        <f t="shared" si="60"/>
        <v>8.9470744471356804E-5</v>
      </c>
      <c r="F206" s="15">
        <f t="shared" si="61"/>
        <v>8.0050141162588246E-9</v>
      </c>
      <c r="G206" s="11">
        <f t="shared" si="62"/>
        <v>474.26896551724138</v>
      </c>
      <c r="H206" s="15"/>
      <c r="I206" s="15">
        <f t="shared" si="63"/>
        <v>0.25521252392737798</v>
      </c>
      <c r="J206" s="15">
        <f t="shared" si="64"/>
        <v>6.5133432369382474E-2</v>
      </c>
      <c r="K206" s="15"/>
      <c r="L206" s="15">
        <f t="shared" si="65"/>
        <v>0.115649172920194</v>
      </c>
      <c r="M206" s="15">
        <f t="shared" si="66"/>
        <v>1.3374731197124934E-2</v>
      </c>
      <c r="N206" s="15"/>
      <c r="O206" s="15">
        <f t="shared" si="67"/>
        <v>6.1467224245213108E-2</v>
      </c>
      <c r="P206" s="15">
        <f t="shared" si="68"/>
        <v>3.778219656411314E-3</v>
      </c>
      <c r="Q206" s="4"/>
    </row>
    <row r="207" spans="1:17" x14ac:dyDescent="0.25">
      <c r="A207" s="14">
        <v>0.2</v>
      </c>
      <c r="B207" s="14">
        <v>0.6</v>
      </c>
      <c r="C207" s="15">
        <v>7</v>
      </c>
      <c r="D207" s="15"/>
      <c r="E207" s="15">
        <f t="shared" si="60"/>
        <v>8.9470744471356804E-5</v>
      </c>
      <c r="F207" s="15">
        <f t="shared" si="61"/>
        <v>48.998747417582422</v>
      </c>
      <c r="G207" s="11">
        <f t="shared" si="62"/>
        <v>474.26896551724138</v>
      </c>
      <c r="H207" s="15"/>
      <c r="I207" s="15">
        <f t="shared" si="63"/>
        <v>0.25521252392737798</v>
      </c>
      <c r="J207" s="15">
        <f t="shared" si="64"/>
        <v>45.492158097386088</v>
      </c>
      <c r="K207" s="15"/>
      <c r="L207" s="15">
        <f t="shared" si="65"/>
        <v>0.115649172920194</v>
      </c>
      <c r="M207" s="15">
        <f t="shared" si="66"/>
        <v>47.394286310314406</v>
      </c>
      <c r="N207" s="15"/>
      <c r="O207" s="15">
        <f t="shared" si="67"/>
        <v>6.1467224245213108E-2</v>
      </c>
      <c r="P207" s="15">
        <f t="shared" si="68"/>
        <v>48.143237080223429</v>
      </c>
      <c r="Q207" s="4"/>
    </row>
    <row r="208" spans="1:17" x14ac:dyDescent="0.25">
      <c r="A208" s="14">
        <v>0.2</v>
      </c>
      <c r="B208" s="14">
        <v>0.6</v>
      </c>
      <c r="C208" s="15">
        <v>0</v>
      </c>
      <c r="D208" s="15"/>
      <c r="E208" s="15">
        <f t="shared" si="60"/>
        <v>8.9470744471356804E-5</v>
      </c>
      <c r="F208" s="15">
        <f t="shared" si="61"/>
        <v>8.0050141162588246E-9</v>
      </c>
      <c r="G208" s="11">
        <f t="shared" si="62"/>
        <v>474.26896551724138</v>
      </c>
      <c r="H208" s="15"/>
      <c r="I208" s="15">
        <f t="shared" si="63"/>
        <v>0.25521252392737798</v>
      </c>
      <c r="J208" s="15">
        <f t="shared" si="64"/>
        <v>6.5133432369382474E-2</v>
      </c>
      <c r="K208" s="15"/>
      <c r="L208" s="15">
        <f t="shared" si="65"/>
        <v>0.115649172920194</v>
      </c>
      <c r="M208" s="15">
        <f t="shared" si="66"/>
        <v>1.3374731197124934E-2</v>
      </c>
      <c r="N208" s="15"/>
      <c r="O208" s="15">
        <f t="shared" si="67"/>
        <v>6.1467224245213108E-2</v>
      </c>
      <c r="P208" s="15">
        <f t="shared" si="68"/>
        <v>3.778219656411314E-3</v>
      </c>
      <c r="Q208" s="4"/>
    </row>
    <row r="209" spans="1:17" x14ac:dyDescent="0.25">
      <c r="A209" s="14">
        <v>0.2</v>
      </c>
      <c r="B209" s="14">
        <v>0.6</v>
      </c>
      <c r="C209" s="15">
        <v>2</v>
      </c>
      <c r="D209" s="15"/>
      <c r="E209" s="15">
        <f t="shared" si="60"/>
        <v>8.9470744471356804E-5</v>
      </c>
      <c r="F209" s="15">
        <f t="shared" si="61"/>
        <v>3.9996421250271283</v>
      </c>
      <c r="G209" s="11">
        <f t="shared" si="62"/>
        <v>474.26896551724138</v>
      </c>
      <c r="H209" s="15"/>
      <c r="I209" s="15">
        <f t="shared" si="63"/>
        <v>0.25521252392737798</v>
      </c>
      <c r="J209" s="15">
        <f t="shared" si="64"/>
        <v>3.0442833366598707</v>
      </c>
      <c r="K209" s="15"/>
      <c r="L209" s="15">
        <f t="shared" si="65"/>
        <v>0.115649172920194</v>
      </c>
      <c r="M209" s="15">
        <f t="shared" si="66"/>
        <v>3.5507780395163486</v>
      </c>
      <c r="N209" s="15"/>
      <c r="O209" s="15">
        <f t="shared" si="67"/>
        <v>6.1467224245213108E-2</v>
      </c>
      <c r="P209" s="15">
        <f t="shared" si="68"/>
        <v>3.7579093226755593</v>
      </c>
      <c r="Q209" s="4"/>
    </row>
    <row r="210" spans="1:17" x14ac:dyDescent="0.25">
      <c r="A210" s="14">
        <v>0.2</v>
      </c>
      <c r="B210" s="14">
        <v>0.6</v>
      </c>
      <c r="C210" s="15">
        <v>1</v>
      </c>
      <c r="D210" s="15"/>
      <c r="E210" s="15">
        <f t="shared" si="60"/>
        <v>8.9470744471356804E-5</v>
      </c>
      <c r="F210" s="15">
        <f t="shared" si="61"/>
        <v>0.99982106651607128</v>
      </c>
      <c r="G210" s="11">
        <f t="shared" si="62"/>
        <v>474.26896551724138</v>
      </c>
      <c r="H210" s="15"/>
      <c r="I210" s="15">
        <f t="shared" si="63"/>
        <v>0.25521252392737798</v>
      </c>
      <c r="J210" s="15">
        <f t="shared" si="64"/>
        <v>0.55470838451462656</v>
      </c>
      <c r="K210" s="15"/>
      <c r="L210" s="15">
        <f t="shared" si="65"/>
        <v>0.115649172920194</v>
      </c>
      <c r="M210" s="15">
        <f t="shared" si="66"/>
        <v>0.78207638535673685</v>
      </c>
      <c r="N210" s="15"/>
      <c r="O210" s="15">
        <f t="shared" si="67"/>
        <v>6.1467224245213108E-2</v>
      </c>
      <c r="P210" s="15">
        <f t="shared" si="68"/>
        <v>0.88084377116598511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 t="shared" ref="E228:E259" si="69">(A136/$E$5)+(B136/$E$6)</f>
        <v>0.23514338706628027</v>
      </c>
      <c r="F228" s="3">
        <f t="shared" ref="F228:F291" si="70">C136-E136</f>
        <v>85.119219450267565</v>
      </c>
      <c r="G228" s="3"/>
      <c r="H228" s="2"/>
      <c r="I228">
        <f>(A136/$I$5)+(B136/$I$6)</f>
        <v>0.23514338706628027</v>
      </c>
      <c r="J228" s="3">
        <f t="shared" ref="J228:J291" si="71">C136-I136</f>
        <v>64.502403041924026</v>
      </c>
      <c r="K228" s="2"/>
      <c r="L228">
        <f>(A136/$L$5)+(B136/$L$6)</f>
        <v>0.23514338706628027</v>
      </c>
      <c r="M228" s="3">
        <f t="shared" ref="M228:M291" si="72">C136-L136</f>
        <v>65.389834492308637</v>
      </c>
      <c r="N228" s="2"/>
      <c r="O228">
        <f>(A136/$O$5)+(B136/$O$6)</f>
        <v>0.23514338706628027</v>
      </c>
      <c r="P228" s="4">
        <f t="shared" ref="P228:P291" si="73">C136-O136</f>
        <v>64.681513968601621</v>
      </c>
      <c r="Q228" s="4"/>
    </row>
    <row r="229" spans="1:17" x14ac:dyDescent="0.25">
      <c r="C229" s="2"/>
      <c r="D229" s="3"/>
      <c r="E229">
        <f t="shared" si="69"/>
        <v>0.23514338706628027</v>
      </c>
      <c r="F229" s="3">
        <f t="shared" si="70"/>
        <v>128.11921945026756</v>
      </c>
      <c r="G229" s="3"/>
      <c r="H229" s="2"/>
      <c r="I229">
        <f t="shared" ref="I229:I292" si="74">(A137/$I$5)+(B137/$I$6)</f>
        <v>0.23514338706628027</v>
      </c>
      <c r="J229" s="3">
        <f t="shared" si="71"/>
        <v>107.50240304192403</v>
      </c>
      <c r="K229" s="2"/>
      <c r="L229">
        <f t="shared" ref="L229:L292" si="75">(A137/$L$5)+(B137/$L$6)</f>
        <v>0.23514338706628027</v>
      </c>
      <c r="M229" s="3">
        <f t="shared" si="72"/>
        <v>108.38983449230864</v>
      </c>
      <c r="N229" s="2"/>
      <c r="O229">
        <f t="shared" ref="O229:O292" si="76">(A137/$O$5)+(B137/$O$6)</f>
        <v>0.23514338706628027</v>
      </c>
      <c r="P229" s="4">
        <f t="shared" si="73"/>
        <v>107.68151396860162</v>
      </c>
      <c r="Q229" s="4"/>
    </row>
    <row r="230" spans="1:17" x14ac:dyDescent="0.25">
      <c r="C230" s="2"/>
      <c r="D230" s="3"/>
      <c r="E230">
        <f t="shared" si="69"/>
        <v>0.23514338706628027</v>
      </c>
      <c r="F230" s="3">
        <f t="shared" si="70"/>
        <v>81.119219450267565</v>
      </c>
      <c r="G230" s="3"/>
      <c r="H230" s="2"/>
      <c r="I230">
        <f t="shared" si="74"/>
        <v>0.23514338706628027</v>
      </c>
      <c r="J230" s="3">
        <f t="shared" si="71"/>
        <v>60.502403041924026</v>
      </c>
      <c r="K230" s="2"/>
      <c r="L230">
        <f t="shared" si="75"/>
        <v>0.23514338706628027</v>
      </c>
      <c r="M230" s="3">
        <f t="shared" si="72"/>
        <v>61.389834492308637</v>
      </c>
      <c r="N230" s="2"/>
      <c r="O230">
        <f t="shared" si="76"/>
        <v>0.23514338706628027</v>
      </c>
      <c r="P230" s="4">
        <f t="shared" si="73"/>
        <v>60.681513968601621</v>
      </c>
      <c r="Q230" s="4"/>
    </row>
    <row r="231" spans="1:17" x14ac:dyDescent="0.25">
      <c r="C231" s="2"/>
      <c r="D231" s="3"/>
      <c r="E231">
        <f t="shared" si="69"/>
        <v>0.23514338706628027</v>
      </c>
      <c r="F231" s="3">
        <f t="shared" si="70"/>
        <v>19.119219450267565</v>
      </c>
      <c r="G231" s="3"/>
      <c r="H231" s="2"/>
      <c r="I231">
        <f t="shared" si="74"/>
        <v>0.23514338706628027</v>
      </c>
      <c r="J231" s="3">
        <f t="shared" si="71"/>
        <v>-1.4975969580759738</v>
      </c>
      <c r="K231" s="2"/>
      <c r="L231">
        <f t="shared" si="75"/>
        <v>0.23514338706628027</v>
      </c>
      <c r="M231" s="3">
        <f t="shared" si="72"/>
        <v>-0.61016550769136302</v>
      </c>
      <c r="N231" s="2"/>
      <c r="O231">
        <f t="shared" si="76"/>
        <v>0.23514338706628027</v>
      </c>
      <c r="P231" s="4">
        <f t="shared" si="73"/>
        <v>-1.3184860313983791</v>
      </c>
      <c r="Q231" s="4"/>
    </row>
    <row r="232" spans="1:17" x14ac:dyDescent="0.25">
      <c r="C232" s="2"/>
      <c r="E232">
        <f t="shared" si="69"/>
        <v>0.23514338706628027</v>
      </c>
      <c r="F232" s="3">
        <f t="shared" si="70"/>
        <v>86.119219450267565</v>
      </c>
      <c r="G232" s="3"/>
      <c r="H232" s="2"/>
      <c r="I232">
        <f t="shared" si="74"/>
        <v>0.23514338706628027</v>
      </c>
      <c r="J232" s="3">
        <f t="shared" si="71"/>
        <v>65.502403041924026</v>
      </c>
      <c r="K232" s="2"/>
      <c r="L232">
        <f t="shared" si="75"/>
        <v>0.23514338706628027</v>
      </c>
      <c r="M232" s="3">
        <f t="shared" si="72"/>
        <v>66.389834492308637</v>
      </c>
      <c r="N232" s="2"/>
      <c r="O232">
        <f t="shared" si="76"/>
        <v>0.23514338706628027</v>
      </c>
      <c r="P232" s="4">
        <f t="shared" si="73"/>
        <v>65.681513968601621</v>
      </c>
      <c r="Q232" s="4"/>
    </row>
    <row r="233" spans="1:17" x14ac:dyDescent="0.25">
      <c r="C233" s="2"/>
      <c r="D233" s="2"/>
      <c r="E233">
        <f t="shared" si="69"/>
        <v>0.47028677413256054</v>
      </c>
      <c r="F233" s="3">
        <f t="shared" si="70"/>
        <v>140.80245914114357</v>
      </c>
      <c r="G233" s="3"/>
      <c r="H233" s="2"/>
      <c r="I233">
        <f t="shared" si="74"/>
        <v>0.47028677413256054</v>
      </c>
      <c r="J233" s="3">
        <f t="shared" si="71"/>
        <v>84.931491667050295</v>
      </c>
      <c r="K233" s="2"/>
      <c r="L233">
        <f t="shared" si="75"/>
        <v>0.47028677413256054</v>
      </c>
      <c r="M233" s="3">
        <f t="shared" si="72"/>
        <v>87.40784716657754</v>
      </c>
      <c r="N233" s="2"/>
      <c r="O233">
        <f t="shared" si="76"/>
        <v>0.47028677413256054</v>
      </c>
      <c r="P233" s="4">
        <f t="shared" si="73"/>
        <v>85.934534840853075</v>
      </c>
      <c r="Q233" s="4"/>
    </row>
    <row r="234" spans="1:17" x14ac:dyDescent="0.25">
      <c r="C234" s="2"/>
      <c r="D234" s="2"/>
      <c r="E234">
        <f t="shared" si="69"/>
        <v>0.47028677413256054</v>
      </c>
      <c r="F234" s="3">
        <f t="shared" si="70"/>
        <v>107.80245914114357</v>
      </c>
      <c r="G234" s="3"/>
      <c r="H234" s="2"/>
      <c r="I234">
        <f t="shared" si="74"/>
        <v>0.47028677413256054</v>
      </c>
      <c r="J234" s="3">
        <f t="shared" si="71"/>
        <v>51.931491667050295</v>
      </c>
      <c r="K234" s="2"/>
      <c r="L234">
        <f t="shared" si="75"/>
        <v>0.47028677413256054</v>
      </c>
      <c r="M234" s="3">
        <f t="shared" si="72"/>
        <v>54.40784716657754</v>
      </c>
      <c r="N234" s="2"/>
      <c r="O234">
        <f t="shared" si="76"/>
        <v>0.47028677413256054</v>
      </c>
      <c r="P234" s="4">
        <f t="shared" si="73"/>
        <v>52.934534840853075</v>
      </c>
      <c r="Q234" s="4"/>
    </row>
    <row r="235" spans="1:17" x14ac:dyDescent="0.25">
      <c r="C235" s="2"/>
      <c r="D235" s="2"/>
      <c r="E235">
        <f t="shared" si="69"/>
        <v>0.47028677413256054</v>
      </c>
      <c r="F235" s="3">
        <f t="shared" si="70"/>
        <v>193.80245914114357</v>
      </c>
      <c r="G235" s="3"/>
      <c r="H235" s="2"/>
      <c r="I235">
        <f t="shared" si="74"/>
        <v>0.47028677413256054</v>
      </c>
      <c r="J235" s="3">
        <f t="shared" si="71"/>
        <v>137.9314916670503</v>
      </c>
      <c r="K235" s="2"/>
      <c r="L235">
        <f t="shared" si="75"/>
        <v>0.47028677413256054</v>
      </c>
      <c r="M235" s="3">
        <f t="shared" si="72"/>
        <v>140.40784716657754</v>
      </c>
      <c r="N235" s="2"/>
      <c r="O235">
        <f t="shared" si="76"/>
        <v>0.47028677413256054</v>
      </c>
      <c r="P235" s="4">
        <f t="shared" si="73"/>
        <v>138.93453484085308</v>
      </c>
      <c r="Q235" s="4"/>
    </row>
    <row r="236" spans="1:17" x14ac:dyDescent="0.25">
      <c r="C236" s="2"/>
      <c r="D236" s="2"/>
      <c r="E236">
        <f t="shared" si="69"/>
        <v>0.47028677413256054</v>
      </c>
      <c r="F236" s="3">
        <f t="shared" si="70"/>
        <v>209.80245914114357</v>
      </c>
      <c r="G236" s="3"/>
      <c r="H236" s="2"/>
      <c r="I236">
        <f t="shared" si="74"/>
        <v>0.47028677413256054</v>
      </c>
      <c r="J236" s="3">
        <f t="shared" si="71"/>
        <v>153.9314916670503</v>
      </c>
      <c r="K236" s="2"/>
      <c r="L236">
        <f t="shared" si="75"/>
        <v>0.47028677413256054</v>
      </c>
      <c r="M236" s="3">
        <f t="shared" si="72"/>
        <v>156.40784716657754</v>
      </c>
      <c r="N236" s="2"/>
      <c r="O236">
        <f t="shared" si="76"/>
        <v>0.47028677413256054</v>
      </c>
      <c r="P236" s="4">
        <f t="shared" si="73"/>
        <v>154.93453484085308</v>
      </c>
      <c r="Q236" s="4"/>
    </row>
    <row r="237" spans="1:17" x14ac:dyDescent="0.25">
      <c r="D237" s="2"/>
      <c r="E237">
        <f t="shared" si="69"/>
        <v>0.47028677413256054</v>
      </c>
      <c r="F237" s="3">
        <f t="shared" si="70"/>
        <v>96.802459141143572</v>
      </c>
      <c r="G237" s="3"/>
      <c r="H237" s="2"/>
      <c r="I237">
        <f t="shared" si="74"/>
        <v>0.47028677413256054</v>
      </c>
      <c r="J237" s="3">
        <f t="shared" si="71"/>
        <v>40.931491667050295</v>
      </c>
      <c r="K237" s="2"/>
      <c r="L237">
        <f t="shared" si="75"/>
        <v>0.47028677413256054</v>
      </c>
      <c r="M237" s="3">
        <f t="shared" si="72"/>
        <v>43.40784716657754</v>
      </c>
      <c r="N237" s="2"/>
      <c r="O237">
        <f t="shared" si="76"/>
        <v>0.47028677413256054</v>
      </c>
      <c r="P237" s="4">
        <f t="shared" si="73"/>
        <v>41.934534840853075</v>
      </c>
      <c r="Q237" s="4"/>
    </row>
    <row r="238" spans="1:17" x14ac:dyDescent="0.25">
      <c r="D238" s="2"/>
      <c r="E238">
        <f t="shared" si="69"/>
        <v>0.94057354826512107</v>
      </c>
      <c r="F238" s="3">
        <f t="shared" si="70"/>
        <v>227.94613410158831</v>
      </c>
      <c r="G238" s="3"/>
      <c r="H238" s="2"/>
      <c r="I238">
        <f t="shared" si="74"/>
        <v>0.94057354826512107</v>
      </c>
      <c r="J238" s="3">
        <f t="shared" si="71"/>
        <v>113.09379943117051</v>
      </c>
      <c r="K238" s="2"/>
      <c r="L238">
        <f t="shared" si="75"/>
        <v>0.94057354826512107</v>
      </c>
      <c r="M238" s="3">
        <f t="shared" si="72"/>
        <v>118.69471306616992</v>
      </c>
      <c r="N238" s="2"/>
      <c r="O238">
        <f t="shared" si="76"/>
        <v>0.94057354826512107</v>
      </c>
      <c r="P238" s="4">
        <f t="shared" si="73"/>
        <v>117.65698208991876</v>
      </c>
      <c r="Q238" s="4"/>
    </row>
    <row r="239" spans="1:17" x14ac:dyDescent="0.25">
      <c r="D239" s="2"/>
      <c r="E239">
        <f t="shared" si="69"/>
        <v>0.94057354826512107</v>
      </c>
      <c r="F239" s="3">
        <f t="shared" si="70"/>
        <v>317.94613410158831</v>
      </c>
      <c r="G239" s="3"/>
      <c r="H239" s="2"/>
      <c r="I239">
        <f t="shared" si="74"/>
        <v>0.94057354826512107</v>
      </c>
      <c r="J239" s="3">
        <f t="shared" si="71"/>
        <v>203.09379943117051</v>
      </c>
      <c r="K239" s="2"/>
      <c r="L239">
        <f t="shared" si="75"/>
        <v>0.94057354826512107</v>
      </c>
      <c r="M239" s="3">
        <f t="shared" si="72"/>
        <v>208.69471306616992</v>
      </c>
      <c r="N239" s="2"/>
      <c r="O239">
        <f t="shared" si="76"/>
        <v>0.94057354826512107</v>
      </c>
      <c r="P239" s="4">
        <f t="shared" si="73"/>
        <v>207.65698208991876</v>
      </c>
      <c r="Q239" s="4"/>
    </row>
    <row r="240" spans="1:17" x14ac:dyDescent="0.25">
      <c r="D240" s="2"/>
      <c r="E240">
        <f t="shared" si="69"/>
        <v>0.94057354826512107</v>
      </c>
      <c r="F240" s="3">
        <f t="shared" si="70"/>
        <v>229.94613410158831</v>
      </c>
      <c r="G240" s="3"/>
      <c r="H240" s="2"/>
      <c r="I240">
        <f t="shared" si="74"/>
        <v>0.94057354826512107</v>
      </c>
      <c r="J240" s="3">
        <f t="shared" si="71"/>
        <v>115.09379943117051</v>
      </c>
      <c r="K240" s="2"/>
      <c r="L240">
        <f t="shared" si="75"/>
        <v>0.94057354826512107</v>
      </c>
      <c r="M240" s="3">
        <f t="shared" si="72"/>
        <v>120.69471306616992</v>
      </c>
      <c r="N240" s="2"/>
      <c r="O240">
        <f t="shared" si="76"/>
        <v>0.94057354826512107</v>
      </c>
      <c r="P240" s="4">
        <f t="shared" si="73"/>
        <v>119.65698208991876</v>
      </c>
      <c r="Q240" s="4"/>
    </row>
    <row r="241" spans="4:17" x14ac:dyDescent="0.25">
      <c r="D241" s="2"/>
      <c r="E241">
        <f t="shared" si="69"/>
        <v>0.94057354826512107</v>
      </c>
      <c r="F241" s="3">
        <f t="shared" si="70"/>
        <v>100.94613410158831</v>
      </c>
      <c r="G241" s="3"/>
      <c r="H241" s="2"/>
      <c r="I241">
        <f t="shared" si="74"/>
        <v>0.94057354826512107</v>
      </c>
      <c r="J241" s="3">
        <f t="shared" si="71"/>
        <v>-13.90620056882949</v>
      </c>
      <c r="K241" s="2"/>
      <c r="L241">
        <f t="shared" si="75"/>
        <v>0.94057354826512107</v>
      </c>
      <c r="M241" s="3">
        <f t="shared" si="72"/>
        <v>-8.3052869338300752</v>
      </c>
      <c r="N241" s="2"/>
      <c r="O241">
        <f t="shared" si="76"/>
        <v>0.94057354826512107</v>
      </c>
      <c r="P241" s="4">
        <f t="shared" si="73"/>
        <v>-9.3430179100812438</v>
      </c>
      <c r="Q241" s="4"/>
    </row>
    <row r="242" spans="4:17" x14ac:dyDescent="0.25">
      <c r="E242">
        <f t="shared" si="69"/>
        <v>0.94057354826512107</v>
      </c>
      <c r="F242" s="3">
        <f t="shared" si="70"/>
        <v>306.94613410158831</v>
      </c>
      <c r="G242" s="3"/>
      <c r="H242" s="2"/>
      <c r="I242">
        <f t="shared" si="74"/>
        <v>0.94057354826512107</v>
      </c>
      <c r="J242" s="3">
        <f t="shared" si="71"/>
        <v>192.09379943117051</v>
      </c>
      <c r="K242" s="2"/>
      <c r="L242">
        <f t="shared" si="75"/>
        <v>0.94057354826512107</v>
      </c>
      <c r="M242" s="3">
        <f t="shared" si="72"/>
        <v>197.69471306616992</v>
      </c>
      <c r="N242" s="2"/>
      <c r="O242">
        <f t="shared" si="76"/>
        <v>0.94057354826512107</v>
      </c>
      <c r="P242" s="4">
        <f t="shared" si="73"/>
        <v>196.65698208991876</v>
      </c>
      <c r="Q242" s="4"/>
    </row>
    <row r="243" spans="4:17" x14ac:dyDescent="0.25">
      <c r="E243">
        <f t="shared" si="69"/>
        <v>1.8811470965302421</v>
      </c>
      <c r="F243" s="3">
        <f t="shared" si="70"/>
        <v>121.06614355343689</v>
      </c>
      <c r="G243" s="3"/>
      <c r="H243" s="2"/>
      <c r="I243">
        <f t="shared" si="74"/>
        <v>1.8811470965302421</v>
      </c>
      <c r="J243" s="3">
        <f t="shared" si="71"/>
        <v>2.5475636829812629</v>
      </c>
      <c r="K243" s="2"/>
      <c r="L243">
        <f t="shared" si="75"/>
        <v>1.8811470965302421</v>
      </c>
      <c r="M243" s="3">
        <f t="shared" si="72"/>
        <v>9.5706779417074017</v>
      </c>
      <c r="N243" s="2"/>
      <c r="O243">
        <f t="shared" si="76"/>
        <v>1.8811470965302421</v>
      </c>
      <c r="P243" s="4">
        <f t="shared" si="73"/>
        <v>13.985143289112841</v>
      </c>
      <c r="Q243" s="4"/>
    </row>
    <row r="244" spans="4:17" x14ac:dyDescent="0.25">
      <c r="E244">
        <f t="shared" si="69"/>
        <v>1.8811470965302421</v>
      </c>
      <c r="F244" s="3">
        <f t="shared" si="70"/>
        <v>173.06614355343689</v>
      </c>
      <c r="G244" s="3"/>
      <c r="H244" s="2"/>
      <c r="I244">
        <f t="shared" si="74"/>
        <v>1.8811470965302421</v>
      </c>
      <c r="J244" s="3">
        <f t="shared" si="71"/>
        <v>54.547563682981263</v>
      </c>
      <c r="K244" s="2"/>
      <c r="L244">
        <f t="shared" si="75"/>
        <v>1.8811470965302421</v>
      </c>
      <c r="M244" s="3">
        <f t="shared" si="72"/>
        <v>61.570677941707402</v>
      </c>
      <c r="N244" s="2"/>
      <c r="O244">
        <f t="shared" si="76"/>
        <v>1.8811470965302421</v>
      </c>
      <c r="P244" s="4">
        <f t="shared" si="73"/>
        <v>65.985143289112841</v>
      </c>
      <c r="Q244" s="4"/>
    </row>
    <row r="245" spans="4:17" x14ac:dyDescent="0.25">
      <c r="E245">
        <f t="shared" si="69"/>
        <v>1.8811470965302421</v>
      </c>
      <c r="F245" s="3">
        <f t="shared" si="70"/>
        <v>182.06614355343689</v>
      </c>
      <c r="G245" s="3"/>
      <c r="H245" s="2"/>
      <c r="I245">
        <f t="shared" si="74"/>
        <v>1.8811470965302421</v>
      </c>
      <c r="J245" s="3">
        <f t="shared" si="71"/>
        <v>63.547563682981263</v>
      </c>
      <c r="K245" s="2"/>
      <c r="L245">
        <f t="shared" si="75"/>
        <v>1.8811470965302421</v>
      </c>
      <c r="M245" s="3">
        <f t="shared" si="72"/>
        <v>70.570677941707402</v>
      </c>
      <c r="N245" s="2"/>
      <c r="O245">
        <f t="shared" si="76"/>
        <v>1.8811470965302421</v>
      </c>
      <c r="P245" s="4">
        <f t="shared" si="73"/>
        <v>74.985143289112841</v>
      </c>
      <c r="Q245" s="4"/>
    </row>
    <row r="246" spans="4:17" x14ac:dyDescent="0.25">
      <c r="E246">
        <f t="shared" si="69"/>
        <v>1.8811470965302421</v>
      </c>
      <c r="F246" s="3">
        <f t="shared" si="70"/>
        <v>240.06614355343689</v>
      </c>
      <c r="G246" s="3"/>
      <c r="H246" s="2"/>
      <c r="I246">
        <f t="shared" si="74"/>
        <v>1.8811470965302421</v>
      </c>
      <c r="J246" s="3">
        <f t="shared" si="71"/>
        <v>121.54756368298126</v>
      </c>
      <c r="K246" s="2"/>
      <c r="L246">
        <f t="shared" si="75"/>
        <v>1.8811470965302421</v>
      </c>
      <c r="M246" s="3">
        <f t="shared" si="72"/>
        <v>128.5706779417074</v>
      </c>
      <c r="N246" s="2"/>
      <c r="O246">
        <f t="shared" si="76"/>
        <v>1.8811470965302421</v>
      </c>
      <c r="P246" s="4">
        <f t="shared" si="73"/>
        <v>132.98514328911284</v>
      </c>
      <c r="Q246" s="4"/>
    </row>
    <row r="247" spans="4:17" x14ac:dyDescent="0.25">
      <c r="E247">
        <f t="shared" si="69"/>
        <v>1.8811470965302421</v>
      </c>
      <c r="F247" s="3">
        <f t="shared" si="70"/>
        <v>367.06614355343686</v>
      </c>
      <c r="G247" s="3"/>
      <c r="H247" s="2"/>
      <c r="I247">
        <f t="shared" si="74"/>
        <v>1.8811470965302421</v>
      </c>
      <c r="J247" s="3">
        <f t="shared" si="71"/>
        <v>248.54756368298126</v>
      </c>
      <c r="K247" s="2"/>
      <c r="L247">
        <f t="shared" si="75"/>
        <v>1.8811470965302421</v>
      </c>
      <c r="M247" s="3">
        <f t="shared" si="72"/>
        <v>255.5706779417074</v>
      </c>
      <c r="N247" s="2"/>
      <c r="O247">
        <f t="shared" si="76"/>
        <v>1.8811470965302421</v>
      </c>
      <c r="P247" s="4">
        <f t="shared" si="73"/>
        <v>259.98514328911284</v>
      </c>
      <c r="Q247" s="4"/>
    </row>
    <row r="248" spans="4:17" x14ac:dyDescent="0.25">
      <c r="E248">
        <f t="shared" si="69"/>
        <v>3.7622941930604843</v>
      </c>
      <c r="F248" s="3">
        <f t="shared" si="70"/>
        <v>29.741898494734038</v>
      </c>
      <c r="G248" s="3"/>
      <c r="H248" s="2"/>
      <c r="I248">
        <f t="shared" si="74"/>
        <v>3.7622941930604843</v>
      </c>
      <c r="J248" s="3">
        <f t="shared" si="71"/>
        <v>-6.93915907204169</v>
      </c>
      <c r="K248" s="2"/>
      <c r="L248">
        <f t="shared" si="75"/>
        <v>3.7622941930604843</v>
      </c>
      <c r="M248" s="3">
        <f t="shared" si="72"/>
        <v>-3.965642902676862</v>
      </c>
      <c r="N248" s="2"/>
      <c r="O248">
        <f t="shared" si="76"/>
        <v>3.7622941930604843</v>
      </c>
      <c r="P248" s="4">
        <f t="shared" si="73"/>
        <v>2.3236397666819499</v>
      </c>
      <c r="Q248" s="4"/>
    </row>
    <row r="249" spans="4:17" x14ac:dyDescent="0.25">
      <c r="E249">
        <f t="shared" si="69"/>
        <v>3.7622941930604843</v>
      </c>
      <c r="F249" s="3">
        <f t="shared" si="70"/>
        <v>51.741898494734038</v>
      </c>
      <c r="G249" s="3"/>
      <c r="H249" s="2"/>
      <c r="I249">
        <f t="shared" si="74"/>
        <v>3.7622941930604843</v>
      </c>
      <c r="J249" s="3">
        <f t="shared" si="71"/>
        <v>15.06084092795831</v>
      </c>
      <c r="K249" s="2"/>
      <c r="L249">
        <f t="shared" si="75"/>
        <v>3.7622941930604843</v>
      </c>
      <c r="M249" s="3">
        <f t="shared" si="72"/>
        <v>18.034357097323138</v>
      </c>
      <c r="N249" s="2"/>
      <c r="O249">
        <f t="shared" si="76"/>
        <v>3.7622941930604843</v>
      </c>
      <c r="P249" s="4">
        <f t="shared" si="73"/>
        <v>24.32363976668195</v>
      </c>
      <c r="Q249" s="4"/>
    </row>
    <row r="250" spans="4:17" x14ac:dyDescent="0.25">
      <c r="E250">
        <f t="shared" si="69"/>
        <v>3.7622941930604843</v>
      </c>
      <c r="F250" s="3">
        <f t="shared" si="70"/>
        <v>115.74189849473404</v>
      </c>
      <c r="G250" s="3"/>
      <c r="H250" s="2"/>
      <c r="I250">
        <f t="shared" si="74"/>
        <v>3.7622941930604843</v>
      </c>
      <c r="J250" s="3">
        <f t="shared" si="71"/>
        <v>79.06084092795831</v>
      </c>
      <c r="K250" s="2"/>
      <c r="L250">
        <f t="shared" si="75"/>
        <v>3.7622941930604843</v>
      </c>
      <c r="M250" s="3">
        <f t="shared" si="72"/>
        <v>82.034357097323138</v>
      </c>
      <c r="N250" s="2"/>
      <c r="O250">
        <f t="shared" si="76"/>
        <v>3.7622941930604843</v>
      </c>
      <c r="P250" s="4">
        <f t="shared" si="73"/>
        <v>88.32363976668195</v>
      </c>
      <c r="Q250" s="4"/>
    </row>
    <row r="251" spans="4:17" x14ac:dyDescent="0.25">
      <c r="E251">
        <f t="shared" si="69"/>
        <v>3.7622941930604843</v>
      </c>
      <c r="F251" s="3">
        <f t="shared" si="70"/>
        <v>144.74189849473404</v>
      </c>
      <c r="G251" s="3"/>
      <c r="H251" s="2"/>
      <c r="I251">
        <f t="shared" si="74"/>
        <v>3.7622941930604843</v>
      </c>
      <c r="J251" s="3">
        <f t="shared" si="71"/>
        <v>108.06084092795831</v>
      </c>
      <c r="K251" s="2"/>
      <c r="L251">
        <f t="shared" si="75"/>
        <v>3.7622941930604843</v>
      </c>
      <c r="M251" s="3">
        <f t="shared" si="72"/>
        <v>111.03435709732314</v>
      </c>
      <c r="N251" s="2"/>
      <c r="O251">
        <f t="shared" si="76"/>
        <v>3.7622941930604843</v>
      </c>
      <c r="P251" s="4">
        <f t="shared" si="73"/>
        <v>117.32363976668195</v>
      </c>
      <c r="Q251" s="4"/>
    </row>
    <row r="252" spans="4:17" x14ac:dyDescent="0.25">
      <c r="E252">
        <f t="shared" si="69"/>
        <v>3.7622941930604843</v>
      </c>
      <c r="F252" s="3">
        <f t="shared" si="70"/>
        <v>169.74189849473404</v>
      </c>
      <c r="G252" s="3"/>
      <c r="H252" s="2"/>
      <c r="I252">
        <f t="shared" si="74"/>
        <v>3.7622941930604843</v>
      </c>
      <c r="J252" s="3">
        <f t="shared" si="71"/>
        <v>133.06084092795831</v>
      </c>
      <c r="K252" s="2"/>
      <c r="L252">
        <f t="shared" si="75"/>
        <v>3.7622941930604843</v>
      </c>
      <c r="M252" s="3">
        <f t="shared" si="72"/>
        <v>136.03435709732315</v>
      </c>
      <c r="N252" s="2"/>
      <c r="O252">
        <f t="shared" si="76"/>
        <v>3.7622941930604843</v>
      </c>
      <c r="P252" s="4">
        <f t="shared" si="73"/>
        <v>142.32363976668194</v>
      </c>
      <c r="Q252" s="4"/>
    </row>
    <row r="253" spans="4:17" x14ac:dyDescent="0.25">
      <c r="E253">
        <f t="shared" si="69"/>
        <v>0.25618673833824063</v>
      </c>
      <c r="F253" s="3">
        <f t="shared" si="70"/>
        <v>-87.282343224030001</v>
      </c>
      <c r="G253" s="3"/>
      <c r="H253" s="2"/>
      <c r="I253">
        <f t="shared" si="74"/>
        <v>0.25618673833824063</v>
      </c>
      <c r="J253" s="3">
        <f t="shared" si="71"/>
        <v>-92.854846912942321</v>
      </c>
      <c r="K253" s="2"/>
      <c r="L253">
        <f t="shared" si="75"/>
        <v>0.25618673833824063</v>
      </c>
      <c r="M253" s="3">
        <f t="shared" si="72"/>
        <v>-92.200775570267979</v>
      </c>
      <c r="N253" s="2"/>
      <c r="O253">
        <f t="shared" si="76"/>
        <v>0.25618673833824063</v>
      </c>
      <c r="P253" s="4">
        <f t="shared" si="73"/>
        <v>-92.803994463757817</v>
      </c>
      <c r="Q253" s="4"/>
    </row>
    <row r="254" spans="4:17" x14ac:dyDescent="0.25">
      <c r="E254">
        <f t="shared" si="69"/>
        <v>0.25618673833824063</v>
      </c>
      <c r="F254" s="3">
        <f t="shared" si="70"/>
        <v>-95.282343224030001</v>
      </c>
      <c r="G254" s="3"/>
      <c r="H254" s="2"/>
      <c r="I254">
        <f t="shared" si="74"/>
        <v>0.25618673833824063</v>
      </c>
      <c r="J254" s="3">
        <f t="shared" si="71"/>
        <v>-100.85484691294232</v>
      </c>
      <c r="K254" s="2"/>
      <c r="L254">
        <f t="shared" si="75"/>
        <v>0.25618673833824063</v>
      </c>
      <c r="M254" s="3">
        <f t="shared" si="72"/>
        <v>-100.20077557026798</v>
      </c>
      <c r="N254" s="2"/>
      <c r="O254">
        <f t="shared" si="76"/>
        <v>0.25618673833824063</v>
      </c>
      <c r="P254" s="4">
        <f t="shared" si="73"/>
        <v>-100.80399446375782</v>
      </c>
      <c r="Q254" s="4"/>
    </row>
    <row r="255" spans="4:17" x14ac:dyDescent="0.25">
      <c r="E255">
        <f t="shared" si="69"/>
        <v>0.25618673833824063</v>
      </c>
      <c r="F255" s="3">
        <f t="shared" si="70"/>
        <v>-72.282343224030001</v>
      </c>
      <c r="G255" s="3"/>
      <c r="H255" s="2"/>
      <c r="I255">
        <f t="shared" si="74"/>
        <v>0.25618673833824063</v>
      </c>
      <c r="J255" s="3">
        <f t="shared" si="71"/>
        <v>-77.854846912942321</v>
      </c>
      <c r="K255" s="2"/>
      <c r="L255">
        <f t="shared" si="75"/>
        <v>0.25618673833824063</v>
      </c>
      <c r="M255" s="3">
        <f t="shared" si="72"/>
        <v>-77.200775570267979</v>
      </c>
      <c r="N255" s="2"/>
      <c r="O255">
        <f t="shared" si="76"/>
        <v>0.25618673833824063</v>
      </c>
      <c r="P255" s="4">
        <f t="shared" si="73"/>
        <v>-77.803994463757817</v>
      </c>
      <c r="Q255" s="4"/>
    </row>
    <row r="256" spans="4:17" x14ac:dyDescent="0.25">
      <c r="E256">
        <f t="shared" si="69"/>
        <v>0.25618673833824063</v>
      </c>
      <c r="F256" s="3">
        <f t="shared" si="70"/>
        <v>-50.282343224030001</v>
      </c>
      <c r="G256" s="3"/>
      <c r="H256" s="2"/>
      <c r="I256">
        <f t="shared" si="74"/>
        <v>0.25618673833824063</v>
      </c>
      <c r="J256" s="3">
        <f t="shared" si="71"/>
        <v>-55.854846912942321</v>
      </c>
      <c r="K256" s="2"/>
      <c r="L256">
        <f t="shared" si="75"/>
        <v>0.25618673833824063</v>
      </c>
      <c r="M256" s="3">
        <f t="shared" si="72"/>
        <v>-55.200775570267979</v>
      </c>
      <c r="N256" s="2"/>
      <c r="O256">
        <f t="shared" si="76"/>
        <v>0.25618673833824063</v>
      </c>
      <c r="P256" s="4">
        <f t="shared" si="73"/>
        <v>-55.803994463757817</v>
      </c>
      <c r="Q256" s="4"/>
    </row>
    <row r="257" spans="5:17" x14ac:dyDescent="0.25">
      <c r="E257">
        <f t="shared" si="69"/>
        <v>0.25618673833824063</v>
      </c>
      <c r="F257" s="3">
        <f t="shared" si="70"/>
        <v>40.717656775969999</v>
      </c>
      <c r="G257" s="3"/>
      <c r="H257" s="2"/>
      <c r="I257">
        <f t="shared" si="74"/>
        <v>0.25618673833824063</v>
      </c>
      <c r="J257" s="3">
        <f t="shared" si="71"/>
        <v>35.145153087057679</v>
      </c>
      <c r="K257" s="2"/>
      <c r="L257">
        <f t="shared" si="75"/>
        <v>0.25618673833824063</v>
      </c>
      <c r="M257" s="3">
        <f t="shared" si="72"/>
        <v>35.799224429732021</v>
      </c>
      <c r="N257" s="2"/>
      <c r="O257">
        <f t="shared" si="76"/>
        <v>0.25618673833824063</v>
      </c>
      <c r="P257" s="4">
        <f t="shared" si="73"/>
        <v>35.196005536242183</v>
      </c>
      <c r="Q257" s="4"/>
    </row>
    <row r="258" spans="5:17" x14ac:dyDescent="0.25">
      <c r="E258">
        <f t="shared" si="69"/>
        <v>0.51237347667648125</v>
      </c>
      <c r="F258" s="3">
        <f t="shared" si="70"/>
        <v>-14.589131129486532</v>
      </c>
      <c r="G258" s="3"/>
      <c r="H258" s="2"/>
      <c r="I258">
        <f t="shared" si="74"/>
        <v>0.51237347667648125</v>
      </c>
      <c r="J258" s="3">
        <f t="shared" si="71"/>
        <v>-43.255731492946097</v>
      </c>
      <c r="K258" s="2"/>
      <c r="L258">
        <f t="shared" si="75"/>
        <v>0.51237347667648125</v>
      </c>
      <c r="M258" s="3">
        <f t="shared" si="72"/>
        <v>-40.12485864671703</v>
      </c>
      <c r="N258" s="2"/>
      <c r="O258">
        <f t="shared" si="76"/>
        <v>0.51237347667648125</v>
      </c>
      <c r="P258" s="4">
        <f t="shared" si="73"/>
        <v>-42.771598114150265</v>
      </c>
      <c r="Q258" s="4"/>
    </row>
    <row r="259" spans="5:17" x14ac:dyDescent="0.25">
      <c r="E259">
        <f t="shared" si="69"/>
        <v>0.51237347667648125</v>
      </c>
      <c r="F259" s="3">
        <f t="shared" si="70"/>
        <v>-45.589131129486532</v>
      </c>
      <c r="G259" s="3"/>
      <c r="H259" s="2"/>
      <c r="I259">
        <f t="shared" si="74"/>
        <v>0.51237347667648125</v>
      </c>
      <c r="J259" s="3">
        <f t="shared" si="71"/>
        <v>-74.255731492946097</v>
      </c>
      <c r="K259" s="2"/>
      <c r="L259">
        <f t="shared" si="75"/>
        <v>0.51237347667648125</v>
      </c>
      <c r="M259" s="3">
        <f t="shared" si="72"/>
        <v>-71.12485864671703</v>
      </c>
      <c r="N259" s="2"/>
      <c r="O259">
        <f t="shared" si="76"/>
        <v>0.51237347667648125</v>
      </c>
      <c r="P259" s="4">
        <f t="shared" si="73"/>
        <v>-73.771598114150265</v>
      </c>
      <c r="Q259" s="4"/>
    </row>
    <row r="260" spans="5:17" x14ac:dyDescent="0.25">
      <c r="E260">
        <f t="shared" ref="E260:E291" si="77">(A168/$E$5)+(B168/$E$6)</f>
        <v>0.51237347667648125</v>
      </c>
      <c r="F260" s="3">
        <f t="shared" si="70"/>
        <v>-42.589131129486532</v>
      </c>
      <c r="G260" s="3"/>
      <c r="H260" s="2"/>
      <c r="I260">
        <f t="shared" si="74"/>
        <v>0.51237347667648125</v>
      </c>
      <c r="J260" s="3">
        <f t="shared" si="71"/>
        <v>-71.255731492946097</v>
      </c>
      <c r="K260" s="2"/>
      <c r="L260">
        <f t="shared" si="75"/>
        <v>0.51237347667648125</v>
      </c>
      <c r="M260" s="3">
        <f t="shared" si="72"/>
        <v>-68.12485864671703</v>
      </c>
      <c r="N260" s="2"/>
      <c r="O260">
        <f t="shared" si="76"/>
        <v>0.51237347667648125</v>
      </c>
      <c r="P260" s="4">
        <f t="shared" si="73"/>
        <v>-70.771598114150265</v>
      </c>
      <c r="Q260" s="4"/>
    </row>
    <row r="261" spans="5:17" x14ac:dyDescent="0.25">
      <c r="E261">
        <f t="shared" si="77"/>
        <v>0.51237347667648125</v>
      </c>
      <c r="F261" s="3">
        <f t="shared" si="70"/>
        <v>-221.58913112948653</v>
      </c>
      <c r="G261" s="3"/>
      <c r="H261" s="2"/>
      <c r="I261">
        <f t="shared" si="74"/>
        <v>0.51237347667648125</v>
      </c>
      <c r="J261" s="3">
        <f t="shared" si="71"/>
        <v>-250.2557314929461</v>
      </c>
      <c r="K261" s="2"/>
      <c r="L261">
        <f t="shared" si="75"/>
        <v>0.51237347667648125</v>
      </c>
      <c r="M261" s="3">
        <f t="shared" si="72"/>
        <v>-247.12485864671703</v>
      </c>
      <c r="N261" s="2"/>
      <c r="O261">
        <f t="shared" si="76"/>
        <v>0.51237347667648125</v>
      </c>
      <c r="P261" s="4">
        <f t="shared" si="73"/>
        <v>-249.77159811415027</v>
      </c>
      <c r="Q261" s="4"/>
    </row>
    <row r="262" spans="5:17" x14ac:dyDescent="0.25">
      <c r="E262">
        <f t="shared" si="77"/>
        <v>0.51237347667648125</v>
      </c>
      <c r="F262" s="3">
        <f t="shared" si="70"/>
        <v>-59.589131129486532</v>
      </c>
      <c r="G262" s="3"/>
      <c r="H262" s="2"/>
      <c r="I262">
        <f t="shared" si="74"/>
        <v>0.51237347667648125</v>
      </c>
      <c r="J262" s="3">
        <f t="shared" si="71"/>
        <v>-88.255731492946097</v>
      </c>
      <c r="K262" s="2"/>
      <c r="L262">
        <f t="shared" si="75"/>
        <v>0.51237347667648125</v>
      </c>
      <c r="M262" s="3">
        <f t="shared" si="72"/>
        <v>-85.12485864671703</v>
      </c>
      <c r="N262" s="2"/>
      <c r="O262">
        <f t="shared" si="76"/>
        <v>0.51237347667648125</v>
      </c>
      <c r="P262" s="4">
        <f t="shared" si="73"/>
        <v>-87.771598114150265</v>
      </c>
      <c r="Q262" s="4"/>
    </row>
    <row r="263" spans="5:17" x14ac:dyDescent="0.25">
      <c r="E263">
        <f t="shared" si="77"/>
        <v>1.0247469533529625</v>
      </c>
      <c r="F263" s="3">
        <f t="shared" si="70"/>
        <v>277.14793177524848</v>
      </c>
      <c r="G263" s="3"/>
      <c r="H263" s="2"/>
      <c r="I263">
        <f t="shared" si="74"/>
        <v>1.0247469533529625</v>
      </c>
      <c r="J263" s="3">
        <f t="shared" si="71"/>
        <v>52.784786388113162</v>
      </c>
      <c r="K263" s="2"/>
      <c r="L263">
        <f t="shared" si="75"/>
        <v>1.0247469533529625</v>
      </c>
      <c r="M263" s="3">
        <f t="shared" si="72"/>
        <v>76.700382249942777</v>
      </c>
      <c r="N263" s="2"/>
      <c r="O263">
        <f t="shared" si="76"/>
        <v>1.0247469533529625</v>
      </c>
      <c r="P263" s="4">
        <f t="shared" si="73"/>
        <v>60.182373239729486</v>
      </c>
      <c r="Q263" s="4"/>
    </row>
    <row r="264" spans="5:17" x14ac:dyDescent="0.25">
      <c r="E264">
        <f t="shared" si="77"/>
        <v>1.0247469533529625</v>
      </c>
      <c r="F264" s="3">
        <f t="shared" si="70"/>
        <v>128.14793177524848</v>
      </c>
      <c r="G264" s="3"/>
      <c r="H264" s="2"/>
      <c r="I264">
        <f t="shared" si="74"/>
        <v>1.0247469533529625</v>
      </c>
      <c r="J264" s="3">
        <f t="shared" si="71"/>
        <v>-96.215213611886838</v>
      </c>
      <c r="K264" s="2"/>
      <c r="L264">
        <f t="shared" si="75"/>
        <v>1.0247469533529625</v>
      </c>
      <c r="M264" s="3">
        <f t="shared" si="72"/>
        <v>-72.299617750057223</v>
      </c>
      <c r="N264" s="2"/>
      <c r="O264">
        <f t="shared" si="76"/>
        <v>1.0247469533529625</v>
      </c>
      <c r="P264" s="4">
        <f t="shared" si="73"/>
        <v>-88.817626760270514</v>
      </c>
      <c r="Q264" s="4"/>
    </row>
    <row r="265" spans="5:17" x14ac:dyDescent="0.25">
      <c r="E265">
        <f t="shared" si="77"/>
        <v>1.0247469533529625</v>
      </c>
      <c r="F265" s="3">
        <f t="shared" si="70"/>
        <v>168.14793177524848</v>
      </c>
      <c r="G265" s="3"/>
      <c r="H265" s="2"/>
      <c r="I265">
        <f t="shared" si="74"/>
        <v>1.0247469533529625</v>
      </c>
      <c r="J265" s="3">
        <f t="shared" si="71"/>
        <v>-56.215213611886838</v>
      </c>
      <c r="K265" s="2"/>
      <c r="L265">
        <f t="shared" si="75"/>
        <v>1.0247469533529625</v>
      </c>
      <c r="M265" s="3">
        <f t="shared" si="72"/>
        <v>-32.299617750057223</v>
      </c>
      <c r="N265" s="2"/>
      <c r="O265">
        <f t="shared" si="76"/>
        <v>1.0247469533529625</v>
      </c>
      <c r="P265" s="4">
        <f t="shared" si="73"/>
        <v>-48.817626760270514</v>
      </c>
      <c r="Q265" s="4"/>
    </row>
    <row r="266" spans="5:17" x14ac:dyDescent="0.25">
      <c r="E266">
        <f t="shared" si="77"/>
        <v>1.0247469533529625</v>
      </c>
      <c r="F266" s="3">
        <f t="shared" si="70"/>
        <v>302.14793177524848</v>
      </c>
      <c r="G266" s="3"/>
      <c r="H266" s="2"/>
      <c r="I266">
        <f t="shared" si="74"/>
        <v>1.0247469533529625</v>
      </c>
      <c r="J266" s="3">
        <f t="shared" si="71"/>
        <v>77.784786388113162</v>
      </c>
      <c r="K266" s="2"/>
      <c r="L266">
        <f t="shared" si="75"/>
        <v>1.0247469533529625</v>
      </c>
      <c r="M266" s="3">
        <f t="shared" si="72"/>
        <v>101.70038224994278</v>
      </c>
      <c r="N266" s="2"/>
      <c r="O266">
        <f t="shared" si="76"/>
        <v>1.0247469533529625</v>
      </c>
      <c r="P266" s="4">
        <f t="shared" si="73"/>
        <v>85.182373239729486</v>
      </c>
      <c r="Q266" s="4"/>
    </row>
    <row r="267" spans="5:17" x14ac:dyDescent="0.25">
      <c r="E267">
        <f t="shared" si="77"/>
        <v>1.0247469533529625</v>
      </c>
      <c r="F267" s="3">
        <f t="shared" si="70"/>
        <v>279.14793177524848</v>
      </c>
      <c r="G267" s="3"/>
      <c r="H267" s="2"/>
      <c r="I267">
        <f t="shared" si="74"/>
        <v>1.0247469533529625</v>
      </c>
      <c r="J267" s="3">
        <f t="shared" si="71"/>
        <v>54.784786388113162</v>
      </c>
      <c r="K267" s="2"/>
      <c r="L267">
        <f t="shared" si="75"/>
        <v>1.0247469533529625</v>
      </c>
      <c r="M267" s="3">
        <f t="shared" si="72"/>
        <v>78.700382249942777</v>
      </c>
      <c r="N267" s="2"/>
      <c r="O267">
        <f t="shared" si="76"/>
        <v>1.0247469533529625</v>
      </c>
      <c r="P267" s="4">
        <f t="shared" si="73"/>
        <v>62.182373239729486</v>
      </c>
      <c r="Q267" s="4"/>
    </row>
    <row r="268" spans="5:17" x14ac:dyDescent="0.25">
      <c r="E268">
        <f t="shared" si="77"/>
        <v>2.049493906705925</v>
      </c>
      <c r="F268" s="3">
        <f t="shared" si="70"/>
        <v>-3.815334452682418E-2</v>
      </c>
      <c r="G268" s="3"/>
      <c r="H268" s="2"/>
      <c r="I268">
        <f t="shared" si="74"/>
        <v>2.049493906705925</v>
      </c>
      <c r="J268" s="3">
        <f t="shared" si="71"/>
        <v>-7.1981404502363073</v>
      </c>
      <c r="K268" s="2"/>
      <c r="L268">
        <f t="shared" si="75"/>
        <v>2.049493906705925</v>
      </c>
      <c r="M268" s="3">
        <f t="shared" si="72"/>
        <v>-3.5333804866394445</v>
      </c>
      <c r="N268" s="2"/>
      <c r="O268">
        <f t="shared" si="76"/>
        <v>2.049493906705925</v>
      </c>
      <c r="P268" s="4">
        <f t="shared" si="73"/>
        <v>-4.5711511023078213</v>
      </c>
      <c r="Q268" s="4"/>
    </row>
    <row r="269" spans="5:17" x14ac:dyDescent="0.25">
      <c r="E269">
        <f t="shared" si="77"/>
        <v>2.049493906705925</v>
      </c>
      <c r="F269" s="3">
        <f t="shared" si="70"/>
        <v>0.96184665547317583</v>
      </c>
      <c r="G269" s="3"/>
      <c r="H269" s="2"/>
      <c r="I269">
        <f t="shared" si="74"/>
        <v>2.049493906705925</v>
      </c>
      <c r="J269" s="3">
        <f t="shared" si="71"/>
        <v>-6.1981404502363073</v>
      </c>
      <c r="K269" s="2"/>
      <c r="L269">
        <f t="shared" si="75"/>
        <v>2.049493906705925</v>
      </c>
      <c r="M269" s="3">
        <f t="shared" si="72"/>
        <v>-2.5333804866394445</v>
      </c>
      <c r="N269" s="2"/>
      <c r="O269">
        <f t="shared" si="76"/>
        <v>2.049493906705925</v>
      </c>
      <c r="P269" s="4">
        <f t="shared" si="73"/>
        <v>-3.5711511023078213</v>
      </c>
      <c r="Q269" s="4"/>
    </row>
    <row r="270" spans="5:17" x14ac:dyDescent="0.25">
      <c r="E270">
        <f t="shared" si="77"/>
        <v>2.049493906705925</v>
      </c>
      <c r="F270" s="3">
        <f t="shared" si="70"/>
        <v>56.961846655473174</v>
      </c>
      <c r="G270" s="3"/>
      <c r="H270" s="2"/>
      <c r="I270">
        <f t="shared" si="74"/>
        <v>2.049493906705925</v>
      </c>
      <c r="J270" s="3">
        <f t="shared" si="71"/>
        <v>49.801859549763691</v>
      </c>
      <c r="K270" s="2"/>
      <c r="L270">
        <f t="shared" si="75"/>
        <v>2.049493906705925</v>
      </c>
      <c r="M270" s="3">
        <f t="shared" si="72"/>
        <v>53.466619513360556</v>
      </c>
      <c r="N270" s="2"/>
      <c r="O270">
        <f t="shared" si="76"/>
        <v>2.049493906705925</v>
      </c>
      <c r="P270" s="4">
        <f t="shared" si="73"/>
        <v>52.428848897692177</v>
      </c>
      <c r="Q270" s="4"/>
    </row>
    <row r="271" spans="5:17" x14ac:dyDescent="0.25">
      <c r="E271">
        <f t="shared" si="77"/>
        <v>2.049493906705925</v>
      </c>
      <c r="F271" s="3">
        <f t="shared" si="70"/>
        <v>-3.815334452682418E-2</v>
      </c>
      <c r="G271" s="3"/>
      <c r="H271" s="2"/>
      <c r="I271">
        <f t="shared" si="74"/>
        <v>2.049493906705925</v>
      </c>
      <c r="J271" s="3">
        <f t="shared" si="71"/>
        <v>-7.1981404502363073</v>
      </c>
      <c r="K271" s="2"/>
      <c r="L271">
        <f t="shared" si="75"/>
        <v>2.049493906705925</v>
      </c>
      <c r="M271" s="3">
        <f t="shared" si="72"/>
        <v>-3.5333804866394445</v>
      </c>
      <c r="N271" s="2"/>
      <c r="O271">
        <f t="shared" si="76"/>
        <v>2.049493906705925</v>
      </c>
      <c r="P271" s="4">
        <f t="shared" si="73"/>
        <v>-4.5711511023078213</v>
      </c>
      <c r="Q271" s="4"/>
    </row>
    <row r="272" spans="5:17" x14ac:dyDescent="0.25">
      <c r="E272">
        <f t="shared" si="77"/>
        <v>2.049493906705925</v>
      </c>
      <c r="F272" s="3">
        <f t="shared" si="70"/>
        <v>50.961846655473174</v>
      </c>
      <c r="G272" s="3"/>
      <c r="H272" s="2"/>
      <c r="I272">
        <f t="shared" si="74"/>
        <v>2.049493906705925</v>
      </c>
      <c r="J272" s="3">
        <f t="shared" si="71"/>
        <v>43.801859549763691</v>
      </c>
      <c r="K272" s="2"/>
      <c r="L272">
        <f t="shared" si="75"/>
        <v>2.049493906705925</v>
      </c>
      <c r="M272" s="3">
        <f t="shared" si="72"/>
        <v>47.466619513360556</v>
      </c>
      <c r="N272" s="2"/>
      <c r="O272">
        <f t="shared" si="76"/>
        <v>2.049493906705925</v>
      </c>
      <c r="P272" s="4">
        <f t="shared" si="73"/>
        <v>46.428848897692177</v>
      </c>
      <c r="Q272" s="4"/>
    </row>
    <row r="273" spans="5:17" x14ac:dyDescent="0.25">
      <c r="E273">
        <f t="shared" si="77"/>
        <v>4.09898781341185</v>
      </c>
      <c r="F273" s="3">
        <f t="shared" si="70"/>
        <v>0.99999998273268498</v>
      </c>
      <c r="G273" s="3"/>
      <c r="H273" s="2"/>
      <c r="I273">
        <f t="shared" si="74"/>
        <v>4.09898781341185</v>
      </c>
      <c r="J273" s="3">
        <f t="shared" si="71"/>
        <v>0.99999541256942903</v>
      </c>
      <c r="K273" s="2"/>
      <c r="L273">
        <f t="shared" si="75"/>
        <v>4.09898781341185</v>
      </c>
      <c r="M273" s="3">
        <f t="shared" si="72"/>
        <v>0.99999801493770779</v>
      </c>
      <c r="N273" s="2"/>
      <c r="O273">
        <f t="shared" si="76"/>
        <v>4.09898781341185</v>
      </c>
      <c r="P273" s="4">
        <f t="shared" si="73"/>
        <v>0.99999844461382692</v>
      </c>
      <c r="Q273" s="4"/>
    </row>
    <row r="274" spans="5:17" x14ac:dyDescent="0.25">
      <c r="E274">
        <f t="shared" si="77"/>
        <v>4.09898781341185</v>
      </c>
      <c r="F274" s="3">
        <f t="shared" si="70"/>
        <v>1.9999999827326851</v>
      </c>
      <c r="G274" s="3"/>
      <c r="H274" s="2"/>
      <c r="I274">
        <f t="shared" si="74"/>
        <v>4.09898781341185</v>
      </c>
      <c r="J274" s="3">
        <f t="shared" si="71"/>
        <v>1.999995412569429</v>
      </c>
      <c r="K274" s="2"/>
      <c r="L274">
        <f t="shared" si="75"/>
        <v>4.09898781341185</v>
      </c>
      <c r="M274" s="3">
        <f t="shared" si="72"/>
        <v>1.9999980149377077</v>
      </c>
      <c r="N274" s="2"/>
      <c r="O274">
        <f t="shared" si="76"/>
        <v>4.09898781341185</v>
      </c>
      <c r="P274" s="4">
        <f t="shared" si="73"/>
        <v>1.999998444613827</v>
      </c>
      <c r="Q274" s="4"/>
    </row>
    <row r="275" spans="5:17" x14ac:dyDescent="0.25">
      <c r="E275">
        <f t="shared" si="77"/>
        <v>4.09898781341185</v>
      </c>
      <c r="F275" s="3">
        <f t="shared" si="70"/>
        <v>-1.72673149764117E-8</v>
      </c>
      <c r="G275" s="3"/>
      <c r="H275" s="2"/>
      <c r="I275">
        <f t="shared" si="74"/>
        <v>4.09898781341185</v>
      </c>
      <c r="J275" s="3">
        <f t="shared" si="71"/>
        <v>-4.5874305709839813E-6</v>
      </c>
      <c r="K275" s="2"/>
      <c r="L275">
        <f t="shared" si="75"/>
        <v>4.09898781341185</v>
      </c>
      <c r="M275" s="3">
        <f t="shared" si="72"/>
        <v>-1.9850622922215278E-6</v>
      </c>
      <c r="N275" s="2"/>
      <c r="O275">
        <f t="shared" si="76"/>
        <v>4.09898781341185</v>
      </c>
      <c r="P275" s="4">
        <f t="shared" si="73"/>
        <v>-1.5553861730366404E-6</v>
      </c>
      <c r="Q275" s="4"/>
    </row>
    <row r="276" spans="5:17" x14ac:dyDescent="0.25">
      <c r="E276">
        <f t="shared" si="77"/>
        <v>4.09898781341185</v>
      </c>
      <c r="F276" s="3">
        <f t="shared" si="70"/>
        <v>-1.72673149764117E-8</v>
      </c>
      <c r="G276" s="3"/>
      <c r="H276" s="2"/>
      <c r="I276">
        <f t="shared" si="74"/>
        <v>4.09898781341185</v>
      </c>
      <c r="J276" s="3">
        <f t="shared" si="71"/>
        <v>-4.5874305709839813E-6</v>
      </c>
      <c r="K276" s="2"/>
      <c r="L276">
        <f t="shared" si="75"/>
        <v>4.09898781341185</v>
      </c>
      <c r="M276" s="3">
        <f t="shared" si="72"/>
        <v>-1.9850622922215278E-6</v>
      </c>
      <c r="N276" s="2"/>
      <c r="O276">
        <f t="shared" si="76"/>
        <v>4.09898781341185</v>
      </c>
      <c r="P276" s="4">
        <f t="shared" si="73"/>
        <v>-1.5553861730366404E-6</v>
      </c>
      <c r="Q276" s="4"/>
    </row>
    <row r="277" spans="5:17" x14ac:dyDescent="0.25">
      <c r="E277">
        <f t="shared" si="77"/>
        <v>4.09898781341185</v>
      </c>
      <c r="F277" s="3">
        <f t="shared" si="70"/>
        <v>-1.72673149764117E-8</v>
      </c>
      <c r="G277" s="3"/>
      <c r="H277" s="2"/>
      <c r="I277">
        <f t="shared" si="74"/>
        <v>4.09898781341185</v>
      </c>
      <c r="J277" s="3">
        <f t="shared" si="71"/>
        <v>-4.5874305709839813E-6</v>
      </c>
      <c r="K277" s="2"/>
      <c r="L277">
        <f t="shared" si="75"/>
        <v>4.09898781341185</v>
      </c>
      <c r="M277" s="3">
        <f t="shared" si="72"/>
        <v>-1.9850622922215278E-6</v>
      </c>
      <c r="N277" s="2"/>
      <c r="O277">
        <f t="shared" si="76"/>
        <v>4.09898781341185</v>
      </c>
      <c r="P277" s="4">
        <f t="shared" si="73"/>
        <v>-1.5553861730366404E-6</v>
      </c>
      <c r="Q277" s="4"/>
    </row>
    <row r="278" spans="5:17" x14ac:dyDescent="0.25">
      <c r="E278">
        <f t="shared" si="77"/>
        <v>0.24566506270226046</v>
      </c>
      <c r="F278" s="3">
        <f t="shared" si="70"/>
        <v>-25.600382816780893</v>
      </c>
      <c r="G278" s="3"/>
      <c r="H278" s="2"/>
      <c r="I278">
        <f t="shared" si="74"/>
        <v>0.24566506270226046</v>
      </c>
      <c r="J278" s="3">
        <f t="shared" si="71"/>
        <v>-41.759107351886769</v>
      </c>
      <c r="K278" s="2"/>
      <c r="L278">
        <f t="shared" si="75"/>
        <v>0.24566506270226046</v>
      </c>
      <c r="M278" s="3">
        <f t="shared" si="72"/>
        <v>-40.535631809258803</v>
      </c>
      <c r="N278" s="2"/>
      <c r="O278">
        <f t="shared" si="76"/>
        <v>0.24566506270226046</v>
      </c>
      <c r="P278" s="4">
        <f t="shared" si="73"/>
        <v>-41.62709157115728</v>
      </c>
      <c r="Q278" s="4"/>
    </row>
    <row r="279" spans="5:17" x14ac:dyDescent="0.25">
      <c r="E279">
        <f t="shared" si="77"/>
        <v>0.24566506270226046</v>
      </c>
      <c r="F279" s="3">
        <f t="shared" si="70"/>
        <v>-20.600382816780893</v>
      </c>
      <c r="G279" s="3"/>
      <c r="H279" s="2"/>
      <c r="I279">
        <f t="shared" si="74"/>
        <v>0.24566506270226046</v>
      </c>
      <c r="J279" s="3">
        <f t="shared" si="71"/>
        <v>-36.759107351886769</v>
      </c>
      <c r="K279" s="2"/>
      <c r="L279">
        <f t="shared" si="75"/>
        <v>0.24566506270226046</v>
      </c>
      <c r="M279" s="3">
        <f t="shared" si="72"/>
        <v>-35.535631809258803</v>
      </c>
      <c r="N279" s="2"/>
      <c r="O279">
        <f t="shared" si="76"/>
        <v>0.24566506270226046</v>
      </c>
      <c r="P279" s="4">
        <f t="shared" si="73"/>
        <v>-36.62709157115728</v>
      </c>
    </row>
    <row r="280" spans="5:17" x14ac:dyDescent="0.25">
      <c r="E280">
        <f t="shared" si="77"/>
        <v>0.24566506270226046</v>
      </c>
      <c r="F280" s="3">
        <f t="shared" si="70"/>
        <v>-57.600382816780893</v>
      </c>
      <c r="G280" s="3"/>
      <c r="H280" s="2"/>
      <c r="I280">
        <f t="shared" si="74"/>
        <v>0.24566506270226046</v>
      </c>
      <c r="J280" s="3">
        <f t="shared" si="71"/>
        <v>-73.759107351886769</v>
      </c>
      <c r="K280" s="2"/>
      <c r="L280">
        <f t="shared" si="75"/>
        <v>0.24566506270226046</v>
      </c>
      <c r="M280" s="3">
        <f t="shared" si="72"/>
        <v>-72.535631809258803</v>
      </c>
      <c r="N280" s="2"/>
      <c r="O280">
        <f t="shared" si="76"/>
        <v>0.24566506270226046</v>
      </c>
      <c r="P280" s="4">
        <f t="shared" si="73"/>
        <v>-73.62709157115728</v>
      </c>
    </row>
    <row r="281" spans="5:17" x14ac:dyDescent="0.25">
      <c r="E281">
        <f t="shared" si="77"/>
        <v>0.24566506270226046</v>
      </c>
      <c r="F281" s="3">
        <f t="shared" si="70"/>
        <v>-46.600382816780893</v>
      </c>
      <c r="G281" s="3"/>
      <c r="H281" s="2"/>
      <c r="I281">
        <f t="shared" si="74"/>
        <v>0.24566506270226046</v>
      </c>
      <c r="J281" s="3">
        <f t="shared" si="71"/>
        <v>-62.759107351886769</v>
      </c>
      <c r="K281" s="2"/>
      <c r="L281">
        <f t="shared" si="75"/>
        <v>0.24566506270226046</v>
      </c>
      <c r="M281" s="3">
        <f t="shared" si="72"/>
        <v>-61.535631809258803</v>
      </c>
      <c r="N281" s="2"/>
      <c r="O281">
        <f t="shared" si="76"/>
        <v>0.24566506270226046</v>
      </c>
      <c r="P281" s="4">
        <f t="shared" si="73"/>
        <v>-62.62709157115728</v>
      </c>
    </row>
    <row r="282" spans="5:17" x14ac:dyDescent="0.25">
      <c r="E282">
        <f t="shared" si="77"/>
        <v>0.24566506270226046</v>
      </c>
      <c r="F282" s="3">
        <f t="shared" si="70"/>
        <v>-52.600382816780893</v>
      </c>
      <c r="G282" s="3"/>
      <c r="H282" s="2"/>
      <c r="I282">
        <f t="shared" si="74"/>
        <v>0.24566506270226046</v>
      </c>
      <c r="J282" s="3">
        <f t="shared" si="71"/>
        <v>-68.759107351886769</v>
      </c>
      <c r="K282" s="2"/>
      <c r="L282">
        <f t="shared" si="75"/>
        <v>0.24566506270226046</v>
      </c>
      <c r="M282" s="3">
        <f t="shared" si="72"/>
        <v>-67.535631809258803</v>
      </c>
      <c r="N282" s="2"/>
      <c r="O282">
        <f t="shared" si="76"/>
        <v>0.24566506270226046</v>
      </c>
      <c r="P282" s="4">
        <f t="shared" si="73"/>
        <v>-68.62709157115728</v>
      </c>
    </row>
    <row r="283" spans="5:17" x14ac:dyDescent="0.25">
      <c r="E283">
        <f t="shared" si="77"/>
        <v>0.49133012540452092</v>
      </c>
      <c r="F283" s="3">
        <f t="shared" si="70"/>
        <v>-13.825715493007692</v>
      </c>
      <c r="G283" s="3"/>
      <c r="H283" s="2"/>
      <c r="I283">
        <f t="shared" si="74"/>
        <v>0.49133012540452092</v>
      </c>
      <c r="J283" s="3">
        <f t="shared" si="71"/>
        <v>-70.521633468526034</v>
      </c>
      <c r="K283" s="2"/>
      <c r="L283">
        <f t="shared" si="75"/>
        <v>0.49133012540452092</v>
      </c>
      <c r="M283" s="3">
        <f t="shared" si="72"/>
        <v>-66.294939574370119</v>
      </c>
      <c r="N283" s="2"/>
      <c r="O283">
        <f t="shared" si="76"/>
        <v>0.49133012540452092</v>
      </c>
      <c r="P283" s="4">
        <f t="shared" si="73"/>
        <v>-69.60732767884042</v>
      </c>
    </row>
    <row r="284" spans="5:17" x14ac:dyDescent="0.25">
      <c r="E284">
        <f t="shared" si="77"/>
        <v>0.49133012540452092</v>
      </c>
      <c r="F284" s="3">
        <f t="shared" si="70"/>
        <v>76.174284506992308</v>
      </c>
      <c r="G284" s="3"/>
      <c r="H284" s="2"/>
      <c r="I284">
        <f t="shared" si="74"/>
        <v>0.49133012540452092</v>
      </c>
      <c r="J284" s="3">
        <f t="shared" si="71"/>
        <v>19.478366531473966</v>
      </c>
      <c r="K284" s="2"/>
      <c r="L284">
        <f t="shared" si="75"/>
        <v>0.49133012540452092</v>
      </c>
      <c r="M284" s="3">
        <f t="shared" si="72"/>
        <v>23.705060425629881</v>
      </c>
      <c r="N284" s="2"/>
      <c r="O284">
        <f t="shared" si="76"/>
        <v>0.49133012540452092</v>
      </c>
      <c r="P284" s="4">
        <f t="shared" si="73"/>
        <v>20.39267232115958</v>
      </c>
    </row>
    <row r="285" spans="5:17" x14ac:dyDescent="0.25">
      <c r="E285">
        <f t="shared" si="77"/>
        <v>0.49133012540452092</v>
      </c>
      <c r="F285" s="3">
        <f t="shared" si="70"/>
        <v>66.174284506992308</v>
      </c>
      <c r="G285" s="3"/>
      <c r="H285" s="2"/>
      <c r="I285">
        <f t="shared" si="74"/>
        <v>0.49133012540452092</v>
      </c>
      <c r="J285" s="3">
        <f t="shared" si="71"/>
        <v>9.4783665314739665</v>
      </c>
      <c r="K285" s="2"/>
      <c r="L285">
        <f t="shared" si="75"/>
        <v>0.49133012540452092</v>
      </c>
      <c r="M285" s="3">
        <f t="shared" si="72"/>
        <v>13.705060425629881</v>
      </c>
      <c r="N285" s="2"/>
      <c r="O285">
        <f t="shared" si="76"/>
        <v>0.49133012540452092</v>
      </c>
      <c r="P285" s="4">
        <f t="shared" si="73"/>
        <v>10.39267232115958</v>
      </c>
    </row>
    <row r="286" spans="5:17" x14ac:dyDescent="0.25">
      <c r="E286">
        <f t="shared" si="77"/>
        <v>0.49133012540452092</v>
      </c>
      <c r="F286" s="3">
        <f t="shared" si="70"/>
        <v>101.17428450699231</v>
      </c>
      <c r="G286" s="3"/>
      <c r="H286" s="2"/>
      <c r="I286">
        <f t="shared" si="74"/>
        <v>0.49133012540452092</v>
      </c>
      <c r="J286" s="3">
        <f t="shared" si="71"/>
        <v>44.478366531473966</v>
      </c>
      <c r="K286" s="2"/>
      <c r="L286">
        <f t="shared" si="75"/>
        <v>0.49133012540452092</v>
      </c>
      <c r="M286" s="3">
        <f t="shared" si="72"/>
        <v>48.705060425629881</v>
      </c>
      <c r="N286" s="2"/>
      <c r="O286">
        <f t="shared" si="76"/>
        <v>0.49133012540452092</v>
      </c>
      <c r="P286" s="4">
        <f t="shared" si="73"/>
        <v>45.39267232115958</v>
      </c>
    </row>
    <row r="287" spans="5:17" x14ac:dyDescent="0.25">
      <c r="E287">
        <f t="shared" si="77"/>
        <v>0.49133012540452092</v>
      </c>
      <c r="F287" s="3">
        <f t="shared" si="70"/>
        <v>-20.825715493007692</v>
      </c>
      <c r="G287" s="3"/>
      <c r="H287" s="2"/>
      <c r="I287">
        <f t="shared" si="74"/>
        <v>0.49133012540452092</v>
      </c>
      <c r="J287" s="3">
        <f t="shared" si="71"/>
        <v>-77.521633468526034</v>
      </c>
      <c r="K287" s="2"/>
      <c r="L287">
        <f t="shared" si="75"/>
        <v>0.49133012540452092</v>
      </c>
      <c r="M287" s="3">
        <f t="shared" si="72"/>
        <v>-73.294939574370119</v>
      </c>
      <c r="N287" s="2"/>
      <c r="O287">
        <f t="shared" si="76"/>
        <v>0.49133012540452092</v>
      </c>
      <c r="P287" s="4">
        <f t="shared" si="73"/>
        <v>-76.60732767884042</v>
      </c>
    </row>
    <row r="288" spans="5:17" x14ac:dyDescent="0.25">
      <c r="E288">
        <f t="shared" si="77"/>
        <v>0.98266025080904185</v>
      </c>
      <c r="F288" s="3">
        <f t="shared" si="70"/>
        <v>241.2282462452639</v>
      </c>
      <c r="G288" s="3"/>
      <c r="H288" s="2"/>
      <c r="I288">
        <f t="shared" si="74"/>
        <v>0.98266025080904185</v>
      </c>
      <c r="J288" s="3">
        <f t="shared" si="71"/>
        <v>58.163216795469225</v>
      </c>
      <c r="K288" s="2"/>
      <c r="L288">
        <f t="shared" si="75"/>
        <v>0.98266025080904185</v>
      </c>
      <c r="M288" s="3">
        <f t="shared" si="72"/>
        <v>72.837797522251094</v>
      </c>
      <c r="N288" s="2"/>
      <c r="O288">
        <f t="shared" si="76"/>
        <v>0.98266025080904185</v>
      </c>
      <c r="P288" s="4">
        <f t="shared" si="73"/>
        <v>64.57805577748195</v>
      </c>
    </row>
    <row r="289" spans="5:16" x14ac:dyDescent="0.25">
      <c r="E289">
        <f t="shared" si="77"/>
        <v>0.98266025080904185</v>
      </c>
      <c r="F289" s="3">
        <f t="shared" si="70"/>
        <v>252.2282462452639</v>
      </c>
      <c r="G289" s="3"/>
      <c r="H289" s="2"/>
      <c r="I289">
        <f t="shared" si="74"/>
        <v>0.98266025080904185</v>
      </c>
      <c r="J289" s="3">
        <f t="shared" si="71"/>
        <v>69.163216795469225</v>
      </c>
      <c r="K289" s="2"/>
      <c r="L289">
        <f t="shared" si="75"/>
        <v>0.98266025080904185</v>
      </c>
      <c r="M289" s="3">
        <f t="shared" si="72"/>
        <v>83.837797522251094</v>
      </c>
      <c r="N289" s="2"/>
      <c r="O289">
        <f t="shared" si="76"/>
        <v>0.98266025080904185</v>
      </c>
      <c r="P289" s="4">
        <f t="shared" si="73"/>
        <v>75.57805577748195</v>
      </c>
    </row>
    <row r="290" spans="5:16" x14ac:dyDescent="0.25">
      <c r="E290">
        <f t="shared" si="77"/>
        <v>0.98266025080904185</v>
      </c>
      <c r="F290" s="3">
        <f t="shared" si="70"/>
        <v>220.2282462452639</v>
      </c>
      <c r="G290" s="3"/>
      <c r="H290" s="2"/>
      <c r="I290">
        <f t="shared" si="74"/>
        <v>0.98266025080904185</v>
      </c>
      <c r="J290" s="3">
        <f t="shared" si="71"/>
        <v>37.163216795469225</v>
      </c>
      <c r="K290" s="2"/>
      <c r="L290">
        <f t="shared" si="75"/>
        <v>0.98266025080904185</v>
      </c>
      <c r="M290" s="3">
        <f t="shared" si="72"/>
        <v>51.837797522251094</v>
      </c>
      <c r="N290" s="2"/>
      <c r="O290">
        <f t="shared" si="76"/>
        <v>0.98266025080904185</v>
      </c>
      <c r="P290" s="4">
        <f t="shared" si="73"/>
        <v>43.57805577748195</v>
      </c>
    </row>
    <row r="291" spans="5:16" x14ac:dyDescent="0.25">
      <c r="E291">
        <f t="shared" si="77"/>
        <v>0.98266025080904185</v>
      </c>
      <c r="F291" s="3">
        <f t="shared" si="70"/>
        <v>202.2282462452639</v>
      </c>
      <c r="G291" s="3"/>
      <c r="H291" s="2"/>
      <c r="I291">
        <f t="shared" si="74"/>
        <v>0.98266025080904185</v>
      </c>
      <c r="J291" s="3">
        <f t="shared" si="71"/>
        <v>19.163216795469225</v>
      </c>
      <c r="K291" s="2"/>
      <c r="L291">
        <f t="shared" si="75"/>
        <v>0.98266025080904185</v>
      </c>
      <c r="M291" s="3">
        <f t="shared" si="72"/>
        <v>33.837797522251094</v>
      </c>
      <c r="N291" s="2"/>
      <c r="O291">
        <f t="shared" si="76"/>
        <v>0.98266025080904185</v>
      </c>
      <c r="P291" s="4">
        <f t="shared" si="73"/>
        <v>25.57805577748195</v>
      </c>
    </row>
    <row r="292" spans="5:16" x14ac:dyDescent="0.25">
      <c r="E292">
        <f t="shared" ref="E292:E317" si="78">(A200/$E$5)+(B200/$E$6)</f>
        <v>0.98266025080904185</v>
      </c>
      <c r="F292" s="3">
        <f t="shared" ref="F292:F317" si="79">C200-E200</f>
        <v>276.2282462452639</v>
      </c>
      <c r="G292" s="3"/>
      <c r="H292" s="2"/>
      <c r="I292">
        <f t="shared" si="74"/>
        <v>0.98266025080904185</v>
      </c>
      <c r="J292" s="3">
        <f t="shared" ref="J292:J317" si="80">C200-I200</f>
        <v>93.163216795469225</v>
      </c>
      <c r="K292" s="2"/>
      <c r="L292">
        <f t="shared" si="75"/>
        <v>0.98266025080904185</v>
      </c>
      <c r="M292" s="3">
        <f t="shared" ref="M292:M317" si="81">C200-L200</f>
        <v>107.83779752225109</v>
      </c>
      <c r="N292" s="2"/>
      <c r="O292">
        <f t="shared" si="76"/>
        <v>0.98266025080904185</v>
      </c>
      <c r="P292" s="4">
        <f t="shared" ref="P292:P317" si="82">C200-O200</f>
        <v>99.57805577748195</v>
      </c>
    </row>
    <row r="293" spans="5:16" x14ac:dyDescent="0.25">
      <c r="E293">
        <f t="shared" si="78"/>
        <v>1.9653205016180837</v>
      </c>
      <c r="F293" s="3">
        <f t="shared" si="79"/>
        <v>14.040953960303625</v>
      </c>
      <c r="G293" s="3"/>
      <c r="H293" s="2"/>
      <c r="I293">
        <f t="shared" ref="I293:I317" si="83">(A201/$I$5)+(B201/$I$6)</f>
        <v>1.9653205016180837</v>
      </c>
      <c r="J293" s="3">
        <f t="shared" si="80"/>
        <v>-165.38583649367263</v>
      </c>
      <c r="K293" s="2"/>
      <c r="L293">
        <f t="shared" ref="L293:L317" si="84">(A201/$L$5)+(B201/$L$6)</f>
        <v>1.9653205016180837</v>
      </c>
      <c r="M293" s="3">
        <f t="shared" si="81"/>
        <v>-139.9210034612766</v>
      </c>
      <c r="N293" s="2"/>
      <c r="O293">
        <f t="shared" ref="O293:O317" si="85">(A201/$O$5)+(B201/$O$6)</f>
        <v>1.9653205016180837</v>
      </c>
      <c r="P293" s="4">
        <f t="shared" si="82"/>
        <v>-142.6684855052813</v>
      </c>
    </row>
    <row r="294" spans="5:16" x14ac:dyDescent="0.25">
      <c r="E294">
        <f t="shared" si="78"/>
        <v>1.9653205016180837</v>
      </c>
      <c r="F294" s="3">
        <f t="shared" si="79"/>
        <v>43.040953960303625</v>
      </c>
      <c r="G294" s="3"/>
      <c r="H294" s="2"/>
      <c r="I294">
        <f t="shared" si="83"/>
        <v>1.9653205016180837</v>
      </c>
      <c r="J294" s="3">
        <f t="shared" si="80"/>
        <v>-136.38583649367263</v>
      </c>
      <c r="K294" s="2"/>
      <c r="L294">
        <f t="shared" si="84"/>
        <v>1.9653205016180837</v>
      </c>
      <c r="M294" s="3">
        <f t="shared" si="81"/>
        <v>-110.9210034612766</v>
      </c>
      <c r="N294" s="2"/>
      <c r="O294">
        <f t="shared" si="85"/>
        <v>1.9653205016180837</v>
      </c>
      <c r="P294" s="4">
        <f t="shared" si="82"/>
        <v>-113.6684855052813</v>
      </c>
    </row>
    <row r="295" spans="5:16" x14ac:dyDescent="0.25">
      <c r="E295">
        <f t="shared" si="78"/>
        <v>1.9653205016180837</v>
      </c>
      <c r="F295" s="3">
        <f t="shared" si="79"/>
        <v>31.040953960303625</v>
      </c>
      <c r="G295" s="3"/>
      <c r="H295" s="2"/>
      <c r="I295">
        <f t="shared" si="83"/>
        <v>1.9653205016180837</v>
      </c>
      <c r="J295" s="3">
        <f t="shared" si="80"/>
        <v>-148.38583649367263</v>
      </c>
      <c r="K295" s="2"/>
      <c r="L295">
        <f t="shared" si="84"/>
        <v>1.9653205016180837</v>
      </c>
      <c r="M295" s="3">
        <f t="shared" si="81"/>
        <v>-122.9210034612766</v>
      </c>
      <c r="N295" s="2"/>
      <c r="O295">
        <f t="shared" si="85"/>
        <v>1.9653205016180837</v>
      </c>
      <c r="P295" s="4">
        <f t="shared" si="82"/>
        <v>-125.6684855052813</v>
      </c>
    </row>
    <row r="296" spans="5:16" x14ac:dyDescent="0.25">
      <c r="E296">
        <f t="shared" si="78"/>
        <v>1.9653205016180837</v>
      </c>
      <c r="F296" s="3">
        <f t="shared" si="79"/>
        <v>13.040953960303625</v>
      </c>
      <c r="G296" s="3"/>
      <c r="H296" s="2"/>
      <c r="I296">
        <f t="shared" si="83"/>
        <v>1.9653205016180837</v>
      </c>
      <c r="J296" s="3">
        <f t="shared" si="80"/>
        <v>-166.38583649367263</v>
      </c>
      <c r="K296" s="2"/>
      <c r="L296">
        <f t="shared" si="84"/>
        <v>1.9653205016180837</v>
      </c>
      <c r="M296" s="3">
        <f t="shared" si="81"/>
        <v>-140.9210034612766</v>
      </c>
      <c r="N296" s="2"/>
      <c r="O296">
        <f t="shared" si="85"/>
        <v>1.9653205016180837</v>
      </c>
      <c r="P296" s="4">
        <f t="shared" si="82"/>
        <v>-143.6684855052813</v>
      </c>
    </row>
    <row r="297" spans="5:16" x14ac:dyDescent="0.25">
      <c r="E297">
        <f t="shared" si="78"/>
        <v>1.9653205016180837</v>
      </c>
      <c r="F297" s="3">
        <f t="shared" si="79"/>
        <v>1.0409539603036251</v>
      </c>
      <c r="G297" s="3"/>
      <c r="H297" s="2"/>
      <c r="I297">
        <f t="shared" si="83"/>
        <v>1.9653205016180837</v>
      </c>
      <c r="J297" s="3">
        <f t="shared" si="80"/>
        <v>-178.38583649367263</v>
      </c>
      <c r="K297" s="2"/>
      <c r="L297">
        <f t="shared" si="84"/>
        <v>1.9653205016180837</v>
      </c>
      <c r="M297" s="3">
        <f t="shared" si="81"/>
        <v>-152.9210034612766</v>
      </c>
      <c r="N297" s="2"/>
      <c r="O297">
        <f t="shared" si="85"/>
        <v>1.9653205016180837</v>
      </c>
      <c r="P297" s="4">
        <f t="shared" si="82"/>
        <v>-155.6684855052813</v>
      </c>
    </row>
    <row r="298" spans="5:16" x14ac:dyDescent="0.25">
      <c r="E298">
        <f t="shared" si="78"/>
        <v>3.9306410032361674</v>
      </c>
      <c r="F298" s="3">
        <f t="shared" si="79"/>
        <v>-8.9470744471356804E-5</v>
      </c>
      <c r="G298" s="3"/>
      <c r="H298" s="2"/>
      <c r="I298">
        <f t="shared" si="83"/>
        <v>3.9306410032361674</v>
      </c>
      <c r="J298" s="3">
        <f t="shared" si="80"/>
        <v>-0.25521252392737798</v>
      </c>
      <c r="K298" s="2"/>
      <c r="L298">
        <f t="shared" si="84"/>
        <v>3.9306410032361674</v>
      </c>
      <c r="M298" s="3">
        <f t="shared" si="81"/>
        <v>-0.115649172920194</v>
      </c>
      <c r="N298" s="2"/>
      <c r="O298">
        <f t="shared" si="85"/>
        <v>3.9306410032361674</v>
      </c>
      <c r="P298" s="4">
        <f t="shared" si="82"/>
        <v>-6.1467224245213108E-2</v>
      </c>
    </row>
    <row r="299" spans="5:16" x14ac:dyDescent="0.25">
      <c r="E299">
        <f t="shared" si="78"/>
        <v>3.9306410032361674</v>
      </c>
      <c r="F299" s="3">
        <f t="shared" si="79"/>
        <v>6.999910529255529</v>
      </c>
      <c r="G299" s="3"/>
      <c r="H299" s="2"/>
      <c r="I299">
        <f t="shared" si="83"/>
        <v>3.9306410032361674</v>
      </c>
      <c r="J299" s="3">
        <f t="shared" si="80"/>
        <v>6.7447874760726219</v>
      </c>
      <c r="K299" s="2"/>
      <c r="L299">
        <f t="shared" si="84"/>
        <v>3.9306410032361674</v>
      </c>
      <c r="M299" s="3">
        <f t="shared" si="81"/>
        <v>6.8843508270798059</v>
      </c>
      <c r="N299" s="2"/>
      <c r="O299">
        <f t="shared" si="85"/>
        <v>3.9306410032361674</v>
      </c>
      <c r="P299" s="4">
        <f t="shared" si="82"/>
        <v>6.938532775754787</v>
      </c>
    </row>
    <row r="300" spans="5:16" x14ac:dyDescent="0.25">
      <c r="E300">
        <f t="shared" si="78"/>
        <v>3.9306410032361674</v>
      </c>
      <c r="F300" s="3">
        <f t="shared" si="79"/>
        <v>-8.9470744471356804E-5</v>
      </c>
      <c r="G300" s="3"/>
      <c r="H300" s="2"/>
      <c r="I300">
        <f t="shared" si="83"/>
        <v>3.9306410032361674</v>
      </c>
      <c r="J300" s="3">
        <f t="shared" si="80"/>
        <v>-0.25521252392737798</v>
      </c>
      <c r="K300" s="2"/>
      <c r="L300">
        <f t="shared" si="84"/>
        <v>3.9306410032361674</v>
      </c>
      <c r="M300" s="3">
        <f t="shared" si="81"/>
        <v>-0.115649172920194</v>
      </c>
      <c r="N300" s="2"/>
      <c r="O300">
        <f t="shared" si="85"/>
        <v>3.9306410032361674</v>
      </c>
      <c r="P300" s="4">
        <f t="shared" si="82"/>
        <v>-6.1467224245213108E-2</v>
      </c>
    </row>
    <row r="301" spans="5:16" x14ac:dyDescent="0.25">
      <c r="E301">
        <f t="shared" si="78"/>
        <v>3.9306410032361674</v>
      </c>
      <c r="F301" s="3">
        <f t="shared" si="79"/>
        <v>1.9999105292555286</v>
      </c>
      <c r="G301" s="3"/>
      <c r="H301" s="2"/>
      <c r="I301">
        <f t="shared" si="83"/>
        <v>3.9306410032361674</v>
      </c>
      <c r="J301" s="3">
        <f t="shared" si="80"/>
        <v>1.7447874760726221</v>
      </c>
      <c r="K301" s="2"/>
      <c r="L301">
        <f t="shared" si="84"/>
        <v>3.9306410032361674</v>
      </c>
      <c r="M301" s="3">
        <f t="shared" si="81"/>
        <v>1.8843508270798059</v>
      </c>
      <c r="N301" s="2"/>
      <c r="O301">
        <f t="shared" si="85"/>
        <v>3.9306410032361674</v>
      </c>
      <c r="P301" s="4">
        <f t="shared" si="82"/>
        <v>1.938532775754787</v>
      </c>
    </row>
    <row r="302" spans="5:16" x14ac:dyDescent="0.25">
      <c r="E302">
        <f t="shared" si="78"/>
        <v>3.9306410032361674</v>
      </c>
      <c r="F302" s="3">
        <f t="shared" si="79"/>
        <v>0.99991052925552859</v>
      </c>
      <c r="G302" s="3"/>
      <c r="H302" s="2"/>
      <c r="I302">
        <f t="shared" si="83"/>
        <v>3.9306410032361674</v>
      </c>
      <c r="J302" s="3">
        <f t="shared" si="80"/>
        <v>0.74478747607262208</v>
      </c>
      <c r="K302" s="2"/>
      <c r="L302">
        <f t="shared" si="84"/>
        <v>3.9306410032361674</v>
      </c>
      <c r="M302" s="3">
        <f t="shared" si="81"/>
        <v>0.88435082707980595</v>
      </c>
      <c r="N302" s="2"/>
      <c r="O302">
        <f t="shared" si="85"/>
        <v>3.9306410032361674</v>
      </c>
      <c r="P302" s="4">
        <f t="shared" si="82"/>
        <v>0.93853277575478689</v>
      </c>
    </row>
    <row r="303" spans="5:16" x14ac:dyDescent="0.25">
      <c r="E303">
        <f t="shared" si="78"/>
        <v>0</v>
      </c>
      <c r="F303" s="3">
        <f t="shared" si="79"/>
        <v>0</v>
      </c>
      <c r="G303" s="3"/>
      <c r="H303" s="2"/>
      <c r="I303">
        <f t="shared" si="83"/>
        <v>0</v>
      </c>
      <c r="J303" s="3">
        <f t="shared" si="80"/>
        <v>0</v>
      </c>
      <c r="K303" s="2"/>
      <c r="L303">
        <f t="shared" si="84"/>
        <v>0</v>
      </c>
      <c r="M303" s="3">
        <f t="shared" si="81"/>
        <v>0</v>
      </c>
      <c r="N303" s="2"/>
      <c r="O303">
        <f t="shared" si="85"/>
        <v>0</v>
      </c>
      <c r="P303" s="4">
        <f t="shared" si="82"/>
        <v>0</v>
      </c>
    </row>
    <row r="304" spans="5:16" x14ac:dyDescent="0.25">
      <c r="E304">
        <f t="shared" si="78"/>
        <v>0</v>
      </c>
      <c r="F304" s="3">
        <f t="shared" si="79"/>
        <v>0</v>
      </c>
      <c r="G304" s="3"/>
      <c r="H304" s="2"/>
      <c r="I304">
        <f t="shared" si="83"/>
        <v>0</v>
      </c>
      <c r="J304" s="3">
        <f t="shared" si="80"/>
        <v>0</v>
      </c>
      <c r="K304" s="2"/>
      <c r="L304">
        <f t="shared" si="84"/>
        <v>0</v>
      </c>
      <c r="M304" s="3">
        <f t="shared" si="81"/>
        <v>0</v>
      </c>
      <c r="N304" s="2"/>
      <c r="O304">
        <f t="shared" si="85"/>
        <v>0</v>
      </c>
      <c r="P304" s="4">
        <f t="shared" si="82"/>
        <v>0</v>
      </c>
    </row>
    <row r="305" spans="5:16" x14ac:dyDescent="0.25">
      <c r="E305">
        <f t="shared" si="78"/>
        <v>0</v>
      </c>
      <c r="F305" s="3">
        <f t="shared" si="79"/>
        <v>0</v>
      </c>
      <c r="G305" s="3"/>
      <c r="H305" s="2"/>
      <c r="I305">
        <f t="shared" si="83"/>
        <v>0</v>
      </c>
      <c r="J305" s="3">
        <f t="shared" si="80"/>
        <v>0</v>
      </c>
      <c r="K305" s="2"/>
      <c r="L305">
        <f t="shared" si="84"/>
        <v>0</v>
      </c>
      <c r="M305" s="3">
        <f t="shared" si="81"/>
        <v>0</v>
      </c>
      <c r="N305" s="2"/>
      <c r="O305">
        <f t="shared" si="85"/>
        <v>0</v>
      </c>
      <c r="P305" s="4">
        <f t="shared" si="82"/>
        <v>0</v>
      </c>
    </row>
    <row r="306" spans="5:16" x14ac:dyDescent="0.25">
      <c r="E306">
        <f t="shared" si="78"/>
        <v>0</v>
      </c>
      <c r="F306" s="3">
        <f t="shared" si="79"/>
        <v>0</v>
      </c>
      <c r="G306" s="3"/>
      <c r="H306" s="2"/>
      <c r="I306">
        <f t="shared" si="83"/>
        <v>0</v>
      </c>
      <c r="J306" s="3">
        <f t="shared" si="80"/>
        <v>0</v>
      </c>
      <c r="K306" s="2"/>
      <c r="L306">
        <f t="shared" si="84"/>
        <v>0</v>
      </c>
      <c r="M306" s="3">
        <f t="shared" si="81"/>
        <v>0</v>
      </c>
      <c r="N306" s="2"/>
      <c r="O306">
        <f t="shared" si="85"/>
        <v>0</v>
      </c>
      <c r="P306" s="4">
        <f t="shared" si="82"/>
        <v>0</v>
      </c>
    </row>
    <row r="307" spans="5:16" x14ac:dyDescent="0.25">
      <c r="E307">
        <f t="shared" si="78"/>
        <v>0</v>
      </c>
      <c r="F307" s="3">
        <f t="shared" si="79"/>
        <v>0</v>
      </c>
      <c r="G307" s="3"/>
      <c r="H307" s="2"/>
      <c r="I307">
        <f t="shared" si="83"/>
        <v>0</v>
      </c>
      <c r="J307" s="3">
        <f t="shared" si="80"/>
        <v>0</v>
      </c>
      <c r="K307" s="2"/>
      <c r="L307">
        <f t="shared" si="84"/>
        <v>0</v>
      </c>
      <c r="M307" s="3">
        <f t="shared" si="81"/>
        <v>0</v>
      </c>
      <c r="N307" s="2"/>
      <c r="O307">
        <f t="shared" si="85"/>
        <v>0</v>
      </c>
      <c r="P307" s="4">
        <f t="shared" si="82"/>
        <v>0</v>
      </c>
    </row>
    <row r="308" spans="5:16" x14ac:dyDescent="0.25">
      <c r="E308">
        <f t="shared" si="78"/>
        <v>0</v>
      </c>
      <c r="F308" s="3">
        <f t="shared" si="79"/>
        <v>0</v>
      </c>
      <c r="G308" s="3"/>
      <c r="H308" s="2"/>
      <c r="I308">
        <f t="shared" si="83"/>
        <v>0</v>
      </c>
      <c r="J308" s="3">
        <f t="shared" si="80"/>
        <v>0</v>
      </c>
      <c r="K308" s="2"/>
      <c r="L308">
        <f t="shared" si="84"/>
        <v>0</v>
      </c>
      <c r="M308" s="3">
        <f t="shared" si="81"/>
        <v>0</v>
      </c>
      <c r="N308" s="2"/>
      <c r="O308">
        <f t="shared" si="85"/>
        <v>0</v>
      </c>
      <c r="P308" s="4">
        <f t="shared" si="82"/>
        <v>0</v>
      </c>
    </row>
    <row r="309" spans="5:16" x14ac:dyDescent="0.25">
      <c r="E309">
        <f t="shared" si="78"/>
        <v>0</v>
      </c>
      <c r="F309" s="3">
        <f t="shared" si="79"/>
        <v>0</v>
      </c>
      <c r="G309" s="3"/>
      <c r="H309" s="2"/>
      <c r="I309">
        <f t="shared" si="83"/>
        <v>0</v>
      </c>
      <c r="J309" s="3">
        <f t="shared" si="80"/>
        <v>0</v>
      </c>
      <c r="K309" s="2"/>
      <c r="L309">
        <f t="shared" si="84"/>
        <v>0</v>
      </c>
      <c r="M309" s="3">
        <f t="shared" si="81"/>
        <v>0</v>
      </c>
      <c r="N309" s="2"/>
      <c r="O309">
        <f t="shared" si="85"/>
        <v>0</v>
      </c>
      <c r="P309" s="4">
        <f t="shared" si="82"/>
        <v>0</v>
      </c>
    </row>
    <row r="310" spans="5:16" x14ac:dyDescent="0.25">
      <c r="E310">
        <f t="shared" si="78"/>
        <v>0</v>
      </c>
      <c r="F310" s="3">
        <f t="shared" si="79"/>
        <v>0</v>
      </c>
      <c r="G310" s="3"/>
      <c r="H310" s="2"/>
      <c r="I310">
        <f t="shared" si="83"/>
        <v>0</v>
      </c>
      <c r="J310" s="3">
        <f t="shared" si="80"/>
        <v>0</v>
      </c>
      <c r="K310" s="2"/>
      <c r="L310">
        <f t="shared" si="84"/>
        <v>0</v>
      </c>
      <c r="M310" s="3">
        <f t="shared" si="81"/>
        <v>0</v>
      </c>
      <c r="N310" s="2"/>
      <c r="O310">
        <f t="shared" si="85"/>
        <v>0</v>
      </c>
      <c r="P310" s="4">
        <f t="shared" si="82"/>
        <v>0</v>
      </c>
    </row>
    <row r="311" spans="5:16" x14ac:dyDescent="0.25">
      <c r="E311">
        <f t="shared" si="78"/>
        <v>0</v>
      </c>
      <c r="F311" s="3">
        <f t="shared" si="79"/>
        <v>0</v>
      </c>
      <c r="G311" s="3"/>
      <c r="H311" s="2"/>
      <c r="I311">
        <f t="shared" si="83"/>
        <v>0</v>
      </c>
      <c r="J311" s="3">
        <f t="shared" si="80"/>
        <v>0</v>
      </c>
      <c r="K311" s="2"/>
      <c r="L311">
        <f t="shared" si="84"/>
        <v>0</v>
      </c>
      <c r="M311" s="3">
        <f t="shared" si="81"/>
        <v>0</v>
      </c>
      <c r="N311" s="2"/>
      <c r="O311">
        <f t="shared" si="85"/>
        <v>0</v>
      </c>
      <c r="P311" s="4">
        <f t="shared" si="82"/>
        <v>0</v>
      </c>
    </row>
    <row r="312" spans="5:16" x14ac:dyDescent="0.25">
      <c r="E312">
        <f t="shared" si="78"/>
        <v>0</v>
      </c>
      <c r="F312" s="3">
        <f t="shared" si="79"/>
        <v>0</v>
      </c>
      <c r="G312" s="3"/>
      <c r="H312" s="2"/>
      <c r="I312">
        <f t="shared" si="83"/>
        <v>0</v>
      </c>
      <c r="J312" s="3">
        <f t="shared" si="80"/>
        <v>0</v>
      </c>
      <c r="K312" s="2"/>
      <c r="L312">
        <f t="shared" si="84"/>
        <v>0</v>
      </c>
      <c r="M312" s="3">
        <f t="shared" si="81"/>
        <v>0</v>
      </c>
      <c r="N312" s="2"/>
      <c r="O312">
        <f t="shared" si="85"/>
        <v>0</v>
      </c>
      <c r="P312" s="4">
        <f t="shared" si="82"/>
        <v>0</v>
      </c>
    </row>
    <row r="313" spans="5:16" x14ac:dyDescent="0.25">
      <c r="E313">
        <f t="shared" si="78"/>
        <v>0</v>
      </c>
      <c r="F313" s="3">
        <f t="shared" si="79"/>
        <v>0</v>
      </c>
      <c r="G313" s="3"/>
      <c r="H313" s="2"/>
      <c r="I313">
        <f t="shared" si="83"/>
        <v>0</v>
      </c>
      <c r="J313" s="3">
        <f t="shared" si="80"/>
        <v>0</v>
      </c>
      <c r="K313" s="2"/>
      <c r="L313">
        <f t="shared" si="84"/>
        <v>0</v>
      </c>
      <c r="M313" s="3">
        <f t="shared" si="81"/>
        <v>0</v>
      </c>
      <c r="N313" s="2"/>
      <c r="O313">
        <f t="shared" si="85"/>
        <v>0</v>
      </c>
      <c r="P313" s="4">
        <f t="shared" si="82"/>
        <v>0</v>
      </c>
    </row>
    <row r="314" spans="5:16" x14ac:dyDescent="0.25">
      <c r="E314">
        <f t="shared" si="78"/>
        <v>0</v>
      </c>
      <c r="F314" s="3">
        <f t="shared" si="79"/>
        <v>0</v>
      </c>
      <c r="G314" s="3"/>
      <c r="H314" s="2"/>
      <c r="I314">
        <f t="shared" si="83"/>
        <v>0</v>
      </c>
      <c r="J314" s="3">
        <f t="shared" si="80"/>
        <v>0</v>
      </c>
      <c r="K314" s="2"/>
      <c r="L314">
        <f t="shared" si="84"/>
        <v>0</v>
      </c>
      <c r="M314" s="3">
        <f t="shared" si="81"/>
        <v>0</v>
      </c>
      <c r="N314" s="2"/>
      <c r="O314">
        <f t="shared" si="85"/>
        <v>0</v>
      </c>
      <c r="P314" s="4">
        <f t="shared" si="82"/>
        <v>0</v>
      </c>
    </row>
    <row r="315" spans="5:16" x14ac:dyDescent="0.25">
      <c r="E315">
        <f t="shared" si="78"/>
        <v>0</v>
      </c>
      <c r="F315" s="3">
        <f t="shared" si="79"/>
        <v>0</v>
      </c>
      <c r="G315" s="3"/>
      <c r="H315" s="2"/>
      <c r="I315">
        <f t="shared" si="83"/>
        <v>0</v>
      </c>
      <c r="J315" s="3">
        <f t="shared" si="80"/>
        <v>0</v>
      </c>
      <c r="K315" s="2"/>
      <c r="L315">
        <f t="shared" si="84"/>
        <v>0</v>
      </c>
      <c r="M315" s="3">
        <f t="shared" si="81"/>
        <v>0</v>
      </c>
      <c r="N315" s="2"/>
      <c r="O315">
        <f t="shared" si="85"/>
        <v>0</v>
      </c>
      <c r="P315" s="4">
        <f t="shared" si="82"/>
        <v>0</v>
      </c>
    </row>
    <row r="316" spans="5:16" x14ac:dyDescent="0.25">
      <c r="E316">
        <f t="shared" si="78"/>
        <v>0</v>
      </c>
      <c r="F316" s="3">
        <f t="shared" si="79"/>
        <v>0</v>
      </c>
      <c r="G316" s="3"/>
      <c r="H316" s="2"/>
      <c r="I316">
        <f t="shared" si="83"/>
        <v>0</v>
      </c>
      <c r="J316" s="3">
        <f t="shared" si="80"/>
        <v>0</v>
      </c>
      <c r="K316" s="2"/>
      <c r="L316">
        <f t="shared" si="84"/>
        <v>0</v>
      </c>
      <c r="M316" s="3">
        <f t="shared" si="81"/>
        <v>0</v>
      </c>
      <c r="N316" s="2"/>
      <c r="O316">
        <f t="shared" si="85"/>
        <v>0</v>
      </c>
      <c r="P316" s="4">
        <f t="shared" si="82"/>
        <v>0</v>
      </c>
    </row>
    <row r="317" spans="5:16" x14ac:dyDescent="0.25">
      <c r="E317">
        <f t="shared" si="78"/>
        <v>0</v>
      </c>
      <c r="F317" s="3">
        <f t="shared" si="79"/>
        <v>0</v>
      </c>
      <c r="G317" s="3"/>
      <c r="H317" s="2"/>
      <c r="I317">
        <f t="shared" si="83"/>
        <v>0</v>
      </c>
      <c r="J317" s="3">
        <f t="shared" si="80"/>
        <v>0</v>
      </c>
      <c r="K317" s="2"/>
      <c r="L317">
        <f t="shared" si="84"/>
        <v>0</v>
      </c>
      <c r="M317" s="3">
        <f t="shared" si="81"/>
        <v>0</v>
      </c>
      <c r="N317" s="2"/>
      <c r="O317">
        <f t="shared" si="85"/>
        <v>0</v>
      </c>
      <c r="P317" s="4">
        <f t="shared" si="8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4 I7:J7 I2:J4 L7:M8 L2:M4 O7:P8 O2:P4" name="Fitting parameters"/>
    <protectedRange sqref="A24:C24 E45:P45 E71:P90 E116:P135 E211:P225 A211:C225" name="Data entry"/>
    <protectedRange sqref="AC1 AE1 AK1 AN1" name="Dose response fig adjust"/>
    <protectedRange sqref="E5:F6 I5:J6 L5:M6 O5:P6" name="Fitting parameters_1"/>
    <protectedRange sqref="A45:C45 A71:C90 A116:C135 A91:A115 A25:B44" name="Data entry_2"/>
    <protectedRange sqref="C25:C44" name="Data entry_6_1_1"/>
    <protectedRange sqref="C91:C115" name="Data entry_3_2"/>
    <protectedRange sqref="B91:B115" name="Data entry_3_1_1"/>
    <protectedRange sqref="A46:B70" name="Data entry_4"/>
    <protectedRange sqref="C46:C70" name="Data entry_4_2"/>
    <protectedRange sqref="A136:A160" name="Data entry_1_1"/>
    <protectedRange sqref="B136:C160" name="Data entry_1_1_1"/>
    <protectedRange sqref="A161:A185" name="Data entry_1_1_2"/>
    <protectedRange sqref="B161:B185" name="Data entry_1_1_3"/>
    <protectedRange sqref="C161:C185" name="Data entry_1_1_4"/>
    <protectedRange sqref="A186:A210" name="Data entry_1_1_5"/>
    <protectedRange sqref="B186:C210" name="Data entry_1_1_6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47531-3EF9-48DF-872F-434758D2A8E5}">
  <sheetPr codeName="Sheet12">
    <tabColor indexed="48"/>
  </sheetPr>
  <dimension ref="A1:AQ323"/>
  <sheetViews>
    <sheetView zoomScaleNormal="100" workbookViewId="0">
      <selection activeCell="O9" sqref="O9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865.32634317852614</v>
      </c>
      <c r="F2" s="35">
        <v>866.68058089244801</v>
      </c>
      <c r="I2" s="35">
        <v>865.32634317852614</v>
      </c>
      <c r="J2" s="35">
        <v>772.0853486809126</v>
      </c>
      <c r="L2" s="35">
        <v>865.32634317852614</v>
      </c>
      <c r="M2" s="35">
        <v>866.68057082300174</v>
      </c>
      <c r="O2" s="35">
        <v>865.32634317852614</v>
      </c>
      <c r="P2" s="35">
        <v>866.68057082300174</v>
      </c>
      <c r="S2" s="3">
        <f>0</f>
        <v>0</v>
      </c>
      <c r="AC2">
        <f>MAX(AC1,MAX(A25:A226))</f>
        <v>0.4</v>
      </c>
      <c r="AK2">
        <f>MAX(AK1,MAX(B25:B226))</f>
        <v>4</v>
      </c>
    </row>
    <row r="3" spans="1:43" ht="13" x14ac:dyDescent="0.3">
      <c r="B3" s="21" t="s">
        <v>36</v>
      </c>
      <c r="C3" s="12"/>
      <c r="D3" s="12"/>
      <c r="E3" s="49">
        <v>6.6771638835528666</v>
      </c>
      <c r="F3" s="49">
        <v>4.7430781183408737</v>
      </c>
      <c r="G3" s="12"/>
      <c r="H3" s="12"/>
      <c r="I3" s="49">
        <v>6.6771638835528666</v>
      </c>
      <c r="J3" s="49">
        <v>4.8631086366268521</v>
      </c>
      <c r="K3" s="12"/>
      <c r="L3" s="49">
        <v>6.6771638835528666</v>
      </c>
      <c r="M3" s="49">
        <v>4.7430776941737811</v>
      </c>
      <c r="N3" s="12"/>
      <c r="O3" s="49">
        <v>6.6771638835528666</v>
      </c>
      <c r="P3" s="49">
        <v>4.7430776941737811</v>
      </c>
      <c r="S3" s="3">
        <f>MAX(C25:C226)</f>
        <v>1243.424408014572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53.743813778020979</v>
      </c>
      <c r="F4" s="51">
        <v>50.187609598151511</v>
      </c>
      <c r="G4" s="8"/>
      <c r="H4" s="8"/>
      <c r="I4" s="51">
        <v>53.743813778020979</v>
      </c>
      <c r="J4" s="51">
        <v>21.962150098686717</v>
      </c>
      <c r="K4" s="8"/>
      <c r="L4" s="51">
        <v>53.743813778020979</v>
      </c>
      <c r="M4" s="51">
        <v>50.187647922169667</v>
      </c>
      <c r="N4" s="8"/>
      <c r="O4" s="51">
        <v>53.743813778020979</v>
      </c>
      <c r="P4" s="51">
        <v>50.187647922169667</v>
      </c>
      <c r="AC4">
        <v>0</v>
      </c>
      <c r="AD4">
        <f t="shared" ref="AD4:AD16" si="0">$E$2/(1+(AC4/$E$5)^$E$3)</f>
        <v>865.32634317852614</v>
      </c>
      <c r="AJ4">
        <v>0</v>
      </c>
      <c r="AK4">
        <f t="shared" ref="AK4:AK16" si="1">$E$2/(1+(AJ4/$E$6)^$E$4)</f>
        <v>865.32634317852614</v>
      </c>
    </row>
    <row r="5" spans="1:43" ht="13" x14ac:dyDescent="0.3">
      <c r="B5" s="21" t="s">
        <v>45</v>
      </c>
      <c r="C5" s="12"/>
      <c r="D5" s="12"/>
      <c r="E5" s="88">
        <v>0.12036224653392348</v>
      </c>
      <c r="F5" s="88">
        <v>0.12798924121312741</v>
      </c>
      <c r="G5" s="12"/>
      <c r="H5" s="12"/>
      <c r="I5" s="88">
        <v>0.12036224653392348</v>
      </c>
      <c r="J5" s="88">
        <v>0.12196027937979849</v>
      </c>
      <c r="K5" s="12"/>
      <c r="L5" s="88">
        <v>0.12036224653392348</v>
      </c>
      <c r="M5" s="88">
        <v>0.12798925096467489</v>
      </c>
      <c r="N5" s="12"/>
      <c r="O5" s="88">
        <v>0.12036224653392348</v>
      </c>
      <c r="P5" s="88">
        <v>0.12798925096467489</v>
      </c>
      <c r="AC5">
        <f t="shared" ref="AC5:AC13" si="2">AC6/$AE$1</f>
        <v>2.9015260114562277E-2</v>
      </c>
      <c r="AD5">
        <f t="shared" si="0"/>
        <v>865.26154400912446</v>
      </c>
      <c r="AJ5">
        <f t="shared" ref="AJ5:AJ13" si="3">AJ6/$AN$1</f>
        <v>0.2901526011456228</v>
      </c>
      <c r="AK5">
        <f t="shared" si="1"/>
        <v>865.32634317852614</v>
      </c>
    </row>
    <row r="6" spans="1:43" ht="13" x14ac:dyDescent="0.3">
      <c r="B6" s="22" t="s">
        <v>44</v>
      </c>
      <c r="C6" s="8"/>
      <c r="D6" s="8"/>
      <c r="E6" s="86">
        <v>5.58</v>
      </c>
      <c r="F6" s="86">
        <v>5.58</v>
      </c>
      <c r="G6" s="8"/>
      <c r="H6" s="8"/>
      <c r="I6" s="86">
        <v>5.58</v>
      </c>
      <c r="J6" s="86">
        <v>5.58</v>
      </c>
      <c r="K6" s="8"/>
      <c r="L6" s="86">
        <v>5.58</v>
      </c>
      <c r="M6" s="86">
        <v>5.58</v>
      </c>
      <c r="N6" s="8"/>
      <c r="O6" s="86">
        <v>5.58</v>
      </c>
      <c r="P6" s="86">
        <v>5.58</v>
      </c>
      <c r="AC6">
        <f t="shared" si="2"/>
        <v>3.7719838148930963E-2</v>
      </c>
      <c r="AD6">
        <f t="shared" si="0"/>
        <v>864.95289277832853</v>
      </c>
      <c r="AJ6">
        <f t="shared" si="3"/>
        <v>0.37719838148930962</v>
      </c>
      <c r="AK6">
        <f t="shared" si="1"/>
        <v>865.32634317852614</v>
      </c>
    </row>
    <row r="7" spans="1:43" ht="13" x14ac:dyDescent="0.3">
      <c r="B7" s="1" t="s">
        <v>7</v>
      </c>
      <c r="F7" s="2"/>
      <c r="G7" s="2"/>
      <c r="H7" s="2"/>
      <c r="I7" s="26">
        <v>1.0612448958083087</v>
      </c>
      <c r="J7" s="26">
        <v>1.1260862351252152</v>
      </c>
      <c r="L7" s="26">
        <v>1.0612448958083087</v>
      </c>
      <c r="M7" s="26">
        <v>0.77496476590549179</v>
      </c>
      <c r="O7" s="26">
        <v>1.0612448958083087</v>
      </c>
      <c r="P7" s="26">
        <v>0.77496476590549179</v>
      </c>
      <c r="X7">
        <v>0</v>
      </c>
      <c r="Y7">
        <v>0</v>
      </c>
      <c r="AC7">
        <f t="shared" si="2"/>
        <v>4.9035789593610254E-2</v>
      </c>
      <c r="AD7">
        <f t="shared" si="0"/>
        <v>863.17772554683097</v>
      </c>
      <c r="AJ7">
        <f t="shared" si="3"/>
        <v>0.49035789593610252</v>
      </c>
      <c r="AK7">
        <f t="shared" si="1"/>
        <v>865.32634317852614</v>
      </c>
    </row>
    <row r="8" spans="1:43" ht="13" x14ac:dyDescent="0.3">
      <c r="B8" s="1" t="s">
        <v>8</v>
      </c>
      <c r="L8" s="26">
        <v>-7.5372130770496301E-2</v>
      </c>
      <c r="M8" s="26">
        <v>-0.14406597549819053</v>
      </c>
      <c r="O8" s="26">
        <v>-2.5142021177285714E-2</v>
      </c>
      <c r="P8" s="26">
        <v>-6.3629107461541864E-2</v>
      </c>
      <c r="X8">
        <f>MAX(MAX(E228:E303), MAX(I228:I303), MAX(L228:L303), MAX(O228:O303))</f>
        <v>2.6716873798723184</v>
      </c>
      <c r="Y8">
        <v>0</v>
      </c>
      <c r="AC8">
        <f t="shared" si="2"/>
        <v>6.3746526471693335E-2</v>
      </c>
      <c r="AD8">
        <f t="shared" si="0"/>
        <v>853.08387232014013</v>
      </c>
      <c r="AJ8">
        <f t="shared" si="3"/>
        <v>0.63746526471693332</v>
      </c>
      <c r="AK8">
        <f t="shared" si="1"/>
        <v>865.32634317852614</v>
      </c>
    </row>
    <row r="9" spans="1:43" ht="13" x14ac:dyDescent="0.3">
      <c r="B9" s="1"/>
      <c r="C9" s="2" t="s">
        <v>129</v>
      </c>
      <c r="E9" s="143">
        <f>SUM(F25:F115)</f>
        <v>797730.06364774122</v>
      </c>
      <c r="AC9">
        <f t="shared" si="2"/>
        <v>8.2870484413201342E-2</v>
      </c>
      <c r="AD9">
        <f t="shared" si="0"/>
        <v>799.20326911063046</v>
      </c>
      <c r="AJ9">
        <f t="shared" si="3"/>
        <v>0.82870484413201329</v>
      </c>
      <c r="AK9">
        <f t="shared" si="1"/>
        <v>865.32634317852614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585.8693424952171</v>
      </c>
      <c r="AG10" s="3"/>
      <c r="AJ10">
        <f t="shared" si="3"/>
        <v>1.0773162973716173</v>
      </c>
      <c r="AK10">
        <f t="shared" si="1"/>
        <v>865.32634317852614</v>
      </c>
    </row>
    <row r="11" spans="1:43" x14ac:dyDescent="0.25">
      <c r="C11" s="24" t="s">
        <v>60</v>
      </c>
      <c r="E11" s="3">
        <f>E13-E12</f>
        <v>9625469.0622183867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0.14005111865831027</v>
      </c>
      <c r="AD11">
        <f t="shared" si="0"/>
        <v>230.75370560715422</v>
      </c>
      <c r="AJ11">
        <f t="shared" si="3"/>
        <v>1.4005111865831026</v>
      </c>
      <c r="AK11">
        <f t="shared" si="1"/>
        <v>865.32634317852614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4000240.8889543926</v>
      </c>
      <c r="F12" s="54">
        <f>F13-F11</f>
        <v>139</v>
      </c>
      <c r="G12" s="55"/>
      <c r="H12" s="55"/>
      <c r="I12" s="79">
        <f>SUM(J25:J225)</f>
        <v>3577423.5541522037</v>
      </c>
      <c r="J12" s="57"/>
      <c r="K12" s="55"/>
      <c r="L12" s="79">
        <f>SUM(M25:M225)</f>
        <v>3574889.2635370544</v>
      </c>
      <c r="M12" s="57"/>
      <c r="N12" s="55"/>
      <c r="O12" s="79">
        <f>SUM(P25:P225)</f>
        <v>3575796.2213051659</v>
      </c>
      <c r="P12" s="25"/>
      <c r="Q12"/>
      <c r="AC12">
        <f t="shared" si="2"/>
        <v>0.18206645425580337</v>
      </c>
      <c r="AD12">
        <f t="shared" si="0"/>
        <v>51.341129780057983</v>
      </c>
      <c r="AE12"/>
      <c r="AF12"/>
      <c r="AJ12">
        <f t="shared" si="3"/>
        <v>1.8206645425580334</v>
      </c>
      <c r="AK12">
        <f t="shared" si="1"/>
        <v>865.32634317852614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13625709.95117278</v>
      </c>
      <c r="F13" s="63">
        <f>C16-1</f>
        <v>143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9.3645059725450643</v>
      </c>
      <c r="AJ13">
        <f t="shared" si="3"/>
        <v>2.3668639053254434</v>
      </c>
      <c r="AK13">
        <f t="shared" si="1"/>
        <v>865.32634317852614</v>
      </c>
    </row>
    <row r="14" spans="1:43" ht="12.75" customHeight="1" x14ac:dyDescent="0.25">
      <c r="B14" s="80" t="s">
        <v>72</v>
      </c>
      <c r="AC14">
        <f>AC15/$AE$1</f>
        <v>0.30769230769230771</v>
      </c>
      <c r="AD14">
        <f t="shared" si="0"/>
        <v>1.6389609528166174</v>
      </c>
      <c r="AJ14">
        <f>AJ15/$AN$1</f>
        <v>3.0769230769230766</v>
      </c>
      <c r="AK14">
        <f t="shared" si="1"/>
        <v>865.326343178515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0.4</v>
      </c>
      <c r="AD15">
        <f t="shared" si="0"/>
        <v>0.28472827428984598</v>
      </c>
      <c r="AJ15">
        <f>$AK$2</f>
        <v>4</v>
      </c>
      <c r="AK15">
        <f t="shared" si="1"/>
        <v>865.32632848213757</v>
      </c>
    </row>
    <row r="16" spans="1:43" ht="13" x14ac:dyDescent="0.3">
      <c r="B16" s="29" t="s">
        <v>11</v>
      </c>
      <c r="C16" s="30">
        <f>COUNT(C25:C225)</f>
        <v>144</v>
      </c>
      <c r="E16" s="35" t="s">
        <v>52</v>
      </c>
      <c r="F16" s="36">
        <f>E11/E13</f>
        <v>0.70641963587298517</v>
      </c>
      <c r="I16" s="35" t="s">
        <v>52</v>
      </c>
      <c r="J16" s="36">
        <f>($E$13-I12)/$E$13</f>
        <v>0.73745048390346146</v>
      </c>
      <c r="L16" s="35" t="s">
        <v>52</v>
      </c>
      <c r="M16" s="36">
        <f>($E$13-L12)/$E$13</f>
        <v>0.73763647719292891</v>
      </c>
      <c r="O16" s="35" t="s">
        <v>52</v>
      </c>
      <c r="P16" s="36">
        <f>($E$13-O12)/$E$13</f>
        <v>0.73756991495350355</v>
      </c>
      <c r="Q16" s="6"/>
      <c r="AC16">
        <f>AC15*$AE$1</f>
        <v>0.52</v>
      </c>
      <c r="AD16">
        <f t="shared" si="0"/>
        <v>4.9400379985286846E-2</v>
      </c>
      <c r="AJ16">
        <f>AJ15*$AN$1</f>
        <v>5.2</v>
      </c>
      <c r="AK16">
        <f t="shared" si="1"/>
        <v>846.21626837389556</v>
      </c>
    </row>
    <row r="17" spans="1:43" ht="13" x14ac:dyDescent="0.3">
      <c r="B17" s="29"/>
      <c r="E17" s="24" t="s">
        <v>54</v>
      </c>
      <c r="F17" s="25">
        <f>(F16/(1-F16)*((C16-1-COUNT(E3:E6))/(COUNT(E3:E6))))</f>
        <v>83.616226921653833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5.0913307538902911E-36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16.086487368377938</v>
      </c>
      <c r="J19" s="27"/>
      <c r="L19" s="26">
        <f>$C$16*LN(E12/L12)</f>
        <v>16.18853488032449</v>
      </c>
      <c r="M19" s="27">
        <f>$C$16*LN(I12/L12)</f>
        <v>0.10204751194655087</v>
      </c>
      <c r="O19" s="26">
        <f>$C$16*LN(E12/O12)</f>
        <v>16.152006376984431</v>
      </c>
      <c r="P19" s="27">
        <f>$C$16*LN(I12/O12)</f>
        <v>6.5519008606470031E-2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6.0514290895521311E-5</v>
      </c>
      <c r="J20" s="27"/>
      <c r="L20" s="17">
        <f>CHIDIST(L19,L18)</f>
        <v>3.0528419138338745E-4</v>
      </c>
      <c r="M20" s="16">
        <f>CHIDIST(M19,M18)</f>
        <v>0.74938623896971701</v>
      </c>
      <c r="O20" s="17">
        <f>CHIDIST(O19,O18)</f>
        <v>3.1091120889549783E-4</v>
      </c>
      <c r="P20" s="16">
        <f>CHIDIST(P19,P18)</f>
        <v>0.79797646433645375</v>
      </c>
      <c r="AC20">
        <v>0</v>
      </c>
      <c r="AD20">
        <f>$I$2/(1+(AC20/$I$5)^$I$3)</f>
        <v>865.32634317852614</v>
      </c>
      <c r="AE20" s="1"/>
      <c r="AG20" s="1"/>
      <c r="AJ20">
        <v>0</v>
      </c>
      <c r="AK20">
        <f>$I$2/(1+(AJ20/$I$6)^$I$4)</f>
        <v>865.32634317852614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2.9015260114562277E-2</v>
      </c>
      <c r="AD21">
        <f>$I$2/(1+(AC21/$I$5)^$I$3)</f>
        <v>865.26154400912446</v>
      </c>
      <c r="AE21" s="5"/>
      <c r="AF21" s="3"/>
      <c r="AG21" s="3"/>
      <c r="AH21" s="3"/>
      <c r="AI21" s="3"/>
      <c r="AJ21">
        <f t="shared" ref="AJ21:AJ29" si="4">AJ22/$AN$1</f>
        <v>0.2901526011456228</v>
      </c>
      <c r="AK21">
        <f>$I$2/(1+(AJ21/$I$6)^$I$4)</f>
        <v>865.32634317852614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3.7719838148930963E-2</v>
      </c>
      <c r="AD22">
        <f>$I$2/(1+(AC22/$I$5)^$I$3)</f>
        <v>864.95289277832853</v>
      </c>
      <c r="AE22" s="5"/>
      <c r="AF22" s="3"/>
      <c r="AG22" s="3"/>
      <c r="AH22" s="3"/>
      <c r="AI22" s="3"/>
      <c r="AJ22">
        <f t="shared" si="4"/>
        <v>0.37719838148930962</v>
      </c>
      <c r="AK22">
        <f>$I$2/(1+(AJ22/$I$6)^$I$4)</f>
        <v>865.32634317852614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4.9035789593610254E-2</v>
      </c>
      <c r="AD23">
        <f>$I$2/(1+(AC23/$I$5)^$I$3)</f>
        <v>863.17772554683097</v>
      </c>
      <c r="AE23" s="5"/>
      <c r="AF23" s="3"/>
      <c r="AG23" s="3"/>
      <c r="AH23" s="3"/>
      <c r="AI23" s="3"/>
      <c r="AJ23">
        <f t="shared" si="4"/>
        <v>0.49035789593610252</v>
      </c>
      <c r="AK23">
        <f>$I$2/(1+(AJ23/$I$6)^$I$4)</f>
        <v>865.32634317852614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95</v>
      </c>
      <c r="B24" s="23" t="s">
        <v>110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6.3746526471693335E-2</v>
      </c>
      <c r="AD24">
        <f t="shared" ref="AD24:AD32" si="6">$I$2/(1+(AC24/$I$5)^$I$3)</f>
        <v>853.08387232014013</v>
      </c>
      <c r="AE24" s="5"/>
      <c r="AF24" s="3"/>
      <c r="AG24" s="3"/>
      <c r="AH24" s="3"/>
      <c r="AI24" s="3"/>
      <c r="AJ24">
        <f t="shared" si="4"/>
        <v>0.63746526471693332</v>
      </c>
      <c r="AK24">
        <f t="shared" ref="AK24:AK32" si="7">$I$2/(1+(AJ24/$I$6)^$I$4)</f>
        <v>865.32634317852614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797</v>
      </c>
      <c r="D25" s="11"/>
      <c r="E25" s="11">
        <f>CA(A25,B25,$E$2,$E$3,$E$4,$E$5,$E$6)</f>
        <v>865.32634317852614</v>
      </c>
      <c r="F25" s="10">
        <f>($C25-E25)^2</f>
        <v>4668.4891721497261</v>
      </c>
      <c r="G25" s="11">
        <f>AVERAGE($C$25:$C$225)</f>
        <v>612.45612093673083</v>
      </c>
      <c r="H25" s="11"/>
      <c r="I25" s="11">
        <f>CA_SA(A25,B25,$I$2,$I$3,$I$4,$I$5,$I$6,$I$7)</f>
        <v>865.32634317852614</v>
      </c>
      <c r="J25" s="10">
        <f>($C25-I25)^2</f>
        <v>4668.4891721497261</v>
      </c>
      <c r="K25" s="11"/>
      <c r="L25" s="11">
        <f>CA_DR(A25,B25,$L$2,$L$3,$L$4,$L$5,$L$6,$L$7,$L$8)</f>
        <v>865.32634317852614</v>
      </c>
      <c r="M25" s="10">
        <f>($C25-L25)^2</f>
        <v>4668.4891721497261</v>
      </c>
      <c r="N25" s="11"/>
      <c r="O25" s="11">
        <f>CA_DL(A25,B25,$O$2,$O$3,$O$4,$O$5,$O$6,$O$7,$O$8)</f>
        <v>865.32634317852614</v>
      </c>
      <c r="P25" s="10">
        <f>($C25-O25)^2</f>
        <v>4668.4891721497261</v>
      </c>
      <c r="Q25" s="3" t="s">
        <v>32</v>
      </c>
      <c r="AC25">
        <f t="shared" si="5"/>
        <v>8.2870484413201342E-2</v>
      </c>
      <c r="AD25">
        <f t="shared" si="6"/>
        <v>799.20326911063046</v>
      </c>
      <c r="AE25" s="5"/>
      <c r="AF25" s="3"/>
      <c r="AG25" s="3"/>
      <c r="AH25" s="3"/>
      <c r="AI25" s="3"/>
      <c r="AJ25">
        <f t="shared" si="4"/>
        <v>0.82870484413201329</v>
      </c>
      <c r="AK25">
        <f t="shared" si="7"/>
        <v>865.32634317852614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815</v>
      </c>
      <c r="D26" s="11"/>
      <c r="E26" s="11">
        <f t="shared" ref="E26:E43" si="8">CA(A26,B26,$E$2,$E$3,$E$4,$E$5,$E$6)</f>
        <v>865.32634317852614</v>
      </c>
      <c r="F26" s="10">
        <f t="shared" ref="F26:F43" si="9">($C26-E26)^2</f>
        <v>2532.7408177227849</v>
      </c>
      <c r="G26" s="11">
        <f t="shared" ref="G26:G44" si="10">AVERAGE($C$25:$C$225)</f>
        <v>612.45612093673083</v>
      </c>
      <c r="H26" s="11"/>
      <c r="I26" s="11">
        <f t="shared" ref="I26:I43" si="11">CA_SA(A26,B26,$I$2,$I$3,$I$4,$I$5,$I$6,$I$7)</f>
        <v>865.32634317852614</v>
      </c>
      <c r="J26" s="10">
        <f t="shared" ref="J26:J43" si="12">($C26-I26)^2</f>
        <v>2532.7408177227849</v>
      </c>
      <c r="K26" s="11"/>
      <c r="L26" s="11">
        <f t="shared" ref="L26:L43" si="13">CA_DR(A26,B26,$L$2,$L$3,$L$4,$L$5,$L$6,$L$7,$L$8)</f>
        <v>865.32634317852614</v>
      </c>
      <c r="M26" s="10">
        <f t="shared" ref="M26:M43" si="14">($C26-L26)^2</f>
        <v>2532.7408177227849</v>
      </c>
      <c r="N26" s="11"/>
      <c r="O26" s="11">
        <f t="shared" ref="O26:O43" si="15">CA_DL(A26,B26,$O$2,$O$3,$O$4,$O$5,$O$6,$O$7,$O$8)</f>
        <v>865.32634317852614</v>
      </c>
      <c r="P26" s="10">
        <f t="shared" ref="P26:P43" si="16">($C26-O26)^2</f>
        <v>2532.7408177227849</v>
      </c>
      <c r="Q26" s="3"/>
      <c r="AC26">
        <f t="shared" si="5"/>
        <v>0.10773162973716174</v>
      </c>
      <c r="AD26">
        <f t="shared" si="6"/>
        <v>585.8693424952171</v>
      </c>
      <c r="AE26" s="5"/>
      <c r="AF26" s="3"/>
      <c r="AG26" s="3"/>
      <c r="AH26" s="3"/>
      <c r="AI26" s="3"/>
      <c r="AJ26">
        <f t="shared" si="4"/>
        <v>1.0773162973716173</v>
      </c>
      <c r="AK26">
        <f t="shared" si="7"/>
        <v>865.32634317852614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703</v>
      </c>
      <c r="D27" s="11"/>
      <c r="E27" s="11">
        <f t="shared" si="8"/>
        <v>865.32634317852614</v>
      </c>
      <c r="F27" s="10">
        <f t="shared" si="9"/>
        <v>26349.841689712641</v>
      </c>
      <c r="G27" s="11">
        <f t="shared" si="10"/>
        <v>612.45612093673083</v>
      </c>
      <c r="H27" s="11"/>
      <c r="I27" s="11">
        <f t="shared" si="11"/>
        <v>865.32634317852614</v>
      </c>
      <c r="J27" s="10">
        <f t="shared" si="12"/>
        <v>26349.841689712641</v>
      </c>
      <c r="K27" s="11"/>
      <c r="L27" s="11">
        <f t="shared" si="13"/>
        <v>865.32634317852614</v>
      </c>
      <c r="M27" s="10">
        <f t="shared" si="14"/>
        <v>26349.841689712641</v>
      </c>
      <c r="N27" s="11"/>
      <c r="O27" s="11">
        <f t="shared" si="15"/>
        <v>865.32634317852614</v>
      </c>
      <c r="P27" s="10">
        <f t="shared" si="16"/>
        <v>26349.841689712641</v>
      </c>
      <c r="Q27" s="3"/>
      <c r="AC27">
        <f t="shared" si="5"/>
        <v>0.14005111865831027</v>
      </c>
      <c r="AD27">
        <f t="shared" si="6"/>
        <v>230.75370560715422</v>
      </c>
      <c r="AE27" s="5"/>
      <c r="AF27" s="3"/>
      <c r="AG27" s="3"/>
      <c r="AH27" s="3"/>
      <c r="AI27" s="3"/>
      <c r="AJ27">
        <f t="shared" si="4"/>
        <v>1.4005111865831026</v>
      </c>
      <c r="AK27">
        <f t="shared" si="7"/>
        <v>865.32634317852614</v>
      </c>
      <c r="AL27" s="3"/>
      <c r="AM27" s="3"/>
      <c r="AN27" s="3"/>
      <c r="AO27" s="3"/>
      <c r="AP27" s="3"/>
      <c r="AQ27" s="3"/>
    </row>
    <row r="28" spans="1:43" x14ac:dyDescent="0.25">
      <c r="A28" s="10"/>
      <c r="B28" s="10"/>
      <c r="C28" s="11"/>
      <c r="D28" s="11"/>
      <c r="E28" s="11"/>
      <c r="F28" s="10"/>
      <c r="G28" s="11"/>
      <c r="H28" s="11"/>
      <c r="I28" s="11"/>
      <c r="J28" s="10"/>
      <c r="K28" s="11"/>
      <c r="L28" s="11"/>
      <c r="M28" s="10"/>
      <c r="N28" s="11"/>
      <c r="O28" s="11"/>
      <c r="P28" s="10"/>
      <c r="Q28" s="3"/>
      <c r="AC28">
        <f t="shared" si="5"/>
        <v>0.18206645425580337</v>
      </c>
      <c r="AD28">
        <f t="shared" si="6"/>
        <v>51.341129780057983</v>
      </c>
      <c r="AE28" s="5"/>
      <c r="AF28" s="3"/>
      <c r="AG28" s="3"/>
      <c r="AH28" s="3"/>
      <c r="AI28" s="3"/>
      <c r="AJ28">
        <f t="shared" si="4"/>
        <v>1.8206645425580334</v>
      </c>
      <c r="AK28">
        <f t="shared" si="7"/>
        <v>865.32634317852614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733</v>
      </c>
      <c r="D29" s="11"/>
      <c r="E29" s="11">
        <f t="shared" si="8"/>
        <v>865.32634317852614</v>
      </c>
      <c r="F29" s="10">
        <f t="shared" si="9"/>
        <v>17510.261099001073</v>
      </c>
      <c r="G29" s="11">
        <f t="shared" si="10"/>
        <v>612.45612093673083</v>
      </c>
      <c r="H29" s="11"/>
      <c r="I29" s="11">
        <f t="shared" si="11"/>
        <v>865.32634317852614</v>
      </c>
      <c r="J29" s="10">
        <f t="shared" si="12"/>
        <v>17510.261099001073</v>
      </c>
      <c r="K29" s="11"/>
      <c r="L29" s="11">
        <f t="shared" si="13"/>
        <v>865.32634317852614</v>
      </c>
      <c r="M29" s="10">
        <f t="shared" si="14"/>
        <v>17510.261099001073</v>
      </c>
      <c r="N29" s="11"/>
      <c r="O29" s="11">
        <f t="shared" si="15"/>
        <v>865.32634317852614</v>
      </c>
      <c r="P29" s="10">
        <f t="shared" si="16"/>
        <v>17510.261099001073</v>
      </c>
      <c r="Q29" s="3"/>
      <c r="AC29">
        <f t="shared" si="5"/>
        <v>0.23668639053254439</v>
      </c>
      <c r="AD29">
        <f t="shared" si="6"/>
        <v>9.3645059725450643</v>
      </c>
      <c r="AE29" s="5"/>
      <c r="AF29" s="3"/>
      <c r="AG29" s="3"/>
      <c r="AH29" s="3"/>
      <c r="AI29" s="3"/>
      <c r="AJ29">
        <f t="shared" si="4"/>
        <v>2.3668639053254434</v>
      </c>
      <c r="AK29">
        <f t="shared" si="7"/>
        <v>865.32634317852614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860.9424760561725</v>
      </c>
      <c r="D30" s="11"/>
      <c r="E30" s="11">
        <f t="shared" si="8"/>
        <v>865.32634317852614</v>
      </c>
      <c r="F30" s="10">
        <f t="shared" si="9"/>
        <v>19.218290946453266</v>
      </c>
      <c r="G30" s="11">
        <f t="shared" si="10"/>
        <v>612.45612093673083</v>
      </c>
      <c r="H30" s="11"/>
      <c r="I30" s="11">
        <f t="shared" si="11"/>
        <v>865.32634317852614</v>
      </c>
      <c r="J30" s="10">
        <f t="shared" si="12"/>
        <v>19.218290946453266</v>
      </c>
      <c r="K30" s="11"/>
      <c r="L30" s="11">
        <f t="shared" si="13"/>
        <v>865.32634317852614</v>
      </c>
      <c r="M30" s="10">
        <f t="shared" si="14"/>
        <v>19.218290946453266</v>
      </c>
      <c r="N30" s="11"/>
      <c r="O30" s="11">
        <f t="shared" si="15"/>
        <v>865.32634317852614</v>
      </c>
      <c r="P30" s="10">
        <f t="shared" si="16"/>
        <v>19.218290946453266</v>
      </c>
      <c r="Q30" s="3"/>
      <c r="AC30">
        <f t="shared" si="5"/>
        <v>0.30769230769230771</v>
      </c>
      <c r="AD30">
        <f t="shared" si="6"/>
        <v>1.6389609528166174</v>
      </c>
      <c r="AE30" s="5"/>
      <c r="AF30" s="3"/>
      <c r="AG30" s="3"/>
      <c r="AH30" s="3"/>
      <c r="AI30" s="3"/>
      <c r="AJ30">
        <f>AJ31/$AN$1</f>
        <v>3.0769230769230766</v>
      </c>
      <c r="AK30">
        <f t="shared" si="7"/>
        <v>865.326343178515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966.94870438921214</v>
      </c>
      <c r="D31" s="11"/>
      <c r="E31" s="11">
        <f t="shared" si="8"/>
        <v>865.32634317852614</v>
      </c>
      <c r="F31" s="10">
        <f t="shared" si="9"/>
        <v>10327.104298035138</v>
      </c>
      <c r="G31" s="11">
        <f t="shared" si="10"/>
        <v>612.45612093673083</v>
      </c>
      <c r="H31" s="11"/>
      <c r="I31" s="11">
        <f t="shared" si="11"/>
        <v>865.32634317852614</v>
      </c>
      <c r="J31" s="10">
        <f t="shared" si="12"/>
        <v>10327.104298035138</v>
      </c>
      <c r="K31" s="11"/>
      <c r="L31" s="11">
        <f t="shared" si="13"/>
        <v>865.32634317852614</v>
      </c>
      <c r="M31" s="10">
        <f t="shared" si="14"/>
        <v>10327.104298035138</v>
      </c>
      <c r="N31" s="11"/>
      <c r="O31" s="11">
        <f t="shared" si="15"/>
        <v>865.32634317852614</v>
      </c>
      <c r="P31" s="10">
        <f t="shared" si="16"/>
        <v>10327.104298035138</v>
      </c>
      <c r="Q31" s="3"/>
      <c r="AC31">
        <f>$AC$2</f>
        <v>0.4</v>
      </c>
      <c r="AD31">
        <f t="shared" si="6"/>
        <v>0.28472827428984598</v>
      </c>
      <c r="AE31" s="5"/>
      <c r="AF31" s="3"/>
      <c r="AG31" s="3"/>
      <c r="AH31" s="3"/>
      <c r="AI31" s="3"/>
      <c r="AJ31">
        <f>$AK$2</f>
        <v>4</v>
      </c>
      <c r="AK31">
        <f t="shared" si="7"/>
        <v>865.32632848213757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842.31976026793586</v>
      </c>
      <c r="D32" s="11"/>
      <c r="E32" s="11">
        <f t="shared" si="8"/>
        <v>865.32634317852614</v>
      </c>
      <c r="F32" s="10">
        <f t="shared" si="9"/>
        <v>529.30285722186477</v>
      </c>
      <c r="G32" s="11">
        <f t="shared" si="10"/>
        <v>612.45612093673083</v>
      </c>
      <c r="H32" s="11"/>
      <c r="I32" s="11">
        <f t="shared" si="11"/>
        <v>865.32634317852614</v>
      </c>
      <c r="J32" s="10">
        <f t="shared" si="12"/>
        <v>529.30285722186477</v>
      </c>
      <c r="K32" s="11"/>
      <c r="L32" s="11">
        <f t="shared" si="13"/>
        <v>865.32634317852614</v>
      </c>
      <c r="M32" s="10">
        <f t="shared" si="14"/>
        <v>529.30285722186477</v>
      </c>
      <c r="N32" s="11"/>
      <c r="O32" s="11">
        <f t="shared" si="15"/>
        <v>865.32634317852614</v>
      </c>
      <c r="P32" s="10">
        <f t="shared" si="16"/>
        <v>529.30285722186477</v>
      </c>
      <c r="Q32" s="3"/>
      <c r="AC32">
        <f>AC31*$AE$1</f>
        <v>0.52</v>
      </c>
      <c r="AD32">
        <f t="shared" si="6"/>
        <v>4.9400379985286846E-2</v>
      </c>
      <c r="AE32" s="5"/>
      <c r="AF32" s="3"/>
      <c r="AG32" s="3"/>
      <c r="AH32" s="3"/>
      <c r="AI32" s="3"/>
      <c r="AJ32">
        <f>AJ31*$AN$1</f>
        <v>5.2</v>
      </c>
      <c r="AK32">
        <f t="shared" si="7"/>
        <v>846.21626837389556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840.88724366884071</v>
      </c>
      <c r="D33" s="11"/>
      <c r="E33" s="11">
        <f t="shared" si="8"/>
        <v>865.32634317852614</v>
      </c>
      <c r="F33" s="10">
        <f t="shared" si="9"/>
        <v>597.26958484430679</v>
      </c>
      <c r="G33" s="11">
        <f t="shared" si="10"/>
        <v>612.45612093673083</v>
      </c>
      <c r="H33" s="11"/>
      <c r="I33" s="11">
        <f t="shared" si="11"/>
        <v>865.32634317852614</v>
      </c>
      <c r="J33" s="10">
        <f t="shared" si="12"/>
        <v>597.26958484430679</v>
      </c>
      <c r="K33" s="11"/>
      <c r="L33" s="11">
        <f t="shared" si="13"/>
        <v>865.32634317852614</v>
      </c>
      <c r="M33" s="10">
        <f t="shared" si="14"/>
        <v>597.26958484430679</v>
      </c>
      <c r="N33" s="11"/>
      <c r="O33" s="11">
        <f t="shared" si="15"/>
        <v>865.32634317852614</v>
      </c>
      <c r="P33" s="10">
        <f t="shared" si="16"/>
        <v>597.26958484430679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773.55896351136971</v>
      </c>
      <c r="D34" s="11"/>
      <c r="E34" s="11">
        <f t="shared" si="8"/>
        <v>865.32634317852614</v>
      </c>
      <c r="F34" s="10">
        <f t="shared" si="9"/>
        <v>8421.2519709760363</v>
      </c>
      <c r="G34" s="11">
        <f t="shared" si="10"/>
        <v>612.45612093673083</v>
      </c>
      <c r="H34" s="11"/>
      <c r="I34" s="11">
        <f t="shared" si="11"/>
        <v>865.32634317852614</v>
      </c>
      <c r="J34" s="10">
        <f t="shared" si="12"/>
        <v>8421.2519709760363</v>
      </c>
      <c r="K34" s="11"/>
      <c r="L34" s="11">
        <f t="shared" si="13"/>
        <v>865.32634317852614</v>
      </c>
      <c r="M34" s="10">
        <f t="shared" si="14"/>
        <v>8421.2519709760363</v>
      </c>
      <c r="N34" s="11"/>
      <c r="O34" s="11">
        <f t="shared" si="15"/>
        <v>865.32634317852614</v>
      </c>
      <c r="P34" s="10">
        <f t="shared" si="16"/>
        <v>8421.2519709760363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848</v>
      </c>
      <c r="D35" s="11"/>
      <c r="E35" s="11">
        <f t="shared" si="8"/>
        <v>865.32634317852614</v>
      </c>
      <c r="F35" s="10">
        <f t="shared" si="9"/>
        <v>300.20216794005944</v>
      </c>
      <c r="G35" s="11">
        <f t="shared" si="10"/>
        <v>612.45612093673083</v>
      </c>
      <c r="H35" s="11"/>
      <c r="I35" s="11">
        <f t="shared" si="11"/>
        <v>865.32634317852614</v>
      </c>
      <c r="J35" s="10">
        <f t="shared" si="12"/>
        <v>300.20216794005944</v>
      </c>
      <c r="K35" s="11"/>
      <c r="L35" s="11">
        <f t="shared" si="13"/>
        <v>865.32634317852614</v>
      </c>
      <c r="M35" s="10">
        <f t="shared" si="14"/>
        <v>300.20216794005944</v>
      </c>
      <c r="N35" s="11"/>
      <c r="O35" s="11">
        <f t="shared" si="15"/>
        <v>865.32634317852614</v>
      </c>
      <c r="P35" s="10">
        <f t="shared" si="16"/>
        <v>300.20216794005944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872</v>
      </c>
      <c r="D36" s="11"/>
      <c r="E36" s="11">
        <f t="shared" si="8"/>
        <v>865.32634317852614</v>
      </c>
      <c r="F36" s="10">
        <f t="shared" si="9"/>
        <v>44.537695370804521</v>
      </c>
      <c r="G36" s="11">
        <f t="shared" si="10"/>
        <v>612.45612093673083</v>
      </c>
      <c r="H36" s="11"/>
      <c r="I36" s="11">
        <f t="shared" si="11"/>
        <v>865.32634317852614</v>
      </c>
      <c r="J36" s="10">
        <f t="shared" si="12"/>
        <v>44.537695370804521</v>
      </c>
      <c r="K36" s="11"/>
      <c r="L36" s="11">
        <f t="shared" si="13"/>
        <v>865.32634317852614</v>
      </c>
      <c r="M36" s="10">
        <f t="shared" si="14"/>
        <v>44.537695370804521</v>
      </c>
      <c r="N36" s="11"/>
      <c r="O36" s="11">
        <f t="shared" si="15"/>
        <v>865.32634317852614</v>
      </c>
      <c r="P36" s="10">
        <f t="shared" si="16"/>
        <v>44.537695370804521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888</v>
      </c>
      <c r="D37" s="11"/>
      <c r="E37" s="11">
        <f t="shared" si="8"/>
        <v>865.32634317852614</v>
      </c>
      <c r="F37" s="10">
        <f t="shared" si="9"/>
        <v>514.09471365796787</v>
      </c>
      <c r="G37" s="11">
        <f t="shared" si="10"/>
        <v>612.45612093673083</v>
      </c>
      <c r="H37" s="11"/>
      <c r="I37" s="11">
        <f t="shared" si="11"/>
        <v>865.32634317852614</v>
      </c>
      <c r="J37" s="10">
        <f t="shared" si="12"/>
        <v>514.09471365796787</v>
      </c>
      <c r="K37" s="11"/>
      <c r="L37" s="11">
        <f t="shared" si="13"/>
        <v>865.32634317852614</v>
      </c>
      <c r="M37" s="10">
        <f t="shared" si="14"/>
        <v>514.09471365796787</v>
      </c>
      <c r="N37" s="11"/>
      <c r="O37" s="11">
        <f t="shared" si="15"/>
        <v>865.32634317852614</v>
      </c>
      <c r="P37" s="10">
        <f t="shared" si="16"/>
        <v>514.09471365796787</v>
      </c>
      <c r="Q37" s="3"/>
      <c r="AC37">
        <v>0</v>
      </c>
      <c r="AD37">
        <f t="shared" ref="AD37:AD49" si="17">$L$2/(1+(AC37/$L$5)^$L$3)</f>
        <v>865.32634317852614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749</v>
      </c>
      <c r="D38" s="11"/>
      <c r="E38" s="11">
        <f t="shared" si="8"/>
        <v>865.32634317852614</v>
      </c>
      <c r="F38" s="10">
        <f t="shared" si="9"/>
        <v>13531.818117288236</v>
      </c>
      <c r="G38" s="11">
        <f t="shared" si="10"/>
        <v>612.45612093673083</v>
      </c>
      <c r="H38" s="11"/>
      <c r="I38" s="11">
        <f t="shared" si="11"/>
        <v>865.32634317852614</v>
      </c>
      <c r="J38" s="10">
        <f t="shared" si="12"/>
        <v>13531.818117288236</v>
      </c>
      <c r="K38" s="11"/>
      <c r="L38" s="11">
        <f t="shared" si="13"/>
        <v>865.32634317852614</v>
      </c>
      <c r="M38" s="10">
        <f t="shared" si="14"/>
        <v>13531.818117288236</v>
      </c>
      <c r="N38" s="11"/>
      <c r="O38" s="11">
        <f t="shared" si="15"/>
        <v>865.32634317852614</v>
      </c>
      <c r="P38" s="10">
        <f t="shared" si="16"/>
        <v>13531.818117288236</v>
      </c>
      <c r="Q38" s="3"/>
      <c r="AC38">
        <f t="shared" ref="AC38:AC46" si="18">AC39/$AE$1</f>
        <v>2.9015260114562277E-2</v>
      </c>
      <c r="AD38">
        <f t="shared" si="17"/>
        <v>865.26154400912446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865.32634317852614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909</v>
      </c>
      <c r="D39" s="11"/>
      <c r="E39" s="11">
        <f t="shared" si="8"/>
        <v>865.32634317852614</v>
      </c>
      <c r="F39" s="10">
        <f t="shared" si="9"/>
        <v>1907.3883001598699</v>
      </c>
      <c r="G39" s="11">
        <f t="shared" si="10"/>
        <v>612.45612093673083</v>
      </c>
      <c r="H39" s="11"/>
      <c r="I39" s="11">
        <f t="shared" si="11"/>
        <v>865.32634317852614</v>
      </c>
      <c r="J39" s="10">
        <f t="shared" si="12"/>
        <v>1907.3883001598699</v>
      </c>
      <c r="K39" s="11"/>
      <c r="L39" s="11">
        <f t="shared" si="13"/>
        <v>865.32634317852614</v>
      </c>
      <c r="M39" s="10">
        <f t="shared" si="14"/>
        <v>1907.3883001598699</v>
      </c>
      <c r="N39" s="11"/>
      <c r="O39" s="11">
        <f t="shared" si="15"/>
        <v>865.32634317852614</v>
      </c>
      <c r="P39" s="10">
        <f t="shared" si="16"/>
        <v>1907.3883001598699</v>
      </c>
      <c r="Q39" s="3"/>
      <c r="AC39">
        <f t="shared" si="18"/>
        <v>3.7719838148930963E-2</v>
      </c>
      <c r="AD39">
        <f t="shared" si="17"/>
        <v>864.95289277832853</v>
      </c>
      <c r="AE39" s="5"/>
      <c r="AF39" s="3"/>
      <c r="AG39" s="3"/>
      <c r="AH39" s="3"/>
      <c r="AI39" s="3"/>
      <c r="AJ39">
        <f t="shared" ref="AJ39:AJ47" si="20">AJ40/$AN$1</f>
        <v>0.2901526011456228</v>
      </c>
      <c r="AK39">
        <f t="shared" si="19"/>
        <v>865.32634317852614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767.8288971149891</v>
      </c>
      <c r="D40" s="11"/>
      <c r="E40" s="11">
        <f t="shared" si="8"/>
        <v>865.32634317852614</v>
      </c>
      <c r="F40" s="10">
        <f t="shared" si="9"/>
        <v>9505.7519889123141</v>
      </c>
      <c r="G40" s="11">
        <f t="shared" si="10"/>
        <v>612.45612093673083</v>
      </c>
      <c r="H40" s="11"/>
      <c r="I40" s="11">
        <f t="shared" si="11"/>
        <v>865.32634317852614</v>
      </c>
      <c r="J40" s="10">
        <f t="shared" si="12"/>
        <v>9505.7519889123141</v>
      </c>
      <c r="K40" s="11"/>
      <c r="L40" s="11">
        <f t="shared" si="13"/>
        <v>865.32634317852614</v>
      </c>
      <c r="M40" s="10">
        <f t="shared" si="14"/>
        <v>9505.7519889123141</v>
      </c>
      <c r="N40" s="11"/>
      <c r="O40" s="11">
        <f t="shared" si="15"/>
        <v>865.32634317852614</v>
      </c>
      <c r="P40" s="10">
        <f t="shared" si="16"/>
        <v>9505.7519889123141</v>
      </c>
      <c r="Q40" s="3" t="s">
        <v>33</v>
      </c>
      <c r="AC40">
        <f t="shared" si="18"/>
        <v>4.9035789593610254E-2</v>
      </c>
      <c r="AD40">
        <f t="shared" si="17"/>
        <v>863.17772554683097</v>
      </c>
      <c r="AE40" s="5"/>
      <c r="AF40" s="3"/>
      <c r="AG40" s="3"/>
      <c r="AH40" s="3"/>
      <c r="AI40" s="3"/>
      <c r="AJ40">
        <f t="shared" si="20"/>
        <v>0.37719838148930962</v>
      </c>
      <c r="AK40">
        <f t="shared" si="19"/>
        <v>865.32634317852614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806.50684529055764</v>
      </c>
      <c r="D41" s="11"/>
      <c r="E41" s="11">
        <f t="shared" si="8"/>
        <v>865.32634317852614</v>
      </c>
      <c r="F41" s="10">
        <f t="shared" si="9"/>
        <v>3459.7333317927319</v>
      </c>
      <c r="G41" s="11">
        <f t="shared" si="10"/>
        <v>612.45612093673083</v>
      </c>
      <c r="H41" s="11"/>
      <c r="I41" s="11">
        <f t="shared" si="11"/>
        <v>865.32634317852614</v>
      </c>
      <c r="J41" s="10">
        <f t="shared" si="12"/>
        <v>3459.7333317927319</v>
      </c>
      <c r="K41" s="11"/>
      <c r="L41" s="11">
        <f t="shared" si="13"/>
        <v>865.32634317852614</v>
      </c>
      <c r="M41" s="10">
        <f t="shared" si="14"/>
        <v>3459.7333317927319</v>
      </c>
      <c r="N41" s="11"/>
      <c r="O41" s="11">
        <f t="shared" si="15"/>
        <v>865.32634317852614</v>
      </c>
      <c r="P41" s="10">
        <f t="shared" si="16"/>
        <v>3459.7333317927319</v>
      </c>
      <c r="Q41" s="3"/>
      <c r="AC41">
        <f t="shared" si="18"/>
        <v>6.3746526471693335E-2</v>
      </c>
      <c r="AD41">
        <f t="shared" si="17"/>
        <v>853.08387232014013</v>
      </c>
      <c r="AE41" s="5"/>
      <c r="AF41" s="3"/>
      <c r="AG41" s="3"/>
      <c r="AH41" s="3"/>
      <c r="AI41" s="3"/>
      <c r="AJ41">
        <f t="shared" si="20"/>
        <v>0.49035789593610252</v>
      </c>
      <c r="AK41">
        <f t="shared" si="19"/>
        <v>865.32634317852614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774.99148011046475</v>
      </c>
      <c r="D42" s="11"/>
      <c r="E42" s="11">
        <f t="shared" si="8"/>
        <v>865.32634317852614</v>
      </c>
      <c r="F42" s="10">
        <f t="shared" si="9"/>
        <v>8160.3874855254026</v>
      </c>
      <c r="G42" s="11">
        <f t="shared" si="10"/>
        <v>612.45612093673083</v>
      </c>
      <c r="H42" s="11"/>
      <c r="I42" s="11">
        <f t="shared" si="11"/>
        <v>865.32634317852614</v>
      </c>
      <c r="J42" s="10">
        <f t="shared" si="12"/>
        <v>8160.3874855254026</v>
      </c>
      <c r="K42" s="11"/>
      <c r="L42" s="11">
        <f t="shared" si="13"/>
        <v>865.32634317852614</v>
      </c>
      <c r="M42" s="10">
        <f t="shared" si="14"/>
        <v>8160.3874855254026</v>
      </c>
      <c r="N42" s="11"/>
      <c r="O42" s="11">
        <f t="shared" si="15"/>
        <v>865.32634317852614</v>
      </c>
      <c r="P42" s="10">
        <f t="shared" si="16"/>
        <v>8160.3874855254026</v>
      </c>
      <c r="Q42" s="3"/>
      <c r="AC42">
        <f t="shared" si="18"/>
        <v>8.2870484413201342E-2</v>
      </c>
      <c r="AD42">
        <f t="shared" si="17"/>
        <v>799.20326911063046</v>
      </c>
      <c r="AE42" s="5"/>
      <c r="AF42" s="3"/>
      <c r="AG42" s="3"/>
      <c r="AH42" s="3"/>
      <c r="AI42" s="3"/>
      <c r="AJ42">
        <f t="shared" si="20"/>
        <v>0.63746526471693332</v>
      </c>
      <c r="AK42">
        <f t="shared" si="19"/>
        <v>865.32634317852614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795.04671249779665</v>
      </c>
      <c r="D43" s="11"/>
      <c r="E43" s="11">
        <f t="shared" si="8"/>
        <v>865.32634317852614</v>
      </c>
      <c r="F43" s="10">
        <f t="shared" si="9"/>
        <v>4939.2264886197345</v>
      </c>
      <c r="G43" s="11">
        <f t="shared" si="10"/>
        <v>612.45612093673083</v>
      </c>
      <c r="H43" s="11"/>
      <c r="I43" s="11">
        <f t="shared" si="11"/>
        <v>865.32634317852614</v>
      </c>
      <c r="J43" s="10">
        <f t="shared" si="12"/>
        <v>4939.2264886197345</v>
      </c>
      <c r="K43" s="11"/>
      <c r="L43" s="11">
        <f t="shared" si="13"/>
        <v>865.32634317852614</v>
      </c>
      <c r="M43" s="10">
        <f t="shared" si="14"/>
        <v>4939.2264886197345</v>
      </c>
      <c r="N43" s="11"/>
      <c r="O43" s="11">
        <f t="shared" si="15"/>
        <v>865.32634317852614</v>
      </c>
      <c r="P43" s="10">
        <f t="shared" si="16"/>
        <v>4939.2264886197345</v>
      </c>
      <c r="Q43" s="3"/>
      <c r="AC43">
        <f t="shared" si="18"/>
        <v>0.10773162973716174</v>
      </c>
      <c r="AD43">
        <f t="shared" si="17"/>
        <v>585.8693424952171</v>
      </c>
      <c r="AE43" s="5"/>
      <c r="AF43" s="3"/>
      <c r="AG43" s="3"/>
      <c r="AH43" s="3"/>
      <c r="AI43" s="3"/>
      <c r="AJ43">
        <f t="shared" si="20"/>
        <v>0.82870484413201329</v>
      </c>
      <c r="AK43">
        <f t="shared" si="19"/>
        <v>865.32634317852614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697.6355837593278</v>
      </c>
      <c r="D44" s="11"/>
      <c r="E44" s="11">
        <f t="shared" ref="E44" si="21">CA(A44,B44,$E$2,$E$3,$E$4,$E$5,$E$6)</f>
        <v>865.32634317852614</v>
      </c>
      <c r="F44" s="10">
        <f t="shared" ref="F44" si="22">($C44-E44)^2</f>
        <v>28120.190794587459</v>
      </c>
      <c r="G44" s="11">
        <f t="shared" si="10"/>
        <v>612.45612093673083</v>
      </c>
      <c r="H44" s="11"/>
      <c r="I44" s="11">
        <f t="shared" ref="I44" si="23">CA_SA(A44,B44,$I$2,$I$3,$I$4,$I$5,$I$6,$I$7)</f>
        <v>865.32634317852614</v>
      </c>
      <c r="J44" s="10">
        <f t="shared" ref="J44" si="24">($C44-I44)^2</f>
        <v>28120.190794587459</v>
      </c>
      <c r="K44" s="11"/>
      <c r="L44" s="11">
        <f t="shared" ref="L44" si="25">CA_DR(A44,B44,$L$2,$L$3,$L$4,$L$5,$L$6,$L$7,$L$8)</f>
        <v>865.32634317852614</v>
      </c>
      <c r="M44" s="10">
        <f t="shared" ref="M44" si="26">($C44-L44)^2</f>
        <v>28120.190794587459</v>
      </c>
      <c r="N44" s="11"/>
      <c r="O44" s="11">
        <f t="shared" ref="O44" si="27">CA_DL(A44,B44,$O$2,$O$3,$O$4,$O$5,$O$6,$O$7,$O$8)</f>
        <v>865.32634317852614</v>
      </c>
      <c r="P44" s="10">
        <f t="shared" ref="P44" si="28">($C44-O44)^2</f>
        <v>28120.190794587459</v>
      </c>
      <c r="Q44" s="3"/>
      <c r="AC44">
        <f t="shared" si="18"/>
        <v>0.14005111865831027</v>
      </c>
      <c r="AD44">
        <f t="shared" si="17"/>
        <v>230.75370560715422</v>
      </c>
      <c r="AE44" s="5"/>
      <c r="AF44" s="3"/>
      <c r="AG44" s="3"/>
      <c r="AH44" s="3"/>
      <c r="AI44" s="3"/>
      <c r="AJ44">
        <f t="shared" si="20"/>
        <v>1.0773162973716173</v>
      </c>
      <c r="AK44">
        <f t="shared" si="19"/>
        <v>865.32634317852614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0.18206645425580337</v>
      </c>
      <c r="AD45">
        <f t="shared" si="17"/>
        <v>51.341129780057983</v>
      </c>
      <c r="AE45" s="5"/>
      <c r="AF45" s="3"/>
      <c r="AG45" s="3"/>
      <c r="AH45" s="3"/>
      <c r="AI45" s="3"/>
      <c r="AJ45">
        <f t="shared" si="20"/>
        <v>1.4005111865831026</v>
      </c>
      <c r="AK45">
        <f t="shared" si="19"/>
        <v>865.32634317852614</v>
      </c>
      <c r="AL45" s="3"/>
      <c r="AM45" s="3"/>
      <c r="AN45" s="3"/>
      <c r="AO45" s="3"/>
      <c r="AP45" s="3"/>
      <c r="AQ45" s="3"/>
    </row>
    <row r="46" spans="1:43" x14ac:dyDescent="0.25">
      <c r="A46" s="12">
        <v>2.5000000000000001E-2</v>
      </c>
      <c r="B46" s="12">
        <v>0</v>
      </c>
      <c r="C46" s="12">
        <v>719</v>
      </c>
      <c r="D46" s="13"/>
      <c r="E46" s="13">
        <f>CA(A46,B46,$E$2,$E$3,$E$4,$E$5,$E$6)</f>
        <v>865.30237318923537</v>
      </c>
      <c r="F46" s="13">
        <f>($C46-E46)^2</f>
        <v>21404.384400802297</v>
      </c>
      <c r="G46" s="11">
        <f>$G$25</f>
        <v>612.45612093673083</v>
      </c>
      <c r="H46" s="13"/>
      <c r="I46" s="13">
        <f>CA_SA(A46,B46,$I$2,$I$3,$I$4,$I$5,$I$6,$I$7)</f>
        <v>865.30237318923537</v>
      </c>
      <c r="J46" s="13">
        <f>($C46-I46)^2</f>
        <v>21404.384400802297</v>
      </c>
      <c r="K46" s="13"/>
      <c r="L46" s="13">
        <f>CA_DR(A46,B46,$L$2,$L$3,$L$4,$L$5,$L$6,$L$7,$L$8)</f>
        <v>865.30237318923537</v>
      </c>
      <c r="M46" s="13">
        <f>($C46-L46)^2</f>
        <v>21404.384400802297</v>
      </c>
      <c r="N46" s="13"/>
      <c r="O46" s="13">
        <f>CA_DL(A46,B46,$O$2,$O$3,$O$4,$O$5,$O$6,$O$7,$O$8)</f>
        <v>865.30237318923537</v>
      </c>
      <c r="P46" s="13">
        <f>($C46-O46)^2</f>
        <v>21404.384400802297</v>
      </c>
      <c r="Q46" s="3"/>
      <c r="AC46">
        <f t="shared" si="18"/>
        <v>0.23668639053254439</v>
      </c>
      <c r="AD46">
        <f t="shared" si="17"/>
        <v>9.3645059725450643</v>
      </c>
      <c r="AE46" s="5"/>
      <c r="AF46" s="3"/>
      <c r="AG46" s="3"/>
      <c r="AH46" s="3"/>
      <c r="AI46" s="3"/>
      <c r="AJ46">
        <f t="shared" si="20"/>
        <v>1.8206645425580334</v>
      </c>
      <c r="AK46">
        <f t="shared" si="19"/>
        <v>865.32634317852614</v>
      </c>
      <c r="AL46" s="3"/>
      <c r="AM46" s="3"/>
      <c r="AN46" s="3"/>
      <c r="AO46" s="3"/>
      <c r="AP46" s="3"/>
      <c r="AQ46" s="3"/>
    </row>
    <row r="47" spans="1:43" x14ac:dyDescent="0.25">
      <c r="A47" s="12">
        <v>2.5000000000000001E-2</v>
      </c>
      <c r="B47" s="12">
        <v>0</v>
      </c>
      <c r="C47" s="12">
        <v>806</v>
      </c>
      <c r="D47" s="13"/>
      <c r="E47" s="13">
        <f t="shared" ref="E47:E70" si="29">CA(A47,B47,$E$2,$E$3,$E$4,$E$5,$E$6)</f>
        <v>865.30237318923537</v>
      </c>
      <c r="F47" s="13">
        <f t="shared" ref="F47:F70" si="30">($C47-E47)^2</f>
        <v>3516.7714658753416</v>
      </c>
      <c r="G47" s="11">
        <f t="shared" ref="G47:G70" si="31">$G$25</f>
        <v>612.45612093673083</v>
      </c>
      <c r="H47" s="13"/>
      <c r="I47" s="13">
        <f t="shared" ref="I47:I70" si="32">CA_SA(A47,B47,$I$2,$I$3,$I$4,$I$5,$I$6,$I$7)</f>
        <v>865.30237318923537</v>
      </c>
      <c r="J47" s="13">
        <f t="shared" ref="J47:J70" si="33">($C47-I47)^2</f>
        <v>3516.7714658753416</v>
      </c>
      <c r="K47" s="13"/>
      <c r="L47" s="13">
        <f t="shared" ref="L47:L70" si="34">CA_DR(A47,B47,$L$2,$L$3,$L$4,$L$5,$L$6,$L$7,$L$8)</f>
        <v>865.30237318923537</v>
      </c>
      <c r="M47" s="13">
        <f t="shared" ref="M47:M70" si="35">($C47-L47)^2</f>
        <v>3516.7714658753416</v>
      </c>
      <c r="N47" s="13"/>
      <c r="O47" s="13">
        <f t="shared" ref="O47:O70" si="36">CA_DL(A47,B47,$O$2,$O$3,$O$4,$O$5,$O$6,$O$7,$O$8)</f>
        <v>865.30237318923537</v>
      </c>
      <c r="P47" s="13">
        <f t="shared" ref="P47:P70" si="37">($C47-O47)^2</f>
        <v>3516.7714658753416</v>
      </c>
      <c r="Q47" s="3"/>
      <c r="AC47">
        <f>AC48/$AE$1</f>
        <v>0.30769230769230771</v>
      </c>
      <c r="AD47">
        <f t="shared" si="17"/>
        <v>1.6389609528166174</v>
      </c>
      <c r="AE47" s="5"/>
      <c r="AF47" s="3"/>
      <c r="AG47" s="3"/>
      <c r="AH47" s="3"/>
      <c r="AI47" s="3"/>
      <c r="AJ47">
        <f t="shared" si="20"/>
        <v>2.3668639053254434</v>
      </c>
      <c r="AK47">
        <f t="shared" si="19"/>
        <v>865.32634317852614</v>
      </c>
      <c r="AL47" s="3"/>
      <c r="AM47" s="3"/>
      <c r="AN47" s="3"/>
      <c r="AO47" s="3"/>
      <c r="AP47" s="3"/>
      <c r="AQ47" s="3"/>
    </row>
    <row r="48" spans="1:43" x14ac:dyDescent="0.25">
      <c r="A48" s="12">
        <v>2.5000000000000001E-2</v>
      </c>
      <c r="B48" s="12">
        <v>0</v>
      </c>
      <c r="C48" s="12">
        <v>776</v>
      </c>
      <c r="D48" s="13"/>
      <c r="E48" s="13">
        <f t="shared" si="29"/>
        <v>865.30237318923537</v>
      </c>
      <c r="F48" s="13">
        <f t="shared" si="30"/>
        <v>7974.9138572294642</v>
      </c>
      <c r="G48" s="11">
        <f t="shared" si="31"/>
        <v>612.45612093673083</v>
      </c>
      <c r="H48" s="13"/>
      <c r="I48" s="13">
        <f t="shared" si="32"/>
        <v>865.30237318923537</v>
      </c>
      <c r="J48" s="13">
        <f t="shared" si="33"/>
        <v>7974.9138572294642</v>
      </c>
      <c r="K48" s="13"/>
      <c r="L48" s="13">
        <f t="shared" si="34"/>
        <v>865.30237318923537</v>
      </c>
      <c r="M48" s="13">
        <f t="shared" si="35"/>
        <v>7974.9138572294642</v>
      </c>
      <c r="N48" s="13"/>
      <c r="O48" s="13">
        <f t="shared" si="36"/>
        <v>865.30237318923537</v>
      </c>
      <c r="P48" s="13">
        <f t="shared" si="37"/>
        <v>7974.9138572294642</v>
      </c>
      <c r="Q48" s="3"/>
      <c r="AC48">
        <f>$AC$2</f>
        <v>0.4</v>
      </c>
      <c r="AD48">
        <f t="shared" si="17"/>
        <v>0.28472827428984598</v>
      </c>
      <c r="AE48" s="5"/>
      <c r="AF48" s="3"/>
      <c r="AG48" s="3"/>
      <c r="AH48" s="3"/>
      <c r="AI48" s="3"/>
      <c r="AJ48">
        <f>AJ49/$AN$1</f>
        <v>3.0769230769230766</v>
      </c>
      <c r="AK48">
        <f t="shared" si="19"/>
        <v>865.326343178515</v>
      </c>
      <c r="AL48" s="3"/>
      <c r="AM48" s="3"/>
      <c r="AN48" s="3"/>
      <c r="AO48" s="3"/>
      <c r="AP48" s="3"/>
      <c r="AQ48" s="3"/>
    </row>
    <row r="49" spans="1:43" x14ac:dyDescent="0.25">
      <c r="A49" s="12">
        <v>2.5000000000000001E-2</v>
      </c>
      <c r="B49" s="12">
        <v>0</v>
      </c>
      <c r="C49" s="12">
        <v>771</v>
      </c>
      <c r="D49" s="13"/>
      <c r="E49" s="13">
        <f t="shared" si="29"/>
        <v>865.30237318923537</v>
      </c>
      <c r="F49" s="13">
        <f t="shared" si="30"/>
        <v>8892.9375891218169</v>
      </c>
      <c r="G49" s="11">
        <f t="shared" si="31"/>
        <v>612.45612093673083</v>
      </c>
      <c r="H49" s="13"/>
      <c r="I49" s="13">
        <f t="shared" si="32"/>
        <v>865.30237318923537</v>
      </c>
      <c r="J49" s="13">
        <f t="shared" si="33"/>
        <v>8892.9375891218169</v>
      </c>
      <c r="K49" s="13"/>
      <c r="L49" s="13">
        <f t="shared" si="34"/>
        <v>865.30237318923537</v>
      </c>
      <c r="M49" s="13">
        <f t="shared" si="35"/>
        <v>8892.9375891218169</v>
      </c>
      <c r="N49" s="13"/>
      <c r="O49" s="13">
        <f t="shared" si="36"/>
        <v>865.30237318923537</v>
      </c>
      <c r="P49" s="13">
        <f t="shared" si="37"/>
        <v>8892.9375891218169</v>
      </c>
      <c r="Q49" s="3"/>
      <c r="AC49" s="5">
        <f>AC48*$AE$1</f>
        <v>0.52</v>
      </c>
      <c r="AD49" s="5">
        <f t="shared" si="17"/>
        <v>4.9400379985286846E-2</v>
      </c>
      <c r="AE49" s="5"/>
      <c r="AF49" s="3"/>
      <c r="AG49" s="3"/>
      <c r="AH49" s="3"/>
      <c r="AI49" s="3"/>
      <c r="AJ49">
        <f>$AK$2</f>
        <v>4</v>
      </c>
      <c r="AK49">
        <f t="shared" si="19"/>
        <v>865.32632848213757</v>
      </c>
      <c r="AL49" s="3"/>
      <c r="AM49" s="3"/>
      <c r="AN49" s="3"/>
      <c r="AO49" s="3"/>
      <c r="AP49" s="3"/>
      <c r="AQ49" s="3"/>
    </row>
    <row r="50" spans="1:43" x14ac:dyDescent="0.25">
      <c r="A50" s="12">
        <v>2.5000000000000001E-2</v>
      </c>
      <c r="B50" s="12">
        <v>0</v>
      </c>
      <c r="C50" s="12">
        <v>655</v>
      </c>
      <c r="D50" s="13"/>
      <c r="E50" s="13">
        <f t="shared" si="29"/>
        <v>865.30237318923537</v>
      </c>
      <c r="F50" s="13">
        <f t="shared" si="30"/>
        <v>44227.08816902442</v>
      </c>
      <c r="G50" s="11">
        <f t="shared" si="31"/>
        <v>612.45612093673083</v>
      </c>
      <c r="H50" s="13"/>
      <c r="I50" s="13">
        <f t="shared" si="32"/>
        <v>865.30237318923537</v>
      </c>
      <c r="J50" s="13">
        <f t="shared" si="33"/>
        <v>44227.08816902442</v>
      </c>
      <c r="K50" s="13"/>
      <c r="L50" s="13">
        <f t="shared" si="34"/>
        <v>865.30237318923537</v>
      </c>
      <c r="M50" s="13">
        <f t="shared" si="35"/>
        <v>44227.08816902442</v>
      </c>
      <c r="N50" s="13"/>
      <c r="O50" s="13">
        <f t="shared" si="36"/>
        <v>865.30237318923537</v>
      </c>
      <c r="P50" s="13">
        <f t="shared" si="37"/>
        <v>44227.08816902442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5.2</v>
      </c>
      <c r="AK50" s="3">
        <f t="shared" si="19"/>
        <v>846.21626837389556</v>
      </c>
      <c r="AL50" s="3"/>
      <c r="AM50" s="3"/>
      <c r="AN50" s="3"/>
      <c r="AO50" s="3"/>
      <c r="AP50" s="3"/>
      <c r="AQ50" s="3"/>
    </row>
    <row r="51" spans="1:43" x14ac:dyDescent="0.25">
      <c r="A51" s="12">
        <v>0.05</v>
      </c>
      <c r="B51" s="12">
        <v>0</v>
      </c>
      <c r="C51" s="13">
        <v>645</v>
      </c>
      <c r="D51" s="13"/>
      <c r="E51" s="13">
        <f t="shared" si="29"/>
        <v>862.88022701548232</v>
      </c>
      <c r="F51" s="13">
        <f t="shared" si="30"/>
        <v>47471.793324318111</v>
      </c>
      <c r="G51" s="11">
        <f t="shared" si="31"/>
        <v>612.45612093673083</v>
      </c>
      <c r="H51" s="13"/>
      <c r="I51" s="13">
        <f t="shared" si="32"/>
        <v>862.88022701548232</v>
      </c>
      <c r="J51" s="13">
        <f t="shared" si="33"/>
        <v>47471.793324318111</v>
      </c>
      <c r="K51" s="13"/>
      <c r="L51" s="13">
        <f t="shared" si="34"/>
        <v>862.88022701548232</v>
      </c>
      <c r="M51" s="13">
        <f t="shared" si="35"/>
        <v>47471.793324318111</v>
      </c>
      <c r="N51" s="13"/>
      <c r="O51" s="13">
        <f t="shared" si="36"/>
        <v>862.88022701548232</v>
      </c>
      <c r="P51" s="13">
        <f t="shared" si="37"/>
        <v>47471.793324318111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0.05</v>
      </c>
      <c r="B52" s="12">
        <v>0</v>
      </c>
      <c r="C52" s="13">
        <v>771</v>
      </c>
      <c r="D52" s="13"/>
      <c r="E52" s="13">
        <f t="shared" si="29"/>
        <v>862.88022701548232</v>
      </c>
      <c r="F52" s="13">
        <f t="shared" si="30"/>
        <v>8441.9761164165666</v>
      </c>
      <c r="G52" s="11">
        <f t="shared" si="31"/>
        <v>612.45612093673083</v>
      </c>
      <c r="H52" s="13"/>
      <c r="I52" s="13">
        <f t="shared" si="32"/>
        <v>862.88022701548232</v>
      </c>
      <c r="J52" s="13">
        <f t="shared" si="33"/>
        <v>8441.9761164165666</v>
      </c>
      <c r="K52" s="13"/>
      <c r="L52" s="13">
        <f t="shared" si="34"/>
        <v>862.88022701548232</v>
      </c>
      <c r="M52" s="13">
        <f t="shared" si="35"/>
        <v>8441.9761164165666</v>
      </c>
      <c r="N52" s="13"/>
      <c r="O52" s="13">
        <f t="shared" si="36"/>
        <v>862.88022701548232</v>
      </c>
      <c r="P52" s="13">
        <f t="shared" si="37"/>
        <v>8441.9761164165666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0.05</v>
      </c>
      <c r="B53" s="12">
        <v>0</v>
      </c>
      <c r="C53" s="13">
        <v>729</v>
      </c>
      <c r="D53" s="13"/>
      <c r="E53" s="13">
        <f t="shared" si="29"/>
        <v>862.88022701548232</v>
      </c>
      <c r="F53" s="13">
        <f t="shared" si="30"/>
        <v>17923.91518571708</v>
      </c>
      <c r="G53" s="11">
        <f t="shared" si="31"/>
        <v>612.45612093673083</v>
      </c>
      <c r="H53" s="13"/>
      <c r="I53" s="13">
        <f t="shared" si="32"/>
        <v>862.88022701548232</v>
      </c>
      <c r="J53" s="13">
        <f t="shared" si="33"/>
        <v>17923.91518571708</v>
      </c>
      <c r="K53" s="13"/>
      <c r="L53" s="13">
        <f t="shared" si="34"/>
        <v>862.88022701548232</v>
      </c>
      <c r="M53" s="13">
        <f t="shared" si="35"/>
        <v>17923.91518571708</v>
      </c>
      <c r="N53" s="13"/>
      <c r="O53" s="13">
        <f t="shared" si="36"/>
        <v>862.88022701548232</v>
      </c>
      <c r="P53" s="13">
        <f t="shared" si="37"/>
        <v>17923.91518571708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0.05</v>
      </c>
      <c r="B54" s="12">
        <v>0</v>
      </c>
      <c r="C54" s="13">
        <v>787</v>
      </c>
      <c r="D54" s="13"/>
      <c r="E54" s="13">
        <f t="shared" si="29"/>
        <v>862.88022701548232</v>
      </c>
      <c r="F54" s="13">
        <f t="shared" si="30"/>
        <v>5757.8088519211324</v>
      </c>
      <c r="G54" s="11">
        <f t="shared" si="31"/>
        <v>612.45612093673083</v>
      </c>
      <c r="H54" s="13"/>
      <c r="I54" s="13">
        <f t="shared" si="32"/>
        <v>862.88022701548232</v>
      </c>
      <c r="J54" s="13">
        <f t="shared" si="33"/>
        <v>5757.8088519211324</v>
      </c>
      <c r="K54" s="13"/>
      <c r="L54" s="13">
        <f t="shared" si="34"/>
        <v>862.88022701548232</v>
      </c>
      <c r="M54" s="13">
        <f t="shared" si="35"/>
        <v>5757.8088519211324</v>
      </c>
      <c r="N54" s="13"/>
      <c r="O54" s="13">
        <f t="shared" si="36"/>
        <v>862.88022701548232</v>
      </c>
      <c r="P54" s="13">
        <f t="shared" si="37"/>
        <v>5757.8088519211324</v>
      </c>
      <c r="Q54" s="3"/>
      <c r="AC54">
        <v>0</v>
      </c>
      <c r="AD54">
        <f>$O$2/(1+(AC54/$O$5)^$O$3)</f>
        <v>865.32634317852614</v>
      </c>
      <c r="AE54" s="5"/>
      <c r="AF54" s="3"/>
      <c r="AG54" s="3"/>
      <c r="AH54" s="3"/>
      <c r="AI54" s="3"/>
      <c r="AJ54">
        <v>0</v>
      </c>
      <c r="AK54">
        <f t="shared" ref="AK54:AK66" si="38">$O$2/(1+(AJ54/$O$6)^$O$4)</f>
        <v>865.32634317852614</v>
      </c>
      <c r="AL54" s="3"/>
      <c r="AM54" s="3"/>
      <c r="AN54" s="3"/>
      <c r="AO54" s="3"/>
      <c r="AP54" s="3"/>
      <c r="AQ54" s="3"/>
    </row>
    <row r="55" spans="1:43" x14ac:dyDescent="0.25">
      <c r="A55" s="12">
        <v>0.05</v>
      </c>
      <c r="B55" s="12">
        <v>0</v>
      </c>
      <c r="C55" s="13">
        <v>892</v>
      </c>
      <c r="D55" s="13"/>
      <c r="E55" s="13">
        <f t="shared" si="29"/>
        <v>862.88022701548232</v>
      </c>
      <c r="F55" s="13">
        <f t="shared" si="30"/>
        <v>847.96117866984582</v>
      </c>
      <c r="G55" s="11">
        <f t="shared" si="31"/>
        <v>612.45612093673083</v>
      </c>
      <c r="H55" s="13"/>
      <c r="I55" s="13">
        <f t="shared" si="32"/>
        <v>862.88022701548232</v>
      </c>
      <c r="J55" s="13">
        <f t="shared" si="33"/>
        <v>847.96117866984582</v>
      </c>
      <c r="K55" s="13"/>
      <c r="L55" s="13">
        <f t="shared" si="34"/>
        <v>862.88022701548232</v>
      </c>
      <c r="M55" s="13">
        <f t="shared" si="35"/>
        <v>847.96117866984582</v>
      </c>
      <c r="N55" s="13"/>
      <c r="O55" s="13">
        <f t="shared" si="36"/>
        <v>862.88022701548232</v>
      </c>
      <c r="P55" s="13">
        <f t="shared" si="37"/>
        <v>847.96117866984582</v>
      </c>
      <c r="Q55" s="3"/>
      <c r="AC55">
        <f t="shared" ref="AC55:AC63" si="39">AC56/$AE$1</f>
        <v>2.9015260114562277E-2</v>
      </c>
      <c r="AD55">
        <f t="shared" ref="AD55:AD66" si="40">$O$2/(1+(AC55/$O$5)^$O$3)</f>
        <v>865.26154400912446</v>
      </c>
      <c r="AE55" s="5"/>
      <c r="AF55" s="3"/>
      <c r="AG55" s="3"/>
      <c r="AH55" s="3"/>
      <c r="AI55" s="3"/>
      <c r="AJ55">
        <f t="shared" ref="AJ55:AJ63" si="41">AJ56/$AN$1</f>
        <v>0.2901526011456228</v>
      </c>
      <c r="AK55">
        <f t="shared" si="38"/>
        <v>865.32634317852614</v>
      </c>
      <c r="AL55" s="3"/>
      <c r="AM55" s="3"/>
      <c r="AN55" s="3"/>
      <c r="AO55" s="3"/>
      <c r="AP55" s="3"/>
      <c r="AQ55" s="3"/>
    </row>
    <row r="56" spans="1:43" x14ac:dyDescent="0.25">
      <c r="A56" s="12">
        <v>0.1</v>
      </c>
      <c r="B56" s="12">
        <v>0</v>
      </c>
      <c r="C56" s="13">
        <v>736</v>
      </c>
      <c r="D56" s="13"/>
      <c r="E56" s="13">
        <f t="shared" si="29"/>
        <v>670.7417277987206</v>
      </c>
      <c r="F56" s="13">
        <f t="shared" si="30"/>
        <v>4258.6420906962749</v>
      </c>
      <c r="G56" s="11">
        <f t="shared" si="31"/>
        <v>612.45612093673083</v>
      </c>
      <c r="H56" s="13"/>
      <c r="I56" s="13">
        <f t="shared" si="32"/>
        <v>670.7417277987206</v>
      </c>
      <c r="J56" s="13">
        <f t="shared" si="33"/>
        <v>4258.6420906962749</v>
      </c>
      <c r="K56" s="13"/>
      <c r="L56" s="13">
        <f t="shared" si="34"/>
        <v>670.7417277987206</v>
      </c>
      <c r="M56" s="13">
        <f t="shared" si="35"/>
        <v>4258.6420906962749</v>
      </c>
      <c r="N56" s="13"/>
      <c r="O56" s="13">
        <f t="shared" si="36"/>
        <v>670.7417277987206</v>
      </c>
      <c r="P56" s="13">
        <f t="shared" si="37"/>
        <v>4258.6420906962749</v>
      </c>
      <c r="Q56" s="3"/>
      <c r="AC56">
        <f t="shared" si="39"/>
        <v>3.7719838148930963E-2</v>
      </c>
      <c r="AD56">
        <f t="shared" si="40"/>
        <v>864.95289277832853</v>
      </c>
      <c r="AE56" s="5"/>
      <c r="AF56" s="3"/>
      <c r="AG56" s="3"/>
      <c r="AH56" s="3"/>
      <c r="AI56" s="3"/>
      <c r="AJ56">
        <f t="shared" si="41"/>
        <v>0.37719838148930962</v>
      </c>
      <c r="AK56">
        <f t="shared" si="38"/>
        <v>865.32634317852614</v>
      </c>
      <c r="AL56" s="3"/>
      <c r="AM56" s="3"/>
      <c r="AN56" s="3"/>
      <c r="AO56" s="3"/>
      <c r="AP56" s="3"/>
      <c r="AQ56" s="3"/>
    </row>
    <row r="57" spans="1:43" x14ac:dyDescent="0.25">
      <c r="A57" s="12">
        <v>0.1</v>
      </c>
      <c r="B57" s="12">
        <v>0</v>
      </c>
      <c r="C57" s="13">
        <v>697</v>
      </c>
      <c r="D57" s="13"/>
      <c r="E57" s="13">
        <f t="shared" si="29"/>
        <v>670.7417277987206</v>
      </c>
      <c r="F57" s="13">
        <f t="shared" si="30"/>
        <v>689.49685899648227</v>
      </c>
      <c r="G57" s="11">
        <f t="shared" si="31"/>
        <v>612.45612093673083</v>
      </c>
      <c r="H57" s="13"/>
      <c r="I57" s="13">
        <f t="shared" si="32"/>
        <v>670.7417277987206</v>
      </c>
      <c r="J57" s="13">
        <f t="shared" si="33"/>
        <v>689.49685899648227</v>
      </c>
      <c r="K57" s="13"/>
      <c r="L57" s="13">
        <f t="shared" si="34"/>
        <v>670.7417277987206</v>
      </c>
      <c r="M57" s="13">
        <f t="shared" si="35"/>
        <v>689.49685899648227</v>
      </c>
      <c r="N57" s="13"/>
      <c r="O57" s="13">
        <f t="shared" si="36"/>
        <v>670.7417277987206</v>
      </c>
      <c r="P57" s="13">
        <f t="shared" si="37"/>
        <v>689.49685899648227</v>
      </c>
      <c r="Q57" s="3"/>
      <c r="AC57">
        <f t="shared" si="39"/>
        <v>4.9035789593610254E-2</v>
      </c>
      <c r="AD57">
        <f t="shared" si="40"/>
        <v>863.17772554683097</v>
      </c>
      <c r="AE57" s="5"/>
      <c r="AF57" s="3"/>
      <c r="AG57" s="3"/>
      <c r="AH57" s="3"/>
      <c r="AI57" s="3"/>
      <c r="AJ57">
        <f t="shared" si="41"/>
        <v>0.49035789593610252</v>
      </c>
      <c r="AK57">
        <f t="shared" si="38"/>
        <v>865.32634317852614</v>
      </c>
      <c r="AL57" s="3"/>
      <c r="AM57" s="3"/>
      <c r="AN57" s="3"/>
      <c r="AO57" s="3"/>
      <c r="AP57" s="3"/>
      <c r="AQ57" s="3"/>
    </row>
    <row r="58" spans="1:43" x14ac:dyDescent="0.25">
      <c r="A58" s="12">
        <v>0.1</v>
      </c>
      <c r="B58" s="12">
        <v>0</v>
      </c>
      <c r="C58" s="13">
        <v>718</v>
      </c>
      <c r="D58" s="13"/>
      <c r="E58" s="13">
        <f t="shared" si="29"/>
        <v>670.7417277987206</v>
      </c>
      <c r="F58" s="13">
        <f t="shared" si="30"/>
        <v>2233.344291450217</v>
      </c>
      <c r="G58" s="11">
        <f t="shared" si="31"/>
        <v>612.45612093673083</v>
      </c>
      <c r="H58" s="13"/>
      <c r="I58" s="13">
        <f t="shared" si="32"/>
        <v>670.7417277987206</v>
      </c>
      <c r="J58" s="13">
        <f t="shared" si="33"/>
        <v>2233.344291450217</v>
      </c>
      <c r="K58" s="13"/>
      <c r="L58" s="13">
        <f t="shared" si="34"/>
        <v>670.7417277987206</v>
      </c>
      <c r="M58" s="13">
        <f t="shared" si="35"/>
        <v>2233.344291450217</v>
      </c>
      <c r="N58" s="13"/>
      <c r="O58" s="13">
        <f t="shared" si="36"/>
        <v>670.7417277987206</v>
      </c>
      <c r="P58" s="13">
        <f t="shared" si="37"/>
        <v>2233.344291450217</v>
      </c>
      <c r="Q58" s="3"/>
      <c r="AC58">
        <f t="shared" si="39"/>
        <v>6.3746526471693335E-2</v>
      </c>
      <c r="AD58">
        <f t="shared" si="40"/>
        <v>853.08387232014013</v>
      </c>
      <c r="AE58" s="5"/>
      <c r="AF58" s="3"/>
      <c r="AG58" s="3"/>
      <c r="AH58" s="3"/>
      <c r="AI58" s="3"/>
      <c r="AJ58">
        <f t="shared" si="41"/>
        <v>0.63746526471693332</v>
      </c>
      <c r="AK58">
        <f t="shared" si="38"/>
        <v>865.32634317852614</v>
      </c>
      <c r="AL58" s="3"/>
      <c r="AM58" s="3"/>
      <c r="AN58" s="3"/>
      <c r="AO58" s="3"/>
      <c r="AP58" s="3"/>
      <c r="AQ58" s="3"/>
    </row>
    <row r="59" spans="1:43" x14ac:dyDescent="0.25">
      <c r="A59" s="12">
        <v>0.1</v>
      </c>
      <c r="B59" s="12">
        <v>0</v>
      </c>
      <c r="C59" s="13">
        <v>731</v>
      </c>
      <c r="D59" s="13"/>
      <c r="E59" s="13">
        <f t="shared" si="29"/>
        <v>670.7417277987206</v>
      </c>
      <c r="F59" s="13">
        <f t="shared" si="30"/>
        <v>3631.0593686834814</v>
      </c>
      <c r="G59" s="11">
        <f t="shared" si="31"/>
        <v>612.45612093673083</v>
      </c>
      <c r="H59" s="13"/>
      <c r="I59" s="13">
        <f t="shared" si="32"/>
        <v>670.7417277987206</v>
      </c>
      <c r="J59" s="13">
        <f t="shared" si="33"/>
        <v>3631.0593686834814</v>
      </c>
      <c r="K59" s="13"/>
      <c r="L59" s="13">
        <f t="shared" si="34"/>
        <v>670.7417277987206</v>
      </c>
      <c r="M59" s="13">
        <f t="shared" si="35"/>
        <v>3631.0593686834814</v>
      </c>
      <c r="N59" s="13"/>
      <c r="O59" s="13">
        <f t="shared" si="36"/>
        <v>670.7417277987206</v>
      </c>
      <c r="P59" s="13">
        <f t="shared" si="37"/>
        <v>3631.0593686834814</v>
      </c>
      <c r="Q59" s="3"/>
      <c r="AC59">
        <f t="shared" si="39"/>
        <v>8.2870484413201342E-2</v>
      </c>
      <c r="AD59">
        <f t="shared" si="40"/>
        <v>799.20326911063046</v>
      </c>
      <c r="AE59" s="5"/>
      <c r="AF59" s="3"/>
      <c r="AG59" s="3"/>
      <c r="AH59" s="3"/>
      <c r="AI59" s="3"/>
      <c r="AJ59">
        <f t="shared" si="41"/>
        <v>0.82870484413201329</v>
      </c>
      <c r="AK59">
        <f t="shared" si="38"/>
        <v>865.32634317852614</v>
      </c>
      <c r="AL59" s="3"/>
      <c r="AM59" s="3"/>
      <c r="AN59" s="3"/>
      <c r="AO59" s="3"/>
      <c r="AP59" s="3"/>
      <c r="AQ59" s="3"/>
    </row>
    <row r="60" spans="1:43" x14ac:dyDescent="0.25">
      <c r="A60" s="12">
        <v>0.1</v>
      </c>
      <c r="B60" s="12">
        <v>0</v>
      </c>
      <c r="C60" s="13">
        <v>488</v>
      </c>
      <c r="D60" s="13"/>
      <c r="E60" s="13">
        <f t="shared" si="29"/>
        <v>670.7417277987206</v>
      </c>
      <c r="F60" s="13">
        <f t="shared" si="30"/>
        <v>33394.539078861693</v>
      </c>
      <c r="G60" s="11">
        <f t="shared" si="31"/>
        <v>612.45612093673083</v>
      </c>
      <c r="H60" s="13"/>
      <c r="I60" s="13">
        <f t="shared" si="32"/>
        <v>670.7417277987206</v>
      </c>
      <c r="J60" s="13">
        <f t="shared" si="33"/>
        <v>33394.539078861693</v>
      </c>
      <c r="K60" s="13"/>
      <c r="L60" s="13">
        <f t="shared" si="34"/>
        <v>670.7417277987206</v>
      </c>
      <c r="M60" s="13">
        <f t="shared" si="35"/>
        <v>33394.539078861693</v>
      </c>
      <c r="N60" s="13"/>
      <c r="O60" s="13">
        <f t="shared" si="36"/>
        <v>670.7417277987206</v>
      </c>
      <c r="P60" s="13">
        <f t="shared" si="37"/>
        <v>33394.539078861693</v>
      </c>
      <c r="Q60" s="3"/>
      <c r="AC60">
        <f t="shared" si="39"/>
        <v>0.10773162973716174</v>
      </c>
      <c r="AD60">
        <f t="shared" si="40"/>
        <v>585.8693424952171</v>
      </c>
      <c r="AE60" s="5"/>
      <c r="AF60" s="3"/>
      <c r="AG60" s="3"/>
      <c r="AH60" s="3"/>
      <c r="AI60" s="3"/>
      <c r="AJ60">
        <f t="shared" si="41"/>
        <v>1.0773162973716173</v>
      </c>
      <c r="AK60">
        <f t="shared" si="38"/>
        <v>865.32634317852614</v>
      </c>
      <c r="AL60" s="3"/>
      <c r="AM60" s="3"/>
      <c r="AN60" s="3"/>
      <c r="AO60" s="3"/>
      <c r="AP60" s="3"/>
      <c r="AQ60" s="3"/>
    </row>
    <row r="61" spans="1:43" x14ac:dyDescent="0.25">
      <c r="A61" s="12">
        <v>0.2</v>
      </c>
      <c r="B61" s="12">
        <v>0</v>
      </c>
      <c r="C61" s="13">
        <v>28</v>
      </c>
      <c r="D61" s="13"/>
      <c r="E61" s="13">
        <f t="shared" si="29"/>
        <v>28.19762000148388</v>
      </c>
      <c r="F61" s="13">
        <f t="shared" si="30"/>
        <v>3.9053664986488837E-2</v>
      </c>
      <c r="G61" s="11">
        <f t="shared" si="31"/>
        <v>612.45612093673083</v>
      </c>
      <c r="H61" s="13"/>
      <c r="I61" s="13">
        <f t="shared" si="32"/>
        <v>28.19762000148388</v>
      </c>
      <c r="J61" s="13">
        <f t="shared" si="33"/>
        <v>3.9053664986488837E-2</v>
      </c>
      <c r="K61" s="13"/>
      <c r="L61" s="13">
        <f t="shared" si="34"/>
        <v>28.19762000148388</v>
      </c>
      <c r="M61" s="13">
        <f t="shared" si="35"/>
        <v>3.9053664986488837E-2</v>
      </c>
      <c r="N61" s="13"/>
      <c r="O61" s="13">
        <f t="shared" si="36"/>
        <v>28.19762000148388</v>
      </c>
      <c r="P61" s="13">
        <f t="shared" si="37"/>
        <v>3.9053664986488837E-2</v>
      </c>
      <c r="Q61" s="3"/>
      <c r="AC61">
        <f t="shared" si="39"/>
        <v>0.14005111865831027</v>
      </c>
      <c r="AD61">
        <f t="shared" si="40"/>
        <v>230.75370560715422</v>
      </c>
      <c r="AE61" s="5"/>
      <c r="AF61" s="3"/>
      <c r="AG61" s="3"/>
      <c r="AH61" s="3"/>
      <c r="AI61" s="3"/>
      <c r="AJ61">
        <f t="shared" si="41"/>
        <v>1.4005111865831026</v>
      </c>
      <c r="AK61">
        <f t="shared" si="38"/>
        <v>865.32634317852614</v>
      </c>
      <c r="AL61" s="3"/>
      <c r="AM61" s="3"/>
      <c r="AN61" s="3"/>
      <c r="AO61" s="3"/>
      <c r="AP61" s="3"/>
      <c r="AQ61" s="3"/>
    </row>
    <row r="62" spans="1:43" x14ac:dyDescent="0.25">
      <c r="A62" s="12">
        <v>0.2</v>
      </c>
      <c r="B62" s="12">
        <v>0</v>
      </c>
      <c r="C62" s="13">
        <v>26</v>
      </c>
      <c r="D62" s="13"/>
      <c r="E62" s="13">
        <f t="shared" si="29"/>
        <v>28.19762000148388</v>
      </c>
      <c r="F62" s="13">
        <f t="shared" si="30"/>
        <v>4.82953367092201</v>
      </c>
      <c r="G62" s="11">
        <f t="shared" si="31"/>
        <v>612.45612093673083</v>
      </c>
      <c r="H62" s="13"/>
      <c r="I62" s="13">
        <f t="shared" si="32"/>
        <v>28.19762000148388</v>
      </c>
      <c r="J62" s="13">
        <f t="shared" si="33"/>
        <v>4.82953367092201</v>
      </c>
      <c r="K62" s="13"/>
      <c r="L62" s="13">
        <f t="shared" si="34"/>
        <v>28.19762000148388</v>
      </c>
      <c r="M62" s="13">
        <f t="shared" si="35"/>
        <v>4.82953367092201</v>
      </c>
      <c r="N62" s="13"/>
      <c r="O62" s="13">
        <f t="shared" si="36"/>
        <v>28.19762000148388</v>
      </c>
      <c r="P62" s="13">
        <f t="shared" si="37"/>
        <v>4.82953367092201</v>
      </c>
      <c r="Q62" s="3"/>
      <c r="AC62">
        <f t="shared" si="39"/>
        <v>0.18206645425580337</v>
      </c>
      <c r="AD62">
        <f t="shared" si="40"/>
        <v>51.341129780057983</v>
      </c>
      <c r="AE62" s="5"/>
      <c r="AF62" s="3"/>
      <c r="AG62" s="3"/>
      <c r="AH62" s="3"/>
      <c r="AI62" s="3"/>
      <c r="AJ62">
        <f t="shared" si="41"/>
        <v>1.8206645425580334</v>
      </c>
      <c r="AK62">
        <f t="shared" si="38"/>
        <v>865.32634317852614</v>
      </c>
      <c r="AL62" s="3"/>
      <c r="AM62" s="3"/>
      <c r="AN62" s="3"/>
      <c r="AO62" s="3"/>
      <c r="AP62" s="3"/>
      <c r="AQ62" s="3"/>
    </row>
    <row r="63" spans="1:43" x14ac:dyDescent="0.25">
      <c r="A63" s="12">
        <v>0.2</v>
      </c>
      <c r="B63" s="12">
        <v>0</v>
      </c>
      <c r="C63" s="13">
        <v>16</v>
      </c>
      <c r="D63" s="13"/>
      <c r="E63" s="13">
        <f t="shared" si="29"/>
        <v>28.19762000148388</v>
      </c>
      <c r="F63" s="13">
        <f t="shared" si="30"/>
        <v>148.78193370059961</v>
      </c>
      <c r="G63" s="11">
        <f t="shared" si="31"/>
        <v>612.45612093673083</v>
      </c>
      <c r="H63" s="13"/>
      <c r="I63" s="13">
        <f t="shared" si="32"/>
        <v>28.19762000148388</v>
      </c>
      <c r="J63" s="13">
        <f t="shared" si="33"/>
        <v>148.78193370059961</v>
      </c>
      <c r="K63" s="13"/>
      <c r="L63" s="13">
        <f t="shared" si="34"/>
        <v>28.19762000148388</v>
      </c>
      <c r="M63" s="13">
        <f t="shared" si="35"/>
        <v>148.78193370059961</v>
      </c>
      <c r="N63" s="13"/>
      <c r="O63" s="13">
        <f t="shared" si="36"/>
        <v>28.19762000148388</v>
      </c>
      <c r="P63" s="13">
        <f t="shared" si="37"/>
        <v>148.78193370059961</v>
      </c>
      <c r="Q63" s="3"/>
      <c r="AC63">
        <f t="shared" si="39"/>
        <v>0.23668639053254439</v>
      </c>
      <c r="AD63">
        <f t="shared" si="40"/>
        <v>9.3645059725450643</v>
      </c>
      <c r="AE63" s="5"/>
      <c r="AF63" s="3"/>
      <c r="AG63" s="3"/>
      <c r="AH63" s="3"/>
      <c r="AI63" s="3"/>
      <c r="AJ63">
        <f t="shared" si="41"/>
        <v>2.3668639053254434</v>
      </c>
      <c r="AK63">
        <f t="shared" si="38"/>
        <v>865.32634317852614</v>
      </c>
      <c r="AL63" s="3"/>
      <c r="AM63" s="3"/>
      <c r="AN63" s="3"/>
      <c r="AO63" s="3"/>
      <c r="AP63" s="3"/>
      <c r="AQ63" s="3"/>
    </row>
    <row r="64" spans="1:43" x14ac:dyDescent="0.25">
      <c r="A64" s="12">
        <v>0.2</v>
      </c>
      <c r="B64" s="12">
        <v>0</v>
      </c>
      <c r="C64" s="13">
        <v>10</v>
      </c>
      <c r="D64" s="13"/>
      <c r="E64" s="13">
        <f t="shared" si="29"/>
        <v>28.19762000148388</v>
      </c>
      <c r="F64" s="13">
        <f t="shared" si="30"/>
        <v>331.15337371840616</v>
      </c>
      <c r="G64" s="11">
        <f t="shared" si="31"/>
        <v>612.45612093673083</v>
      </c>
      <c r="H64" s="13"/>
      <c r="I64" s="13">
        <f t="shared" si="32"/>
        <v>28.19762000148388</v>
      </c>
      <c r="J64" s="13">
        <f t="shared" si="33"/>
        <v>331.15337371840616</v>
      </c>
      <c r="K64" s="13"/>
      <c r="L64" s="13">
        <f t="shared" si="34"/>
        <v>28.19762000148388</v>
      </c>
      <c r="M64" s="13">
        <f t="shared" si="35"/>
        <v>331.15337371840616</v>
      </c>
      <c r="N64" s="13"/>
      <c r="O64" s="13">
        <f t="shared" si="36"/>
        <v>28.19762000148388</v>
      </c>
      <c r="P64" s="13">
        <f t="shared" si="37"/>
        <v>331.15337371840616</v>
      </c>
      <c r="Q64" s="3"/>
      <c r="AC64">
        <f>AC65/$AE$1</f>
        <v>0.30769230769230771</v>
      </c>
      <c r="AD64">
        <f t="shared" si="40"/>
        <v>1.6389609528166174</v>
      </c>
      <c r="AE64" s="5"/>
      <c r="AF64" s="3"/>
      <c r="AG64" s="3"/>
      <c r="AH64" s="3"/>
      <c r="AI64" s="3"/>
      <c r="AJ64">
        <f>AJ65/$AN$1</f>
        <v>3.0769230769230766</v>
      </c>
      <c r="AK64">
        <f t="shared" si="38"/>
        <v>865.326343178515</v>
      </c>
      <c r="AL64" s="3"/>
      <c r="AM64" s="3"/>
      <c r="AN64" s="3"/>
      <c r="AO64" s="3"/>
      <c r="AP64" s="3"/>
      <c r="AQ64" s="3"/>
    </row>
    <row r="65" spans="1:43" x14ac:dyDescent="0.25">
      <c r="A65" s="12">
        <v>0.2</v>
      </c>
      <c r="B65" s="12">
        <v>0</v>
      </c>
      <c r="C65" s="13">
        <v>16</v>
      </c>
      <c r="D65" s="13"/>
      <c r="E65" s="13">
        <f t="shared" si="29"/>
        <v>28.19762000148388</v>
      </c>
      <c r="F65" s="13">
        <f t="shared" si="30"/>
        <v>148.78193370059961</v>
      </c>
      <c r="G65" s="11">
        <f t="shared" si="31"/>
        <v>612.45612093673083</v>
      </c>
      <c r="H65" s="13"/>
      <c r="I65" s="13">
        <f t="shared" si="32"/>
        <v>28.19762000148388</v>
      </c>
      <c r="J65" s="13">
        <f t="shared" si="33"/>
        <v>148.78193370059961</v>
      </c>
      <c r="K65" s="13"/>
      <c r="L65" s="13">
        <f t="shared" si="34"/>
        <v>28.19762000148388</v>
      </c>
      <c r="M65" s="13">
        <f t="shared" si="35"/>
        <v>148.78193370059961</v>
      </c>
      <c r="N65" s="13"/>
      <c r="O65" s="13">
        <f t="shared" si="36"/>
        <v>28.19762000148388</v>
      </c>
      <c r="P65" s="13">
        <f t="shared" si="37"/>
        <v>148.78193370059961</v>
      </c>
      <c r="Q65" s="3"/>
      <c r="AC65">
        <f>$AC$2</f>
        <v>0.4</v>
      </c>
      <c r="AD65">
        <f t="shared" si="40"/>
        <v>0.28472827428984598</v>
      </c>
      <c r="AE65" s="5"/>
      <c r="AF65" s="3"/>
      <c r="AG65" s="3"/>
      <c r="AH65" s="3"/>
      <c r="AI65" s="3"/>
      <c r="AJ65">
        <f>$AK$2</f>
        <v>4</v>
      </c>
      <c r="AK65">
        <f t="shared" si="38"/>
        <v>865.32632848213757</v>
      </c>
      <c r="AL65" s="3"/>
      <c r="AM65" s="3"/>
      <c r="AN65" s="3"/>
      <c r="AO65" s="3"/>
      <c r="AP65" s="3"/>
      <c r="AQ65" s="3"/>
    </row>
    <row r="66" spans="1:43" x14ac:dyDescent="0.25">
      <c r="A66" s="12">
        <v>0.4</v>
      </c>
      <c r="B66" s="12">
        <v>0</v>
      </c>
      <c r="C66" s="13">
        <v>2</v>
      </c>
      <c r="D66" s="13"/>
      <c r="E66" s="13">
        <f t="shared" si="29"/>
        <v>0.28472827428984593</v>
      </c>
      <c r="F66" s="13">
        <f t="shared" si="30"/>
        <v>2.9421570930206906</v>
      </c>
      <c r="G66" s="11">
        <f t="shared" si="31"/>
        <v>612.45612093673083</v>
      </c>
      <c r="H66" s="13"/>
      <c r="I66" s="13">
        <f t="shared" si="32"/>
        <v>0.28472827428984593</v>
      </c>
      <c r="J66" s="13">
        <f t="shared" si="33"/>
        <v>2.9421570930206906</v>
      </c>
      <c r="K66" s="13"/>
      <c r="L66" s="13">
        <f t="shared" si="34"/>
        <v>0.28472827428984593</v>
      </c>
      <c r="M66" s="13">
        <f t="shared" si="35"/>
        <v>2.9421570930206906</v>
      </c>
      <c r="N66" s="13"/>
      <c r="O66" s="13">
        <f t="shared" si="36"/>
        <v>0.28472827428984593</v>
      </c>
      <c r="P66" s="13">
        <f t="shared" si="37"/>
        <v>2.9421570930206906</v>
      </c>
      <c r="Q66" s="3"/>
      <c r="AC66" s="5">
        <f>AC65*$AE$1</f>
        <v>0.52</v>
      </c>
      <c r="AD66" s="5">
        <f t="shared" si="40"/>
        <v>4.9400379985286846E-2</v>
      </c>
      <c r="AE66" s="5"/>
      <c r="AF66" s="3"/>
      <c r="AG66" s="3"/>
      <c r="AH66" s="3"/>
      <c r="AI66" s="3"/>
      <c r="AJ66" s="3">
        <f>AJ65*$AN$1</f>
        <v>5.2</v>
      </c>
      <c r="AK66" s="3">
        <f t="shared" si="38"/>
        <v>846.21626837389556</v>
      </c>
      <c r="AL66" s="3"/>
      <c r="AM66" s="3"/>
      <c r="AN66" s="3"/>
      <c r="AO66" s="3"/>
      <c r="AP66" s="3"/>
      <c r="AQ66" s="3"/>
    </row>
    <row r="67" spans="1:43" x14ac:dyDescent="0.25">
      <c r="A67" s="12">
        <v>0.4</v>
      </c>
      <c r="B67" s="12">
        <v>0</v>
      </c>
      <c r="C67" s="13">
        <v>0</v>
      </c>
      <c r="D67" s="13"/>
      <c r="E67" s="13">
        <f t="shared" si="29"/>
        <v>0.28472827428984593</v>
      </c>
      <c r="F67" s="13">
        <f t="shared" si="30"/>
        <v>8.1070190180073734E-2</v>
      </c>
      <c r="G67" s="11">
        <f t="shared" si="31"/>
        <v>612.45612093673083</v>
      </c>
      <c r="H67" s="13"/>
      <c r="I67" s="13">
        <f t="shared" si="32"/>
        <v>0.28472827428984593</v>
      </c>
      <c r="J67" s="13">
        <f t="shared" si="33"/>
        <v>8.1070190180073734E-2</v>
      </c>
      <c r="K67" s="13"/>
      <c r="L67" s="13">
        <f t="shared" si="34"/>
        <v>0.28472827428984593</v>
      </c>
      <c r="M67" s="13">
        <f t="shared" si="35"/>
        <v>8.1070190180073734E-2</v>
      </c>
      <c r="N67" s="13"/>
      <c r="O67" s="13">
        <f t="shared" si="36"/>
        <v>0.28472827428984593</v>
      </c>
      <c r="P67" s="13">
        <f t="shared" si="37"/>
        <v>8.1070190180073734E-2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0.4</v>
      </c>
      <c r="B68" s="12">
        <v>0</v>
      </c>
      <c r="C68" s="13">
        <v>0</v>
      </c>
      <c r="D68" s="13"/>
      <c r="E68" s="13">
        <f t="shared" si="29"/>
        <v>0.28472827428984593</v>
      </c>
      <c r="F68" s="13">
        <f t="shared" si="30"/>
        <v>8.1070190180073734E-2</v>
      </c>
      <c r="G68" s="11">
        <f t="shared" si="31"/>
        <v>612.45612093673083</v>
      </c>
      <c r="H68" s="13"/>
      <c r="I68" s="13">
        <f t="shared" si="32"/>
        <v>0.28472827428984593</v>
      </c>
      <c r="J68" s="13">
        <f t="shared" si="33"/>
        <v>8.1070190180073734E-2</v>
      </c>
      <c r="K68" s="13"/>
      <c r="L68" s="13">
        <f t="shared" si="34"/>
        <v>0.28472827428984593</v>
      </c>
      <c r="M68" s="13">
        <f t="shared" si="35"/>
        <v>8.1070190180073734E-2</v>
      </c>
      <c r="N68" s="13"/>
      <c r="O68" s="13">
        <f t="shared" si="36"/>
        <v>0.28472827428984593</v>
      </c>
      <c r="P68" s="13">
        <f t="shared" si="37"/>
        <v>8.1070190180073734E-2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0.4</v>
      </c>
      <c r="B69" s="12">
        <v>0</v>
      </c>
      <c r="C69" s="13">
        <v>3</v>
      </c>
      <c r="D69" s="13"/>
      <c r="E69" s="13">
        <f t="shared" si="29"/>
        <v>0.28472827428984593</v>
      </c>
      <c r="F69" s="13">
        <f t="shared" si="30"/>
        <v>7.372700544440999</v>
      </c>
      <c r="G69" s="11">
        <f t="shared" si="31"/>
        <v>612.45612093673083</v>
      </c>
      <c r="H69" s="13"/>
      <c r="I69" s="13">
        <f t="shared" si="32"/>
        <v>0.28472827428984593</v>
      </c>
      <c r="J69" s="13">
        <f t="shared" si="33"/>
        <v>7.372700544440999</v>
      </c>
      <c r="K69" s="13"/>
      <c r="L69" s="13">
        <f t="shared" si="34"/>
        <v>0.28472827428984593</v>
      </c>
      <c r="M69" s="13">
        <f t="shared" si="35"/>
        <v>7.372700544440999</v>
      </c>
      <c r="N69" s="13"/>
      <c r="O69" s="13">
        <f t="shared" si="36"/>
        <v>0.28472827428984593</v>
      </c>
      <c r="P69" s="13">
        <f t="shared" si="37"/>
        <v>7.372700544440999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0.4</v>
      </c>
      <c r="B70" s="12">
        <v>0</v>
      </c>
      <c r="C70" s="13">
        <v>0</v>
      </c>
      <c r="D70" s="13"/>
      <c r="E70" s="13">
        <f t="shared" si="29"/>
        <v>0.28472827428984593</v>
      </c>
      <c r="F70" s="13">
        <f t="shared" si="30"/>
        <v>8.1070190180073734E-2</v>
      </c>
      <c r="G70" s="11">
        <f t="shared" si="31"/>
        <v>612.45612093673083</v>
      </c>
      <c r="H70" s="13"/>
      <c r="I70" s="13">
        <f t="shared" si="32"/>
        <v>0.28472827428984593</v>
      </c>
      <c r="J70" s="13">
        <f t="shared" si="33"/>
        <v>8.1070190180073734E-2</v>
      </c>
      <c r="K70" s="13"/>
      <c r="L70" s="13">
        <f t="shared" si="34"/>
        <v>0.28472827428984593</v>
      </c>
      <c r="M70" s="13">
        <f t="shared" si="35"/>
        <v>8.1070190180073734E-2</v>
      </c>
      <c r="N70" s="13"/>
      <c r="O70" s="13">
        <f t="shared" si="36"/>
        <v>0.28472827428984593</v>
      </c>
      <c r="P70" s="13">
        <f t="shared" si="37"/>
        <v>8.1070190180073734E-2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0.25</v>
      </c>
      <c r="C91" s="9">
        <v>915.37810682178747</v>
      </c>
      <c r="D91" s="9"/>
      <c r="E91" s="9">
        <f>CA(A91,B91,$E$2,$E$3,$E$4,$E$5,$E$6)</f>
        <v>865.32634317852614</v>
      </c>
      <c r="F91" s="9">
        <f>($C91-E91)^2</f>
        <v>2505.1790438008961</v>
      </c>
      <c r="G91" s="11">
        <f>$G$25</f>
        <v>612.45612093673083</v>
      </c>
      <c r="H91" s="9"/>
      <c r="I91" s="9">
        <f>CA_SA(A91,B91,$I$2,$I$3,$I$4,$I$5,$I$6,$I$7)</f>
        <v>865.32634317852614</v>
      </c>
      <c r="J91" s="9">
        <f>($C91-I91)^2</f>
        <v>2505.1790438008961</v>
      </c>
      <c r="K91" s="9"/>
      <c r="L91" s="9">
        <f>CA_DR(A91,B91,$L$2,$L$3,$L$4,$L$5,$L$6,$L$7,$L$8)</f>
        <v>865.32634317852614</v>
      </c>
      <c r="M91" s="9">
        <f>($C91-L91)^2</f>
        <v>2505.1790438008961</v>
      </c>
      <c r="N91" s="9"/>
      <c r="O91" s="9">
        <f>CA_DL(A91,B91,$O$2,$O$3,$O$4,$O$5,$O$6,$O$7,$O$8)</f>
        <v>865.32634317852614</v>
      </c>
      <c r="P91" s="9">
        <f>($C91-O91)^2</f>
        <v>2505.1790438008961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0.25</v>
      </c>
      <c r="C92" s="9">
        <v>1035.7095011457784</v>
      </c>
      <c r="D92" s="9"/>
      <c r="E92" s="9">
        <f t="shared" ref="E92:E115" si="42">CA(A92,B92,$E$2,$E$3,$E$4,$E$5,$E$6)</f>
        <v>865.32634317852614</v>
      </c>
      <c r="F92" s="9">
        <f t="shared" ref="F92:F115" si="43">($C92-E92)^2</f>
        <v>29030.420518893636</v>
      </c>
      <c r="G92" s="11">
        <f t="shared" ref="G92:G115" si="44">$G$25</f>
        <v>612.45612093673083</v>
      </c>
      <c r="H92" s="9"/>
      <c r="I92" s="9">
        <f t="shared" ref="I92:I115" si="45">CA_SA(A92,B92,$I$2,$I$3,$I$4,$I$5,$I$6,$I$7)</f>
        <v>865.32634317852614</v>
      </c>
      <c r="J92" s="9">
        <f t="shared" ref="J92:J115" si="46">($C92-I92)^2</f>
        <v>29030.420518893636</v>
      </c>
      <c r="K92" s="9"/>
      <c r="L92" s="9">
        <f t="shared" ref="L92:L115" si="47">CA_DR(A92,B92,$L$2,$L$3,$L$4,$L$5,$L$6,$L$7,$L$8)</f>
        <v>865.32634317852614</v>
      </c>
      <c r="M92" s="9">
        <f t="shared" ref="M92:M115" si="48">($C92-L92)^2</f>
        <v>29030.420518893636</v>
      </c>
      <c r="N92" s="9"/>
      <c r="O92" s="9">
        <f t="shared" ref="O92:O115" si="49">CA_DL(A92,B92,$O$2,$O$3,$O$4,$O$5,$O$6,$O$7,$O$8)</f>
        <v>865.32634317852614</v>
      </c>
      <c r="P92" s="9">
        <f t="shared" ref="P92:P115" si="50">($C92-O92)^2</f>
        <v>29030.420518893636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0.25</v>
      </c>
      <c r="C93" s="9">
        <v>1011.3567189611611</v>
      </c>
      <c r="D93" s="9"/>
      <c r="E93" s="9">
        <f t="shared" si="42"/>
        <v>865.32634317852614</v>
      </c>
      <c r="F93" s="9">
        <f t="shared" si="43"/>
        <v>21324.870651217563</v>
      </c>
      <c r="G93" s="11">
        <f t="shared" si="44"/>
        <v>612.45612093673083</v>
      </c>
      <c r="H93" s="9"/>
      <c r="I93" s="9">
        <f t="shared" si="45"/>
        <v>865.32634317852614</v>
      </c>
      <c r="J93" s="9">
        <f t="shared" si="46"/>
        <v>21324.870651217563</v>
      </c>
      <c r="K93" s="9"/>
      <c r="L93" s="9">
        <f t="shared" si="47"/>
        <v>865.32634317852614</v>
      </c>
      <c r="M93" s="9">
        <f t="shared" si="48"/>
        <v>21324.870651217563</v>
      </c>
      <c r="N93" s="9"/>
      <c r="O93" s="9">
        <f t="shared" si="49"/>
        <v>865.32634317852614</v>
      </c>
      <c r="P93" s="9">
        <f t="shared" si="50"/>
        <v>21324.870651217563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0.25</v>
      </c>
      <c r="C94" s="9">
        <v>888.16029143898004</v>
      </c>
      <c r="D94" s="9"/>
      <c r="E94" s="9">
        <f t="shared" si="42"/>
        <v>865.32634317852614</v>
      </c>
      <c r="F94" s="9">
        <f t="shared" si="43"/>
        <v>521.38919316108547</v>
      </c>
      <c r="G94" s="11">
        <f t="shared" si="44"/>
        <v>612.45612093673083</v>
      </c>
      <c r="H94" s="9"/>
      <c r="I94" s="9">
        <f t="shared" si="45"/>
        <v>865.32634317852614</v>
      </c>
      <c r="J94" s="9">
        <f t="shared" si="46"/>
        <v>521.38919316108547</v>
      </c>
      <c r="K94" s="9"/>
      <c r="L94" s="9">
        <f t="shared" si="47"/>
        <v>865.32634317852614</v>
      </c>
      <c r="M94" s="9">
        <f t="shared" si="48"/>
        <v>521.38919316108547</v>
      </c>
      <c r="N94" s="9"/>
      <c r="O94" s="9">
        <f t="shared" si="49"/>
        <v>865.32634317852614</v>
      </c>
      <c r="P94" s="9">
        <f t="shared" si="50"/>
        <v>521.38919316108547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0.25</v>
      </c>
      <c r="C95" s="9">
        <v>992.73400317292442</v>
      </c>
      <c r="D95" s="9"/>
      <c r="E95" s="9">
        <f t="shared" si="42"/>
        <v>865.32634317852614</v>
      </c>
      <c r="F95" s="9">
        <f t="shared" si="43"/>
        <v>16232.711825248194</v>
      </c>
      <c r="G95" s="11">
        <f t="shared" si="44"/>
        <v>612.45612093673083</v>
      </c>
      <c r="H95" s="9"/>
      <c r="I95" s="9">
        <f t="shared" si="45"/>
        <v>865.32634317852614</v>
      </c>
      <c r="J95" s="9">
        <f t="shared" si="46"/>
        <v>16232.711825248194</v>
      </c>
      <c r="K95" s="9"/>
      <c r="L95" s="9">
        <f t="shared" si="47"/>
        <v>865.32634317852614</v>
      </c>
      <c r="M95" s="9">
        <f t="shared" si="48"/>
        <v>16232.711825248194</v>
      </c>
      <c r="N95" s="9"/>
      <c r="O95" s="9">
        <f t="shared" si="49"/>
        <v>865.32634317852614</v>
      </c>
      <c r="P95" s="9">
        <f t="shared" si="50"/>
        <v>16232.711825248194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0.5</v>
      </c>
      <c r="C96" s="9">
        <v>1019.9518185557318</v>
      </c>
      <c r="D96" s="9"/>
      <c r="E96" s="9">
        <f t="shared" si="42"/>
        <v>865.32634317852614</v>
      </c>
      <c r="F96" s="9">
        <f t="shared" si="43"/>
        <v>23909.037635626846</v>
      </c>
      <c r="G96" s="11">
        <f t="shared" si="44"/>
        <v>612.45612093673083</v>
      </c>
      <c r="H96" s="9"/>
      <c r="I96" s="9">
        <f t="shared" si="45"/>
        <v>865.32634317852614</v>
      </c>
      <c r="J96" s="9">
        <f t="shared" si="46"/>
        <v>23909.037635626846</v>
      </c>
      <c r="K96" s="9"/>
      <c r="L96" s="9">
        <f t="shared" si="47"/>
        <v>865.32634317852614</v>
      </c>
      <c r="M96" s="9">
        <f t="shared" si="48"/>
        <v>23909.037635626846</v>
      </c>
      <c r="N96" s="9"/>
      <c r="O96" s="9">
        <f t="shared" si="49"/>
        <v>865.32634317852614</v>
      </c>
      <c r="P96" s="9">
        <f t="shared" si="50"/>
        <v>23909.037635626846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0.5</v>
      </c>
      <c r="C97" s="9">
        <v>832.29214407426991</v>
      </c>
      <c r="D97" s="9"/>
      <c r="E97" s="9">
        <f t="shared" si="42"/>
        <v>865.32634317852614</v>
      </c>
      <c r="F97" s="9">
        <f t="shared" si="43"/>
        <v>1091.2583104596431</v>
      </c>
      <c r="G97" s="11">
        <f t="shared" si="44"/>
        <v>612.45612093673083</v>
      </c>
      <c r="H97" s="9"/>
      <c r="I97" s="9">
        <f t="shared" si="45"/>
        <v>865.32634317852614</v>
      </c>
      <c r="J97" s="9">
        <f t="shared" si="46"/>
        <v>1091.2583104596431</v>
      </c>
      <c r="K97" s="9"/>
      <c r="L97" s="9">
        <f t="shared" si="47"/>
        <v>865.32634317852614</v>
      </c>
      <c r="M97" s="9">
        <f t="shared" si="48"/>
        <v>1091.2583104596431</v>
      </c>
      <c r="N97" s="9"/>
      <c r="O97" s="9">
        <f t="shared" si="49"/>
        <v>865.32634317852614</v>
      </c>
      <c r="P97" s="9">
        <f t="shared" si="50"/>
        <v>1091.2583104596431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0.5</v>
      </c>
      <c r="C98" s="9">
        <v>1243.424408014572</v>
      </c>
      <c r="D98" s="9"/>
      <c r="E98" s="9">
        <f t="shared" si="42"/>
        <v>865.32634317852614</v>
      </c>
      <c r="F98" s="9">
        <f t="shared" si="43"/>
        <v>142958.14663276274</v>
      </c>
      <c r="G98" s="11">
        <f t="shared" si="44"/>
        <v>612.45612093673083</v>
      </c>
      <c r="H98" s="9"/>
      <c r="I98" s="9">
        <f t="shared" si="45"/>
        <v>865.32634317852614</v>
      </c>
      <c r="J98" s="9">
        <f t="shared" si="46"/>
        <v>142958.14663276274</v>
      </c>
      <c r="K98" s="9"/>
      <c r="L98" s="9">
        <f t="shared" si="47"/>
        <v>865.32634317852614</v>
      </c>
      <c r="M98" s="9">
        <f t="shared" si="48"/>
        <v>142958.14663276274</v>
      </c>
      <c r="N98" s="9"/>
      <c r="O98" s="9">
        <f t="shared" si="49"/>
        <v>865.32634317852614</v>
      </c>
      <c r="P98" s="9">
        <f t="shared" si="50"/>
        <v>142958.14663276274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0.5</v>
      </c>
      <c r="C99" s="9">
        <v>968.38122098830718</v>
      </c>
      <c r="D99" s="9"/>
      <c r="E99" s="9">
        <f t="shared" si="42"/>
        <v>865.32634317852614</v>
      </c>
      <c r="F99" s="9">
        <f t="shared" si="43"/>
        <v>10620.307840388899</v>
      </c>
      <c r="G99" s="11">
        <f t="shared" si="44"/>
        <v>612.45612093673083</v>
      </c>
      <c r="H99" s="9"/>
      <c r="I99" s="9">
        <f t="shared" si="45"/>
        <v>865.32634317852614</v>
      </c>
      <c r="J99" s="9">
        <f t="shared" si="46"/>
        <v>10620.307840388899</v>
      </c>
      <c r="K99" s="9"/>
      <c r="L99" s="9">
        <f t="shared" si="47"/>
        <v>865.32634317852614</v>
      </c>
      <c r="M99" s="9">
        <f t="shared" si="48"/>
        <v>10620.307840388899</v>
      </c>
      <c r="N99" s="9"/>
      <c r="O99" s="9">
        <f t="shared" si="49"/>
        <v>865.32634317852614</v>
      </c>
      <c r="P99" s="9">
        <f t="shared" si="50"/>
        <v>10620.307840388899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0.5</v>
      </c>
      <c r="C100" s="9">
        <v>1027.1144015512075</v>
      </c>
      <c r="D100" s="9"/>
      <c r="E100" s="9">
        <f t="shared" si="42"/>
        <v>865.32634317852614</v>
      </c>
      <c r="F100" s="9">
        <f t="shared" si="43"/>
        <v>26175.375832002148</v>
      </c>
      <c r="G100" s="11">
        <f t="shared" si="44"/>
        <v>612.45612093673083</v>
      </c>
      <c r="H100" s="9"/>
      <c r="I100" s="9">
        <f t="shared" si="45"/>
        <v>865.32634317852614</v>
      </c>
      <c r="J100" s="9">
        <f t="shared" si="46"/>
        <v>26175.375832002148</v>
      </c>
      <c r="K100" s="9"/>
      <c r="L100" s="9">
        <f t="shared" si="47"/>
        <v>865.32634317852614</v>
      </c>
      <c r="M100" s="9">
        <f t="shared" si="48"/>
        <v>26175.375832002148</v>
      </c>
      <c r="N100" s="9"/>
      <c r="O100" s="9">
        <f t="shared" si="49"/>
        <v>865.32634317852614</v>
      </c>
      <c r="P100" s="9">
        <f t="shared" si="50"/>
        <v>26175.375832002148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1</v>
      </c>
      <c r="C101" s="9">
        <v>1040.0070509430636</v>
      </c>
      <c r="D101" s="9"/>
      <c r="E101" s="9">
        <f t="shared" si="42"/>
        <v>865.32634317852614</v>
      </c>
      <c r="F101" s="9">
        <f t="shared" si="43"/>
        <v>30513.349665119746</v>
      </c>
      <c r="G101" s="11">
        <f t="shared" si="44"/>
        <v>612.45612093673083</v>
      </c>
      <c r="H101" s="9"/>
      <c r="I101" s="9">
        <f t="shared" si="45"/>
        <v>865.32634317852614</v>
      </c>
      <c r="J101" s="9">
        <f t="shared" si="46"/>
        <v>30513.349665119746</v>
      </c>
      <c r="K101" s="9"/>
      <c r="L101" s="9">
        <f t="shared" si="47"/>
        <v>865.32634317852614</v>
      </c>
      <c r="M101" s="9">
        <f t="shared" si="48"/>
        <v>30513.349665119746</v>
      </c>
      <c r="N101" s="9"/>
      <c r="O101" s="9">
        <f t="shared" si="49"/>
        <v>865.32634317852614</v>
      </c>
      <c r="P101" s="9">
        <f t="shared" si="50"/>
        <v>30513.349665119746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1</v>
      </c>
      <c r="C102" s="9">
        <v>805.07432869146248</v>
      </c>
      <c r="D102" s="9"/>
      <c r="E102" s="9">
        <f t="shared" si="42"/>
        <v>865.32634317852614</v>
      </c>
      <c r="F102" s="9">
        <f t="shared" si="43"/>
        <v>3630.3052497493295</v>
      </c>
      <c r="G102" s="11">
        <f t="shared" si="44"/>
        <v>612.45612093673083</v>
      </c>
      <c r="H102" s="9"/>
      <c r="I102" s="9">
        <f t="shared" si="45"/>
        <v>865.32634317852614</v>
      </c>
      <c r="J102" s="9">
        <f t="shared" si="46"/>
        <v>3630.3052497493295</v>
      </c>
      <c r="K102" s="9"/>
      <c r="L102" s="9">
        <f t="shared" si="47"/>
        <v>865.32634317852614</v>
      </c>
      <c r="M102" s="9">
        <f t="shared" si="48"/>
        <v>3630.3052497493295</v>
      </c>
      <c r="N102" s="9"/>
      <c r="O102" s="9">
        <f t="shared" si="49"/>
        <v>865.32634317852614</v>
      </c>
      <c r="P102" s="9">
        <f t="shared" si="50"/>
        <v>3630.3052497493295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1</v>
      </c>
      <c r="C103" s="9">
        <v>968.38122098830718</v>
      </c>
      <c r="D103" s="9"/>
      <c r="E103" s="9">
        <f t="shared" si="42"/>
        <v>865.32634317852614</v>
      </c>
      <c r="F103" s="9">
        <f t="shared" si="43"/>
        <v>10620.307840388899</v>
      </c>
      <c r="G103" s="11">
        <f t="shared" si="44"/>
        <v>612.45612093673083</v>
      </c>
      <c r="H103" s="9"/>
      <c r="I103" s="9">
        <f t="shared" si="45"/>
        <v>865.32634317852614</v>
      </c>
      <c r="J103" s="9">
        <f t="shared" si="46"/>
        <v>10620.307840388899</v>
      </c>
      <c r="K103" s="9"/>
      <c r="L103" s="9">
        <f t="shared" si="47"/>
        <v>865.32634317852614</v>
      </c>
      <c r="M103" s="9">
        <f t="shared" si="48"/>
        <v>10620.307840388899</v>
      </c>
      <c r="N103" s="9"/>
      <c r="O103" s="9">
        <f t="shared" si="49"/>
        <v>865.32634317852614</v>
      </c>
      <c r="P103" s="9">
        <f t="shared" si="50"/>
        <v>10620.307840388899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1</v>
      </c>
      <c r="C104" s="9">
        <v>872.4026088489336</v>
      </c>
      <c r="D104" s="9"/>
      <c r="E104" s="9">
        <f t="shared" si="42"/>
        <v>865.32634317852614</v>
      </c>
      <c r="F104" s="9">
        <f t="shared" si="43"/>
        <v>50.07353583818702</v>
      </c>
      <c r="G104" s="11">
        <f t="shared" si="44"/>
        <v>612.45612093673083</v>
      </c>
      <c r="H104" s="9"/>
      <c r="I104" s="9">
        <f t="shared" si="45"/>
        <v>865.32634317852614</v>
      </c>
      <c r="J104" s="9">
        <f t="shared" si="46"/>
        <v>50.07353583818702</v>
      </c>
      <c r="K104" s="9"/>
      <c r="L104" s="9">
        <f t="shared" si="47"/>
        <v>865.32634317852614</v>
      </c>
      <c r="M104" s="9">
        <f t="shared" si="48"/>
        <v>50.07353583818702</v>
      </c>
      <c r="N104" s="9"/>
      <c r="O104" s="9">
        <f t="shared" si="49"/>
        <v>865.32634317852614</v>
      </c>
      <c r="P104" s="9">
        <f t="shared" si="50"/>
        <v>50.07353583818702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1</v>
      </c>
      <c r="C105" s="9">
        <v>873.83512544802863</v>
      </c>
      <c r="D105" s="9"/>
      <c r="E105" s="9">
        <f t="shared" si="42"/>
        <v>865.32634317852614</v>
      </c>
      <c r="F105" s="9">
        <f t="shared" si="43"/>
        <v>72.399375709799941</v>
      </c>
      <c r="G105" s="11">
        <f t="shared" si="44"/>
        <v>612.45612093673083</v>
      </c>
      <c r="H105" s="9"/>
      <c r="I105" s="9">
        <f t="shared" si="45"/>
        <v>865.32634317852614</v>
      </c>
      <c r="J105" s="9">
        <f t="shared" si="46"/>
        <v>72.399375709799941</v>
      </c>
      <c r="K105" s="9"/>
      <c r="L105" s="9">
        <f t="shared" si="47"/>
        <v>865.32634317852614</v>
      </c>
      <c r="M105" s="9">
        <f t="shared" si="48"/>
        <v>72.399375709799941</v>
      </c>
      <c r="N105" s="9"/>
      <c r="O105" s="9">
        <f t="shared" si="49"/>
        <v>865.32634317852614</v>
      </c>
      <c r="P105" s="9">
        <f t="shared" si="50"/>
        <v>72.399375709799941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2</v>
      </c>
      <c r="C106" s="9">
        <v>882.43022504259943</v>
      </c>
      <c r="D106" s="9"/>
      <c r="E106" s="9">
        <f t="shared" si="42"/>
        <v>865.32634317852614</v>
      </c>
      <c r="F106" s="9">
        <f t="shared" si="43"/>
        <v>292.54277482017511</v>
      </c>
      <c r="G106" s="11">
        <f t="shared" si="44"/>
        <v>612.45612093673083</v>
      </c>
      <c r="H106" s="9"/>
      <c r="I106" s="9">
        <f t="shared" si="45"/>
        <v>865.32634317852614</v>
      </c>
      <c r="J106" s="9">
        <f t="shared" si="46"/>
        <v>292.54277482017511</v>
      </c>
      <c r="K106" s="9"/>
      <c r="L106" s="9">
        <f t="shared" si="47"/>
        <v>865.32634317852614</v>
      </c>
      <c r="M106" s="9">
        <f t="shared" si="48"/>
        <v>292.54277482017511</v>
      </c>
      <c r="N106" s="9"/>
      <c r="O106" s="9">
        <f t="shared" si="49"/>
        <v>865.32634317852614</v>
      </c>
      <c r="P106" s="9">
        <f t="shared" si="50"/>
        <v>292.54277482017511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2</v>
      </c>
      <c r="C107" s="9">
        <v>853.77989306069685</v>
      </c>
      <c r="D107" s="9"/>
      <c r="E107" s="9">
        <f t="shared" si="42"/>
        <v>865.32634317852614</v>
      </c>
      <c r="F107" s="9">
        <f t="shared" si="43"/>
        <v>133.32051032352012</v>
      </c>
      <c r="G107" s="11">
        <f t="shared" si="44"/>
        <v>612.45612093673083</v>
      </c>
      <c r="H107" s="9"/>
      <c r="I107" s="9">
        <f t="shared" si="45"/>
        <v>865.32634317852614</v>
      </c>
      <c r="J107" s="9">
        <f t="shared" si="46"/>
        <v>133.32051032352012</v>
      </c>
      <c r="K107" s="9"/>
      <c r="L107" s="9">
        <f t="shared" si="47"/>
        <v>865.32634317852614</v>
      </c>
      <c r="M107" s="9">
        <f t="shared" si="48"/>
        <v>133.32051032352012</v>
      </c>
      <c r="N107" s="9"/>
      <c r="O107" s="9">
        <f t="shared" si="49"/>
        <v>865.32634317852614</v>
      </c>
      <c r="P107" s="9">
        <f t="shared" si="50"/>
        <v>133.32051032352012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2</v>
      </c>
      <c r="C108" s="9">
        <v>872.4026088489336</v>
      </c>
      <c r="D108" s="9"/>
      <c r="E108" s="9">
        <f t="shared" si="42"/>
        <v>865.32634317852614</v>
      </c>
      <c r="F108" s="9">
        <f t="shared" si="43"/>
        <v>50.07353583818702</v>
      </c>
      <c r="G108" s="11">
        <f t="shared" si="44"/>
        <v>612.45612093673083</v>
      </c>
      <c r="H108" s="9"/>
      <c r="I108" s="9">
        <f t="shared" si="45"/>
        <v>865.32634317852614</v>
      </c>
      <c r="J108" s="9">
        <f t="shared" si="46"/>
        <v>50.07353583818702</v>
      </c>
      <c r="K108" s="9"/>
      <c r="L108" s="9">
        <f t="shared" si="47"/>
        <v>865.32634317852614</v>
      </c>
      <c r="M108" s="9">
        <f t="shared" si="48"/>
        <v>50.07353583818702</v>
      </c>
      <c r="N108" s="9"/>
      <c r="O108" s="9">
        <f t="shared" si="49"/>
        <v>865.32634317852614</v>
      </c>
      <c r="P108" s="9">
        <f t="shared" si="50"/>
        <v>50.07353583818702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2</v>
      </c>
      <c r="C109" s="9">
        <v>870.97009224983844</v>
      </c>
      <c r="D109" s="9"/>
      <c r="E109" s="9">
        <f t="shared" si="42"/>
        <v>865.32634317852614</v>
      </c>
      <c r="F109" s="9">
        <f t="shared" si="43"/>
        <v>31.851903579938448</v>
      </c>
      <c r="G109" s="11">
        <f t="shared" si="44"/>
        <v>612.45612093673083</v>
      </c>
      <c r="H109" s="9"/>
      <c r="I109" s="9">
        <f t="shared" si="45"/>
        <v>865.32634317852614</v>
      </c>
      <c r="J109" s="9">
        <f t="shared" si="46"/>
        <v>31.851903579938448</v>
      </c>
      <c r="K109" s="9"/>
      <c r="L109" s="9">
        <f t="shared" si="47"/>
        <v>865.32634317852614</v>
      </c>
      <c r="M109" s="9">
        <f t="shared" si="48"/>
        <v>31.851903579938448</v>
      </c>
      <c r="N109" s="9"/>
      <c r="O109" s="9">
        <f t="shared" si="49"/>
        <v>865.32634317852614</v>
      </c>
      <c r="P109" s="9">
        <f t="shared" si="50"/>
        <v>31.851903579938448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2</v>
      </c>
      <c r="C110" s="9">
        <v>948.32598860097528</v>
      </c>
      <c r="D110" s="9"/>
      <c r="E110" s="9">
        <f t="shared" si="42"/>
        <v>865.32634317852614</v>
      </c>
      <c r="F110" s="9">
        <f t="shared" si="43"/>
        <v>6888.9411402522819</v>
      </c>
      <c r="G110" s="11">
        <f t="shared" si="44"/>
        <v>612.45612093673083</v>
      </c>
      <c r="H110" s="9"/>
      <c r="I110" s="9">
        <f t="shared" si="45"/>
        <v>865.32634317852614</v>
      </c>
      <c r="J110" s="9">
        <f t="shared" si="46"/>
        <v>6888.9411402522819</v>
      </c>
      <c r="K110" s="9"/>
      <c r="L110" s="9">
        <f t="shared" si="47"/>
        <v>865.32634317852614</v>
      </c>
      <c r="M110" s="9">
        <f t="shared" si="48"/>
        <v>6888.9411402522819</v>
      </c>
      <c r="N110" s="9"/>
      <c r="O110" s="9">
        <f t="shared" si="49"/>
        <v>865.32634317852614</v>
      </c>
      <c r="P110" s="9">
        <f t="shared" si="50"/>
        <v>6888.9411402522819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4</v>
      </c>
      <c r="C111" s="9">
        <v>886.72777483988489</v>
      </c>
      <c r="D111" s="9"/>
      <c r="E111" s="9">
        <f t="shared" si="42"/>
        <v>865.32632848213757</v>
      </c>
      <c r="F111" s="9">
        <f t="shared" si="43"/>
        <v>458.02190620353593</v>
      </c>
      <c r="G111" s="11">
        <f t="shared" si="44"/>
        <v>612.45612093673083</v>
      </c>
      <c r="H111" s="9"/>
      <c r="I111" s="9">
        <f t="shared" si="45"/>
        <v>865.32632848213757</v>
      </c>
      <c r="J111" s="9">
        <f t="shared" si="46"/>
        <v>458.02190620353593</v>
      </c>
      <c r="K111" s="9"/>
      <c r="L111" s="9">
        <f t="shared" si="47"/>
        <v>865.32632848213757</v>
      </c>
      <c r="M111" s="9">
        <f t="shared" si="48"/>
        <v>458.02190620353593</v>
      </c>
      <c r="N111" s="9"/>
      <c r="O111" s="9">
        <f t="shared" si="49"/>
        <v>865.32632848213757</v>
      </c>
      <c r="P111" s="9">
        <f t="shared" si="50"/>
        <v>458.02190620353593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4</v>
      </c>
      <c r="C112" s="9">
        <v>826.56207767788942</v>
      </c>
      <c r="D112" s="9"/>
      <c r="E112" s="9">
        <f t="shared" si="42"/>
        <v>865.32632848213757</v>
      </c>
      <c r="F112" s="9">
        <f t="shared" si="43"/>
        <v>1502.6671404146532</v>
      </c>
      <c r="G112" s="11">
        <f t="shared" si="44"/>
        <v>612.45612093673083</v>
      </c>
      <c r="H112" s="9"/>
      <c r="I112" s="9">
        <f t="shared" si="45"/>
        <v>865.32632848213757</v>
      </c>
      <c r="J112" s="9">
        <f t="shared" si="46"/>
        <v>1502.6671404146532</v>
      </c>
      <c r="K112" s="9"/>
      <c r="L112" s="9">
        <f t="shared" si="47"/>
        <v>865.32632848213757</v>
      </c>
      <c r="M112" s="9">
        <f t="shared" si="48"/>
        <v>1502.6671404146532</v>
      </c>
      <c r="N112" s="9"/>
      <c r="O112" s="9">
        <f t="shared" si="49"/>
        <v>865.32632848213757</v>
      </c>
      <c r="P112" s="9">
        <f t="shared" si="50"/>
        <v>1502.6671404146532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4</v>
      </c>
      <c r="C113" s="9">
        <v>1187.556260649862</v>
      </c>
      <c r="D113" s="9"/>
      <c r="E113" s="9">
        <f t="shared" si="42"/>
        <v>865.32632848213757</v>
      </c>
      <c r="F113" s="9">
        <f t="shared" si="43"/>
        <v>103832.12918481628</v>
      </c>
      <c r="G113" s="11">
        <f t="shared" si="44"/>
        <v>612.45612093673083</v>
      </c>
      <c r="H113" s="9"/>
      <c r="I113" s="9">
        <f t="shared" si="45"/>
        <v>865.32632848213757</v>
      </c>
      <c r="J113" s="9">
        <f t="shared" si="46"/>
        <v>103832.12918481628</v>
      </c>
      <c r="K113" s="9"/>
      <c r="L113" s="9">
        <f t="shared" si="47"/>
        <v>865.32632848213757</v>
      </c>
      <c r="M113" s="9">
        <f t="shared" si="48"/>
        <v>103832.12918481628</v>
      </c>
      <c r="N113" s="9"/>
      <c r="O113" s="9">
        <f t="shared" si="49"/>
        <v>865.32632848213757</v>
      </c>
      <c r="P113" s="9">
        <f t="shared" si="50"/>
        <v>103832.12918481628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4</v>
      </c>
      <c r="C114" s="9">
        <v>935.43333920911914</v>
      </c>
      <c r="D114" s="9"/>
      <c r="E114" s="9">
        <f t="shared" si="42"/>
        <v>865.32632848213757</v>
      </c>
      <c r="F114" s="9">
        <f t="shared" si="43"/>
        <v>4914.9929530731088</v>
      </c>
      <c r="G114" s="11">
        <f t="shared" si="44"/>
        <v>612.45612093673083</v>
      </c>
      <c r="H114" s="9"/>
      <c r="I114" s="9">
        <f t="shared" si="45"/>
        <v>865.32632848213757</v>
      </c>
      <c r="J114" s="9">
        <f t="shared" si="46"/>
        <v>4914.9929530731088</v>
      </c>
      <c r="K114" s="9"/>
      <c r="L114" s="9">
        <f t="shared" si="47"/>
        <v>865.32632848213757</v>
      </c>
      <c r="M114" s="9">
        <f t="shared" si="48"/>
        <v>4914.9929530731088</v>
      </c>
      <c r="N114" s="9"/>
      <c r="O114" s="9">
        <f t="shared" si="49"/>
        <v>865.32632848213757</v>
      </c>
      <c r="P114" s="9">
        <f t="shared" si="50"/>
        <v>4914.9929530731088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4</v>
      </c>
      <c r="C115" s="9">
        <v>952.62353839826073</v>
      </c>
      <c r="D115" s="9"/>
      <c r="E115" s="9">
        <f t="shared" si="42"/>
        <v>865.32632848213757</v>
      </c>
      <c r="F115" s="9">
        <f t="shared" si="43"/>
        <v>7620.8028591396724</v>
      </c>
      <c r="G115" s="11">
        <f t="shared" si="44"/>
        <v>612.45612093673083</v>
      </c>
      <c r="H115" s="9"/>
      <c r="I115" s="9">
        <f t="shared" si="45"/>
        <v>865.32632848213757</v>
      </c>
      <c r="J115" s="9">
        <f t="shared" si="46"/>
        <v>7620.8028591396724</v>
      </c>
      <c r="K115" s="9"/>
      <c r="L115" s="9">
        <f t="shared" si="47"/>
        <v>865.32632848213757</v>
      </c>
      <c r="M115" s="9">
        <f t="shared" si="48"/>
        <v>7620.8028591396724</v>
      </c>
      <c r="N115" s="9"/>
      <c r="O115" s="9">
        <f t="shared" si="49"/>
        <v>865.32632848213757</v>
      </c>
      <c r="P115" s="9">
        <f t="shared" si="50"/>
        <v>7620.8028591396724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6.2500000000000003E-3</v>
      </c>
      <c r="B136" s="14">
        <v>0.1875</v>
      </c>
      <c r="C136" s="15">
        <v>544</v>
      </c>
      <c r="D136" s="15"/>
      <c r="E136" s="15">
        <f>CA(A136,B136,$E$2,$E$3,$E$4,$E$5,$E$6)</f>
        <v>865.32633999457619</v>
      </c>
      <c r="F136" s="15">
        <f>($C136-E136)^2</f>
        <v>103250.61677430998</v>
      </c>
      <c r="G136" s="11">
        <f>$G$25</f>
        <v>612.45612093673083</v>
      </c>
      <c r="H136" s="15"/>
      <c r="I136" s="15">
        <f>CA_SA(A136,B136,$I$2,$I$3,$I$4,$I$5,$I$6,$I$7)</f>
        <v>865.3263426289958</v>
      </c>
      <c r="J136" s="15">
        <f>($C136-I136)^2</f>
        <v>103250.6184673268</v>
      </c>
      <c r="K136" s="15"/>
      <c r="L136" s="15">
        <f>CA_DR(A136,B136,$L$2,$L$3,$L$4,$L$5,$L$6,$L$7,$L$8)</f>
        <v>865.32634258592861</v>
      </c>
      <c r="M136" s="15">
        <f>($C136-L136)^2</f>
        <v>103250.61843964957</v>
      </c>
      <c r="N136" s="15"/>
      <c r="O136" s="15">
        <f>CA_DL(A136,B136,$O$2,$O$3,$O$4,$O$5,$O$6,$O$7,$O$8)</f>
        <v>865.32634263105865</v>
      </c>
      <c r="P136" s="15">
        <f>($C136-O136)^2</f>
        <v>103250.61846865249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6.2500000000000003E-3</v>
      </c>
      <c r="B137" s="14">
        <v>0.1875</v>
      </c>
      <c r="C137" s="15">
        <v>764</v>
      </c>
      <c r="D137" s="15"/>
      <c r="E137" s="15">
        <f t="shared" ref="E137:E200" si="51">CA(A137,B137,$E$2,$E$3,$E$4,$E$5,$E$6)</f>
        <v>865.32633999457619</v>
      </c>
      <c r="F137" s="15">
        <f t="shared" ref="F137:F200" si="52">($C137-E137)^2</f>
        <v>10267.027176696451</v>
      </c>
      <c r="G137" s="11">
        <f t="shared" ref="G137:G200" si="53">$G$25</f>
        <v>612.45612093673083</v>
      </c>
      <c r="H137" s="15"/>
      <c r="I137" s="15">
        <f t="shared" ref="I137:I200" si="54">CA_SA(A137,B137,$I$2,$I$3,$I$4,$I$5,$I$6,$I$7)</f>
        <v>865.3263426289958</v>
      </c>
      <c r="J137" s="15">
        <f t="shared" ref="J137:J200" si="55">($C137-I137)^2</f>
        <v>10267.027710568653</v>
      </c>
      <c r="K137" s="15"/>
      <c r="L137" s="15">
        <f t="shared" ref="L137:L200" si="56">CA_DR(A137,B137,$L$2,$L$3,$L$4,$L$5,$L$6,$L$7,$L$8)</f>
        <v>865.32634258592861</v>
      </c>
      <c r="M137" s="15">
        <f t="shared" ref="M137:M200" si="57">($C137-L137)^2</f>
        <v>10267.027701840971</v>
      </c>
      <c r="N137" s="15"/>
      <c r="O137" s="15">
        <f t="shared" ref="O137:O200" si="58">CA_DL(A137,B137,$O$2,$O$3,$O$4,$O$5,$O$6,$O$7,$O$8)</f>
        <v>865.32634263105865</v>
      </c>
      <c r="P137" s="15">
        <f t="shared" ref="P137:P200" si="59">($C137-O137)^2</f>
        <v>10267.027710986693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6.2500000000000003E-3</v>
      </c>
      <c r="B138" s="14">
        <v>0.1875</v>
      </c>
      <c r="C138" s="15">
        <v>655</v>
      </c>
      <c r="D138" s="15"/>
      <c r="E138" s="15">
        <f t="shared" si="51"/>
        <v>865.32633999457619</v>
      </c>
      <c r="F138" s="15">
        <f t="shared" si="52"/>
        <v>44237.169295514061</v>
      </c>
      <c r="G138" s="11">
        <f t="shared" si="53"/>
        <v>612.45612093673083</v>
      </c>
      <c r="H138" s="15"/>
      <c r="I138" s="15">
        <f t="shared" si="54"/>
        <v>865.3263426289958</v>
      </c>
      <c r="J138" s="15">
        <f t="shared" si="55"/>
        <v>44237.170403689735</v>
      </c>
      <c r="K138" s="15"/>
      <c r="L138" s="15">
        <f t="shared" si="56"/>
        <v>865.32634258592861</v>
      </c>
      <c r="M138" s="15">
        <f t="shared" si="57"/>
        <v>44237.170385573409</v>
      </c>
      <c r="N138" s="15"/>
      <c r="O138" s="15">
        <f t="shared" si="58"/>
        <v>865.32634263105865</v>
      </c>
      <c r="P138" s="15">
        <f t="shared" si="59"/>
        <v>44237.170404557481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6.2500000000000003E-3</v>
      </c>
      <c r="B139" s="14">
        <v>0.1875</v>
      </c>
      <c r="C139" s="15">
        <v>838</v>
      </c>
      <c r="D139" s="15"/>
      <c r="E139" s="15">
        <f t="shared" si="51"/>
        <v>865.32633999457619</v>
      </c>
      <c r="F139" s="15">
        <f t="shared" si="52"/>
        <v>746.72885749917407</v>
      </c>
      <c r="G139" s="11">
        <f t="shared" si="53"/>
        <v>612.45612093673083</v>
      </c>
      <c r="H139" s="15"/>
      <c r="I139" s="15">
        <f t="shared" si="54"/>
        <v>865.3263426289958</v>
      </c>
      <c r="J139" s="15">
        <f t="shared" si="55"/>
        <v>746.7290014772733</v>
      </c>
      <c r="K139" s="15"/>
      <c r="L139" s="15">
        <f t="shared" si="56"/>
        <v>865.32634258592861</v>
      </c>
      <c r="M139" s="15">
        <f t="shared" si="57"/>
        <v>746.7289991235358</v>
      </c>
      <c r="N139" s="15"/>
      <c r="O139" s="15">
        <f t="shared" si="58"/>
        <v>865.32634263105865</v>
      </c>
      <c r="P139" s="15">
        <f t="shared" si="59"/>
        <v>746.72900159001347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6.2500000000000003E-3</v>
      </c>
      <c r="B140" s="14">
        <v>0.1875</v>
      </c>
      <c r="C140" s="15">
        <v>737</v>
      </c>
      <c r="D140" s="15"/>
      <c r="E140" s="15">
        <f t="shared" si="51"/>
        <v>865.32633999457619</v>
      </c>
      <c r="F140" s="15">
        <f t="shared" si="52"/>
        <v>16467.649536403565</v>
      </c>
      <c r="G140" s="11">
        <f t="shared" si="53"/>
        <v>612.45612093673083</v>
      </c>
      <c r="H140" s="15"/>
      <c r="I140" s="15">
        <f t="shared" si="54"/>
        <v>865.3263426289958</v>
      </c>
      <c r="J140" s="15">
        <f t="shared" si="55"/>
        <v>16467.650212534427</v>
      </c>
      <c r="K140" s="15"/>
      <c r="L140" s="15">
        <f t="shared" si="56"/>
        <v>865.32634258592861</v>
      </c>
      <c r="M140" s="15">
        <f t="shared" si="57"/>
        <v>16467.650201481116</v>
      </c>
      <c r="N140" s="15"/>
      <c r="O140" s="15">
        <f t="shared" si="58"/>
        <v>865.32634263105865</v>
      </c>
      <c r="P140" s="15">
        <f t="shared" si="59"/>
        <v>16467.650213063862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1.2500000000000001E-2</v>
      </c>
      <c r="B141" s="14">
        <v>0.375</v>
      </c>
      <c r="C141" s="15">
        <v>760</v>
      </c>
      <c r="D141" s="15"/>
      <c r="E141" s="15">
        <f t="shared" si="51"/>
        <v>865.32590980116186</v>
      </c>
      <c r="F141" s="15">
        <f t="shared" si="52"/>
        <v>11093.547275442483</v>
      </c>
      <c r="G141" s="11">
        <f t="shared" si="53"/>
        <v>612.45612093673083</v>
      </c>
      <c r="H141" s="15"/>
      <c r="I141" s="15">
        <f t="shared" si="54"/>
        <v>865.32627267583473</v>
      </c>
      <c r="J141" s="15">
        <f t="shared" si="55"/>
        <v>11093.62371578429</v>
      </c>
      <c r="K141" s="15"/>
      <c r="L141" s="15">
        <f t="shared" si="56"/>
        <v>865.32626697819649</v>
      </c>
      <c r="M141" s="15">
        <f t="shared" si="57"/>
        <v>11093.622515562323</v>
      </c>
      <c r="N141" s="15"/>
      <c r="O141" s="15">
        <f t="shared" si="58"/>
        <v>865.32627322002133</v>
      </c>
      <c r="P141" s="15">
        <f t="shared" si="59"/>
        <v>11093.623830418583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1.2500000000000001E-2</v>
      </c>
      <c r="B142" s="14">
        <v>0.375</v>
      </c>
      <c r="C142" s="15">
        <v>677</v>
      </c>
      <c r="D142" s="15"/>
      <c r="E142" s="15">
        <f t="shared" si="51"/>
        <v>865.32590980116186</v>
      </c>
      <c r="F142" s="15">
        <f t="shared" si="52"/>
        <v>35466.648302435351</v>
      </c>
      <c r="G142" s="11">
        <f t="shared" si="53"/>
        <v>612.45612093673083</v>
      </c>
      <c r="H142" s="15"/>
      <c r="I142" s="15">
        <f t="shared" si="54"/>
        <v>865.32627267583473</v>
      </c>
      <c r="J142" s="15">
        <f t="shared" si="55"/>
        <v>35466.784979972857</v>
      </c>
      <c r="K142" s="15"/>
      <c r="L142" s="15">
        <f t="shared" si="56"/>
        <v>865.32626697819649</v>
      </c>
      <c r="M142" s="15">
        <f t="shared" si="57"/>
        <v>35466.78283394294</v>
      </c>
      <c r="N142" s="15"/>
      <c r="O142" s="15">
        <f t="shared" si="58"/>
        <v>865.32627322002133</v>
      </c>
      <c r="P142" s="15">
        <f t="shared" si="59"/>
        <v>35466.785184942128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1.2500000000000001E-2</v>
      </c>
      <c r="B143" s="14">
        <v>0.375</v>
      </c>
      <c r="C143" s="15">
        <v>801</v>
      </c>
      <c r="D143" s="15"/>
      <c r="E143" s="15">
        <f t="shared" si="51"/>
        <v>865.32590980116186</v>
      </c>
      <c r="F143" s="15">
        <f t="shared" si="52"/>
        <v>4137.8226717472107</v>
      </c>
      <c r="G143" s="11">
        <f t="shared" si="53"/>
        <v>612.45612093673083</v>
      </c>
      <c r="H143" s="15"/>
      <c r="I143" s="15">
        <f t="shared" si="54"/>
        <v>865.32627267583473</v>
      </c>
      <c r="J143" s="15">
        <f t="shared" si="55"/>
        <v>4137.8693563658417</v>
      </c>
      <c r="K143" s="15"/>
      <c r="L143" s="15">
        <f t="shared" si="56"/>
        <v>865.32626697819649</v>
      </c>
      <c r="M143" s="15">
        <f t="shared" si="57"/>
        <v>4137.8686233502112</v>
      </c>
      <c r="N143" s="15"/>
      <c r="O143" s="15">
        <f t="shared" si="58"/>
        <v>865.32627322002133</v>
      </c>
      <c r="P143" s="15">
        <f t="shared" si="59"/>
        <v>4137.8694263768339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1.2500000000000001E-2</v>
      </c>
      <c r="B144" s="14">
        <v>0.375</v>
      </c>
      <c r="C144" s="15">
        <v>748</v>
      </c>
      <c r="D144" s="15"/>
      <c r="E144" s="15">
        <f t="shared" si="51"/>
        <v>865.32590980116186</v>
      </c>
      <c r="F144" s="15">
        <f t="shared" si="52"/>
        <v>13765.369110670368</v>
      </c>
      <c r="G144" s="11">
        <f t="shared" si="53"/>
        <v>612.45612093673083</v>
      </c>
      <c r="H144" s="15"/>
      <c r="I144" s="15">
        <f t="shared" si="54"/>
        <v>865.32627267583473</v>
      </c>
      <c r="J144" s="15">
        <f t="shared" si="55"/>
        <v>13765.454260004322</v>
      </c>
      <c r="K144" s="15"/>
      <c r="L144" s="15">
        <f t="shared" si="56"/>
        <v>865.32626697819649</v>
      </c>
      <c r="M144" s="15">
        <f t="shared" si="57"/>
        <v>13765.45292303904</v>
      </c>
      <c r="N144" s="15"/>
      <c r="O144" s="15">
        <f t="shared" si="58"/>
        <v>865.32627322002133</v>
      </c>
      <c r="P144" s="15">
        <f t="shared" si="59"/>
        <v>13765.454387699096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1.2500000000000001E-2</v>
      </c>
      <c r="B145" s="14">
        <v>0.375</v>
      </c>
      <c r="C145" s="15">
        <v>685</v>
      </c>
      <c r="D145" s="15"/>
      <c r="E145" s="15">
        <f t="shared" si="51"/>
        <v>865.32590980116186</v>
      </c>
      <c r="F145" s="15">
        <f t="shared" si="52"/>
        <v>32517.433745616763</v>
      </c>
      <c r="G145" s="11">
        <f t="shared" si="53"/>
        <v>612.45612093673083</v>
      </c>
      <c r="H145" s="15"/>
      <c r="I145" s="15">
        <f t="shared" si="54"/>
        <v>865.32627267583473</v>
      </c>
      <c r="J145" s="15">
        <f t="shared" si="55"/>
        <v>32517.5646171595</v>
      </c>
      <c r="K145" s="15"/>
      <c r="L145" s="15">
        <f t="shared" si="56"/>
        <v>865.32626697819649</v>
      </c>
      <c r="M145" s="15">
        <f t="shared" si="57"/>
        <v>32517.562562291798</v>
      </c>
      <c r="N145" s="15"/>
      <c r="O145" s="15">
        <f t="shared" si="58"/>
        <v>865.32627322002133</v>
      </c>
      <c r="P145" s="15">
        <f t="shared" si="59"/>
        <v>32517.564813421784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2.5000000000000001E-2</v>
      </c>
      <c r="B146" s="14">
        <v>0.75</v>
      </c>
      <c r="C146" s="15">
        <v>786</v>
      </c>
      <c r="D146" s="15"/>
      <c r="E146" s="15">
        <f t="shared" si="51"/>
        <v>865.24963028919694</v>
      </c>
      <c r="F146" s="15">
        <f t="shared" si="52"/>
        <v>6280.5039009744014</v>
      </c>
      <c r="G146" s="11">
        <f t="shared" si="53"/>
        <v>612.45612093673083</v>
      </c>
      <c r="H146" s="15"/>
      <c r="I146" s="15">
        <f t="shared" si="54"/>
        <v>865.31524945628473</v>
      </c>
      <c r="J146" s="15">
        <f t="shared" si="55"/>
        <v>6290.9087963126758</v>
      </c>
      <c r="K146" s="15"/>
      <c r="L146" s="15">
        <f t="shared" si="56"/>
        <v>865.31429920149117</v>
      </c>
      <c r="M146" s="15">
        <f t="shared" si="57"/>
        <v>6290.7580578236621</v>
      </c>
      <c r="N146" s="15"/>
      <c r="O146" s="15">
        <f t="shared" si="58"/>
        <v>865.31542971952183</v>
      </c>
      <c r="P146" s="15">
        <f t="shared" si="59"/>
        <v>6290.937391592407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2.5000000000000001E-2</v>
      </c>
      <c r="B147" s="14">
        <v>0.75</v>
      </c>
      <c r="C147" s="15">
        <v>914</v>
      </c>
      <c r="D147" s="15"/>
      <c r="E147" s="15">
        <f t="shared" si="51"/>
        <v>865.24963028919694</v>
      </c>
      <c r="F147" s="15">
        <f t="shared" si="52"/>
        <v>2376.5985469399839</v>
      </c>
      <c r="G147" s="11">
        <f t="shared" si="53"/>
        <v>612.45612093673083</v>
      </c>
      <c r="H147" s="15"/>
      <c r="I147" s="15">
        <f t="shared" si="54"/>
        <v>865.31524945628473</v>
      </c>
      <c r="J147" s="15">
        <f t="shared" si="55"/>
        <v>2370.2049355037839</v>
      </c>
      <c r="K147" s="15"/>
      <c r="L147" s="15">
        <f t="shared" si="56"/>
        <v>865.31429920149117</v>
      </c>
      <c r="M147" s="15">
        <f t="shared" si="57"/>
        <v>2370.2974622419238</v>
      </c>
      <c r="N147" s="15"/>
      <c r="O147" s="15">
        <f t="shared" si="58"/>
        <v>865.31542971952183</v>
      </c>
      <c r="P147" s="15">
        <f t="shared" si="59"/>
        <v>2370.1873833948184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2.5000000000000001E-2</v>
      </c>
      <c r="B148" s="14">
        <v>0.75</v>
      </c>
      <c r="C148" s="15">
        <v>719</v>
      </c>
      <c r="D148" s="15"/>
      <c r="E148" s="15">
        <f t="shared" si="51"/>
        <v>865.24963028919694</v>
      </c>
      <c r="F148" s="15">
        <f t="shared" si="52"/>
        <v>21388.954359726791</v>
      </c>
      <c r="G148" s="11">
        <f t="shared" si="53"/>
        <v>612.45612093673083</v>
      </c>
      <c r="H148" s="15"/>
      <c r="I148" s="15">
        <f t="shared" si="54"/>
        <v>865.31524945628473</v>
      </c>
      <c r="J148" s="15">
        <f t="shared" si="55"/>
        <v>21408.152223454828</v>
      </c>
      <c r="K148" s="15"/>
      <c r="L148" s="15">
        <f t="shared" si="56"/>
        <v>865.31429920149117</v>
      </c>
      <c r="M148" s="15">
        <f t="shared" si="57"/>
        <v>21407.874150823478</v>
      </c>
      <c r="N148" s="15"/>
      <c r="O148" s="15">
        <f t="shared" si="58"/>
        <v>865.31542971952183</v>
      </c>
      <c r="P148" s="15">
        <f t="shared" si="59"/>
        <v>21408.204974008331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2.5000000000000001E-2</v>
      </c>
      <c r="B149" s="14">
        <v>0.75</v>
      </c>
      <c r="C149" s="15">
        <v>705</v>
      </c>
      <c r="D149" s="15"/>
      <c r="E149" s="15">
        <f t="shared" si="51"/>
        <v>865.24963028919694</v>
      </c>
      <c r="F149" s="15">
        <f t="shared" si="52"/>
        <v>25679.944007824306</v>
      </c>
      <c r="G149" s="11">
        <f t="shared" si="53"/>
        <v>612.45612093673083</v>
      </c>
      <c r="H149" s="15"/>
      <c r="I149" s="15">
        <f t="shared" si="54"/>
        <v>865.31524945628473</v>
      </c>
      <c r="J149" s="15">
        <f t="shared" si="55"/>
        <v>25700.979208230801</v>
      </c>
      <c r="K149" s="15"/>
      <c r="L149" s="15">
        <f t="shared" si="56"/>
        <v>865.31429920149117</v>
      </c>
      <c r="M149" s="15">
        <f t="shared" si="57"/>
        <v>25700.674528465232</v>
      </c>
      <c r="N149" s="15"/>
      <c r="O149" s="15">
        <f t="shared" si="58"/>
        <v>865.31542971952183</v>
      </c>
      <c r="P149" s="15">
        <f t="shared" si="59"/>
        <v>25701.037006154944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2.5000000000000001E-2</v>
      </c>
      <c r="B150" s="14">
        <v>0.75</v>
      </c>
      <c r="C150" s="15">
        <v>721</v>
      </c>
      <c r="D150" s="15"/>
      <c r="E150" s="15">
        <f t="shared" si="51"/>
        <v>865.24963028919694</v>
      </c>
      <c r="F150" s="15">
        <f t="shared" si="52"/>
        <v>20807.955838570004</v>
      </c>
      <c r="G150" s="11">
        <f t="shared" si="53"/>
        <v>612.45612093673083</v>
      </c>
      <c r="H150" s="15"/>
      <c r="I150" s="15">
        <f t="shared" si="54"/>
        <v>865.31524945628473</v>
      </c>
      <c r="J150" s="15">
        <f t="shared" si="55"/>
        <v>20826.89122562969</v>
      </c>
      <c r="K150" s="15"/>
      <c r="L150" s="15">
        <f t="shared" si="56"/>
        <v>865.31429920149117</v>
      </c>
      <c r="M150" s="15">
        <f t="shared" si="57"/>
        <v>20826.616954017514</v>
      </c>
      <c r="N150" s="15"/>
      <c r="O150" s="15">
        <f t="shared" si="58"/>
        <v>865.31542971952183</v>
      </c>
      <c r="P150" s="15">
        <f t="shared" si="59"/>
        <v>20826.943255130245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0.05</v>
      </c>
      <c r="B151" s="14">
        <v>1.5</v>
      </c>
      <c r="C151" s="15">
        <v>695</v>
      </c>
      <c r="D151" s="15"/>
      <c r="E151" s="15">
        <f t="shared" si="51"/>
        <v>842.37384627436393</v>
      </c>
      <c r="F151" s="15">
        <f t="shared" si="52"/>
        <v>21719.05056569985</v>
      </c>
      <c r="G151" s="11">
        <f t="shared" si="53"/>
        <v>612.45612093673083</v>
      </c>
      <c r="H151" s="15"/>
      <c r="I151" s="15">
        <f t="shared" si="54"/>
        <v>862.68728287290389</v>
      </c>
      <c r="J151" s="15">
        <f t="shared" si="55"/>
        <v>28119.024837297286</v>
      </c>
      <c r="K151" s="15"/>
      <c r="L151" s="15">
        <f t="shared" si="56"/>
        <v>862.43492583609498</v>
      </c>
      <c r="M151" s="15">
        <f t="shared" si="57"/>
        <v>28034.454389738625</v>
      </c>
      <c r="N151" s="15"/>
      <c r="O151" s="15">
        <f t="shared" si="58"/>
        <v>862.78157085853536</v>
      </c>
      <c r="P151" s="15">
        <f t="shared" si="59"/>
        <v>28150.655519757722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0.05</v>
      </c>
      <c r="B152" s="14">
        <v>1.5</v>
      </c>
      <c r="C152" s="15">
        <v>539</v>
      </c>
      <c r="D152" s="15"/>
      <c r="E152" s="15">
        <f t="shared" si="51"/>
        <v>842.37384627436393</v>
      </c>
      <c r="F152" s="15">
        <f t="shared" si="52"/>
        <v>92035.690603301395</v>
      </c>
      <c r="G152" s="11">
        <f t="shared" si="53"/>
        <v>612.45612093673083</v>
      </c>
      <c r="H152" s="15"/>
      <c r="I152" s="15">
        <f t="shared" si="54"/>
        <v>862.68728287290389</v>
      </c>
      <c r="J152" s="15">
        <f t="shared" si="55"/>
        <v>104773.4570936433</v>
      </c>
      <c r="K152" s="15"/>
      <c r="L152" s="15">
        <f t="shared" si="56"/>
        <v>862.43492583609498</v>
      </c>
      <c r="M152" s="15">
        <f t="shared" si="57"/>
        <v>104610.15125060026</v>
      </c>
      <c r="N152" s="15"/>
      <c r="O152" s="15">
        <f t="shared" si="58"/>
        <v>862.78157085853536</v>
      </c>
      <c r="P152" s="15">
        <f t="shared" si="59"/>
        <v>104834.50562762076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0.05</v>
      </c>
      <c r="B153" s="14">
        <v>1.5</v>
      </c>
      <c r="C153" s="15">
        <v>635</v>
      </c>
      <c r="D153" s="15"/>
      <c r="E153" s="15">
        <f t="shared" si="51"/>
        <v>842.37384627436393</v>
      </c>
      <c r="F153" s="15">
        <f t="shared" si="52"/>
        <v>43003.912118623521</v>
      </c>
      <c r="G153" s="11">
        <f t="shared" si="53"/>
        <v>612.45612093673083</v>
      </c>
      <c r="H153" s="15"/>
      <c r="I153" s="15">
        <f t="shared" si="54"/>
        <v>862.68728287290389</v>
      </c>
      <c r="J153" s="15">
        <f t="shared" si="55"/>
        <v>51841.498782045754</v>
      </c>
      <c r="K153" s="15"/>
      <c r="L153" s="15">
        <f t="shared" si="56"/>
        <v>862.43492583609498</v>
      </c>
      <c r="M153" s="15">
        <f t="shared" si="57"/>
        <v>51726.645490070019</v>
      </c>
      <c r="N153" s="15"/>
      <c r="O153" s="15">
        <f t="shared" si="58"/>
        <v>862.78157085853536</v>
      </c>
      <c r="P153" s="15">
        <f t="shared" si="59"/>
        <v>51884.444022781965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0.05</v>
      </c>
      <c r="B154" s="14">
        <v>1.5</v>
      </c>
      <c r="C154" s="15">
        <v>664</v>
      </c>
      <c r="D154" s="15"/>
      <c r="E154" s="15">
        <f t="shared" si="51"/>
        <v>842.37384627436393</v>
      </c>
      <c r="F154" s="15">
        <f t="shared" si="52"/>
        <v>31817.229034710414</v>
      </c>
      <c r="G154" s="11">
        <f t="shared" si="53"/>
        <v>612.45612093673083</v>
      </c>
      <c r="H154" s="15"/>
      <c r="I154" s="15">
        <f t="shared" si="54"/>
        <v>862.68728287290389</v>
      </c>
      <c r="J154" s="15">
        <f t="shared" si="55"/>
        <v>39476.636375417329</v>
      </c>
      <c r="K154" s="15"/>
      <c r="L154" s="15">
        <f t="shared" si="56"/>
        <v>862.43492583609498</v>
      </c>
      <c r="M154" s="15">
        <f t="shared" si="57"/>
        <v>39376.419791576511</v>
      </c>
      <c r="N154" s="15"/>
      <c r="O154" s="15">
        <f t="shared" si="58"/>
        <v>862.78157085853536</v>
      </c>
      <c r="P154" s="15">
        <f t="shared" si="59"/>
        <v>39514.112912986915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0.05</v>
      </c>
      <c r="B155" s="14">
        <v>1.5</v>
      </c>
      <c r="C155" s="15">
        <v>826</v>
      </c>
      <c r="D155" s="15"/>
      <c r="E155" s="15">
        <f t="shared" si="51"/>
        <v>842.37384627436393</v>
      </c>
      <c r="F155" s="15">
        <f t="shared" si="52"/>
        <v>268.1028418165015</v>
      </c>
      <c r="G155" s="11">
        <f t="shared" si="53"/>
        <v>612.45612093673083</v>
      </c>
      <c r="H155" s="15"/>
      <c r="I155" s="15">
        <f t="shared" si="54"/>
        <v>862.68728287290389</v>
      </c>
      <c r="J155" s="15">
        <f t="shared" si="55"/>
        <v>1345.9567245964672</v>
      </c>
      <c r="K155" s="15"/>
      <c r="L155" s="15">
        <f t="shared" si="56"/>
        <v>862.43492583609498</v>
      </c>
      <c r="M155" s="15">
        <f t="shared" si="57"/>
        <v>1327.5038206817412</v>
      </c>
      <c r="N155" s="15"/>
      <c r="O155" s="15">
        <f t="shared" si="58"/>
        <v>862.78157085853536</v>
      </c>
      <c r="P155" s="15">
        <f t="shared" si="59"/>
        <v>1352.8839548214576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0.1</v>
      </c>
      <c r="B156" s="14">
        <v>3</v>
      </c>
      <c r="C156" s="15">
        <v>434</v>
      </c>
      <c r="D156" s="15"/>
      <c r="E156" s="15">
        <f t="shared" si="51"/>
        <v>26.690497866333843</v>
      </c>
      <c r="F156" s="15">
        <f t="shared" si="52"/>
        <v>165901.03052837501</v>
      </c>
      <c r="G156" s="11">
        <f t="shared" si="53"/>
        <v>612.45612093673083</v>
      </c>
      <c r="H156" s="15"/>
      <c r="I156" s="15">
        <f t="shared" si="54"/>
        <v>301.77058300775354</v>
      </c>
      <c r="J156" s="15">
        <f t="shared" si="55"/>
        <v>17484.618718109396</v>
      </c>
      <c r="K156" s="15"/>
      <c r="L156" s="15">
        <f t="shared" si="56"/>
        <v>279.69399619989326</v>
      </c>
      <c r="M156" s="15">
        <f t="shared" si="57"/>
        <v>23810.342808758556</v>
      </c>
      <c r="N156" s="15"/>
      <c r="O156" s="15">
        <f t="shared" si="58"/>
        <v>319.86613446785327</v>
      </c>
      <c r="P156" s="15">
        <f t="shared" si="59"/>
        <v>13026.53926131015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0.1</v>
      </c>
      <c r="B157" s="14">
        <v>3</v>
      </c>
      <c r="C157" s="15">
        <v>390</v>
      </c>
      <c r="D157" s="15"/>
      <c r="E157" s="15">
        <f t="shared" si="51"/>
        <v>26.690497866333843</v>
      </c>
      <c r="F157" s="15">
        <f t="shared" si="52"/>
        <v>131993.7943406124</v>
      </c>
      <c r="G157" s="11">
        <f t="shared" si="53"/>
        <v>612.45612093673083</v>
      </c>
      <c r="H157" s="15"/>
      <c r="I157" s="15">
        <f t="shared" si="54"/>
        <v>301.77058300775354</v>
      </c>
      <c r="J157" s="15">
        <f t="shared" si="55"/>
        <v>7784.4300227917074</v>
      </c>
      <c r="K157" s="15"/>
      <c r="L157" s="15">
        <f t="shared" si="56"/>
        <v>279.69399619989326</v>
      </c>
      <c r="M157" s="15">
        <f t="shared" si="57"/>
        <v>12167.414474349162</v>
      </c>
      <c r="N157" s="15"/>
      <c r="O157" s="15">
        <f t="shared" si="58"/>
        <v>319.86613446785327</v>
      </c>
      <c r="P157" s="15">
        <f t="shared" si="59"/>
        <v>4918.7590944812391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0.1</v>
      </c>
      <c r="B158" s="14">
        <v>3</v>
      </c>
      <c r="C158" s="15">
        <v>368</v>
      </c>
      <c r="D158" s="15"/>
      <c r="E158" s="15">
        <f t="shared" si="51"/>
        <v>26.690497866333843</v>
      </c>
      <c r="F158" s="15">
        <f t="shared" si="52"/>
        <v>116492.17624673108</v>
      </c>
      <c r="G158" s="11">
        <f t="shared" si="53"/>
        <v>612.45612093673083</v>
      </c>
      <c r="H158" s="15"/>
      <c r="I158" s="15">
        <f t="shared" si="54"/>
        <v>301.77058300775354</v>
      </c>
      <c r="J158" s="15">
        <f t="shared" si="55"/>
        <v>4386.3356751328638</v>
      </c>
      <c r="K158" s="15"/>
      <c r="L158" s="15">
        <f t="shared" si="56"/>
        <v>279.69399619989326</v>
      </c>
      <c r="M158" s="15">
        <f t="shared" si="57"/>
        <v>7797.9503071444651</v>
      </c>
      <c r="N158" s="15"/>
      <c r="O158" s="15">
        <f t="shared" si="58"/>
        <v>319.86613446785327</v>
      </c>
      <c r="P158" s="15">
        <f t="shared" si="59"/>
        <v>2316.8690110667831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0.1</v>
      </c>
      <c r="B159" s="14">
        <v>3</v>
      </c>
      <c r="C159" s="15">
        <v>288</v>
      </c>
      <c r="D159" s="15"/>
      <c r="E159" s="15">
        <f t="shared" si="51"/>
        <v>26.690497866333843</v>
      </c>
      <c r="F159" s="15">
        <f t="shared" si="52"/>
        <v>68282.65590534448</v>
      </c>
      <c r="G159" s="11">
        <f t="shared" si="53"/>
        <v>612.45612093673083</v>
      </c>
      <c r="H159" s="15"/>
      <c r="I159" s="15">
        <f t="shared" si="54"/>
        <v>301.77058300775354</v>
      </c>
      <c r="J159" s="15">
        <f t="shared" si="55"/>
        <v>189.62895637343064</v>
      </c>
      <c r="K159" s="15"/>
      <c r="L159" s="15">
        <f t="shared" si="56"/>
        <v>279.69399619989326</v>
      </c>
      <c r="M159" s="15">
        <f t="shared" si="57"/>
        <v>68.989699127387553</v>
      </c>
      <c r="N159" s="15"/>
      <c r="O159" s="15">
        <f t="shared" si="58"/>
        <v>319.86613446785327</v>
      </c>
      <c r="P159" s="15">
        <f t="shared" si="59"/>
        <v>1015.4505259233063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0.1</v>
      </c>
      <c r="B160" s="14">
        <v>3</v>
      </c>
      <c r="C160" s="15">
        <v>341</v>
      </c>
      <c r="D160" s="15"/>
      <c r="E160" s="15">
        <f t="shared" si="51"/>
        <v>26.690497866333843</v>
      </c>
      <c r="F160" s="15">
        <f t="shared" si="52"/>
        <v>98790.463131513097</v>
      </c>
      <c r="G160" s="11">
        <f t="shared" si="53"/>
        <v>612.45612093673083</v>
      </c>
      <c r="H160" s="15"/>
      <c r="I160" s="15">
        <f t="shared" si="54"/>
        <v>301.77058300775354</v>
      </c>
      <c r="J160" s="15">
        <f t="shared" si="55"/>
        <v>1538.9471575515549</v>
      </c>
      <c r="K160" s="15"/>
      <c r="L160" s="15">
        <f t="shared" si="56"/>
        <v>279.69399619989326</v>
      </c>
      <c r="M160" s="15">
        <f t="shared" si="57"/>
        <v>3758.4261019387018</v>
      </c>
      <c r="N160" s="15"/>
      <c r="O160" s="15">
        <f t="shared" si="58"/>
        <v>319.86613446785327</v>
      </c>
      <c r="P160" s="15">
        <f t="shared" si="59"/>
        <v>446.64027233085955</v>
      </c>
      <c r="Q160" s="3"/>
    </row>
    <row r="161" spans="1:17" x14ac:dyDescent="0.25">
      <c r="A161" s="14">
        <v>1.8749999999999999E-2</v>
      </c>
      <c r="B161" s="14">
        <v>6.25E-2</v>
      </c>
      <c r="C161" s="15">
        <v>546</v>
      </c>
      <c r="D161" s="15"/>
      <c r="E161" s="15">
        <f t="shared" si="51"/>
        <v>865.32248323649628</v>
      </c>
      <c r="F161" s="15">
        <f t="shared" si="52"/>
        <v>101966.84830032245</v>
      </c>
      <c r="G161" s="11">
        <f t="shared" si="53"/>
        <v>612.45612093673083</v>
      </c>
      <c r="H161" s="15"/>
      <c r="I161" s="15">
        <f t="shared" si="54"/>
        <v>865.32387905445546</v>
      </c>
      <c r="J161" s="15">
        <f t="shared" si="55"/>
        <v>101967.73973438449</v>
      </c>
      <c r="K161" s="15"/>
      <c r="L161" s="15">
        <f t="shared" si="56"/>
        <v>865.32380470098178</v>
      </c>
      <c r="M161" s="15">
        <f t="shared" si="57"/>
        <v>101967.69224871075</v>
      </c>
      <c r="N161" s="15"/>
      <c r="O161" s="15">
        <f t="shared" si="58"/>
        <v>865.32388369144144</v>
      </c>
      <c r="P161" s="15">
        <f t="shared" si="59"/>
        <v>101967.74269578521</v>
      </c>
      <c r="Q161" s="3"/>
    </row>
    <row r="162" spans="1:17" x14ac:dyDescent="0.25">
      <c r="A162" s="14">
        <v>1.8749999999999999E-2</v>
      </c>
      <c r="B162" s="14">
        <v>6.25E-2</v>
      </c>
      <c r="C162" s="15">
        <v>661</v>
      </c>
      <c r="D162" s="15"/>
      <c r="E162" s="15">
        <f t="shared" si="51"/>
        <v>865.32248323649628</v>
      </c>
      <c r="F162" s="15">
        <f t="shared" si="52"/>
        <v>41747.677155928301</v>
      </c>
      <c r="G162" s="11">
        <f t="shared" si="53"/>
        <v>612.45612093673083</v>
      </c>
      <c r="H162" s="15"/>
      <c r="I162" s="15">
        <f t="shared" si="54"/>
        <v>865.32387905445546</v>
      </c>
      <c r="J162" s="15">
        <f t="shared" si="55"/>
        <v>41748.247551859742</v>
      </c>
      <c r="K162" s="15"/>
      <c r="L162" s="15">
        <f t="shared" si="56"/>
        <v>865.32380470098178</v>
      </c>
      <c r="M162" s="15">
        <f t="shared" si="57"/>
        <v>41748.217167484945</v>
      </c>
      <c r="N162" s="15"/>
      <c r="O162" s="15">
        <f t="shared" si="58"/>
        <v>865.32388369144144</v>
      </c>
      <c r="P162" s="15">
        <f t="shared" si="59"/>
        <v>41748.249446753689</v>
      </c>
      <c r="Q162" s="3"/>
    </row>
    <row r="163" spans="1:17" x14ac:dyDescent="0.25">
      <c r="A163" s="14">
        <v>1.8749999999999999E-2</v>
      </c>
      <c r="B163" s="14">
        <v>6.25E-2</v>
      </c>
      <c r="C163" s="15">
        <v>613</v>
      </c>
      <c r="D163" s="15"/>
      <c r="E163" s="15">
        <f t="shared" si="51"/>
        <v>865.32248323649628</v>
      </c>
      <c r="F163" s="15">
        <f t="shared" si="52"/>
        <v>63666.635546631944</v>
      </c>
      <c r="G163" s="11">
        <f t="shared" si="53"/>
        <v>612.45612093673083</v>
      </c>
      <c r="H163" s="15"/>
      <c r="I163" s="15">
        <f t="shared" si="54"/>
        <v>865.32387905445546</v>
      </c>
      <c r="J163" s="15">
        <f t="shared" si="55"/>
        <v>63667.33994108747</v>
      </c>
      <c r="K163" s="15"/>
      <c r="L163" s="15">
        <f t="shared" si="56"/>
        <v>865.32380470098178</v>
      </c>
      <c r="M163" s="15">
        <f t="shared" si="57"/>
        <v>63667.302418779196</v>
      </c>
      <c r="N163" s="15"/>
      <c r="O163" s="15">
        <f t="shared" si="58"/>
        <v>865.32388369144144</v>
      </c>
      <c r="P163" s="15">
        <f t="shared" si="59"/>
        <v>63667.342281132063</v>
      </c>
      <c r="Q163" s="3"/>
    </row>
    <row r="164" spans="1:17" x14ac:dyDescent="0.25">
      <c r="A164" s="14">
        <v>1.8749999999999999E-2</v>
      </c>
      <c r="B164" s="14">
        <v>6.25E-2</v>
      </c>
      <c r="C164" s="15">
        <v>455</v>
      </c>
      <c r="D164" s="15"/>
      <c r="E164" s="15">
        <f t="shared" si="51"/>
        <v>865.32248323649628</v>
      </c>
      <c r="F164" s="15">
        <f t="shared" si="52"/>
        <v>168364.54024936477</v>
      </c>
      <c r="G164" s="11">
        <f t="shared" si="53"/>
        <v>612.45612093673083</v>
      </c>
      <c r="H164" s="15"/>
      <c r="I164" s="15">
        <f t="shared" si="54"/>
        <v>865.32387905445546</v>
      </c>
      <c r="J164" s="15">
        <f t="shared" si="55"/>
        <v>168365.6857222954</v>
      </c>
      <c r="K164" s="15"/>
      <c r="L164" s="15">
        <f t="shared" si="56"/>
        <v>865.32380470098178</v>
      </c>
      <c r="M164" s="15">
        <f t="shared" si="57"/>
        <v>168365.62470428942</v>
      </c>
      <c r="N164" s="15"/>
      <c r="O164" s="15">
        <f t="shared" si="58"/>
        <v>865.32388369144144</v>
      </c>
      <c r="P164" s="15">
        <f t="shared" si="59"/>
        <v>168365.68952762755</v>
      </c>
      <c r="Q164" s="3"/>
    </row>
    <row r="165" spans="1:17" x14ac:dyDescent="0.25">
      <c r="A165" s="14">
        <v>1.8749999999999999E-2</v>
      </c>
      <c r="B165" s="14">
        <v>6.25E-2</v>
      </c>
      <c r="C165" s="15">
        <v>612</v>
      </c>
      <c r="D165" s="15"/>
      <c r="E165" s="15">
        <f t="shared" si="51"/>
        <v>865.32248323649628</v>
      </c>
      <c r="F165" s="15">
        <f t="shared" si="52"/>
        <v>64172.280513104939</v>
      </c>
      <c r="G165" s="11">
        <f t="shared" si="53"/>
        <v>612.45612093673083</v>
      </c>
      <c r="H165" s="15"/>
      <c r="I165" s="15">
        <f t="shared" si="54"/>
        <v>865.32387905445546</v>
      </c>
      <c r="J165" s="15">
        <f t="shared" si="55"/>
        <v>64172.987699196376</v>
      </c>
      <c r="K165" s="15"/>
      <c r="L165" s="15">
        <f t="shared" si="56"/>
        <v>865.32380470098178</v>
      </c>
      <c r="M165" s="15">
        <f t="shared" si="57"/>
        <v>64172.950028181156</v>
      </c>
      <c r="N165" s="15"/>
      <c r="O165" s="15">
        <f t="shared" si="58"/>
        <v>865.32388369144144</v>
      </c>
      <c r="P165" s="15">
        <f t="shared" si="59"/>
        <v>64172.990048514948</v>
      </c>
      <c r="Q165" s="3"/>
    </row>
    <row r="166" spans="1:17" x14ac:dyDescent="0.25">
      <c r="A166" s="14">
        <v>3.7499999999999999E-2</v>
      </c>
      <c r="B166" s="14">
        <v>0.125</v>
      </c>
      <c r="C166" s="15">
        <v>498</v>
      </c>
      <c r="D166" s="15"/>
      <c r="E166" s="15">
        <f t="shared" si="51"/>
        <v>864.89869815773432</v>
      </c>
      <c r="F166" s="15">
        <f t="shared" si="52"/>
        <v>134614.65470984022</v>
      </c>
      <c r="G166" s="11">
        <f t="shared" si="53"/>
        <v>612.45612093673083</v>
      </c>
      <c r="H166" s="15"/>
      <c r="I166" s="15">
        <f t="shared" si="54"/>
        <v>865.0545399207291</v>
      </c>
      <c r="J166" s="15">
        <f t="shared" si="55"/>
        <v>134729.03527641812</v>
      </c>
      <c r="K166" s="15"/>
      <c r="L166" s="15">
        <f t="shared" si="56"/>
        <v>865.04625848821331</v>
      </c>
      <c r="M166" s="15">
        <f t="shared" si="57"/>
        <v>134722.95587019631</v>
      </c>
      <c r="N166" s="15"/>
      <c r="O166" s="15">
        <f t="shared" si="58"/>
        <v>865.05557169182441</v>
      </c>
      <c r="P166" s="15">
        <f t="shared" si="59"/>
        <v>134729.79271001206</v>
      </c>
      <c r="Q166" s="3"/>
    </row>
    <row r="167" spans="1:17" x14ac:dyDescent="0.25">
      <c r="A167" s="14">
        <v>3.7499999999999999E-2</v>
      </c>
      <c r="B167" s="14">
        <v>0.125</v>
      </c>
      <c r="C167" s="15">
        <v>522</v>
      </c>
      <c r="D167" s="15"/>
      <c r="E167" s="15">
        <f t="shared" si="51"/>
        <v>864.89869815773432</v>
      </c>
      <c r="F167" s="15">
        <f t="shared" si="52"/>
        <v>117579.51719826899</v>
      </c>
      <c r="G167" s="11">
        <f t="shared" si="53"/>
        <v>612.45612093673083</v>
      </c>
      <c r="H167" s="15"/>
      <c r="I167" s="15">
        <f t="shared" si="54"/>
        <v>865.0545399207291</v>
      </c>
      <c r="J167" s="15">
        <f t="shared" si="55"/>
        <v>117686.41736022312</v>
      </c>
      <c r="K167" s="15"/>
      <c r="L167" s="15">
        <f t="shared" si="56"/>
        <v>865.04625848821331</v>
      </c>
      <c r="M167" s="15">
        <f t="shared" si="57"/>
        <v>117680.73546276207</v>
      </c>
      <c r="N167" s="15"/>
      <c r="O167" s="15">
        <f t="shared" si="58"/>
        <v>865.05557169182441</v>
      </c>
      <c r="P167" s="15">
        <f t="shared" si="59"/>
        <v>117687.12526880448</v>
      </c>
      <c r="Q167" s="3"/>
    </row>
    <row r="168" spans="1:17" x14ac:dyDescent="0.25">
      <c r="A168" s="14">
        <v>3.7499999999999999E-2</v>
      </c>
      <c r="B168" s="14">
        <v>0.125</v>
      </c>
      <c r="C168" s="15">
        <v>679</v>
      </c>
      <c r="D168" s="15"/>
      <c r="E168" s="15">
        <f t="shared" si="51"/>
        <v>864.89869815773432</v>
      </c>
      <c r="F168" s="15">
        <f t="shared" si="52"/>
        <v>34558.325976740409</v>
      </c>
      <c r="G168" s="11">
        <f t="shared" si="53"/>
        <v>612.45612093673083</v>
      </c>
      <c r="H168" s="15"/>
      <c r="I168" s="15">
        <f t="shared" si="54"/>
        <v>865.0545399207291</v>
      </c>
      <c r="J168" s="15">
        <f t="shared" si="55"/>
        <v>34616.291825114175</v>
      </c>
      <c r="K168" s="15"/>
      <c r="L168" s="15">
        <f t="shared" si="56"/>
        <v>865.04625848821331</v>
      </c>
      <c r="M168" s="15">
        <f t="shared" si="57"/>
        <v>34613.210297463083</v>
      </c>
      <c r="N168" s="15"/>
      <c r="O168" s="15">
        <f t="shared" si="58"/>
        <v>865.05557169182441</v>
      </c>
      <c r="P168" s="15">
        <f t="shared" si="59"/>
        <v>34616.675757571611</v>
      </c>
      <c r="Q168" s="3"/>
    </row>
    <row r="169" spans="1:17" x14ac:dyDescent="0.25">
      <c r="A169" s="14">
        <v>3.7499999999999999E-2</v>
      </c>
      <c r="B169" s="14">
        <v>0.125</v>
      </c>
      <c r="C169" s="15">
        <v>536</v>
      </c>
      <c r="D169" s="15"/>
      <c r="E169" s="15">
        <f t="shared" si="51"/>
        <v>864.89869815773432</v>
      </c>
      <c r="F169" s="15">
        <f t="shared" si="52"/>
        <v>108174.35364985242</v>
      </c>
      <c r="G169" s="11">
        <f t="shared" si="53"/>
        <v>612.45612093673083</v>
      </c>
      <c r="H169" s="15"/>
      <c r="I169" s="15">
        <f t="shared" si="54"/>
        <v>865.0545399207291</v>
      </c>
      <c r="J169" s="15">
        <f t="shared" si="55"/>
        <v>108276.89024244271</v>
      </c>
      <c r="K169" s="15"/>
      <c r="L169" s="15">
        <f t="shared" si="56"/>
        <v>865.04625848821331</v>
      </c>
      <c r="M169" s="15">
        <f t="shared" si="57"/>
        <v>108271.4402250921</v>
      </c>
      <c r="N169" s="15"/>
      <c r="O169" s="15">
        <f t="shared" si="58"/>
        <v>865.05557169182441</v>
      </c>
      <c r="P169" s="15">
        <f t="shared" si="59"/>
        <v>108277.5692614334</v>
      </c>
      <c r="Q169" s="3"/>
    </row>
    <row r="170" spans="1:17" x14ac:dyDescent="0.25">
      <c r="A170" s="14">
        <v>3.7499999999999999E-2</v>
      </c>
      <c r="B170" s="14">
        <v>0.125</v>
      </c>
      <c r="C170" s="15">
        <v>601</v>
      </c>
      <c r="D170" s="15"/>
      <c r="E170" s="15">
        <f t="shared" si="51"/>
        <v>864.89869815773432</v>
      </c>
      <c r="F170" s="15">
        <f t="shared" si="52"/>
        <v>69642.522889346961</v>
      </c>
      <c r="G170" s="11">
        <f t="shared" si="53"/>
        <v>612.45612093673083</v>
      </c>
      <c r="H170" s="15"/>
      <c r="I170" s="15">
        <f t="shared" si="54"/>
        <v>865.0545399207291</v>
      </c>
      <c r="J170" s="15">
        <f t="shared" si="55"/>
        <v>69724.800052747916</v>
      </c>
      <c r="K170" s="15"/>
      <c r="L170" s="15">
        <f t="shared" si="56"/>
        <v>865.04625848821331</v>
      </c>
      <c r="M170" s="15">
        <f t="shared" si="57"/>
        <v>69720.426621624356</v>
      </c>
      <c r="N170" s="15"/>
      <c r="O170" s="15">
        <f t="shared" si="58"/>
        <v>865.05557169182441</v>
      </c>
      <c r="P170" s="15">
        <f t="shared" si="59"/>
        <v>69725.344941496223</v>
      </c>
      <c r="Q170" s="3"/>
    </row>
    <row r="171" spans="1:17" x14ac:dyDescent="0.25">
      <c r="A171" s="14">
        <v>7.4999999999999997E-2</v>
      </c>
      <c r="B171" s="14">
        <v>0.25</v>
      </c>
      <c r="C171" s="15">
        <v>647</v>
      </c>
      <c r="D171" s="15"/>
      <c r="E171" s="15">
        <f t="shared" si="51"/>
        <v>817.35023596194594</v>
      </c>
      <c r="F171" s="15">
        <f t="shared" si="52"/>
        <v>29019.202892290661</v>
      </c>
      <c r="G171" s="11">
        <f t="shared" si="53"/>
        <v>612.45612093673083</v>
      </c>
      <c r="H171" s="15"/>
      <c r="I171" s="15">
        <f t="shared" si="54"/>
        <v>834.46750764234628</v>
      </c>
      <c r="J171" s="15">
        <f t="shared" si="55"/>
        <v>35144.066421633157</v>
      </c>
      <c r="K171" s="15"/>
      <c r="L171" s="15">
        <f t="shared" si="56"/>
        <v>833.54453952689789</v>
      </c>
      <c r="M171" s="15">
        <f t="shared" si="57"/>
        <v>34798.865227302369</v>
      </c>
      <c r="N171" s="15"/>
      <c r="O171" s="15">
        <f t="shared" si="58"/>
        <v>834.69727667119321</v>
      </c>
      <c r="P171" s="15">
        <f t="shared" si="59"/>
        <v>35230.26766978245</v>
      </c>
      <c r="Q171" s="3"/>
    </row>
    <row r="172" spans="1:17" x14ac:dyDescent="0.25">
      <c r="A172" s="14">
        <v>7.4999999999999997E-2</v>
      </c>
      <c r="B172" s="14">
        <v>0.25</v>
      </c>
      <c r="C172" s="15">
        <v>769</v>
      </c>
      <c r="D172" s="15"/>
      <c r="E172" s="15">
        <f t="shared" si="51"/>
        <v>817.35023596194594</v>
      </c>
      <c r="F172" s="15">
        <f t="shared" si="52"/>
        <v>2337.7453175758505</v>
      </c>
      <c r="G172" s="11">
        <f t="shared" si="53"/>
        <v>612.45612093673083</v>
      </c>
      <c r="H172" s="15"/>
      <c r="I172" s="15">
        <f t="shared" si="54"/>
        <v>834.46750764234628</v>
      </c>
      <c r="J172" s="15">
        <f t="shared" si="55"/>
        <v>4285.9945569006686</v>
      </c>
      <c r="K172" s="15"/>
      <c r="L172" s="15">
        <f t="shared" si="56"/>
        <v>833.54453952689789</v>
      </c>
      <c r="M172" s="15">
        <f t="shared" si="57"/>
        <v>4165.9975827392846</v>
      </c>
      <c r="N172" s="15"/>
      <c r="O172" s="15">
        <f t="shared" si="58"/>
        <v>834.69727667119321</v>
      </c>
      <c r="P172" s="15">
        <f t="shared" si="59"/>
        <v>4316.1321620113076</v>
      </c>
      <c r="Q172" s="3"/>
    </row>
    <row r="173" spans="1:17" x14ac:dyDescent="0.25">
      <c r="A173" s="14">
        <v>7.4999999999999997E-2</v>
      </c>
      <c r="B173" s="14">
        <v>0.25</v>
      </c>
      <c r="C173" s="15">
        <v>581</v>
      </c>
      <c r="D173" s="15"/>
      <c r="E173" s="15">
        <f t="shared" si="51"/>
        <v>817.35023596194594</v>
      </c>
      <c r="F173" s="15">
        <f t="shared" si="52"/>
        <v>55861.434039267522</v>
      </c>
      <c r="G173" s="11">
        <f t="shared" si="53"/>
        <v>612.45612093673083</v>
      </c>
      <c r="H173" s="15"/>
      <c r="I173" s="15">
        <f t="shared" si="54"/>
        <v>834.46750764234628</v>
      </c>
      <c r="J173" s="15">
        <f t="shared" si="55"/>
        <v>64245.777430422866</v>
      </c>
      <c r="K173" s="15"/>
      <c r="L173" s="15">
        <f t="shared" si="56"/>
        <v>833.54453952689789</v>
      </c>
      <c r="M173" s="15">
        <f t="shared" si="57"/>
        <v>63778.744444852891</v>
      </c>
      <c r="N173" s="15"/>
      <c r="O173" s="15">
        <f t="shared" si="58"/>
        <v>834.69727667119321</v>
      </c>
      <c r="P173" s="15">
        <f t="shared" si="59"/>
        <v>64362.308190379954</v>
      </c>
      <c r="Q173" s="3"/>
    </row>
    <row r="174" spans="1:17" x14ac:dyDescent="0.25">
      <c r="A174" s="14">
        <v>7.4999999999999997E-2</v>
      </c>
      <c r="B174" s="14">
        <v>0.25</v>
      </c>
      <c r="C174" s="15">
        <v>635</v>
      </c>
      <c r="D174" s="15"/>
      <c r="E174" s="15">
        <f t="shared" si="51"/>
        <v>817.35023596194594</v>
      </c>
      <c r="F174" s="15">
        <f t="shared" si="52"/>
        <v>33251.608555377366</v>
      </c>
      <c r="G174" s="11">
        <f t="shared" si="53"/>
        <v>612.45612093673083</v>
      </c>
      <c r="H174" s="15"/>
      <c r="I174" s="15">
        <f t="shared" si="54"/>
        <v>834.46750764234628</v>
      </c>
      <c r="J174" s="15">
        <f t="shared" si="55"/>
        <v>39787.28660504947</v>
      </c>
      <c r="K174" s="15"/>
      <c r="L174" s="15">
        <f t="shared" si="56"/>
        <v>833.54453952689789</v>
      </c>
      <c r="M174" s="15">
        <f t="shared" si="57"/>
        <v>39419.934175947921</v>
      </c>
      <c r="N174" s="15"/>
      <c r="O174" s="15">
        <f t="shared" si="58"/>
        <v>834.69727667119321</v>
      </c>
      <c r="P174" s="15">
        <f t="shared" si="59"/>
        <v>39879.00230989109</v>
      </c>
      <c r="Q174" s="3"/>
    </row>
    <row r="175" spans="1:17" x14ac:dyDescent="0.25">
      <c r="A175" s="14">
        <v>7.4999999999999997E-2</v>
      </c>
      <c r="B175" s="14">
        <v>0.25</v>
      </c>
      <c r="C175" s="15">
        <v>598</v>
      </c>
      <c r="D175" s="15"/>
      <c r="E175" s="15">
        <f t="shared" si="51"/>
        <v>817.35023596194594</v>
      </c>
      <c r="F175" s="15">
        <f t="shared" si="52"/>
        <v>48114.526016561365</v>
      </c>
      <c r="G175" s="11">
        <f t="shared" si="53"/>
        <v>612.45612093673083</v>
      </c>
      <c r="H175" s="15"/>
      <c r="I175" s="15">
        <f t="shared" si="54"/>
        <v>834.46750764234628</v>
      </c>
      <c r="J175" s="15">
        <f t="shared" si="55"/>
        <v>55916.882170583092</v>
      </c>
      <c r="K175" s="15"/>
      <c r="L175" s="15">
        <f t="shared" si="56"/>
        <v>833.54453952689789</v>
      </c>
      <c r="M175" s="15">
        <f t="shared" si="57"/>
        <v>55481.230100938366</v>
      </c>
      <c r="N175" s="15"/>
      <c r="O175" s="15">
        <f t="shared" si="58"/>
        <v>834.69727667119321</v>
      </c>
      <c r="P175" s="15">
        <f t="shared" si="59"/>
        <v>56025.600783559385</v>
      </c>
      <c r="Q175" s="3"/>
    </row>
    <row r="176" spans="1:17" x14ac:dyDescent="0.25">
      <c r="A176" s="14">
        <v>0.15</v>
      </c>
      <c r="B176" s="14">
        <v>0.5</v>
      </c>
      <c r="C176" s="15">
        <v>89</v>
      </c>
      <c r="D176" s="15"/>
      <c r="E176" s="15">
        <f t="shared" si="51"/>
        <v>96.796538151498936</v>
      </c>
      <c r="F176" s="15">
        <f t="shared" si="52"/>
        <v>60.786007147778449</v>
      </c>
      <c r="G176" s="11">
        <f t="shared" si="53"/>
        <v>612.45612093673083</v>
      </c>
      <c r="H176" s="15"/>
      <c r="I176" s="15">
        <f t="shared" si="54"/>
        <v>146.16921055964892</v>
      </c>
      <c r="J176" s="15">
        <f t="shared" si="55"/>
        <v>3268.3186360134732</v>
      </c>
      <c r="K176" s="15"/>
      <c r="L176" s="15">
        <f t="shared" si="56"/>
        <v>142.36562522386637</v>
      </c>
      <c r="M176" s="15">
        <f t="shared" si="57"/>
        <v>2847.8899555341632</v>
      </c>
      <c r="N176" s="15"/>
      <c r="O176" s="15">
        <f t="shared" si="58"/>
        <v>148.12750026046118</v>
      </c>
      <c r="P176" s="15">
        <f t="shared" si="59"/>
        <v>3496.0612870508362</v>
      </c>
      <c r="Q176" s="3"/>
    </row>
    <row r="177" spans="1:17" x14ac:dyDescent="0.25">
      <c r="A177" s="14">
        <v>0.15</v>
      </c>
      <c r="B177" s="14">
        <v>0.5</v>
      </c>
      <c r="C177" s="15">
        <v>106</v>
      </c>
      <c r="D177" s="15"/>
      <c r="E177" s="15">
        <f t="shared" si="51"/>
        <v>96.796538151498936</v>
      </c>
      <c r="F177" s="15">
        <f t="shared" si="52"/>
        <v>84.703709996814624</v>
      </c>
      <c r="G177" s="11">
        <f t="shared" si="53"/>
        <v>612.45612093673083</v>
      </c>
      <c r="H177" s="15"/>
      <c r="I177" s="15">
        <f t="shared" si="54"/>
        <v>146.16921055964892</v>
      </c>
      <c r="J177" s="15">
        <f t="shared" si="55"/>
        <v>1613.56547698541</v>
      </c>
      <c r="K177" s="15"/>
      <c r="L177" s="15">
        <f t="shared" si="56"/>
        <v>142.36562522386637</v>
      </c>
      <c r="M177" s="15">
        <f t="shared" si="57"/>
        <v>1322.4586979227063</v>
      </c>
      <c r="N177" s="15"/>
      <c r="O177" s="15">
        <f t="shared" si="58"/>
        <v>148.12750026046118</v>
      </c>
      <c r="P177" s="15">
        <f t="shared" si="59"/>
        <v>1774.7262781951565</v>
      </c>
      <c r="Q177" s="3"/>
    </row>
    <row r="178" spans="1:17" x14ac:dyDescent="0.25">
      <c r="A178" s="14">
        <v>0.15</v>
      </c>
      <c r="B178" s="14">
        <v>0.5</v>
      </c>
      <c r="C178" s="15">
        <v>158</v>
      </c>
      <c r="D178" s="15"/>
      <c r="E178" s="15">
        <f t="shared" si="51"/>
        <v>96.796538151498936</v>
      </c>
      <c r="F178" s="15">
        <f t="shared" si="52"/>
        <v>3745.8637422409251</v>
      </c>
      <c r="G178" s="11">
        <f t="shared" si="53"/>
        <v>612.45612093673083</v>
      </c>
      <c r="H178" s="15"/>
      <c r="I178" s="15">
        <f t="shared" si="54"/>
        <v>146.16921055964892</v>
      </c>
      <c r="J178" s="15">
        <f t="shared" si="55"/>
        <v>139.9675787819227</v>
      </c>
      <c r="K178" s="15"/>
      <c r="L178" s="15">
        <f t="shared" si="56"/>
        <v>142.36562522386637</v>
      </c>
      <c r="M178" s="15">
        <f t="shared" si="57"/>
        <v>244.43367464060336</v>
      </c>
      <c r="N178" s="15"/>
      <c r="O178" s="15">
        <f t="shared" si="58"/>
        <v>148.12750026046118</v>
      </c>
      <c r="P178" s="15">
        <f t="shared" si="59"/>
        <v>97.466251107194154</v>
      </c>
      <c r="Q178" s="3"/>
    </row>
    <row r="179" spans="1:17" x14ac:dyDescent="0.25">
      <c r="A179" s="14">
        <v>0.15</v>
      </c>
      <c r="B179" s="14">
        <v>0.5</v>
      </c>
      <c r="C179" s="15">
        <v>101</v>
      </c>
      <c r="D179" s="15"/>
      <c r="E179" s="15">
        <f t="shared" si="51"/>
        <v>96.796538151498936</v>
      </c>
      <c r="F179" s="15">
        <f t="shared" si="52"/>
        <v>17.66909151180398</v>
      </c>
      <c r="G179" s="11">
        <f t="shared" si="53"/>
        <v>612.45612093673083</v>
      </c>
      <c r="H179" s="15"/>
      <c r="I179" s="15">
        <f t="shared" si="54"/>
        <v>146.16921055964892</v>
      </c>
      <c r="J179" s="15">
        <f t="shared" si="55"/>
        <v>2040.2575825818992</v>
      </c>
      <c r="K179" s="15"/>
      <c r="L179" s="15">
        <f t="shared" si="56"/>
        <v>142.36562522386637</v>
      </c>
      <c r="M179" s="15">
        <f t="shared" si="57"/>
        <v>1711.11495016137</v>
      </c>
      <c r="N179" s="15"/>
      <c r="O179" s="15">
        <f t="shared" si="58"/>
        <v>148.12750026046118</v>
      </c>
      <c r="P179" s="15">
        <f t="shared" si="59"/>
        <v>2221.0012807997682</v>
      </c>
      <c r="Q179" s="3"/>
    </row>
    <row r="180" spans="1:17" x14ac:dyDescent="0.25">
      <c r="A180" s="14">
        <v>0.15</v>
      </c>
      <c r="B180" s="14">
        <v>0.5</v>
      </c>
      <c r="C180" s="15">
        <v>135</v>
      </c>
      <c r="D180" s="15"/>
      <c r="E180" s="15">
        <f t="shared" si="51"/>
        <v>96.796538151498936</v>
      </c>
      <c r="F180" s="15">
        <f t="shared" si="52"/>
        <v>1459.5044972098763</v>
      </c>
      <c r="G180" s="11">
        <f t="shared" si="53"/>
        <v>612.45612093673083</v>
      </c>
      <c r="H180" s="15"/>
      <c r="I180" s="15">
        <f t="shared" si="54"/>
        <v>146.16921055964892</v>
      </c>
      <c r="J180" s="15">
        <f t="shared" si="55"/>
        <v>124.75126452577288</v>
      </c>
      <c r="K180" s="15"/>
      <c r="L180" s="15">
        <f t="shared" si="56"/>
        <v>142.36562522386637</v>
      </c>
      <c r="M180" s="15">
        <f t="shared" si="57"/>
        <v>54.252434938456574</v>
      </c>
      <c r="N180" s="15"/>
      <c r="O180" s="15">
        <f t="shared" si="58"/>
        <v>148.12750026046118</v>
      </c>
      <c r="P180" s="15">
        <f t="shared" si="59"/>
        <v>172.33126308840824</v>
      </c>
      <c r="Q180" s="3"/>
    </row>
    <row r="181" spans="1:17" x14ac:dyDescent="0.25">
      <c r="A181" s="14">
        <v>0.3</v>
      </c>
      <c r="B181" s="14">
        <v>1</v>
      </c>
      <c r="C181" s="15">
        <v>5</v>
      </c>
      <c r="D181" s="15"/>
      <c r="E181" s="15">
        <f t="shared" si="51"/>
        <v>0.62299131001617358</v>
      </c>
      <c r="F181" s="15">
        <f t="shared" si="52"/>
        <v>19.158205072193933</v>
      </c>
      <c r="G181" s="11">
        <f t="shared" si="53"/>
        <v>612.45612093673083</v>
      </c>
      <c r="H181" s="15"/>
      <c r="I181" s="15">
        <f t="shared" si="54"/>
        <v>1.0386982881115105</v>
      </c>
      <c r="J181" s="15">
        <f t="shared" si="55"/>
        <v>15.691911252610675</v>
      </c>
      <c r="K181" s="15"/>
      <c r="L181" s="15">
        <f t="shared" si="56"/>
        <v>1.0042517249970824</v>
      </c>
      <c r="M181" s="15">
        <f t="shared" si="57"/>
        <v>15.966004277188793</v>
      </c>
      <c r="N181" s="15"/>
      <c r="O181" s="15">
        <f t="shared" si="58"/>
        <v>1.0748036518599413</v>
      </c>
      <c r="P181" s="15">
        <f t="shared" si="59"/>
        <v>15.407166371452053</v>
      </c>
      <c r="Q181" s="3"/>
    </row>
    <row r="182" spans="1:17" x14ac:dyDescent="0.25">
      <c r="A182" s="14">
        <v>0.3</v>
      </c>
      <c r="B182" s="14">
        <v>1</v>
      </c>
      <c r="C182" s="15">
        <v>5</v>
      </c>
      <c r="D182" s="15"/>
      <c r="E182" s="15">
        <f t="shared" si="51"/>
        <v>0.62299131001617358</v>
      </c>
      <c r="F182" s="15">
        <f t="shared" si="52"/>
        <v>19.158205072193933</v>
      </c>
      <c r="G182" s="11">
        <f t="shared" si="53"/>
        <v>612.45612093673083</v>
      </c>
      <c r="H182" s="15"/>
      <c r="I182" s="15">
        <f t="shared" si="54"/>
        <v>1.0386982881115105</v>
      </c>
      <c r="J182" s="15">
        <f t="shared" si="55"/>
        <v>15.691911252610675</v>
      </c>
      <c r="K182" s="15"/>
      <c r="L182" s="15">
        <f t="shared" si="56"/>
        <v>1.0042517249970824</v>
      </c>
      <c r="M182" s="15">
        <f t="shared" si="57"/>
        <v>15.966004277188793</v>
      </c>
      <c r="N182" s="15"/>
      <c r="O182" s="15">
        <f t="shared" si="58"/>
        <v>1.0748036518599413</v>
      </c>
      <c r="P182" s="15">
        <f t="shared" si="59"/>
        <v>15.407166371452053</v>
      </c>
      <c r="Q182" s="3"/>
    </row>
    <row r="183" spans="1:17" x14ac:dyDescent="0.25">
      <c r="A183" s="14">
        <v>0.3</v>
      </c>
      <c r="B183" s="14">
        <v>1</v>
      </c>
      <c r="C183" s="15">
        <v>35</v>
      </c>
      <c r="D183" s="15"/>
      <c r="E183" s="15">
        <f t="shared" si="51"/>
        <v>0.62299131001617358</v>
      </c>
      <c r="F183" s="15">
        <f t="shared" si="52"/>
        <v>1181.7787264712233</v>
      </c>
      <c r="G183" s="11">
        <f t="shared" si="53"/>
        <v>612.45612093673083</v>
      </c>
      <c r="H183" s="15"/>
      <c r="I183" s="15">
        <f t="shared" si="54"/>
        <v>1.0386982881115105</v>
      </c>
      <c r="J183" s="15">
        <f t="shared" si="55"/>
        <v>1153.37001396592</v>
      </c>
      <c r="K183" s="15"/>
      <c r="L183" s="15">
        <f t="shared" si="56"/>
        <v>1.0042517249970824</v>
      </c>
      <c r="M183" s="15">
        <f t="shared" si="57"/>
        <v>1155.7109007773638</v>
      </c>
      <c r="N183" s="15"/>
      <c r="O183" s="15">
        <f t="shared" si="58"/>
        <v>1.0748036518599413</v>
      </c>
      <c r="P183" s="15">
        <f t="shared" si="59"/>
        <v>1150.9189472598557</v>
      </c>
      <c r="Q183" s="2"/>
    </row>
    <row r="184" spans="1:17" ht="13" x14ac:dyDescent="0.3">
      <c r="A184" s="14">
        <v>0.3</v>
      </c>
      <c r="B184" s="14">
        <v>1</v>
      </c>
      <c r="C184" s="15">
        <v>5</v>
      </c>
      <c r="D184" s="15"/>
      <c r="E184" s="15">
        <f t="shared" si="51"/>
        <v>0.62299131001617358</v>
      </c>
      <c r="F184" s="15">
        <f t="shared" si="52"/>
        <v>19.158205072193933</v>
      </c>
      <c r="G184" s="11">
        <f t="shared" si="53"/>
        <v>612.45612093673083</v>
      </c>
      <c r="H184" s="15"/>
      <c r="I184" s="15">
        <f t="shared" si="54"/>
        <v>1.0386982881115105</v>
      </c>
      <c r="J184" s="15">
        <f t="shared" si="55"/>
        <v>15.691911252610675</v>
      </c>
      <c r="K184" s="15"/>
      <c r="L184" s="15">
        <f t="shared" si="56"/>
        <v>1.0042517249970824</v>
      </c>
      <c r="M184" s="15">
        <f t="shared" si="57"/>
        <v>15.966004277188793</v>
      </c>
      <c r="N184" s="15"/>
      <c r="O184" s="15">
        <f t="shared" si="58"/>
        <v>1.0748036518599413</v>
      </c>
      <c r="P184" s="15">
        <f t="shared" si="59"/>
        <v>15.407166371452053</v>
      </c>
      <c r="Q184" s="1"/>
    </row>
    <row r="185" spans="1:17" x14ac:dyDescent="0.25">
      <c r="A185" s="14">
        <v>0.3</v>
      </c>
      <c r="B185" s="14">
        <v>1</v>
      </c>
      <c r="C185" s="15">
        <v>28</v>
      </c>
      <c r="D185" s="15"/>
      <c r="E185" s="15">
        <f t="shared" si="51"/>
        <v>0.62299131001617358</v>
      </c>
      <c r="F185" s="15">
        <f t="shared" si="52"/>
        <v>749.50060481144988</v>
      </c>
      <c r="G185" s="11">
        <f t="shared" si="53"/>
        <v>612.45612093673083</v>
      </c>
      <c r="H185" s="15"/>
      <c r="I185" s="15">
        <f t="shared" si="54"/>
        <v>1.0386982881115105</v>
      </c>
      <c r="J185" s="15">
        <f t="shared" si="55"/>
        <v>726.91178999948113</v>
      </c>
      <c r="K185" s="15"/>
      <c r="L185" s="15">
        <f t="shared" si="56"/>
        <v>1.0042517249970824</v>
      </c>
      <c r="M185" s="15">
        <f t="shared" si="57"/>
        <v>728.77042492732301</v>
      </c>
      <c r="N185" s="15"/>
      <c r="O185" s="15">
        <f t="shared" si="58"/>
        <v>1.0748036518599413</v>
      </c>
      <c r="P185" s="15">
        <f t="shared" si="59"/>
        <v>724.9661983858947</v>
      </c>
      <c r="Q185" s="4"/>
    </row>
    <row r="186" spans="1:17" x14ac:dyDescent="0.25">
      <c r="A186" s="14">
        <v>1.2500000000000001E-2</v>
      </c>
      <c r="B186" s="14">
        <v>0.125</v>
      </c>
      <c r="C186" s="15">
        <v>639</v>
      </c>
      <c r="D186" s="15"/>
      <c r="E186" s="15">
        <f t="shared" si="51"/>
        <v>865.3260569609422</v>
      </c>
      <c r="F186" s="15">
        <f t="shared" si="52"/>
        <v>51223.484059487651</v>
      </c>
      <c r="G186" s="11">
        <f t="shared" si="53"/>
        <v>612.45612093673083</v>
      </c>
      <c r="H186" s="15"/>
      <c r="I186" s="15">
        <f t="shared" si="54"/>
        <v>865.32624400529949</v>
      </c>
      <c r="J186" s="15">
        <f t="shared" si="55"/>
        <v>51223.568725546364</v>
      </c>
      <c r="K186" s="15"/>
      <c r="L186" s="15">
        <f t="shared" si="56"/>
        <v>865.3262376805651</v>
      </c>
      <c r="M186" s="15">
        <f t="shared" si="57"/>
        <v>51223.565862639647</v>
      </c>
      <c r="N186" s="15"/>
      <c r="O186" s="15">
        <f t="shared" si="58"/>
        <v>865.32624433784963</v>
      </c>
      <c r="P186" s="15">
        <f t="shared" si="59"/>
        <v>51223.568876076009</v>
      </c>
      <c r="Q186" s="4"/>
    </row>
    <row r="187" spans="1:17" x14ac:dyDescent="0.25">
      <c r="A187" s="14">
        <v>1.2500000000000001E-2</v>
      </c>
      <c r="B187" s="14">
        <v>0.125</v>
      </c>
      <c r="C187" s="15">
        <v>648</v>
      </c>
      <c r="D187" s="15"/>
      <c r="E187" s="15">
        <f t="shared" si="51"/>
        <v>865.3260569609422</v>
      </c>
      <c r="F187" s="15">
        <f t="shared" si="52"/>
        <v>47230.61503419069</v>
      </c>
      <c r="G187" s="11">
        <f t="shared" si="53"/>
        <v>612.45612093673083</v>
      </c>
      <c r="H187" s="15"/>
      <c r="I187" s="15">
        <f t="shared" si="54"/>
        <v>865.32624400529949</v>
      </c>
      <c r="J187" s="15">
        <f t="shared" si="55"/>
        <v>47230.696333450971</v>
      </c>
      <c r="K187" s="15"/>
      <c r="L187" s="15">
        <f t="shared" si="56"/>
        <v>865.3262376805651</v>
      </c>
      <c r="M187" s="15">
        <f t="shared" si="57"/>
        <v>47230.693584389475</v>
      </c>
      <c r="N187" s="15"/>
      <c r="O187" s="15">
        <f t="shared" si="58"/>
        <v>865.32624433784963</v>
      </c>
      <c r="P187" s="15">
        <f t="shared" si="59"/>
        <v>47230.696477994716</v>
      </c>
      <c r="Q187" s="4"/>
    </row>
    <row r="188" spans="1:17" x14ac:dyDescent="0.25">
      <c r="A188" s="14">
        <v>1.2500000000000001E-2</v>
      </c>
      <c r="B188" s="14">
        <v>0.125</v>
      </c>
      <c r="C188" s="15">
        <v>567</v>
      </c>
      <c r="D188" s="15"/>
      <c r="E188" s="15">
        <f t="shared" si="51"/>
        <v>865.3260569609422</v>
      </c>
      <c r="F188" s="15">
        <f t="shared" si="52"/>
        <v>88998.436261863331</v>
      </c>
      <c r="G188" s="11">
        <f t="shared" si="53"/>
        <v>612.45612093673083</v>
      </c>
      <c r="H188" s="15"/>
      <c r="I188" s="15">
        <f t="shared" si="54"/>
        <v>865.32624400529949</v>
      </c>
      <c r="J188" s="15">
        <f t="shared" si="55"/>
        <v>88998.547862309482</v>
      </c>
      <c r="K188" s="15"/>
      <c r="L188" s="15">
        <f t="shared" si="56"/>
        <v>865.3262376805651</v>
      </c>
      <c r="M188" s="15">
        <f t="shared" si="57"/>
        <v>88998.544088641022</v>
      </c>
      <c r="N188" s="15"/>
      <c r="O188" s="15">
        <f t="shared" si="58"/>
        <v>865.32624433784963</v>
      </c>
      <c r="P188" s="15">
        <f t="shared" si="59"/>
        <v>88998.54806072636</v>
      </c>
      <c r="Q188" s="4"/>
    </row>
    <row r="189" spans="1:17" x14ac:dyDescent="0.25">
      <c r="A189" s="14">
        <v>1.2500000000000001E-2</v>
      </c>
      <c r="B189" s="14">
        <v>0.125</v>
      </c>
      <c r="C189" s="15">
        <v>808</v>
      </c>
      <c r="D189" s="15"/>
      <c r="E189" s="15">
        <f t="shared" si="51"/>
        <v>865.3260569609422</v>
      </c>
      <c r="F189" s="15">
        <f t="shared" si="52"/>
        <v>3286.2768066891895</v>
      </c>
      <c r="G189" s="11">
        <f t="shared" si="53"/>
        <v>612.45612093673083</v>
      </c>
      <c r="H189" s="15"/>
      <c r="I189" s="15">
        <f t="shared" si="54"/>
        <v>865.32624400529949</v>
      </c>
      <c r="J189" s="15">
        <f t="shared" si="55"/>
        <v>3286.2982517551354</v>
      </c>
      <c r="K189" s="15"/>
      <c r="L189" s="15">
        <f t="shared" si="56"/>
        <v>865.3262376805651</v>
      </c>
      <c r="M189" s="15">
        <f t="shared" si="57"/>
        <v>3286.2975266086419</v>
      </c>
      <c r="N189" s="15"/>
      <c r="O189" s="15">
        <f t="shared" si="58"/>
        <v>865.32624433784963</v>
      </c>
      <c r="P189" s="15">
        <f t="shared" si="59"/>
        <v>3286.2982898828368</v>
      </c>
      <c r="Q189" s="4"/>
    </row>
    <row r="190" spans="1:17" x14ac:dyDescent="0.25">
      <c r="A190" s="14">
        <v>1.2500000000000001E-2</v>
      </c>
      <c r="B190" s="14">
        <v>0.125</v>
      </c>
      <c r="C190" s="15">
        <v>651</v>
      </c>
      <c r="D190" s="15"/>
      <c r="E190" s="15">
        <f t="shared" si="51"/>
        <v>865.3260569609422</v>
      </c>
      <c r="F190" s="15">
        <f t="shared" si="52"/>
        <v>45935.658692425037</v>
      </c>
      <c r="G190" s="11">
        <f t="shared" si="53"/>
        <v>612.45612093673083</v>
      </c>
      <c r="H190" s="15"/>
      <c r="I190" s="15">
        <f t="shared" si="54"/>
        <v>865.32624400529949</v>
      </c>
      <c r="J190" s="15">
        <f t="shared" si="55"/>
        <v>45935.738869419176</v>
      </c>
      <c r="K190" s="15"/>
      <c r="L190" s="15">
        <f t="shared" si="56"/>
        <v>865.3262376805651</v>
      </c>
      <c r="M190" s="15">
        <f t="shared" si="57"/>
        <v>45935.736158306085</v>
      </c>
      <c r="N190" s="15"/>
      <c r="O190" s="15">
        <f t="shared" si="58"/>
        <v>865.32624433784963</v>
      </c>
      <c r="P190" s="15">
        <f t="shared" si="59"/>
        <v>45935.73901196762</v>
      </c>
      <c r="Q190" s="4"/>
    </row>
    <row r="191" spans="1:17" x14ac:dyDescent="0.25">
      <c r="A191" s="14">
        <v>2.5000000000000001E-2</v>
      </c>
      <c r="B191" s="14">
        <v>0.25</v>
      </c>
      <c r="C191" s="15">
        <v>658</v>
      </c>
      <c r="D191" s="15"/>
      <c r="E191" s="15">
        <f t="shared" si="51"/>
        <v>865.2915965287815</v>
      </c>
      <c r="F191" s="15">
        <f t="shared" si="52"/>
        <v>42969.80599145114</v>
      </c>
      <c r="G191" s="11">
        <f t="shared" si="53"/>
        <v>612.45612093673083</v>
      </c>
      <c r="H191" s="15"/>
      <c r="I191" s="15">
        <f t="shared" si="54"/>
        <v>865.31456865182565</v>
      </c>
      <c r="J191" s="15">
        <f t="shared" si="55"/>
        <v>42979.330375292535</v>
      </c>
      <c r="K191" s="15"/>
      <c r="L191" s="15">
        <f t="shared" si="56"/>
        <v>865.31380250912639</v>
      </c>
      <c r="M191" s="15">
        <f t="shared" si="57"/>
        <v>42979.01271079306</v>
      </c>
      <c r="N191" s="15"/>
      <c r="O191" s="15">
        <f t="shared" si="58"/>
        <v>865.31464902118648</v>
      </c>
      <c r="P191" s="15">
        <f t="shared" si="59"/>
        <v>42979.363698777735</v>
      </c>
      <c r="Q191" s="4"/>
    </row>
    <row r="192" spans="1:17" x14ac:dyDescent="0.25">
      <c r="A192" s="14">
        <v>2.5000000000000001E-2</v>
      </c>
      <c r="B192" s="14">
        <v>0.25</v>
      </c>
      <c r="C192" s="15">
        <v>555</v>
      </c>
      <c r="D192" s="15"/>
      <c r="E192" s="15">
        <f t="shared" si="51"/>
        <v>865.2915965287815</v>
      </c>
      <c r="F192" s="15">
        <f t="shared" si="52"/>
        <v>96280.874876380127</v>
      </c>
      <c r="G192" s="11">
        <f t="shared" si="53"/>
        <v>612.45612093673083</v>
      </c>
      <c r="H192" s="15"/>
      <c r="I192" s="15">
        <f t="shared" si="54"/>
        <v>865.31456865182565</v>
      </c>
      <c r="J192" s="15">
        <f t="shared" si="55"/>
        <v>96295.131517568618</v>
      </c>
      <c r="K192" s="15"/>
      <c r="L192" s="15">
        <f t="shared" si="56"/>
        <v>865.31380250912639</v>
      </c>
      <c r="M192" s="15">
        <f t="shared" si="57"/>
        <v>96294.656027673089</v>
      </c>
      <c r="N192" s="15"/>
      <c r="O192" s="15">
        <f t="shared" si="58"/>
        <v>865.31464902118648</v>
      </c>
      <c r="P192" s="15">
        <f t="shared" si="59"/>
        <v>96295.181397142151</v>
      </c>
      <c r="Q192" s="4"/>
    </row>
    <row r="193" spans="1:17" x14ac:dyDescent="0.25">
      <c r="A193" s="14">
        <v>2.5000000000000001E-2</v>
      </c>
      <c r="B193" s="14">
        <v>0.25</v>
      </c>
      <c r="C193" s="15">
        <v>689</v>
      </c>
      <c r="D193" s="15"/>
      <c r="E193" s="15">
        <f t="shared" si="51"/>
        <v>865.2915965287815</v>
      </c>
      <c r="F193" s="15">
        <f t="shared" si="52"/>
        <v>31078.727006666686</v>
      </c>
      <c r="G193" s="11">
        <f t="shared" si="53"/>
        <v>612.45612093673083</v>
      </c>
      <c r="H193" s="15"/>
      <c r="I193" s="15">
        <f t="shared" si="54"/>
        <v>865.31456865182565</v>
      </c>
      <c r="J193" s="15">
        <f t="shared" si="55"/>
        <v>31086.827118879341</v>
      </c>
      <c r="K193" s="15"/>
      <c r="L193" s="15">
        <f t="shared" si="56"/>
        <v>865.31380250912639</v>
      </c>
      <c r="M193" s="15">
        <f t="shared" si="57"/>
        <v>31086.556955227225</v>
      </c>
      <c r="N193" s="15"/>
      <c r="O193" s="15">
        <f t="shared" si="58"/>
        <v>865.31464902118648</v>
      </c>
      <c r="P193" s="15">
        <f t="shared" si="59"/>
        <v>31086.855459464176</v>
      </c>
      <c r="Q193" s="4"/>
    </row>
    <row r="194" spans="1:17" x14ac:dyDescent="0.25">
      <c r="A194" s="14">
        <v>2.5000000000000001E-2</v>
      </c>
      <c r="B194" s="14">
        <v>0.25</v>
      </c>
      <c r="C194" s="15">
        <v>506</v>
      </c>
      <c r="D194" s="15"/>
      <c r="E194" s="15">
        <f t="shared" si="51"/>
        <v>865.2915965287815</v>
      </c>
      <c r="F194" s="15">
        <f t="shared" si="52"/>
        <v>129090.45133620071</v>
      </c>
      <c r="G194" s="11">
        <f t="shared" si="53"/>
        <v>612.45612093673083</v>
      </c>
      <c r="H194" s="15"/>
      <c r="I194" s="15">
        <f t="shared" si="54"/>
        <v>865.31456865182565</v>
      </c>
      <c r="J194" s="15">
        <f t="shared" si="55"/>
        <v>129106.95924544754</v>
      </c>
      <c r="K194" s="15"/>
      <c r="L194" s="15">
        <f t="shared" si="56"/>
        <v>865.31380250912639</v>
      </c>
      <c r="M194" s="15">
        <f t="shared" si="57"/>
        <v>129106.40867356748</v>
      </c>
      <c r="N194" s="15"/>
      <c r="O194" s="15">
        <f t="shared" si="58"/>
        <v>865.31464902118648</v>
      </c>
      <c r="P194" s="15">
        <f t="shared" si="59"/>
        <v>129107.01700121842</v>
      </c>
      <c r="Q194" s="4"/>
    </row>
    <row r="195" spans="1:17" x14ac:dyDescent="0.25">
      <c r="A195" s="14">
        <v>2.5000000000000001E-2</v>
      </c>
      <c r="B195" s="14">
        <v>0.25</v>
      </c>
      <c r="C195" s="15">
        <v>638</v>
      </c>
      <c r="D195" s="15"/>
      <c r="E195" s="15">
        <f t="shared" si="51"/>
        <v>865.2915965287815</v>
      </c>
      <c r="F195" s="15">
        <f t="shared" si="52"/>
        <v>51661.4698526024</v>
      </c>
      <c r="G195" s="11">
        <f t="shared" si="53"/>
        <v>612.45612093673083</v>
      </c>
      <c r="H195" s="15"/>
      <c r="I195" s="15">
        <f t="shared" si="54"/>
        <v>865.31456865182565</v>
      </c>
      <c r="J195" s="15">
        <f t="shared" si="55"/>
        <v>51671.913121365556</v>
      </c>
      <c r="K195" s="15"/>
      <c r="L195" s="15">
        <f t="shared" si="56"/>
        <v>865.31380250912639</v>
      </c>
      <c r="M195" s="15">
        <f t="shared" si="57"/>
        <v>51671.564811158118</v>
      </c>
      <c r="N195" s="15"/>
      <c r="O195" s="15">
        <f t="shared" si="58"/>
        <v>865.31464902118648</v>
      </c>
      <c r="P195" s="15">
        <f t="shared" si="59"/>
        <v>51671.949659625199</v>
      </c>
      <c r="Q195" s="4"/>
    </row>
    <row r="196" spans="1:17" x14ac:dyDescent="0.25">
      <c r="A196" s="14">
        <v>0.05</v>
      </c>
      <c r="B196" s="14">
        <v>0.5</v>
      </c>
      <c r="C196" s="15">
        <v>676</v>
      </c>
      <c r="D196" s="15"/>
      <c r="E196" s="15">
        <f t="shared" si="51"/>
        <v>860.4459020456884</v>
      </c>
      <c r="F196" s="15">
        <f t="shared" si="52"/>
        <v>34020.290781447678</v>
      </c>
      <c r="G196" s="11">
        <f t="shared" si="53"/>
        <v>612.45612093673083</v>
      </c>
      <c r="H196" s="15"/>
      <c r="I196" s="15">
        <f t="shared" si="54"/>
        <v>863.7361757658507</v>
      </c>
      <c r="J196" s="15">
        <f t="shared" si="55"/>
        <v>35244.871691186388</v>
      </c>
      <c r="K196" s="15"/>
      <c r="L196" s="15">
        <f t="shared" si="56"/>
        <v>863.62894837396937</v>
      </c>
      <c r="M196" s="15">
        <f t="shared" si="57"/>
        <v>35204.622267921659</v>
      </c>
      <c r="N196" s="15"/>
      <c r="O196" s="15">
        <f t="shared" si="58"/>
        <v>863.7585622518302</v>
      </c>
      <c r="P196" s="15">
        <f t="shared" si="59"/>
        <v>35253.277698874394</v>
      </c>
      <c r="Q196" s="4"/>
    </row>
    <row r="197" spans="1:17" x14ac:dyDescent="0.25">
      <c r="A197" s="14">
        <v>0.05</v>
      </c>
      <c r="B197" s="14">
        <v>0.5</v>
      </c>
      <c r="C197" s="15">
        <v>728</v>
      </c>
      <c r="D197" s="15"/>
      <c r="E197" s="15">
        <f t="shared" si="51"/>
        <v>860.4459020456884</v>
      </c>
      <c r="F197" s="15">
        <f t="shared" si="52"/>
        <v>17541.916968696085</v>
      </c>
      <c r="G197" s="11">
        <f t="shared" si="53"/>
        <v>612.45612093673083</v>
      </c>
      <c r="H197" s="15"/>
      <c r="I197" s="15">
        <f t="shared" si="54"/>
        <v>863.7361757658507</v>
      </c>
      <c r="J197" s="15">
        <f t="shared" si="55"/>
        <v>18424.309411537917</v>
      </c>
      <c r="K197" s="15"/>
      <c r="L197" s="15">
        <f t="shared" si="56"/>
        <v>863.62894837396937</v>
      </c>
      <c r="M197" s="15">
        <f t="shared" si="57"/>
        <v>18395.211637028846</v>
      </c>
      <c r="N197" s="15"/>
      <c r="O197" s="15">
        <f t="shared" si="58"/>
        <v>863.7585622518302</v>
      </c>
      <c r="P197" s="15">
        <f t="shared" si="59"/>
        <v>18430.387224684055</v>
      </c>
      <c r="Q197" s="4"/>
    </row>
    <row r="198" spans="1:17" x14ac:dyDescent="0.25">
      <c r="A198" s="14">
        <v>0.05</v>
      </c>
      <c r="B198" s="14">
        <v>0.5</v>
      </c>
      <c r="C198" s="15">
        <v>519</v>
      </c>
      <c r="D198" s="15"/>
      <c r="E198" s="15">
        <f t="shared" si="51"/>
        <v>860.4459020456884</v>
      </c>
      <c r="F198" s="15">
        <f t="shared" si="52"/>
        <v>116585.30402379384</v>
      </c>
      <c r="G198" s="11">
        <f t="shared" si="53"/>
        <v>612.45612093673083</v>
      </c>
      <c r="H198" s="15"/>
      <c r="I198" s="15">
        <f t="shared" si="54"/>
        <v>863.7361757658507</v>
      </c>
      <c r="J198" s="15">
        <f t="shared" si="55"/>
        <v>118843.03088166351</v>
      </c>
      <c r="K198" s="15"/>
      <c r="L198" s="15">
        <f t="shared" si="56"/>
        <v>863.62894837396937</v>
      </c>
      <c r="M198" s="15">
        <f t="shared" si="57"/>
        <v>118769.11205734804</v>
      </c>
      <c r="N198" s="15"/>
      <c r="O198" s="15">
        <f t="shared" si="58"/>
        <v>863.7585622518302</v>
      </c>
      <c r="P198" s="15">
        <f t="shared" si="59"/>
        <v>118858.46624594908</v>
      </c>
      <c r="Q198" s="4"/>
    </row>
    <row r="199" spans="1:17" x14ac:dyDescent="0.25">
      <c r="A199" s="14">
        <v>0.05</v>
      </c>
      <c r="B199" s="14">
        <v>0.5</v>
      </c>
      <c r="C199" s="15">
        <v>646</v>
      </c>
      <c r="D199" s="15"/>
      <c r="E199" s="15">
        <f t="shared" si="51"/>
        <v>860.4459020456884</v>
      </c>
      <c r="F199" s="15">
        <f t="shared" si="52"/>
        <v>45987.044904188981</v>
      </c>
      <c r="G199" s="11">
        <f t="shared" si="53"/>
        <v>612.45612093673083</v>
      </c>
      <c r="H199" s="15"/>
      <c r="I199" s="15">
        <f t="shared" si="54"/>
        <v>863.7361757658507</v>
      </c>
      <c r="J199" s="15">
        <f t="shared" si="55"/>
        <v>47409.04223713743</v>
      </c>
      <c r="K199" s="15"/>
      <c r="L199" s="15">
        <f t="shared" si="56"/>
        <v>863.62894837396937</v>
      </c>
      <c r="M199" s="15">
        <f t="shared" si="57"/>
        <v>47362.359170359821</v>
      </c>
      <c r="N199" s="15"/>
      <c r="O199" s="15">
        <f t="shared" si="58"/>
        <v>863.7585622518302</v>
      </c>
      <c r="P199" s="15">
        <f t="shared" si="59"/>
        <v>47418.79143398421</v>
      </c>
      <c r="Q199" s="4"/>
    </row>
    <row r="200" spans="1:17" x14ac:dyDescent="0.25">
      <c r="A200" s="14">
        <v>0.05</v>
      </c>
      <c r="B200" s="14">
        <v>0.5</v>
      </c>
      <c r="C200" s="15">
        <v>544</v>
      </c>
      <c r="D200" s="15"/>
      <c r="E200" s="15">
        <f t="shared" si="51"/>
        <v>860.4459020456884</v>
      </c>
      <c r="F200" s="15">
        <f t="shared" si="52"/>
        <v>100138.00892150942</v>
      </c>
      <c r="G200" s="11">
        <f t="shared" si="53"/>
        <v>612.45612093673083</v>
      </c>
      <c r="H200" s="15"/>
      <c r="I200" s="15">
        <f t="shared" si="54"/>
        <v>863.7361757658507</v>
      </c>
      <c r="J200" s="15">
        <f t="shared" si="55"/>
        <v>102231.22209337098</v>
      </c>
      <c r="K200" s="15"/>
      <c r="L200" s="15">
        <f t="shared" si="56"/>
        <v>863.62894837396937</v>
      </c>
      <c r="M200" s="15">
        <f t="shared" si="57"/>
        <v>102162.66463864957</v>
      </c>
      <c r="N200" s="15"/>
      <c r="O200" s="15">
        <f t="shared" si="58"/>
        <v>863.7585622518302</v>
      </c>
      <c r="P200" s="15">
        <f t="shared" si="59"/>
        <v>102245.53813335756</v>
      </c>
      <c r="Q200" s="4"/>
    </row>
    <row r="201" spans="1:17" x14ac:dyDescent="0.25">
      <c r="A201" s="14">
        <v>0.1</v>
      </c>
      <c r="B201" s="14">
        <v>1</v>
      </c>
      <c r="C201" s="15">
        <v>643</v>
      </c>
      <c r="D201" s="15"/>
      <c r="E201" s="15">
        <f t="shared" ref="E201:E210" si="60">CA(A201,B201,$E$2,$E$3,$E$4,$E$5,$E$6)</f>
        <v>415.57902632796754</v>
      </c>
      <c r="F201" s="15">
        <f t="shared" ref="F201:F210" si="61">($C201-E201)^2</f>
        <v>51720.299265935282</v>
      </c>
      <c r="G201" s="11">
        <f t="shared" ref="G201:G210" si="62">$G$25</f>
        <v>612.45612093673083</v>
      </c>
      <c r="H201" s="15"/>
      <c r="I201" s="15">
        <f t="shared" ref="I201:I210" si="63">CA_SA(A201,B201,$I$2,$I$3,$I$4,$I$5,$I$6,$I$7)</f>
        <v>654.55581657297182</v>
      </c>
      <c r="J201" s="15">
        <f t="shared" ref="J201:J210" si="64">($C201-I201)^2</f>
        <v>133.53689666817021</v>
      </c>
      <c r="K201" s="15"/>
      <c r="L201" s="15">
        <f t="shared" ref="L201:L210" si="65">CA_DR(A201,B201,$L$2,$L$3,$L$4,$L$5,$L$6,$L$7,$L$8)</f>
        <v>643.18343765452937</v>
      </c>
      <c r="M201" s="15">
        <f t="shared" ref="M201:M210" si="66">($C201-L201)^2</f>
        <v>3.3649373099236782E-2</v>
      </c>
      <c r="N201" s="15"/>
      <c r="O201" s="15">
        <f t="shared" ref="O201:O210" si="67">CA_DL(A201,B201,$O$2,$O$3,$O$4,$O$5,$O$6,$O$7,$O$8)</f>
        <v>659.37011124015055</v>
      </c>
      <c r="P201" s="15">
        <f t="shared" ref="P201:P210" si="68">($C201-O201)^2</f>
        <v>267.98054201490339</v>
      </c>
      <c r="Q201" s="4"/>
    </row>
    <row r="202" spans="1:17" x14ac:dyDescent="0.25">
      <c r="A202" s="14">
        <v>0.1</v>
      </c>
      <c r="B202" s="14">
        <v>1</v>
      </c>
      <c r="C202" s="15">
        <v>514</v>
      </c>
      <c r="D202" s="15"/>
      <c r="E202" s="15">
        <f t="shared" si="60"/>
        <v>415.57902632796754</v>
      </c>
      <c r="F202" s="15">
        <f t="shared" si="61"/>
        <v>9686.6880585509061</v>
      </c>
      <c r="G202" s="11">
        <f t="shared" si="62"/>
        <v>612.45612093673083</v>
      </c>
      <c r="H202" s="15"/>
      <c r="I202" s="15">
        <f t="shared" si="63"/>
        <v>654.55581657297182</v>
      </c>
      <c r="J202" s="15">
        <f t="shared" si="64"/>
        <v>19755.937572494899</v>
      </c>
      <c r="K202" s="15"/>
      <c r="L202" s="15">
        <f t="shared" si="65"/>
        <v>643.18343765452937</v>
      </c>
      <c r="M202" s="15">
        <f t="shared" si="66"/>
        <v>16688.360564241677</v>
      </c>
      <c r="N202" s="15"/>
      <c r="O202" s="15">
        <f t="shared" si="67"/>
        <v>659.37011124015055</v>
      </c>
      <c r="P202" s="15">
        <f t="shared" si="68"/>
        <v>21132.469241973744</v>
      </c>
      <c r="Q202" s="4"/>
    </row>
    <row r="203" spans="1:17" x14ac:dyDescent="0.25">
      <c r="A203" s="14">
        <v>0.1</v>
      </c>
      <c r="B203" s="14">
        <v>1</v>
      </c>
      <c r="C203" s="15">
        <v>551</v>
      </c>
      <c r="D203" s="15"/>
      <c r="E203" s="15">
        <f t="shared" si="60"/>
        <v>415.57902632796754</v>
      </c>
      <c r="F203" s="15">
        <f t="shared" si="61"/>
        <v>18338.840110281308</v>
      </c>
      <c r="G203" s="11">
        <f t="shared" si="62"/>
        <v>612.45612093673083</v>
      </c>
      <c r="H203" s="15"/>
      <c r="I203" s="15">
        <f t="shared" si="63"/>
        <v>654.55581657297182</v>
      </c>
      <c r="J203" s="15">
        <f t="shared" si="64"/>
        <v>10723.807146094985</v>
      </c>
      <c r="K203" s="15"/>
      <c r="L203" s="15">
        <f t="shared" si="65"/>
        <v>643.18343765452937</v>
      </c>
      <c r="M203" s="15">
        <f t="shared" si="66"/>
        <v>8497.7861778065035</v>
      </c>
      <c r="N203" s="15"/>
      <c r="O203" s="15">
        <f t="shared" si="67"/>
        <v>659.37011124015055</v>
      </c>
      <c r="P203" s="15">
        <f t="shared" si="68"/>
        <v>11744.081010202604</v>
      </c>
      <c r="Q203" s="4"/>
    </row>
    <row r="204" spans="1:17" x14ac:dyDescent="0.25">
      <c r="A204" s="14">
        <v>0.1</v>
      </c>
      <c r="B204" s="14">
        <v>1</v>
      </c>
      <c r="C204" s="15">
        <v>335</v>
      </c>
      <c r="D204" s="15"/>
      <c r="E204" s="15">
        <f t="shared" si="60"/>
        <v>415.57902632796754</v>
      </c>
      <c r="F204" s="15">
        <f t="shared" si="61"/>
        <v>6492.9794839632859</v>
      </c>
      <c r="G204" s="11">
        <f t="shared" si="62"/>
        <v>612.45612093673083</v>
      </c>
      <c r="H204" s="15"/>
      <c r="I204" s="15">
        <f t="shared" si="63"/>
        <v>654.55581657297182</v>
      </c>
      <c r="J204" s="15">
        <f t="shared" si="64"/>
        <v>102115.91990561881</v>
      </c>
      <c r="K204" s="15"/>
      <c r="L204" s="15">
        <f t="shared" si="65"/>
        <v>643.18343765452937</v>
      </c>
      <c r="M204" s="15">
        <f t="shared" si="66"/>
        <v>94977.031244563186</v>
      </c>
      <c r="N204" s="15"/>
      <c r="O204" s="15">
        <f t="shared" si="67"/>
        <v>659.37011124015055</v>
      </c>
      <c r="P204" s="15">
        <f t="shared" si="68"/>
        <v>105215.96906594765</v>
      </c>
      <c r="Q204" s="4"/>
    </row>
    <row r="205" spans="1:17" x14ac:dyDescent="0.25">
      <c r="A205" s="14">
        <v>0.1</v>
      </c>
      <c r="B205" s="14">
        <v>1</v>
      </c>
      <c r="C205" s="15">
        <v>526</v>
      </c>
      <c r="D205" s="15"/>
      <c r="E205" s="15">
        <f t="shared" si="60"/>
        <v>415.57902632796754</v>
      </c>
      <c r="F205" s="15">
        <f t="shared" si="61"/>
        <v>12192.791426679685</v>
      </c>
      <c r="G205" s="11">
        <f t="shared" si="62"/>
        <v>612.45612093673083</v>
      </c>
      <c r="H205" s="15"/>
      <c r="I205" s="15">
        <f t="shared" si="63"/>
        <v>654.55581657297182</v>
      </c>
      <c r="J205" s="15">
        <f t="shared" si="64"/>
        <v>16526.597974743578</v>
      </c>
      <c r="K205" s="15"/>
      <c r="L205" s="15">
        <f t="shared" si="65"/>
        <v>643.18343765452937</v>
      </c>
      <c r="M205" s="15">
        <f t="shared" si="66"/>
        <v>13731.958060532972</v>
      </c>
      <c r="N205" s="15"/>
      <c r="O205" s="15">
        <f t="shared" si="67"/>
        <v>659.37011124015055</v>
      </c>
      <c r="P205" s="15">
        <f t="shared" si="68"/>
        <v>17787.586572210133</v>
      </c>
      <c r="Q205" s="4"/>
    </row>
    <row r="206" spans="1:17" x14ac:dyDescent="0.25">
      <c r="A206" s="14">
        <v>0.2</v>
      </c>
      <c r="B206" s="14">
        <v>2</v>
      </c>
      <c r="C206" s="15">
        <v>14</v>
      </c>
      <c r="D206" s="15"/>
      <c r="E206" s="15">
        <f t="shared" si="60"/>
        <v>2.1981021778135394</v>
      </c>
      <c r="F206" s="15">
        <f t="shared" si="61"/>
        <v>139.28479220532955</v>
      </c>
      <c r="G206" s="11">
        <f t="shared" si="62"/>
        <v>612.45612093673083</v>
      </c>
      <c r="H206" s="15"/>
      <c r="I206" s="15">
        <f t="shared" si="63"/>
        <v>8.8855397300060073</v>
      </c>
      <c r="J206" s="15">
        <f t="shared" si="64"/>
        <v>26.157703853347027</v>
      </c>
      <c r="K206" s="15"/>
      <c r="L206" s="15">
        <f t="shared" si="65"/>
        <v>8.2061682682426902</v>
      </c>
      <c r="M206" s="15">
        <f t="shared" si="66"/>
        <v>33.568486135917908</v>
      </c>
      <c r="N206" s="15"/>
      <c r="O206" s="15">
        <f t="shared" si="67"/>
        <v>9.5196715763411035</v>
      </c>
      <c r="P206" s="15">
        <f t="shared" si="68"/>
        <v>20.073342783845813</v>
      </c>
      <c r="Q206" s="4"/>
    </row>
    <row r="207" spans="1:17" x14ac:dyDescent="0.25">
      <c r="A207" s="14">
        <v>0.2</v>
      </c>
      <c r="B207" s="14">
        <v>2</v>
      </c>
      <c r="C207" s="15">
        <v>35</v>
      </c>
      <c r="D207" s="15"/>
      <c r="E207" s="15">
        <f t="shared" si="60"/>
        <v>2.1981021778135394</v>
      </c>
      <c r="F207" s="15">
        <f t="shared" si="61"/>
        <v>1075.964500737161</v>
      </c>
      <c r="G207" s="11">
        <f t="shared" si="62"/>
        <v>612.45612093673083</v>
      </c>
      <c r="H207" s="15"/>
      <c r="I207" s="15">
        <f t="shared" si="63"/>
        <v>8.8855397300060073</v>
      </c>
      <c r="J207" s="15">
        <f t="shared" si="64"/>
        <v>681.96503519309465</v>
      </c>
      <c r="K207" s="15"/>
      <c r="L207" s="15">
        <f t="shared" si="65"/>
        <v>8.2061682682426902</v>
      </c>
      <c r="M207" s="15">
        <f t="shared" si="66"/>
        <v>717.90941886972485</v>
      </c>
      <c r="N207" s="15"/>
      <c r="O207" s="15">
        <f t="shared" si="67"/>
        <v>9.5196715763411035</v>
      </c>
      <c r="P207" s="15">
        <f t="shared" si="68"/>
        <v>649.24713657751943</v>
      </c>
      <c r="Q207" s="4"/>
    </row>
    <row r="208" spans="1:17" x14ac:dyDescent="0.25">
      <c r="A208" s="14">
        <v>0.2</v>
      </c>
      <c r="B208" s="14">
        <v>2</v>
      </c>
      <c r="C208" s="15">
        <v>28</v>
      </c>
      <c r="D208" s="15"/>
      <c r="E208" s="15">
        <f t="shared" si="60"/>
        <v>2.1981021778135394</v>
      </c>
      <c r="F208" s="15">
        <f t="shared" si="61"/>
        <v>665.73793122655047</v>
      </c>
      <c r="G208" s="11">
        <f t="shared" si="62"/>
        <v>612.45612093673083</v>
      </c>
      <c r="H208" s="15"/>
      <c r="I208" s="15">
        <f t="shared" si="63"/>
        <v>8.8855397300060073</v>
      </c>
      <c r="J208" s="15">
        <f t="shared" si="64"/>
        <v>365.36259141317873</v>
      </c>
      <c r="K208" s="15"/>
      <c r="L208" s="15">
        <f t="shared" si="65"/>
        <v>8.2061682682426902</v>
      </c>
      <c r="M208" s="15">
        <f t="shared" si="66"/>
        <v>391.79577462512253</v>
      </c>
      <c r="N208" s="15"/>
      <c r="O208" s="15">
        <f t="shared" si="67"/>
        <v>9.5196715763411035</v>
      </c>
      <c r="P208" s="15">
        <f t="shared" si="68"/>
        <v>341.52253864629489</v>
      </c>
      <c r="Q208" s="4"/>
    </row>
    <row r="209" spans="1:17" x14ac:dyDescent="0.25">
      <c r="A209" s="14">
        <v>0.2</v>
      </c>
      <c r="B209" s="14">
        <v>2</v>
      </c>
      <c r="C209" s="15">
        <v>25</v>
      </c>
      <c r="D209" s="15"/>
      <c r="E209" s="15">
        <f t="shared" si="60"/>
        <v>2.1981021778135394</v>
      </c>
      <c r="F209" s="15">
        <f t="shared" si="61"/>
        <v>519.92654429343168</v>
      </c>
      <c r="G209" s="11">
        <f t="shared" si="62"/>
        <v>612.45612093673083</v>
      </c>
      <c r="H209" s="15"/>
      <c r="I209" s="15">
        <f t="shared" si="63"/>
        <v>8.8855397300060073</v>
      </c>
      <c r="J209" s="15">
        <f t="shared" si="64"/>
        <v>259.6758297932148</v>
      </c>
      <c r="K209" s="15"/>
      <c r="L209" s="15">
        <f t="shared" si="65"/>
        <v>8.2061682682426902</v>
      </c>
      <c r="M209" s="15">
        <f t="shared" si="66"/>
        <v>282.03278423457868</v>
      </c>
      <c r="N209" s="15"/>
      <c r="O209" s="15">
        <f t="shared" si="67"/>
        <v>9.5196715763411035</v>
      </c>
      <c r="P209" s="15">
        <f t="shared" si="68"/>
        <v>239.64056810434153</v>
      </c>
      <c r="Q209" s="4"/>
    </row>
    <row r="210" spans="1:17" x14ac:dyDescent="0.25">
      <c r="A210" s="14">
        <v>0.2</v>
      </c>
      <c r="B210" s="14">
        <v>2</v>
      </c>
      <c r="C210" s="15">
        <v>23</v>
      </c>
      <c r="D210" s="15"/>
      <c r="E210" s="15">
        <f t="shared" si="60"/>
        <v>2.1981021778135394</v>
      </c>
      <c r="F210" s="15">
        <f t="shared" si="61"/>
        <v>432.71895300468583</v>
      </c>
      <c r="G210" s="11">
        <f t="shared" si="62"/>
        <v>612.45612093673083</v>
      </c>
      <c r="H210" s="15"/>
      <c r="I210" s="15">
        <f t="shared" si="63"/>
        <v>8.8855397300060073</v>
      </c>
      <c r="J210" s="15">
        <f t="shared" si="64"/>
        <v>199.2179887132389</v>
      </c>
      <c r="K210" s="15"/>
      <c r="L210" s="15">
        <f t="shared" si="65"/>
        <v>8.2061682682426902</v>
      </c>
      <c r="M210" s="15">
        <f t="shared" si="66"/>
        <v>218.85745730754948</v>
      </c>
      <c r="N210" s="15"/>
      <c r="O210" s="15">
        <f t="shared" si="67"/>
        <v>9.5196715763411035</v>
      </c>
      <c r="P210" s="15">
        <f t="shared" si="68"/>
        <v>181.71925440970594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8.5528732003015001E-2</v>
      </c>
      <c r="F228" s="3">
        <f t="shared" ref="F228:F291" si="69">C136-E136</f>
        <v>-321.32633999457619</v>
      </c>
      <c r="G228" s="3"/>
      <c r="H228" s="2"/>
      <c r="I228">
        <f>(A136/$I$5)+(B136/$I$6)</f>
        <v>8.5528732003015001E-2</v>
      </c>
      <c r="J228" s="3">
        <f t="shared" ref="J228:J291" si="70">C136-I136</f>
        <v>-321.3263426289958</v>
      </c>
      <c r="K228" s="2"/>
      <c r="L228">
        <f>(A136/$L$5)+(B136/$L$6)</f>
        <v>8.5528732003015001E-2</v>
      </c>
      <c r="M228" s="3">
        <f t="shared" ref="M228:M291" si="71">C136-L136</f>
        <v>-321.32634258592861</v>
      </c>
      <c r="N228" s="2"/>
      <c r="O228">
        <f>(A136/$O$5)+(B136/$O$6)</f>
        <v>8.5528732003015001E-2</v>
      </c>
      <c r="P228" s="4">
        <f t="shared" ref="P228:P291" si="72">C136-O136</f>
        <v>-321.32634263105865</v>
      </c>
      <c r="Q228" s="4"/>
    </row>
    <row r="229" spans="1:17" x14ac:dyDescent="0.25">
      <c r="C229" s="2"/>
      <c r="D229" s="3"/>
      <c r="E229">
        <f t="shared" ref="E229:E292" si="73">(A137/$E$5)+(B137/$E$6)</f>
        <v>8.5528732003015001E-2</v>
      </c>
      <c r="F229" s="3">
        <f t="shared" si="69"/>
        <v>-101.32633999457619</v>
      </c>
      <c r="G229" s="3"/>
      <c r="H229" s="2"/>
      <c r="I229">
        <f t="shared" ref="I229:I292" si="74">(A137/$I$5)+(B137/$I$6)</f>
        <v>8.5528732003015001E-2</v>
      </c>
      <c r="J229" s="3">
        <f t="shared" si="70"/>
        <v>-101.3263426289958</v>
      </c>
      <c r="K229" s="2"/>
      <c r="L229">
        <f t="shared" ref="L229:L292" si="75">(A137/$L$5)+(B137/$L$6)</f>
        <v>8.5528732003015001E-2</v>
      </c>
      <c r="M229" s="3">
        <f t="shared" si="71"/>
        <v>-101.32634258592861</v>
      </c>
      <c r="N229" s="2"/>
      <c r="O229">
        <f t="shared" ref="O229:O292" si="76">(A137/$O$5)+(B137/$O$6)</f>
        <v>8.5528732003015001E-2</v>
      </c>
      <c r="P229" s="4">
        <f t="shared" si="72"/>
        <v>-101.32634263105865</v>
      </c>
      <c r="Q229" s="4"/>
    </row>
    <row r="230" spans="1:17" x14ac:dyDescent="0.25">
      <c r="C230" s="2"/>
      <c r="D230" s="3"/>
      <c r="E230">
        <f t="shared" si="73"/>
        <v>8.5528732003015001E-2</v>
      </c>
      <c r="F230" s="3">
        <f t="shared" si="69"/>
        <v>-210.32633999457619</v>
      </c>
      <c r="G230" s="3"/>
      <c r="H230" s="2"/>
      <c r="I230">
        <f t="shared" si="74"/>
        <v>8.5528732003015001E-2</v>
      </c>
      <c r="J230" s="3">
        <f t="shared" si="70"/>
        <v>-210.3263426289958</v>
      </c>
      <c r="K230" s="2"/>
      <c r="L230">
        <f t="shared" si="75"/>
        <v>8.5528732003015001E-2</v>
      </c>
      <c r="M230" s="3">
        <f t="shared" si="71"/>
        <v>-210.32634258592861</v>
      </c>
      <c r="N230" s="2"/>
      <c r="O230">
        <f t="shared" si="76"/>
        <v>8.5528732003015001E-2</v>
      </c>
      <c r="P230" s="4">
        <f t="shared" si="72"/>
        <v>-210.32634263105865</v>
      </c>
      <c r="Q230" s="4"/>
    </row>
    <row r="231" spans="1:17" x14ac:dyDescent="0.25">
      <c r="C231" s="2"/>
      <c r="D231" s="3"/>
      <c r="E231">
        <f t="shared" si="73"/>
        <v>8.5528732003015001E-2</v>
      </c>
      <c r="F231" s="3">
        <f t="shared" si="69"/>
        <v>-27.326339994576188</v>
      </c>
      <c r="G231" s="3"/>
      <c r="H231" s="2"/>
      <c r="I231">
        <f t="shared" si="74"/>
        <v>8.5528732003015001E-2</v>
      </c>
      <c r="J231" s="3">
        <f t="shared" si="70"/>
        <v>-27.326342628995803</v>
      </c>
      <c r="K231" s="2"/>
      <c r="L231">
        <f t="shared" si="75"/>
        <v>8.5528732003015001E-2</v>
      </c>
      <c r="M231" s="3">
        <f t="shared" si="71"/>
        <v>-27.326342585928614</v>
      </c>
      <c r="N231" s="2"/>
      <c r="O231">
        <f t="shared" si="76"/>
        <v>8.5528732003015001E-2</v>
      </c>
      <c r="P231" s="4">
        <f t="shared" si="72"/>
        <v>-27.326342631058651</v>
      </c>
      <c r="Q231" s="4"/>
    </row>
    <row r="232" spans="1:17" x14ac:dyDescent="0.25">
      <c r="C232" s="2"/>
      <c r="E232">
        <f t="shared" si="73"/>
        <v>8.5528732003015001E-2</v>
      </c>
      <c r="F232" s="3">
        <f t="shared" si="69"/>
        <v>-128.32633999457619</v>
      </c>
      <c r="G232" s="3"/>
      <c r="H232" s="2"/>
      <c r="I232">
        <f t="shared" si="74"/>
        <v>8.5528732003015001E-2</v>
      </c>
      <c r="J232" s="3">
        <f t="shared" si="70"/>
        <v>-128.3263426289958</v>
      </c>
      <c r="K232" s="2"/>
      <c r="L232">
        <f t="shared" si="75"/>
        <v>8.5528732003015001E-2</v>
      </c>
      <c r="M232" s="3">
        <f t="shared" si="71"/>
        <v>-128.32634258592861</v>
      </c>
      <c r="N232" s="2"/>
      <c r="O232">
        <f t="shared" si="76"/>
        <v>8.5528732003015001E-2</v>
      </c>
      <c r="P232" s="4">
        <f t="shared" si="72"/>
        <v>-128.32634263105865</v>
      </c>
      <c r="Q232" s="4"/>
    </row>
    <row r="233" spans="1:17" x14ac:dyDescent="0.25">
      <c r="C233" s="2"/>
      <c r="D233" s="2"/>
      <c r="E233">
        <f t="shared" si="73"/>
        <v>0.17105746400603</v>
      </c>
      <c r="F233" s="3">
        <f t="shared" si="69"/>
        <v>-105.32590980116186</v>
      </c>
      <c r="G233" s="3"/>
      <c r="H233" s="2"/>
      <c r="I233">
        <f t="shared" si="74"/>
        <v>0.17105746400603</v>
      </c>
      <c r="J233" s="3">
        <f t="shared" si="70"/>
        <v>-105.32627267583473</v>
      </c>
      <c r="K233" s="2"/>
      <c r="L233">
        <f t="shared" si="75"/>
        <v>0.17105746400603</v>
      </c>
      <c r="M233" s="3">
        <f t="shared" si="71"/>
        <v>-105.32626697819649</v>
      </c>
      <c r="N233" s="2"/>
      <c r="O233">
        <f t="shared" si="76"/>
        <v>0.17105746400603</v>
      </c>
      <c r="P233" s="4">
        <f t="shared" si="72"/>
        <v>-105.32627322002133</v>
      </c>
      <c r="Q233" s="4"/>
    </row>
    <row r="234" spans="1:17" x14ac:dyDescent="0.25">
      <c r="C234" s="2"/>
      <c r="D234" s="2"/>
      <c r="E234">
        <f t="shared" si="73"/>
        <v>0.17105746400603</v>
      </c>
      <c r="F234" s="3">
        <f t="shared" si="69"/>
        <v>-188.32590980116186</v>
      </c>
      <c r="G234" s="3"/>
      <c r="H234" s="2"/>
      <c r="I234">
        <f t="shared" si="74"/>
        <v>0.17105746400603</v>
      </c>
      <c r="J234" s="3">
        <f t="shared" si="70"/>
        <v>-188.32627267583473</v>
      </c>
      <c r="K234" s="2"/>
      <c r="L234">
        <f t="shared" si="75"/>
        <v>0.17105746400603</v>
      </c>
      <c r="M234" s="3">
        <f t="shared" si="71"/>
        <v>-188.32626697819649</v>
      </c>
      <c r="N234" s="2"/>
      <c r="O234">
        <f t="shared" si="76"/>
        <v>0.17105746400603</v>
      </c>
      <c r="P234" s="4">
        <f t="shared" si="72"/>
        <v>-188.32627322002133</v>
      </c>
      <c r="Q234" s="4"/>
    </row>
    <row r="235" spans="1:17" x14ac:dyDescent="0.25">
      <c r="C235" s="2"/>
      <c r="D235" s="2"/>
      <c r="E235">
        <f t="shared" si="73"/>
        <v>0.17105746400603</v>
      </c>
      <c r="F235" s="3">
        <f t="shared" si="69"/>
        <v>-64.325909801161856</v>
      </c>
      <c r="G235" s="3"/>
      <c r="H235" s="2"/>
      <c r="I235">
        <f t="shared" si="74"/>
        <v>0.17105746400603</v>
      </c>
      <c r="J235" s="3">
        <f t="shared" si="70"/>
        <v>-64.32627267583473</v>
      </c>
      <c r="K235" s="2"/>
      <c r="L235">
        <f t="shared" si="75"/>
        <v>0.17105746400603</v>
      </c>
      <c r="M235" s="3">
        <f t="shared" si="71"/>
        <v>-64.326266978196486</v>
      </c>
      <c r="N235" s="2"/>
      <c r="O235">
        <f t="shared" si="76"/>
        <v>0.17105746400603</v>
      </c>
      <c r="P235" s="4">
        <f t="shared" si="72"/>
        <v>-64.326273220021335</v>
      </c>
      <c r="Q235" s="4"/>
    </row>
    <row r="236" spans="1:17" x14ac:dyDescent="0.25">
      <c r="C236" s="2"/>
      <c r="D236" s="2"/>
      <c r="E236">
        <f t="shared" si="73"/>
        <v>0.17105746400603</v>
      </c>
      <c r="F236" s="3">
        <f t="shared" si="69"/>
        <v>-117.32590980116186</v>
      </c>
      <c r="G236" s="3"/>
      <c r="H236" s="2"/>
      <c r="I236">
        <f t="shared" si="74"/>
        <v>0.17105746400603</v>
      </c>
      <c r="J236" s="3">
        <f t="shared" si="70"/>
        <v>-117.32627267583473</v>
      </c>
      <c r="K236" s="2"/>
      <c r="L236">
        <f t="shared" si="75"/>
        <v>0.17105746400603</v>
      </c>
      <c r="M236" s="3">
        <f t="shared" si="71"/>
        <v>-117.32626697819649</v>
      </c>
      <c r="N236" s="2"/>
      <c r="O236">
        <f t="shared" si="76"/>
        <v>0.17105746400603</v>
      </c>
      <c r="P236" s="4">
        <f t="shared" si="72"/>
        <v>-117.32627322002133</v>
      </c>
      <c r="Q236" s="4"/>
    </row>
    <row r="237" spans="1:17" x14ac:dyDescent="0.25">
      <c r="D237" s="2"/>
      <c r="E237">
        <f t="shared" si="73"/>
        <v>0.17105746400603</v>
      </c>
      <c r="F237" s="3">
        <f t="shared" si="69"/>
        <v>-180.32590980116186</v>
      </c>
      <c r="G237" s="3"/>
      <c r="H237" s="2"/>
      <c r="I237">
        <f t="shared" si="74"/>
        <v>0.17105746400603</v>
      </c>
      <c r="J237" s="3">
        <f t="shared" si="70"/>
        <v>-180.32627267583473</v>
      </c>
      <c r="K237" s="2"/>
      <c r="L237">
        <f t="shared" si="75"/>
        <v>0.17105746400603</v>
      </c>
      <c r="M237" s="3">
        <f t="shared" si="71"/>
        <v>-180.32626697819649</v>
      </c>
      <c r="N237" s="2"/>
      <c r="O237">
        <f t="shared" si="76"/>
        <v>0.17105746400603</v>
      </c>
      <c r="P237" s="4">
        <f t="shared" si="72"/>
        <v>-180.32627322002133</v>
      </c>
      <c r="Q237" s="4"/>
    </row>
    <row r="238" spans="1:17" x14ac:dyDescent="0.25">
      <c r="D238" s="2"/>
      <c r="E238">
        <f t="shared" si="73"/>
        <v>0.34211492801206</v>
      </c>
      <c r="F238" s="3">
        <f t="shared" si="69"/>
        <v>-79.249630289196944</v>
      </c>
      <c r="G238" s="3"/>
      <c r="H238" s="2"/>
      <c r="I238">
        <f t="shared" si="74"/>
        <v>0.34211492801206</v>
      </c>
      <c r="J238" s="3">
        <f t="shared" si="70"/>
        <v>-79.315249456284732</v>
      </c>
      <c r="K238" s="2"/>
      <c r="L238">
        <f t="shared" si="75"/>
        <v>0.34211492801206</v>
      </c>
      <c r="M238" s="3">
        <f t="shared" si="71"/>
        <v>-79.314299201491167</v>
      </c>
      <c r="N238" s="2"/>
      <c r="O238">
        <f t="shared" si="76"/>
        <v>0.34211492801206</v>
      </c>
      <c r="P238" s="4">
        <f t="shared" si="72"/>
        <v>-79.315429719521831</v>
      </c>
      <c r="Q238" s="4"/>
    </row>
    <row r="239" spans="1:17" x14ac:dyDescent="0.25">
      <c r="D239" s="2"/>
      <c r="E239">
        <f t="shared" si="73"/>
        <v>0.34211492801206</v>
      </c>
      <c r="F239" s="3">
        <f t="shared" si="69"/>
        <v>48.750369710803056</v>
      </c>
      <c r="G239" s="3"/>
      <c r="H239" s="2"/>
      <c r="I239">
        <f t="shared" si="74"/>
        <v>0.34211492801206</v>
      </c>
      <c r="J239" s="3">
        <f t="shared" si="70"/>
        <v>48.684750543715268</v>
      </c>
      <c r="K239" s="2"/>
      <c r="L239">
        <f t="shared" si="75"/>
        <v>0.34211492801206</v>
      </c>
      <c r="M239" s="3">
        <f t="shared" si="71"/>
        <v>48.685700798508833</v>
      </c>
      <c r="N239" s="2"/>
      <c r="O239">
        <f t="shared" si="76"/>
        <v>0.34211492801206</v>
      </c>
      <c r="P239" s="4">
        <f t="shared" si="72"/>
        <v>48.684570280478169</v>
      </c>
      <c r="Q239" s="4"/>
    </row>
    <row r="240" spans="1:17" x14ac:dyDescent="0.25">
      <c r="D240" s="2"/>
      <c r="E240">
        <f t="shared" si="73"/>
        <v>0.34211492801206</v>
      </c>
      <c r="F240" s="3">
        <f t="shared" si="69"/>
        <v>-146.24963028919694</v>
      </c>
      <c r="G240" s="3"/>
      <c r="H240" s="2"/>
      <c r="I240">
        <f t="shared" si="74"/>
        <v>0.34211492801206</v>
      </c>
      <c r="J240" s="3">
        <f t="shared" si="70"/>
        <v>-146.31524945628473</v>
      </c>
      <c r="K240" s="2"/>
      <c r="L240">
        <f t="shared" si="75"/>
        <v>0.34211492801206</v>
      </c>
      <c r="M240" s="3">
        <f t="shared" si="71"/>
        <v>-146.31429920149117</v>
      </c>
      <c r="N240" s="2"/>
      <c r="O240">
        <f t="shared" si="76"/>
        <v>0.34211492801206</v>
      </c>
      <c r="P240" s="4">
        <f t="shared" si="72"/>
        <v>-146.31542971952183</v>
      </c>
      <c r="Q240" s="4"/>
    </row>
    <row r="241" spans="4:17" x14ac:dyDescent="0.25">
      <c r="D241" s="2"/>
      <c r="E241">
        <f t="shared" si="73"/>
        <v>0.34211492801206</v>
      </c>
      <c r="F241" s="3">
        <f t="shared" si="69"/>
        <v>-160.24963028919694</v>
      </c>
      <c r="G241" s="3"/>
      <c r="H241" s="2"/>
      <c r="I241">
        <f t="shared" si="74"/>
        <v>0.34211492801206</v>
      </c>
      <c r="J241" s="3">
        <f t="shared" si="70"/>
        <v>-160.31524945628473</v>
      </c>
      <c r="K241" s="2"/>
      <c r="L241">
        <f t="shared" si="75"/>
        <v>0.34211492801206</v>
      </c>
      <c r="M241" s="3">
        <f t="shared" si="71"/>
        <v>-160.31429920149117</v>
      </c>
      <c r="N241" s="2"/>
      <c r="O241">
        <f t="shared" si="76"/>
        <v>0.34211492801206</v>
      </c>
      <c r="P241" s="4">
        <f t="shared" si="72"/>
        <v>-160.31542971952183</v>
      </c>
      <c r="Q241" s="4"/>
    </row>
    <row r="242" spans="4:17" x14ac:dyDescent="0.25">
      <c r="E242">
        <f t="shared" si="73"/>
        <v>0.34211492801206</v>
      </c>
      <c r="F242" s="3">
        <f t="shared" si="69"/>
        <v>-144.24963028919694</v>
      </c>
      <c r="G242" s="3"/>
      <c r="H242" s="2"/>
      <c r="I242">
        <f t="shared" si="74"/>
        <v>0.34211492801206</v>
      </c>
      <c r="J242" s="3">
        <f t="shared" si="70"/>
        <v>-144.31524945628473</v>
      </c>
      <c r="K242" s="2"/>
      <c r="L242">
        <f t="shared" si="75"/>
        <v>0.34211492801206</v>
      </c>
      <c r="M242" s="3">
        <f t="shared" si="71"/>
        <v>-144.31429920149117</v>
      </c>
      <c r="N242" s="2"/>
      <c r="O242">
        <f t="shared" si="76"/>
        <v>0.34211492801206</v>
      </c>
      <c r="P242" s="4">
        <f t="shared" si="72"/>
        <v>-144.31542971952183</v>
      </c>
      <c r="Q242" s="4"/>
    </row>
    <row r="243" spans="4:17" x14ac:dyDescent="0.25">
      <c r="E243">
        <f t="shared" si="73"/>
        <v>0.68422985602412001</v>
      </c>
      <c r="F243" s="3">
        <f t="shared" si="69"/>
        <v>-147.37384627436393</v>
      </c>
      <c r="G243" s="3"/>
      <c r="H243" s="2"/>
      <c r="I243">
        <f t="shared" si="74"/>
        <v>0.68422985602412001</v>
      </c>
      <c r="J243" s="3">
        <f t="shared" si="70"/>
        <v>-167.68728287290389</v>
      </c>
      <c r="K243" s="2"/>
      <c r="L243">
        <f t="shared" si="75"/>
        <v>0.68422985602412001</v>
      </c>
      <c r="M243" s="3">
        <f t="shared" si="71"/>
        <v>-167.43492583609498</v>
      </c>
      <c r="N243" s="2"/>
      <c r="O243">
        <f t="shared" si="76"/>
        <v>0.68422985602412001</v>
      </c>
      <c r="P243" s="4">
        <f t="shared" si="72"/>
        <v>-167.78157085853536</v>
      </c>
      <c r="Q243" s="4"/>
    </row>
    <row r="244" spans="4:17" x14ac:dyDescent="0.25">
      <c r="E244">
        <f t="shared" si="73"/>
        <v>0.68422985602412001</v>
      </c>
      <c r="F244" s="3">
        <f t="shared" si="69"/>
        <v>-303.37384627436393</v>
      </c>
      <c r="G244" s="3"/>
      <c r="H244" s="2"/>
      <c r="I244">
        <f t="shared" si="74"/>
        <v>0.68422985602412001</v>
      </c>
      <c r="J244" s="3">
        <f t="shared" si="70"/>
        <v>-323.68728287290389</v>
      </c>
      <c r="K244" s="2"/>
      <c r="L244">
        <f t="shared" si="75"/>
        <v>0.68422985602412001</v>
      </c>
      <c r="M244" s="3">
        <f t="shared" si="71"/>
        <v>-323.43492583609498</v>
      </c>
      <c r="N244" s="2"/>
      <c r="O244">
        <f t="shared" si="76"/>
        <v>0.68422985602412001</v>
      </c>
      <c r="P244" s="4">
        <f t="shared" si="72"/>
        <v>-323.78157085853536</v>
      </c>
      <c r="Q244" s="4"/>
    </row>
    <row r="245" spans="4:17" x14ac:dyDescent="0.25">
      <c r="E245">
        <f t="shared" si="73"/>
        <v>0.68422985602412001</v>
      </c>
      <c r="F245" s="3">
        <f t="shared" si="69"/>
        <v>-207.37384627436393</v>
      </c>
      <c r="G245" s="3"/>
      <c r="H245" s="2"/>
      <c r="I245">
        <f t="shared" si="74"/>
        <v>0.68422985602412001</v>
      </c>
      <c r="J245" s="3">
        <f t="shared" si="70"/>
        <v>-227.68728287290389</v>
      </c>
      <c r="K245" s="2"/>
      <c r="L245">
        <f t="shared" si="75"/>
        <v>0.68422985602412001</v>
      </c>
      <c r="M245" s="3">
        <f t="shared" si="71"/>
        <v>-227.43492583609498</v>
      </c>
      <c r="N245" s="2"/>
      <c r="O245">
        <f t="shared" si="76"/>
        <v>0.68422985602412001</v>
      </c>
      <c r="P245" s="4">
        <f t="shared" si="72"/>
        <v>-227.78157085853536</v>
      </c>
      <c r="Q245" s="4"/>
    </row>
    <row r="246" spans="4:17" x14ac:dyDescent="0.25">
      <c r="E246">
        <f t="shared" si="73"/>
        <v>0.68422985602412001</v>
      </c>
      <c r="F246" s="3">
        <f t="shared" si="69"/>
        <v>-178.37384627436393</v>
      </c>
      <c r="G246" s="3"/>
      <c r="H246" s="2"/>
      <c r="I246">
        <f t="shared" si="74"/>
        <v>0.68422985602412001</v>
      </c>
      <c r="J246" s="3">
        <f t="shared" si="70"/>
        <v>-198.68728287290389</v>
      </c>
      <c r="K246" s="2"/>
      <c r="L246">
        <f t="shared" si="75"/>
        <v>0.68422985602412001</v>
      </c>
      <c r="M246" s="3">
        <f t="shared" si="71"/>
        <v>-198.43492583609498</v>
      </c>
      <c r="N246" s="2"/>
      <c r="O246">
        <f t="shared" si="76"/>
        <v>0.68422985602412001</v>
      </c>
      <c r="P246" s="4">
        <f t="shared" si="72"/>
        <v>-198.78157085853536</v>
      </c>
      <c r="Q246" s="4"/>
    </row>
    <row r="247" spans="4:17" x14ac:dyDescent="0.25">
      <c r="E247">
        <f t="shared" si="73"/>
        <v>0.68422985602412001</v>
      </c>
      <c r="F247" s="3">
        <f t="shared" si="69"/>
        <v>-16.373846274363927</v>
      </c>
      <c r="G247" s="3"/>
      <c r="H247" s="2"/>
      <c r="I247">
        <f t="shared" si="74"/>
        <v>0.68422985602412001</v>
      </c>
      <c r="J247" s="3">
        <f t="shared" si="70"/>
        <v>-36.687282872903893</v>
      </c>
      <c r="K247" s="2"/>
      <c r="L247">
        <f t="shared" si="75"/>
        <v>0.68422985602412001</v>
      </c>
      <c r="M247" s="3">
        <f t="shared" si="71"/>
        <v>-36.434925836094976</v>
      </c>
      <c r="N247" s="2"/>
      <c r="O247">
        <f t="shared" si="76"/>
        <v>0.68422985602412001</v>
      </c>
      <c r="P247" s="4">
        <f t="shared" si="72"/>
        <v>-36.78157085853536</v>
      </c>
      <c r="Q247" s="4"/>
    </row>
    <row r="248" spans="4:17" x14ac:dyDescent="0.25">
      <c r="E248">
        <f t="shared" si="73"/>
        <v>1.36845971204824</v>
      </c>
      <c r="F248" s="3">
        <f t="shared" si="69"/>
        <v>407.30950213366617</v>
      </c>
      <c r="G248" s="3"/>
      <c r="H248" s="2"/>
      <c r="I248">
        <f t="shared" si="74"/>
        <v>1.36845971204824</v>
      </c>
      <c r="J248" s="3">
        <f t="shared" si="70"/>
        <v>132.22941699224646</v>
      </c>
      <c r="K248" s="2"/>
      <c r="L248">
        <f t="shared" si="75"/>
        <v>1.36845971204824</v>
      </c>
      <c r="M248" s="3">
        <f t="shared" si="71"/>
        <v>154.30600380010674</v>
      </c>
      <c r="N248" s="2"/>
      <c r="O248">
        <f t="shared" si="76"/>
        <v>1.36845971204824</v>
      </c>
      <c r="P248" s="4">
        <f t="shared" si="72"/>
        <v>114.13386553214673</v>
      </c>
      <c r="Q248" s="4"/>
    </row>
    <row r="249" spans="4:17" x14ac:dyDescent="0.25">
      <c r="E249">
        <f t="shared" si="73"/>
        <v>1.36845971204824</v>
      </c>
      <c r="F249" s="3">
        <f t="shared" si="69"/>
        <v>363.30950213366617</v>
      </c>
      <c r="G249" s="3"/>
      <c r="H249" s="2"/>
      <c r="I249">
        <f t="shared" si="74"/>
        <v>1.36845971204824</v>
      </c>
      <c r="J249" s="3">
        <f t="shared" si="70"/>
        <v>88.229416992246456</v>
      </c>
      <c r="K249" s="2"/>
      <c r="L249">
        <f t="shared" si="75"/>
        <v>1.36845971204824</v>
      </c>
      <c r="M249" s="3">
        <f t="shared" si="71"/>
        <v>110.30600380010674</v>
      </c>
      <c r="N249" s="2"/>
      <c r="O249">
        <f t="shared" si="76"/>
        <v>1.36845971204824</v>
      </c>
      <c r="P249" s="4">
        <f t="shared" si="72"/>
        <v>70.133865532146729</v>
      </c>
      <c r="Q249" s="4"/>
    </row>
    <row r="250" spans="4:17" x14ac:dyDescent="0.25">
      <c r="E250">
        <f t="shared" si="73"/>
        <v>1.36845971204824</v>
      </c>
      <c r="F250" s="3">
        <f t="shared" si="69"/>
        <v>341.30950213366617</v>
      </c>
      <c r="G250" s="3"/>
      <c r="H250" s="2"/>
      <c r="I250">
        <f t="shared" si="74"/>
        <v>1.36845971204824</v>
      </c>
      <c r="J250" s="3">
        <f t="shared" si="70"/>
        <v>66.229416992246456</v>
      </c>
      <c r="K250" s="2"/>
      <c r="L250">
        <f t="shared" si="75"/>
        <v>1.36845971204824</v>
      </c>
      <c r="M250" s="3">
        <f t="shared" si="71"/>
        <v>88.306003800106737</v>
      </c>
      <c r="N250" s="2"/>
      <c r="O250">
        <f t="shared" si="76"/>
        <v>1.36845971204824</v>
      </c>
      <c r="P250" s="4">
        <f t="shared" si="72"/>
        <v>48.133865532146729</v>
      </c>
      <c r="Q250" s="4"/>
    </row>
    <row r="251" spans="4:17" x14ac:dyDescent="0.25">
      <c r="E251">
        <f t="shared" si="73"/>
        <v>1.36845971204824</v>
      </c>
      <c r="F251" s="3">
        <f t="shared" si="69"/>
        <v>261.30950213366617</v>
      </c>
      <c r="G251" s="3"/>
      <c r="H251" s="2"/>
      <c r="I251">
        <f t="shared" si="74"/>
        <v>1.36845971204824</v>
      </c>
      <c r="J251" s="3">
        <f t="shared" si="70"/>
        <v>-13.770583007753544</v>
      </c>
      <c r="K251" s="2"/>
      <c r="L251">
        <f t="shared" si="75"/>
        <v>1.36845971204824</v>
      </c>
      <c r="M251" s="3">
        <f t="shared" si="71"/>
        <v>8.3060038001067369</v>
      </c>
      <c r="N251" s="2"/>
      <c r="O251">
        <f t="shared" si="76"/>
        <v>1.36845971204824</v>
      </c>
      <c r="P251" s="4">
        <f t="shared" si="72"/>
        <v>-31.866134467853271</v>
      </c>
      <c r="Q251" s="4"/>
    </row>
    <row r="252" spans="4:17" x14ac:dyDescent="0.25">
      <c r="E252">
        <f t="shared" si="73"/>
        <v>1.36845971204824</v>
      </c>
      <c r="F252" s="3">
        <f t="shared" si="69"/>
        <v>314.30950213366617</v>
      </c>
      <c r="G252" s="3"/>
      <c r="H252" s="2"/>
      <c r="I252">
        <f t="shared" si="74"/>
        <v>1.36845971204824</v>
      </c>
      <c r="J252" s="3">
        <f t="shared" si="70"/>
        <v>39.229416992246456</v>
      </c>
      <c r="K252" s="2"/>
      <c r="L252">
        <f t="shared" si="75"/>
        <v>1.36845971204824</v>
      </c>
      <c r="M252" s="3">
        <f t="shared" si="71"/>
        <v>61.306003800106737</v>
      </c>
      <c r="N252" s="2"/>
      <c r="O252">
        <f t="shared" si="76"/>
        <v>1.36845971204824</v>
      </c>
      <c r="P252" s="4">
        <f t="shared" si="72"/>
        <v>21.133865532146729</v>
      </c>
      <c r="Q252" s="4"/>
    </row>
    <row r="253" spans="4:17" x14ac:dyDescent="0.25">
      <c r="E253">
        <f t="shared" si="73"/>
        <v>0.1669804612420199</v>
      </c>
      <c r="F253" s="3">
        <f t="shared" si="69"/>
        <v>-319.32248323649628</v>
      </c>
      <c r="G253" s="3"/>
      <c r="H253" s="2"/>
      <c r="I253">
        <f t="shared" si="74"/>
        <v>0.1669804612420199</v>
      </c>
      <c r="J253" s="3">
        <f t="shared" si="70"/>
        <v>-319.32387905445546</v>
      </c>
      <c r="K253" s="2"/>
      <c r="L253">
        <f t="shared" si="75"/>
        <v>0.1669804612420199</v>
      </c>
      <c r="M253" s="3">
        <f t="shared" si="71"/>
        <v>-319.32380470098178</v>
      </c>
      <c r="N253" s="2"/>
      <c r="O253">
        <f t="shared" si="76"/>
        <v>0.1669804612420199</v>
      </c>
      <c r="P253" s="4">
        <f t="shared" si="72"/>
        <v>-319.32388369144144</v>
      </c>
      <c r="Q253" s="4"/>
    </row>
    <row r="254" spans="4:17" x14ac:dyDescent="0.25">
      <c r="E254">
        <f t="shared" si="73"/>
        <v>0.1669804612420199</v>
      </c>
      <c r="F254" s="3">
        <f t="shared" si="69"/>
        <v>-204.32248323649628</v>
      </c>
      <c r="G254" s="3"/>
      <c r="H254" s="2"/>
      <c r="I254">
        <f t="shared" si="74"/>
        <v>0.1669804612420199</v>
      </c>
      <c r="J254" s="3">
        <f t="shared" si="70"/>
        <v>-204.32387905445546</v>
      </c>
      <c r="K254" s="2"/>
      <c r="L254">
        <f t="shared" si="75"/>
        <v>0.1669804612420199</v>
      </c>
      <c r="M254" s="3">
        <f t="shared" si="71"/>
        <v>-204.32380470098178</v>
      </c>
      <c r="N254" s="2"/>
      <c r="O254">
        <f t="shared" si="76"/>
        <v>0.1669804612420199</v>
      </c>
      <c r="P254" s="4">
        <f t="shared" si="72"/>
        <v>-204.32388369144144</v>
      </c>
      <c r="Q254" s="4"/>
    </row>
    <row r="255" spans="4:17" x14ac:dyDescent="0.25">
      <c r="E255">
        <f t="shared" si="73"/>
        <v>0.1669804612420199</v>
      </c>
      <c r="F255" s="3">
        <f t="shared" si="69"/>
        <v>-252.32248323649628</v>
      </c>
      <c r="G255" s="3"/>
      <c r="H255" s="2"/>
      <c r="I255">
        <f t="shared" si="74"/>
        <v>0.1669804612420199</v>
      </c>
      <c r="J255" s="3">
        <f t="shared" si="70"/>
        <v>-252.32387905445546</v>
      </c>
      <c r="K255" s="2"/>
      <c r="L255">
        <f t="shared" si="75"/>
        <v>0.1669804612420199</v>
      </c>
      <c r="M255" s="3">
        <f t="shared" si="71"/>
        <v>-252.32380470098178</v>
      </c>
      <c r="N255" s="2"/>
      <c r="O255">
        <f t="shared" si="76"/>
        <v>0.1669804612420199</v>
      </c>
      <c r="P255" s="4">
        <f t="shared" si="72"/>
        <v>-252.32388369144144</v>
      </c>
      <c r="Q255" s="4"/>
    </row>
    <row r="256" spans="4:17" x14ac:dyDescent="0.25">
      <c r="E256">
        <f t="shared" si="73"/>
        <v>0.1669804612420199</v>
      </c>
      <c r="F256" s="3">
        <f t="shared" si="69"/>
        <v>-410.32248323649628</v>
      </c>
      <c r="G256" s="3"/>
      <c r="H256" s="2"/>
      <c r="I256">
        <f t="shared" si="74"/>
        <v>0.1669804612420199</v>
      </c>
      <c r="J256" s="3">
        <f t="shared" si="70"/>
        <v>-410.32387905445546</v>
      </c>
      <c r="K256" s="2"/>
      <c r="L256">
        <f t="shared" si="75"/>
        <v>0.1669804612420199</v>
      </c>
      <c r="M256" s="3">
        <f t="shared" si="71"/>
        <v>-410.32380470098178</v>
      </c>
      <c r="N256" s="2"/>
      <c r="O256">
        <f t="shared" si="76"/>
        <v>0.1669804612420199</v>
      </c>
      <c r="P256" s="4">
        <f t="shared" si="72"/>
        <v>-410.32388369144144</v>
      </c>
      <c r="Q256" s="4"/>
    </row>
    <row r="257" spans="5:17" x14ac:dyDescent="0.25">
      <c r="E257">
        <f t="shared" si="73"/>
        <v>0.1669804612420199</v>
      </c>
      <c r="F257" s="3">
        <f t="shared" si="69"/>
        <v>-253.32248323649628</v>
      </c>
      <c r="G257" s="3"/>
      <c r="H257" s="2"/>
      <c r="I257">
        <f t="shared" si="74"/>
        <v>0.1669804612420199</v>
      </c>
      <c r="J257" s="3">
        <f t="shared" si="70"/>
        <v>-253.32387905445546</v>
      </c>
      <c r="K257" s="2"/>
      <c r="L257">
        <f t="shared" si="75"/>
        <v>0.1669804612420199</v>
      </c>
      <c r="M257" s="3">
        <f t="shared" si="71"/>
        <v>-253.32380470098178</v>
      </c>
      <c r="N257" s="2"/>
      <c r="O257">
        <f t="shared" si="76"/>
        <v>0.1669804612420199</v>
      </c>
      <c r="P257" s="4">
        <f t="shared" si="72"/>
        <v>-253.32388369144144</v>
      </c>
      <c r="Q257" s="4"/>
    </row>
    <row r="258" spans="5:17" x14ac:dyDescent="0.25">
      <c r="E258">
        <f t="shared" si="73"/>
        <v>0.3339609224840398</v>
      </c>
      <c r="F258" s="3">
        <f t="shared" si="69"/>
        <v>-366.89869815773432</v>
      </c>
      <c r="G258" s="3"/>
      <c r="H258" s="2"/>
      <c r="I258">
        <f t="shared" si="74"/>
        <v>0.3339609224840398</v>
      </c>
      <c r="J258" s="3">
        <f t="shared" si="70"/>
        <v>-367.0545399207291</v>
      </c>
      <c r="K258" s="2"/>
      <c r="L258">
        <f t="shared" si="75"/>
        <v>0.3339609224840398</v>
      </c>
      <c r="M258" s="3">
        <f t="shared" si="71"/>
        <v>-367.04625848821331</v>
      </c>
      <c r="N258" s="2"/>
      <c r="O258">
        <f t="shared" si="76"/>
        <v>0.3339609224840398</v>
      </c>
      <c r="P258" s="4">
        <f t="shared" si="72"/>
        <v>-367.05557169182441</v>
      </c>
      <c r="Q258" s="4"/>
    </row>
    <row r="259" spans="5:17" x14ac:dyDescent="0.25">
      <c r="E259">
        <f t="shared" si="73"/>
        <v>0.3339609224840398</v>
      </c>
      <c r="F259" s="3">
        <f t="shared" si="69"/>
        <v>-342.89869815773432</v>
      </c>
      <c r="G259" s="3"/>
      <c r="H259" s="2"/>
      <c r="I259">
        <f t="shared" si="74"/>
        <v>0.3339609224840398</v>
      </c>
      <c r="J259" s="3">
        <f t="shared" si="70"/>
        <v>-343.0545399207291</v>
      </c>
      <c r="K259" s="2"/>
      <c r="L259">
        <f t="shared" si="75"/>
        <v>0.3339609224840398</v>
      </c>
      <c r="M259" s="3">
        <f t="shared" si="71"/>
        <v>-343.04625848821331</v>
      </c>
      <c r="N259" s="2"/>
      <c r="O259">
        <f t="shared" si="76"/>
        <v>0.3339609224840398</v>
      </c>
      <c r="P259" s="4">
        <f t="shared" si="72"/>
        <v>-343.05557169182441</v>
      </c>
      <c r="Q259" s="4"/>
    </row>
    <row r="260" spans="5:17" x14ac:dyDescent="0.25">
      <c r="E260">
        <f t="shared" si="73"/>
        <v>0.3339609224840398</v>
      </c>
      <c r="F260" s="3">
        <f t="shared" si="69"/>
        <v>-185.89869815773432</v>
      </c>
      <c r="G260" s="3"/>
      <c r="H260" s="2"/>
      <c r="I260">
        <f t="shared" si="74"/>
        <v>0.3339609224840398</v>
      </c>
      <c r="J260" s="3">
        <f t="shared" si="70"/>
        <v>-186.0545399207291</v>
      </c>
      <c r="K260" s="2"/>
      <c r="L260">
        <f t="shared" si="75"/>
        <v>0.3339609224840398</v>
      </c>
      <c r="M260" s="3">
        <f t="shared" si="71"/>
        <v>-186.04625848821331</v>
      </c>
      <c r="N260" s="2"/>
      <c r="O260">
        <f t="shared" si="76"/>
        <v>0.3339609224840398</v>
      </c>
      <c r="P260" s="4">
        <f t="shared" si="72"/>
        <v>-186.05557169182441</v>
      </c>
      <c r="Q260" s="4"/>
    </row>
    <row r="261" spans="5:17" x14ac:dyDescent="0.25">
      <c r="E261">
        <f t="shared" si="73"/>
        <v>0.3339609224840398</v>
      </c>
      <c r="F261" s="3">
        <f t="shared" si="69"/>
        <v>-328.89869815773432</v>
      </c>
      <c r="G261" s="3"/>
      <c r="H261" s="2"/>
      <c r="I261">
        <f t="shared" si="74"/>
        <v>0.3339609224840398</v>
      </c>
      <c r="J261" s="3">
        <f t="shared" si="70"/>
        <v>-329.0545399207291</v>
      </c>
      <c r="K261" s="2"/>
      <c r="L261">
        <f t="shared" si="75"/>
        <v>0.3339609224840398</v>
      </c>
      <c r="M261" s="3">
        <f t="shared" si="71"/>
        <v>-329.04625848821331</v>
      </c>
      <c r="N261" s="2"/>
      <c r="O261">
        <f t="shared" si="76"/>
        <v>0.3339609224840398</v>
      </c>
      <c r="P261" s="4">
        <f t="shared" si="72"/>
        <v>-329.05557169182441</v>
      </c>
      <c r="Q261" s="4"/>
    </row>
    <row r="262" spans="5:17" x14ac:dyDescent="0.25">
      <c r="E262">
        <f t="shared" si="73"/>
        <v>0.3339609224840398</v>
      </c>
      <c r="F262" s="3">
        <f t="shared" si="69"/>
        <v>-263.89869815773432</v>
      </c>
      <c r="G262" s="3"/>
      <c r="H262" s="2"/>
      <c r="I262">
        <f t="shared" si="74"/>
        <v>0.3339609224840398</v>
      </c>
      <c r="J262" s="3">
        <f t="shared" si="70"/>
        <v>-264.0545399207291</v>
      </c>
      <c r="K262" s="2"/>
      <c r="L262">
        <f t="shared" si="75"/>
        <v>0.3339609224840398</v>
      </c>
      <c r="M262" s="3">
        <f t="shared" si="71"/>
        <v>-264.04625848821331</v>
      </c>
      <c r="N262" s="2"/>
      <c r="O262">
        <f t="shared" si="76"/>
        <v>0.3339609224840398</v>
      </c>
      <c r="P262" s="4">
        <f t="shared" si="72"/>
        <v>-264.05557169182441</v>
      </c>
      <c r="Q262" s="4"/>
    </row>
    <row r="263" spans="5:17" x14ac:dyDescent="0.25">
      <c r="E263">
        <f t="shared" si="73"/>
        <v>0.6679218449680796</v>
      </c>
      <c r="F263" s="3">
        <f t="shared" si="69"/>
        <v>-170.35023596194594</v>
      </c>
      <c r="G263" s="3"/>
      <c r="H263" s="2"/>
      <c r="I263">
        <f t="shared" si="74"/>
        <v>0.6679218449680796</v>
      </c>
      <c r="J263" s="3">
        <f t="shared" si="70"/>
        <v>-187.46750764234628</v>
      </c>
      <c r="K263" s="2"/>
      <c r="L263">
        <f t="shared" si="75"/>
        <v>0.6679218449680796</v>
      </c>
      <c r="M263" s="3">
        <f t="shared" si="71"/>
        <v>-186.54453952689789</v>
      </c>
      <c r="N263" s="2"/>
      <c r="O263">
        <f t="shared" si="76"/>
        <v>0.6679218449680796</v>
      </c>
      <c r="P263" s="4">
        <f t="shared" si="72"/>
        <v>-187.69727667119321</v>
      </c>
      <c r="Q263" s="4"/>
    </row>
    <row r="264" spans="5:17" x14ac:dyDescent="0.25">
      <c r="E264">
        <f t="shared" si="73"/>
        <v>0.6679218449680796</v>
      </c>
      <c r="F264" s="3">
        <f t="shared" si="69"/>
        <v>-48.350235961945941</v>
      </c>
      <c r="G264" s="3"/>
      <c r="H264" s="2"/>
      <c r="I264">
        <f t="shared" si="74"/>
        <v>0.6679218449680796</v>
      </c>
      <c r="J264" s="3">
        <f t="shared" si="70"/>
        <v>-65.467507642346277</v>
      </c>
      <c r="K264" s="2"/>
      <c r="L264">
        <f t="shared" si="75"/>
        <v>0.6679218449680796</v>
      </c>
      <c r="M264" s="3">
        <f t="shared" si="71"/>
        <v>-64.544539526897893</v>
      </c>
      <c r="N264" s="2"/>
      <c r="O264">
        <f t="shared" si="76"/>
        <v>0.6679218449680796</v>
      </c>
      <c r="P264" s="4">
        <f t="shared" si="72"/>
        <v>-65.697276671193208</v>
      </c>
      <c r="Q264" s="4"/>
    </row>
    <row r="265" spans="5:17" x14ac:dyDescent="0.25">
      <c r="E265">
        <f t="shared" si="73"/>
        <v>0.6679218449680796</v>
      </c>
      <c r="F265" s="3">
        <f t="shared" si="69"/>
        <v>-236.35023596194594</v>
      </c>
      <c r="G265" s="3"/>
      <c r="H265" s="2"/>
      <c r="I265">
        <f t="shared" si="74"/>
        <v>0.6679218449680796</v>
      </c>
      <c r="J265" s="3">
        <f t="shared" si="70"/>
        <v>-253.46750764234628</v>
      </c>
      <c r="K265" s="2"/>
      <c r="L265">
        <f t="shared" si="75"/>
        <v>0.6679218449680796</v>
      </c>
      <c r="M265" s="3">
        <f t="shared" si="71"/>
        <v>-252.54453952689789</v>
      </c>
      <c r="N265" s="2"/>
      <c r="O265">
        <f t="shared" si="76"/>
        <v>0.6679218449680796</v>
      </c>
      <c r="P265" s="4">
        <f t="shared" si="72"/>
        <v>-253.69727667119321</v>
      </c>
      <c r="Q265" s="4"/>
    </row>
    <row r="266" spans="5:17" x14ac:dyDescent="0.25">
      <c r="E266">
        <f t="shared" si="73"/>
        <v>0.6679218449680796</v>
      </c>
      <c r="F266" s="3">
        <f t="shared" si="69"/>
        <v>-182.35023596194594</v>
      </c>
      <c r="G266" s="3"/>
      <c r="H266" s="2"/>
      <c r="I266">
        <f t="shared" si="74"/>
        <v>0.6679218449680796</v>
      </c>
      <c r="J266" s="3">
        <f t="shared" si="70"/>
        <v>-199.46750764234628</v>
      </c>
      <c r="K266" s="2"/>
      <c r="L266">
        <f t="shared" si="75"/>
        <v>0.6679218449680796</v>
      </c>
      <c r="M266" s="3">
        <f t="shared" si="71"/>
        <v>-198.54453952689789</v>
      </c>
      <c r="N266" s="2"/>
      <c r="O266">
        <f t="shared" si="76"/>
        <v>0.6679218449680796</v>
      </c>
      <c r="P266" s="4">
        <f t="shared" si="72"/>
        <v>-199.69727667119321</v>
      </c>
      <c r="Q266" s="4"/>
    </row>
    <row r="267" spans="5:17" x14ac:dyDescent="0.25">
      <c r="E267">
        <f t="shared" si="73"/>
        <v>0.6679218449680796</v>
      </c>
      <c r="F267" s="3">
        <f t="shared" si="69"/>
        <v>-219.35023596194594</v>
      </c>
      <c r="G267" s="3"/>
      <c r="H267" s="2"/>
      <c r="I267">
        <f t="shared" si="74"/>
        <v>0.6679218449680796</v>
      </c>
      <c r="J267" s="3">
        <f t="shared" si="70"/>
        <v>-236.46750764234628</v>
      </c>
      <c r="K267" s="2"/>
      <c r="L267">
        <f t="shared" si="75"/>
        <v>0.6679218449680796</v>
      </c>
      <c r="M267" s="3">
        <f t="shared" si="71"/>
        <v>-235.54453952689789</v>
      </c>
      <c r="N267" s="2"/>
      <c r="O267">
        <f t="shared" si="76"/>
        <v>0.6679218449680796</v>
      </c>
      <c r="P267" s="4">
        <f t="shared" si="72"/>
        <v>-236.69727667119321</v>
      </c>
      <c r="Q267" s="4"/>
    </row>
    <row r="268" spans="5:17" x14ac:dyDescent="0.25">
      <c r="E268">
        <f t="shared" si="73"/>
        <v>1.3358436899361592</v>
      </c>
      <c r="F268" s="3">
        <f t="shared" si="69"/>
        <v>-7.796538151498936</v>
      </c>
      <c r="G268" s="3"/>
      <c r="H268" s="2"/>
      <c r="I268">
        <f t="shared" si="74"/>
        <v>1.3358436899361592</v>
      </c>
      <c r="J268" s="3">
        <f t="shared" si="70"/>
        <v>-57.169210559648917</v>
      </c>
      <c r="K268" s="2"/>
      <c r="L268">
        <f t="shared" si="75"/>
        <v>1.3358436899361592</v>
      </c>
      <c r="M268" s="3">
        <f t="shared" si="71"/>
        <v>-53.365625223866374</v>
      </c>
      <c r="N268" s="2"/>
      <c r="O268">
        <f t="shared" si="76"/>
        <v>1.3358436899361592</v>
      </c>
      <c r="P268" s="4">
        <f t="shared" si="72"/>
        <v>-59.127500260461176</v>
      </c>
      <c r="Q268" s="4"/>
    </row>
    <row r="269" spans="5:17" x14ac:dyDescent="0.25">
      <c r="E269">
        <f t="shared" si="73"/>
        <v>1.3358436899361592</v>
      </c>
      <c r="F269" s="3">
        <f t="shared" si="69"/>
        <v>9.203461848501064</v>
      </c>
      <c r="G269" s="3"/>
      <c r="H269" s="2"/>
      <c r="I269">
        <f t="shared" si="74"/>
        <v>1.3358436899361592</v>
      </c>
      <c r="J269" s="3">
        <f t="shared" si="70"/>
        <v>-40.169210559648917</v>
      </c>
      <c r="K269" s="2"/>
      <c r="L269">
        <f t="shared" si="75"/>
        <v>1.3358436899361592</v>
      </c>
      <c r="M269" s="3">
        <f t="shared" si="71"/>
        <v>-36.365625223866374</v>
      </c>
      <c r="N269" s="2"/>
      <c r="O269">
        <f t="shared" si="76"/>
        <v>1.3358436899361592</v>
      </c>
      <c r="P269" s="4">
        <f t="shared" si="72"/>
        <v>-42.127500260461176</v>
      </c>
      <c r="Q269" s="4"/>
    </row>
    <row r="270" spans="5:17" x14ac:dyDescent="0.25">
      <c r="E270">
        <f t="shared" si="73"/>
        <v>1.3358436899361592</v>
      </c>
      <c r="F270" s="3">
        <f t="shared" si="69"/>
        <v>61.203461848501064</v>
      </c>
      <c r="G270" s="3"/>
      <c r="H270" s="2"/>
      <c r="I270">
        <f t="shared" si="74"/>
        <v>1.3358436899361592</v>
      </c>
      <c r="J270" s="3">
        <f t="shared" si="70"/>
        <v>11.830789440351083</v>
      </c>
      <c r="K270" s="2"/>
      <c r="L270">
        <f t="shared" si="75"/>
        <v>1.3358436899361592</v>
      </c>
      <c r="M270" s="3">
        <f t="shared" si="71"/>
        <v>15.634374776133626</v>
      </c>
      <c r="N270" s="2"/>
      <c r="O270">
        <f t="shared" si="76"/>
        <v>1.3358436899361592</v>
      </c>
      <c r="P270" s="4">
        <f t="shared" si="72"/>
        <v>9.8724997395388243</v>
      </c>
      <c r="Q270" s="4"/>
    </row>
    <row r="271" spans="5:17" x14ac:dyDescent="0.25">
      <c r="E271">
        <f t="shared" si="73"/>
        <v>1.3358436899361592</v>
      </c>
      <c r="F271" s="3">
        <f t="shared" si="69"/>
        <v>4.203461848501064</v>
      </c>
      <c r="G271" s="3"/>
      <c r="H271" s="2"/>
      <c r="I271">
        <f t="shared" si="74"/>
        <v>1.3358436899361592</v>
      </c>
      <c r="J271" s="3">
        <f t="shared" si="70"/>
        <v>-45.169210559648917</v>
      </c>
      <c r="K271" s="2"/>
      <c r="L271">
        <f t="shared" si="75"/>
        <v>1.3358436899361592</v>
      </c>
      <c r="M271" s="3">
        <f t="shared" si="71"/>
        <v>-41.365625223866374</v>
      </c>
      <c r="N271" s="2"/>
      <c r="O271">
        <f t="shared" si="76"/>
        <v>1.3358436899361592</v>
      </c>
      <c r="P271" s="4">
        <f t="shared" si="72"/>
        <v>-47.127500260461176</v>
      </c>
      <c r="Q271" s="4"/>
    </row>
    <row r="272" spans="5:17" x14ac:dyDescent="0.25">
      <c r="E272">
        <f t="shared" si="73"/>
        <v>1.3358436899361592</v>
      </c>
      <c r="F272" s="3">
        <f t="shared" si="69"/>
        <v>38.203461848501064</v>
      </c>
      <c r="G272" s="3"/>
      <c r="H272" s="2"/>
      <c r="I272">
        <f t="shared" si="74"/>
        <v>1.3358436899361592</v>
      </c>
      <c r="J272" s="3">
        <f t="shared" si="70"/>
        <v>-11.169210559648917</v>
      </c>
      <c r="K272" s="2"/>
      <c r="L272">
        <f t="shared" si="75"/>
        <v>1.3358436899361592</v>
      </c>
      <c r="M272" s="3">
        <f t="shared" si="71"/>
        <v>-7.365625223866374</v>
      </c>
      <c r="N272" s="2"/>
      <c r="O272">
        <f t="shared" si="76"/>
        <v>1.3358436899361592</v>
      </c>
      <c r="P272" s="4">
        <f t="shared" si="72"/>
        <v>-13.127500260461176</v>
      </c>
      <c r="Q272" s="4"/>
    </row>
    <row r="273" spans="5:17" x14ac:dyDescent="0.25">
      <c r="E273">
        <f t="shared" si="73"/>
        <v>2.6716873798723184</v>
      </c>
      <c r="F273" s="3">
        <f t="shared" si="69"/>
        <v>4.3770086899838265</v>
      </c>
      <c r="G273" s="3"/>
      <c r="H273" s="2"/>
      <c r="I273">
        <f t="shared" si="74"/>
        <v>2.6716873798723184</v>
      </c>
      <c r="J273" s="3">
        <f t="shared" si="70"/>
        <v>3.9613017118884892</v>
      </c>
      <c r="K273" s="2"/>
      <c r="L273">
        <f t="shared" si="75"/>
        <v>2.6716873798723184</v>
      </c>
      <c r="M273" s="3">
        <f t="shared" si="71"/>
        <v>3.9957482750029176</v>
      </c>
      <c r="N273" s="2"/>
      <c r="O273">
        <f t="shared" si="76"/>
        <v>2.6716873798723184</v>
      </c>
      <c r="P273" s="4">
        <f t="shared" si="72"/>
        <v>3.9251963481400587</v>
      </c>
      <c r="Q273" s="4"/>
    </row>
    <row r="274" spans="5:17" x14ac:dyDescent="0.25">
      <c r="E274">
        <f t="shared" si="73"/>
        <v>2.6716873798723184</v>
      </c>
      <c r="F274" s="3">
        <f t="shared" si="69"/>
        <v>4.3770086899838265</v>
      </c>
      <c r="G274" s="3"/>
      <c r="H274" s="2"/>
      <c r="I274">
        <f t="shared" si="74"/>
        <v>2.6716873798723184</v>
      </c>
      <c r="J274" s="3">
        <f t="shared" si="70"/>
        <v>3.9613017118884892</v>
      </c>
      <c r="K274" s="2"/>
      <c r="L274">
        <f t="shared" si="75"/>
        <v>2.6716873798723184</v>
      </c>
      <c r="M274" s="3">
        <f t="shared" si="71"/>
        <v>3.9957482750029176</v>
      </c>
      <c r="N274" s="2"/>
      <c r="O274">
        <f t="shared" si="76"/>
        <v>2.6716873798723184</v>
      </c>
      <c r="P274" s="4">
        <f t="shared" si="72"/>
        <v>3.9251963481400587</v>
      </c>
      <c r="Q274" s="4"/>
    </row>
    <row r="275" spans="5:17" x14ac:dyDescent="0.25">
      <c r="E275">
        <f t="shared" si="73"/>
        <v>2.6716873798723184</v>
      </c>
      <c r="F275" s="3">
        <f t="shared" si="69"/>
        <v>34.377008689983825</v>
      </c>
      <c r="G275" s="3"/>
      <c r="H275" s="2"/>
      <c r="I275">
        <f t="shared" si="74"/>
        <v>2.6716873798723184</v>
      </c>
      <c r="J275" s="3">
        <f t="shared" si="70"/>
        <v>33.961301711888488</v>
      </c>
      <c r="K275" s="2"/>
      <c r="L275">
        <f t="shared" si="75"/>
        <v>2.6716873798723184</v>
      </c>
      <c r="M275" s="3">
        <f t="shared" si="71"/>
        <v>33.995748275002917</v>
      </c>
      <c r="N275" s="2"/>
      <c r="O275">
        <f t="shared" si="76"/>
        <v>2.6716873798723184</v>
      </c>
      <c r="P275" s="4">
        <f t="shared" si="72"/>
        <v>33.925196348140062</v>
      </c>
      <c r="Q275" s="4"/>
    </row>
    <row r="276" spans="5:17" x14ac:dyDescent="0.25">
      <c r="E276">
        <f t="shared" si="73"/>
        <v>2.6716873798723184</v>
      </c>
      <c r="F276" s="3">
        <f t="shared" si="69"/>
        <v>4.3770086899838265</v>
      </c>
      <c r="G276" s="3"/>
      <c r="H276" s="2"/>
      <c r="I276">
        <f t="shared" si="74"/>
        <v>2.6716873798723184</v>
      </c>
      <c r="J276" s="3">
        <f t="shared" si="70"/>
        <v>3.9613017118884892</v>
      </c>
      <c r="K276" s="2"/>
      <c r="L276">
        <f t="shared" si="75"/>
        <v>2.6716873798723184</v>
      </c>
      <c r="M276" s="3">
        <f t="shared" si="71"/>
        <v>3.9957482750029176</v>
      </c>
      <c r="N276" s="2"/>
      <c r="O276">
        <f t="shared" si="76"/>
        <v>2.6716873798723184</v>
      </c>
      <c r="P276" s="4">
        <f t="shared" si="72"/>
        <v>3.9251963481400587</v>
      </c>
      <c r="Q276" s="4"/>
    </row>
    <row r="277" spans="5:17" x14ac:dyDescent="0.25">
      <c r="E277">
        <f t="shared" si="73"/>
        <v>2.6716873798723184</v>
      </c>
      <c r="F277" s="3">
        <f t="shared" si="69"/>
        <v>27.377008689983825</v>
      </c>
      <c r="G277" s="3"/>
      <c r="H277" s="2"/>
      <c r="I277">
        <f t="shared" si="74"/>
        <v>2.6716873798723184</v>
      </c>
      <c r="J277" s="3">
        <f t="shared" si="70"/>
        <v>26.961301711888488</v>
      </c>
      <c r="K277" s="2"/>
      <c r="L277">
        <f t="shared" si="75"/>
        <v>2.6716873798723184</v>
      </c>
      <c r="M277" s="3">
        <f t="shared" si="71"/>
        <v>26.995748275002917</v>
      </c>
      <c r="N277" s="2"/>
      <c r="O277">
        <f t="shared" si="76"/>
        <v>2.6716873798723184</v>
      </c>
      <c r="P277" s="4">
        <f t="shared" si="72"/>
        <v>26.925196348140059</v>
      </c>
      <c r="Q277" s="4"/>
    </row>
    <row r="278" spans="5:17" x14ac:dyDescent="0.25">
      <c r="E278">
        <f t="shared" si="73"/>
        <v>0.12625459662251745</v>
      </c>
      <c r="F278" s="3">
        <f t="shared" si="69"/>
        <v>-226.3260569609422</v>
      </c>
      <c r="G278" s="3"/>
      <c r="H278" s="2"/>
      <c r="I278">
        <f t="shared" si="74"/>
        <v>0.12625459662251745</v>
      </c>
      <c r="J278" s="3">
        <f t="shared" si="70"/>
        <v>-226.32624400529949</v>
      </c>
      <c r="K278" s="2"/>
      <c r="L278">
        <f t="shared" si="75"/>
        <v>0.12625459662251745</v>
      </c>
      <c r="M278" s="3">
        <f t="shared" si="71"/>
        <v>-226.3262376805651</v>
      </c>
      <c r="N278" s="2"/>
      <c r="O278">
        <f t="shared" si="76"/>
        <v>0.12625459662251745</v>
      </c>
      <c r="P278" s="4">
        <f t="shared" si="72"/>
        <v>-226.32624433784963</v>
      </c>
      <c r="Q278" s="4"/>
    </row>
    <row r="279" spans="5:17" x14ac:dyDescent="0.25">
      <c r="E279">
        <f t="shared" si="73"/>
        <v>0.12625459662251745</v>
      </c>
      <c r="F279" s="3">
        <f t="shared" si="69"/>
        <v>-217.3260569609422</v>
      </c>
      <c r="G279" s="3"/>
      <c r="H279" s="2"/>
      <c r="I279">
        <f t="shared" si="74"/>
        <v>0.12625459662251745</v>
      </c>
      <c r="J279" s="3">
        <f t="shared" si="70"/>
        <v>-217.32624400529949</v>
      </c>
      <c r="K279" s="2"/>
      <c r="L279">
        <f t="shared" si="75"/>
        <v>0.12625459662251745</v>
      </c>
      <c r="M279" s="3">
        <f t="shared" si="71"/>
        <v>-217.3262376805651</v>
      </c>
      <c r="N279" s="2"/>
      <c r="O279">
        <f t="shared" si="76"/>
        <v>0.12625459662251745</v>
      </c>
      <c r="P279" s="4">
        <f t="shared" si="72"/>
        <v>-217.32624433784963</v>
      </c>
    </row>
    <row r="280" spans="5:17" x14ac:dyDescent="0.25">
      <c r="E280">
        <f t="shared" si="73"/>
        <v>0.12625459662251745</v>
      </c>
      <c r="F280" s="3">
        <f t="shared" si="69"/>
        <v>-298.3260569609422</v>
      </c>
      <c r="G280" s="3"/>
      <c r="H280" s="2"/>
      <c r="I280">
        <f t="shared" si="74"/>
        <v>0.12625459662251745</v>
      </c>
      <c r="J280" s="3">
        <f t="shared" si="70"/>
        <v>-298.32624400529949</v>
      </c>
      <c r="K280" s="2"/>
      <c r="L280">
        <f t="shared" si="75"/>
        <v>0.12625459662251745</v>
      </c>
      <c r="M280" s="3">
        <f t="shared" si="71"/>
        <v>-298.3262376805651</v>
      </c>
      <c r="N280" s="2"/>
      <c r="O280">
        <f t="shared" si="76"/>
        <v>0.12625459662251745</v>
      </c>
      <c r="P280" s="4">
        <f t="shared" si="72"/>
        <v>-298.32624433784963</v>
      </c>
    </row>
    <row r="281" spans="5:17" x14ac:dyDescent="0.25">
      <c r="E281">
        <f t="shared" si="73"/>
        <v>0.12625459662251745</v>
      </c>
      <c r="F281" s="3">
        <f t="shared" si="69"/>
        <v>-57.326056960942196</v>
      </c>
      <c r="G281" s="3"/>
      <c r="H281" s="2"/>
      <c r="I281">
        <f t="shared" si="74"/>
        <v>0.12625459662251745</v>
      </c>
      <c r="J281" s="3">
        <f t="shared" si="70"/>
        <v>-57.326244005299486</v>
      </c>
      <c r="K281" s="2"/>
      <c r="L281">
        <f t="shared" si="75"/>
        <v>0.12625459662251745</v>
      </c>
      <c r="M281" s="3">
        <f t="shared" si="71"/>
        <v>-57.3262376805651</v>
      </c>
      <c r="N281" s="2"/>
      <c r="O281">
        <f t="shared" si="76"/>
        <v>0.12625459662251745</v>
      </c>
      <c r="P281" s="4">
        <f t="shared" si="72"/>
        <v>-57.32624433784963</v>
      </c>
    </row>
    <row r="282" spans="5:17" x14ac:dyDescent="0.25">
      <c r="E282">
        <f t="shared" si="73"/>
        <v>0.12625459662251745</v>
      </c>
      <c r="F282" s="3">
        <f t="shared" si="69"/>
        <v>-214.3260569609422</v>
      </c>
      <c r="G282" s="3"/>
      <c r="H282" s="2"/>
      <c r="I282">
        <f t="shared" si="74"/>
        <v>0.12625459662251745</v>
      </c>
      <c r="J282" s="3">
        <f t="shared" si="70"/>
        <v>-214.32624400529949</v>
      </c>
      <c r="K282" s="2"/>
      <c r="L282">
        <f t="shared" si="75"/>
        <v>0.12625459662251745</v>
      </c>
      <c r="M282" s="3">
        <f t="shared" si="71"/>
        <v>-214.3262376805651</v>
      </c>
      <c r="N282" s="2"/>
      <c r="O282">
        <f t="shared" si="76"/>
        <v>0.12625459662251745</v>
      </c>
      <c r="P282" s="4">
        <f t="shared" si="72"/>
        <v>-214.32624433784963</v>
      </c>
    </row>
    <row r="283" spans="5:17" x14ac:dyDescent="0.25">
      <c r="E283">
        <f t="shared" si="73"/>
        <v>0.2525091932450349</v>
      </c>
      <c r="F283" s="3">
        <f t="shared" si="69"/>
        <v>-207.2915965287815</v>
      </c>
      <c r="G283" s="3"/>
      <c r="H283" s="2"/>
      <c r="I283">
        <f t="shared" si="74"/>
        <v>0.2525091932450349</v>
      </c>
      <c r="J283" s="3">
        <f t="shared" si="70"/>
        <v>-207.31456865182565</v>
      </c>
      <c r="K283" s="2"/>
      <c r="L283">
        <f t="shared" si="75"/>
        <v>0.2525091932450349</v>
      </c>
      <c r="M283" s="3">
        <f t="shared" si="71"/>
        <v>-207.31380250912639</v>
      </c>
      <c r="N283" s="2"/>
      <c r="O283">
        <f t="shared" si="76"/>
        <v>0.2525091932450349</v>
      </c>
      <c r="P283" s="4">
        <f t="shared" si="72"/>
        <v>-207.31464902118648</v>
      </c>
    </row>
    <row r="284" spans="5:17" x14ac:dyDescent="0.25">
      <c r="E284">
        <f t="shared" si="73"/>
        <v>0.2525091932450349</v>
      </c>
      <c r="F284" s="3">
        <f t="shared" si="69"/>
        <v>-310.2915965287815</v>
      </c>
      <c r="G284" s="3"/>
      <c r="H284" s="2"/>
      <c r="I284">
        <f t="shared" si="74"/>
        <v>0.2525091932450349</v>
      </c>
      <c r="J284" s="3">
        <f t="shared" si="70"/>
        <v>-310.31456865182565</v>
      </c>
      <c r="K284" s="2"/>
      <c r="L284">
        <f t="shared" si="75"/>
        <v>0.2525091932450349</v>
      </c>
      <c r="M284" s="3">
        <f t="shared" si="71"/>
        <v>-310.31380250912639</v>
      </c>
      <c r="N284" s="2"/>
      <c r="O284">
        <f t="shared" si="76"/>
        <v>0.2525091932450349</v>
      </c>
      <c r="P284" s="4">
        <f t="shared" si="72"/>
        <v>-310.31464902118648</v>
      </c>
    </row>
    <row r="285" spans="5:17" x14ac:dyDescent="0.25">
      <c r="E285">
        <f t="shared" si="73"/>
        <v>0.2525091932450349</v>
      </c>
      <c r="F285" s="3">
        <f t="shared" si="69"/>
        <v>-176.2915965287815</v>
      </c>
      <c r="G285" s="3"/>
      <c r="H285" s="2"/>
      <c r="I285">
        <f t="shared" si="74"/>
        <v>0.2525091932450349</v>
      </c>
      <c r="J285" s="3">
        <f t="shared" si="70"/>
        <v>-176.31456865182565</v>
      </c>
      <c r="K285" s="2"/>
      <c r="L285">
        <f t="shared" si="75"/>
        <v>0.2525091932450349</v>
      </c>
      <c r="M285" s="3">
        <f t="shared" si="71"/>
        <v>-176.31380250912639</v>
      </c>
      <c r="N285" s="2"/>
      <c r="O285">
        <f t="shared" si="76"/>
        <v>0.2525091932450349</v>
      </c>
      <c r="P285" s="4">
        <f t="shared" si="72"/>
        <v>-176.31464902118648</v>
      </c>
    </row>
    <row r="286" spans="5:17" x14ac:dyDescent="0.25">
      <c r="E286">
        <f t="shared" si="73"/>
        <v>0.2525091932450349</v>
      </c>
      <c r="F286" s="3">
        <f t="shared" si="69"/>
        <v>-359.2915965287815</v>
      </c>
      <c r="G286" s="3"/>
      <c r="H286" s="2"/>
      <c r="I286">
        <f t="shared" si="74"/>
        <v>0.2525091932450349</v>
      </c>
      <c r="J286" s="3">
        <f t="shared" si="70"/>
        <v>-359.31456865182565</v>
      </c>
      <c r="K286" s="2"/>
      <c r="L286">
        <f t="shared" si="75"/>
        <v>0.2525091932450349</v>
      </c>
      <c r="M286" s="3">
        <f t="shared" si="71"/>
        <v>-359.31380250912639</v>
      </c>
      <c r="N286" s="2"/>
      <c r="O286">
        <f t="shared" si="76"/>
        <v>0.2525091932450349</v>
      </c>
      <c r="P286" s="4">
        <f t="shared" si="72"/>
        <v>-359.31464902118648</v>
      </c>
    </row>
    <row r="287" spans="5:17" x14ac:dyDescent="0.25">
      <c r="E287">
        <f t="shared" si="73"/>
        <v>0.2525091932450349</v>
      </c>
      <c r="F287" s="3">
        <f t="shared" si="69"/>
        <v>-227.2915965287815</v>
      </c>
      <c r="G287" s="3"/>
      <c r="H287" s="2"/>
      <c r="I287">
        <f t="shared" si="74"/>
        <v>0.2525091932450349</v>
      </c>
      <c r="J287" s="3">
        <f t="shared" si="70"/>
        <v>-227.31456865182565</v>
      </c>
      <c r="K287" s="2"/>
      <c r="L287">
        <f t="shared" si="75"/>
        <v>0.2525091932450349</v>
      </c>
      <c r="M287" s="3">
        <f t="shared" si="71"/>
        <v>-227.31380250912639</v>
      </c>
      <c r="N287" s="2"/>
      <c r="O287">
        <f t="shared" si="76"/>
        <v>0.2525091932450349</v>
      </c>
      <c r="P287" s="4">
        <f t="shared" si="72"/>
        <v>-227.31464902118648</v>
      </c>
    </row>
    <row r="288" spans="5:17" x14ac:dyDescent="0.25">
      <c r="E288">
        <f t="shared" si="73"/>
        <v>0.5050183864900698</v>
      </c>
      <c r="F288" s="3">
        <f t="shared" si="69"/>
        <v>-184.4459020456884</v>
      </c>
      <c r="G288" s="3"/>
      <c r="H288" s="2"/>
      <c r="I288">
        <f t="shared" si="74"/>
        <v>0.5050183864900698</v>
      </c>
      <c r="J288" s="3">
        <f t="shared" si="70"/>
        <v>-187.7361757658507</v>
      </c>
      <c r="K288" s="2"/>
      <c r="L288">
        <f t="shared" si="75"/>
        <v>0.5050183864900698</v>
      </c>
      <c r="M288" s="3">
        <f t="shared" si="71"/>
        <v>-187.62894837396937</v>
      </c>
      <c r="N288" s="2"/>
      <c r="O288">
        <f t="shared" si="76"/>
        <v>0.5050183864900698</v>
      </c>
      <c r="P288" s="4">
        <f t="shared" si="72"/>
        <v>-187.7585622518302</v>
      </c>
    </row>
    <row r="289" spans="5:16" x14ac:dyDescent="0.25">
      <c r="E289">
        <f t="shared" si="73"/>
        <v>0.5050183864900698</v>
      </c>
      <c r="F289" s="3">
        <f t="shared" si="69"/>
        <v>-132.4459020456884</v>
      </c>
      <c r="G289" s="3"/>
      <c r="H289" s="2"/>
      <c r="I289">
        <f t="shared" si="74"/>
        <v>0.5050183864900698</v>
      </c>
      <c r="J289" s="3">
        <f t="shared" si="70"/>
        <v>-135.7361757658507</v>
      </c>
      <c r="K289" s="2"/>
      <c r="L289">
        <f t="shared" si="75"/>
        <v>0.5050183864900698</v>
      </c>
      <c r="M289" s="3">
        <f t="shared" si="71"/>
        <v>-135.62894837396937</v>
      </c>
      <c r="N289" s="2"/>
      <c r="O289">
        <f t="shared" si="76"/>
        <v>0.5050183864900698</v>
      </c>
      <c r="P289" s="4">
        <f t="shared" si="72"/>
        <v>-135.7585622518302</v>
      </c>
    </row>
    <row r="290" spans="5:16" x14ac:dyDescent="0.25">
      <c r="E290">
        <f t="shared" si="73"/>
        <v>0.5050183864900698</v>
      </c>
      <c r="F290" s="3">
        <f t="shared" si="69"/>
        <v>-341.4459020456884</v>
      </c>
      <c r="G290" s="3"/>
      <c r="H290" s="2"/>
      <c r="I290">
        <f t="shared" si="74"/>
        <v>0.5050183864900698</v>
      </c>
      <c r="J290" s="3">
        <f t="shared" si="70"/>
        <v>-344.7361757658507</v>
      </c>
      <c r="K290" s="2"/>
      <c r="L290">
        <f t="shared" si="75"/>
        <v>0.5050183864900698</v>
      </c>
      <c r="M290" s="3">
        <f t="shared" si="71"/>
        <v>-344.62894837396937</v>
      </c>
      <c r="N290" s="2"/>
      <c r="O290">
        <f t="shared" si="76"/>
        <v>0.5050183864900698</v>
      </c>
      <c r="P290" s="4">
        <f t="shared" si="72"/>
        <v>-344.7585622518302</v>
      </c>
    </row>
    <row r="291" spans="5:16" x14ac:dyDescent="0.25">
      <c r="E291">
        <f t="shared" si="73"/>
        <v>0.5050183864900698</v>
      </c>
      <c r="F291" s="3">
        <f t="shared" si="69"/>
        <v>-214.4459020456884</v>
      </c>
      <c r="G291" s="3"/>
      <c r="H291" s="2"/>
      <c r="I291">
        <f t="shared" si="74"/>
        <v>0.5050183864900698</v>
      </c>
      <c r="J291" s="3">
        <f t="shared" si="70"/>
        <v>-217.7361757658507</v>
      </c>
      <c r="K291" s="2"/>
      <c r="L291">
        <f t="shared" si="75"/>
        <v>0.5050183864900698</v>
      </c>
      <c r="M291" s="3">
        <f t="shared" si="71"/>
        <v>-217.62894837396937</v>
      </c>
      <c r="N291" s="2"/>
      <c r="O291">
        <f t="shared" si="76"/>
        <v>0.5050183864900698</v>
      </c>
      <c r="P291" s="4">
        <f t="shared" si="72"/>
        <v>-217.7585622518302</v>
      </c>
    </row>
    <row r="292" spans="5:16" x14ac:dyDescent="0.25">
      <c r="E292">
        <f t="shared" si="73"/>
        <v>0.5050183864900698</v>
      </c>
      <c r="F292" s="3">
        <f t="shared" ref="F292:F317" si="77">C200-E200</f>
        <v>-316.4459020456884</v>
      </c>
      <c r="G292" s="3"/>
      <c r="H292" s="2"/>
      <c r="I292">
        <f t="shared" si="74"/>
        <v>0.5050183864900698</v>
      </c>
      <c r="J292" s="3">
        <f t="shared" ref="J292:J317" si="78">C200-I200</f>
        <v>-319.7361757658507</v>
      </c>
      <c r="K292" s="2"/>
      <c r="L292">
        <f t="shared" si="75"/>
        <v>0.5050183864900698</v>
      </c>
      <c r="M292" s="3">
        <f t="shared" ref="M292:M317" si="79">C200-L200</f>
        <v>-319.62894837396937</v>
      </c>
      <c r="N292" s="2"/>
      <c r="O292">
        <f t="shared" si="76"/>
        <v>0.5050183864900698</v>
      </c>
      <c r="P292" s="4">
        <f t="shared" ref="P292:P317" si="80">C200-O200</f>
        <v>-319.7585622518302</v>
      </c>
    </row>
    <row r="293" spans="5:16" x14ac:dyDescent="0.25">
      <c r="E293">
        <f t="shared" ref="E293:E317" si="81">(A201/$E$5)+(B201/$E$6)</f>
        <v>1.0100367729801396</v>
      </c>
      <c r="F293" s="3">
        <f t="shared" si="77"/>
        <v>227.42097367203246</v>
      </c>
      <c r="G293" s="3"/>
      <c r="H293" s="2"/>
      <c r="I293">
        <f t="shared" ref="I293:I317" si="82">(A201/$I$5)+(B201/$I$6)</f>
        <v>1.0100367729801396</v>
      </c>
      <c r="J293" s="3">
        <f t="shared" si="78"/>
        <v>-11.555816572971821</v>
      </c>
      <c r="K293" s="2"/>
      <c r="L293">
        <f t="shared" ref="L293:L317" si="83">(A201/$L$5)+(B201/$L$6)</f>
        <v>1.0100367729801396</v>
      </c>
      <c r="M293" s="3">
        <f t="shared" si="79"/>
        <v>-0.18343765452937077</v>
      </c>
      <c r="N293" s="2"/>
      <c r="O293">
        <f t="shared" ref="O293:O317" si="84">(A201/$O$5)+(B201/$O$6)</f>
        <v>1.0100367729801396</v>
      </c>
      <c r="P293" s="4">
        <f t="shared" si="80"/>
        <v>-16.37011124015055</v>
      </c>
    </row>
    <row r="294" spans="5:16" x14ac:dyDescent="0.25">
      <c r="E294">
        <f t="shared" si="81"/>
        <v>1.0100367729801396</v>
      </c>
      <c r="F294" s="3">
        <f t="shared" si="77"/>
        <v>98.42097367203246</v>
      </c>
      <c r="G294" s="3"/>
      <c r="H294" s="2"/>
      <c r="I294">
        <f t="shared" si="82"/>
        <v>1.0100367729801396</v>
      </c>
      <c r="J294" s="3">
        <f t="shared" si="78"/>
        <v>-140.55581657297182</v>
      </c>
      <c r="K294" s="2"/>
      <c r="L294">
        <f t="shared" si="83"/>
        <v>1.0100367729801396</v>
      </c>
      <c r="M294" s="3">
        <f t="shared" si="79"/>
        <v>-129.18343765452937</v>
      </c>
      <c r="N294" s="2"/>
      <c r="O294">
        <f t="shared" si="84"/>
        <v>1.0100367729801396</v>
      </c>
      <c r="P294" s="4">
        <f t="shared" si="80"/>
        <v>-145.37011124015055</v>
      </c>
    </row>
    <row r="295" spans="5:16" x14ac:dyDescent="0.25">
      <c r="E295">
        <f t="shared" si="81"/>
        <v>1.0100367729801396</v>
      </c>
      <c r="F295" s="3">
        <f t="shared" si="77"/>
        <v>135.42097367203246</v>
      </c>
      <c r="G295" s="3"/>
      <c r="H295" s="2"/>
      <c r="I295">
        <f t="shared" si="82"/>
        <v>1.0100367729801396</v>
      </c>
      <c r="J295" s="3">
        <f t="shared" si="78"/>
        <v>-103.55581657297182</v>
      </c>
      <c r="K295" s="2"/>
      <c r="L295">
        <f t="shared" si="83"/>
        <v>1.0100367729801396</v>
      </c>
      <c r="M295" s="3">
        <f t="shared" si="79"/>
        <v>-92.183437654529371</v>
      </c>
      <c r="N295" s="2"/>
      <c r="O295">
        <f t="shared" si="84"/>
        <v>1.0100367729801396</v>
      </c>
      <c r="P295" s="4">
        <f t="shared" si="80"/>
        <v>-108.37011124015055</v>
      </c>
    </row>
    <row r="296" spans="5:16" x14ac:dyDescent="0.25">
      <c r="E296">
        <f t="shared" si="81"/>
        <v>1.0100367729801396</v>
      </c>
      <c r="F296" s="3">
        <f t="shared" si="77"/>
        <v>-80.57902632796754</v>
      </c>
      <c r="G296" s="3"/>
      <c r="H296" s="2"/>
      <c r="I296">
        <f t="shared" si="82"/>
        <v>1.0100367729801396</v>
      </c>
      <c r="J296" s="3">
        <f t="shared" si="78"/>
        <v>-319.55581657297182</v>
      </c>
      <c r="K296" s="2"/>
      <c r="L296">
        <f t="shared" si="83"/>
        <v>1.0100367729801396</v>
      </c>
      <c r="M296" s="3">
        <f t="shared" si="79"/>
        <v>-308.18343765452937</v>
      </c>
      <c r="N296" s="2"/>
      <c r="O296">
        <f t="shared" si="84"/>
        <v>1.0100367729801396</v>
      </c>
      <c r="P296" s="4">
        <f t="shared" si="80"/>
        <v>-324.37011124015055</v>
      </c>
    </row>
    <row r="297" spans="5:16" x14ac:dyDescent="0.25">
      <c r="E297">
        <f t="shared" si="81"/>
        <v>1.0100367729801396</v>
      </c>
      <c r="F297" s="3">
        <f t="shared" si="77"/>
        <v>110.42097367203246</v>
      </c>
      <c r="G297" s="3"/>
      <c r="H297" s="2"/>
      <c r="I297">
        <f t="shared" si="82"/>
        <v>1.0100367729801396</v>
      </c>
      <c r="J297" s="3">
        <f t="shared" si="78"/>
        <v>-128.55581657297182</v>
      </c>
      <c r="K297" s="2"/>
      <c r="L297">
        <f t="shared" si="83"/>
        <v>1.0100367729801396</v>
      </c>
      <c r="M297" s="3">
        <f t="shared" si="79"/>
        <v>-117.18343765452937</v>
      </c>
      <c r="N297" s="2"/>
      <c r="O297">
        <f t="shared" si="84"/>
        <v>1.0100367729801396</v>
      </c>
      <c r="P297" s="4">
        <f t="shared" si="80"/>
        <v>-133.37011124015055</v>
      </c>
    </row>
    <row r="298" spans="5:16" x14ac:dyDescent="0.25">
      <c r="E298">
        <f t="shared" si="81"/>
        <v>2.0200735459602792</v>
      </c>
      <c r="F298" s="3">
        <f t="shared" si="77"/>
        <v>11.801897822186461</v>
      </c>
      <c r="G298" s="3"/>
      <c r="H298" s="2"/>
      <c r="I298">
        <f t="shared" si="82"/>
        <v>2.0200735459602792</v>
      </c>
      <c r="J298" s="3">
        <f t="shared" si="78"/>
        <v>5.1144602699939927</v>
      </c>
      <c r="K298" s="2"/>
      <c r="L298">
        <f t="shared" si="83"/>
        <v>2.0200735459602792</v>
      </c>
      <c r="M298" s="3">
        <f t="shared" si="79"/>
        <v>5.7938317317573098</v>
      </c>
      <c r="N298" s="2"/>
      <c r="O298">
        <f t="shared" si="84"/>
        <v>2.0200735459602792</v>
      </c>
      <c r="P298" s="4">
        <f t="shared" si="80"/>
        <v>4.4803284236588965</v>
      </c>
    </row>
    <row r="299" spans="5:16" x14ac:dyDescent="0.25">
      <c r="E299">
        <f t="shared" si="81"/>
        <v>2.0200735459602792</v>
      </c>
      <c r="F299" s="3">
        <f t="shared" si="77"/>
        <v>32.801897822186461</v>
      </c>
      <c r="G299" s="3"/>
      <c r="H299" s="2"/>
      <c r="I299">
        <f t="shared" si="82"/>
        <v>2.0200735459602792</v>
      </c>
      <c r="J299" s="3">
        <f t="shared" si="78"/>
        <v>26.114460269993991</v>
      </c>
      <c r="K299" s="2"/>
      <c r="L299">
        <f t="shared" si="83"/>
        <v>2.0200735459602792</v>
      </c>
      <c r="M299" s="3">
        <f t="shared" si="79"/>
        <v>26.793831731757308</v>
      </c>
      <c r="N299" s="2"/>
      <c r="O299">
        <f t="shared" si="84"/>
        <v>2.0200735459602792</v>
      </c>
      <c r="P299" s="4">
        <f t="shared" si="80"/>
        <v>25.480328423658896</v>
      </c>
    </row>
    <row r="300" spans="5:16" x14ac:dyDescent="0.25">
      <c r="E300">
        <f t="shared" si="81"/>
        <v>2.0200735459602792</v>
      </c>
      <c r="F300" s="3">
        <f t="shared" si="77"/>
        <v>25.801897822186461</v>
      </c>
      <c r="G300" s="3"/>
      <c r="H300" s="2"/>
      <c r="I300">
        <f t="shared" si="82"/>
        <v>2.0200735459602792</v>
      </c>
      <c r="J300" s="3">
        <f t="shared" si="78"/>
        <v>19.114460269993991</v>
      </c>
      <c r="K300" s="2"/>
      <c r="L300">
        <f t="shared" si="83"/>
        <v>2.0200735459602792</v>
      </c>
      <c r="M300" s="3">
        <f t="shared" si="79"/>
        <v>19.793831731757308</v>
      </c>
      <c r="N300" s="2"/>
      <c r="O300">
        <f t="shared" si="84"/>
        <v>2.0200735459602792</v>
      </c>
      <c r="P300" s="4">
        <f t="shared" si="80"/>
        <v>18.480328423658896</v>
      </c>
    </row>
    <row r="301" spans="5:16" x14ac:dyDescent="0.25">
      <c r="E301">
        <f t="shared" si="81"/>
        <v>2.0200735459602792</v>
      </c>
      <c r="F301" s="3">
        <f t="shared" si="77"/>
        <v>22.801897822186461</v>
      </c>
      <c r="G301" s="3"/>
      <c r="H301" s="2"/>
      <c r="I301">
        <f t="shared" si="82"/>
        <v>2.0200735459602792</v>
      </c>
      <c r="J301" s="3">
        <f t="shared" si="78"/>
        <v>16.114460269993991</v>
      </c>
      <c r="K301" s="2"/>
      <c r="L301">
        <f t="shared" si="83"/>
        <v>2.0200735459602792</v>
      </c>
      <c r="M301" s="3">
        <f t="shared" si="79"/>
        <v>16.793831731757308</v>
      </c>
      <c r="N301" s="2"/>
      <c r="O301">
        <f t="shared" si="84"/>
        <v>2.0200735459602792</v>
      </c>
      <c r="P301" s="4">
        <f t="shared" si="80"/>
        <v>15.480328423658896</v>
      </c>
    </row>
    <row r="302" spans="5:16" x14ac:dyDescent="0.25">
      <c r="E302">
        <f t="shared" si="81"/>
        <v>2.0200735459602792</v>
      </c>
      <c r="F302" s="3">
        <f t="shared" si="77"/>
        <v>20.801897822186461</v>
      </c>
      <c r="G302" s="3"/>
      <c r="H302" s="2"/>
      <c r="I302">
        <f t="shared" si="82"/>
        <v>2.0200735459602792</v>
      </c>
      <c r="J302" s="3">
        <f t="shared" si="78"/>
        <v>14.114460269993993</v>
      </c>
      <c r="K302" s="2"/>
      <c r="L302">
        <f t="shared" si="83"/>
        <v>2.0200735459602792</v>
      </c>
      <c r="M302" s="3">
        <f t="shared" si="79"/>
        <v>14.79383173175731</v>
      </c>
      <c r="N302" s="2"/>
      <c r="O302">
        <f t="shared" si="84"/>
        <v>2.0200735459602792</v>
      </c>
      <c r="P302" s="4">
        <f t="shared" si="80"/>
        <v>13.480328423658896</v>
      </c>
    </row>
    <row r="303" spans="5:16" x14ac:dyDescent="0.25">
      <c r="E303">
        <f t="shared" si="81"/>
        <v>0</v>
      </c>
      <c r="F303" s="3">
        <f t="shared" si="77"/>
        <v>0</v>
      </c>
      <c r="G303" s="3"/>
      <c r="H303" s="2"/>
      <c r="I303">
        <f t="shared" si="82"/>
        <v>0</v>
      </c>
      <c r="J303" s="3">
        <f t="shared" si="78"/>
        <v>0</v>
      </c>
      <c r="K303" s="2"/>
      <c r="L303">
        <f t="shared" si="83"/>
        <v>0</v>
      </c>
      <c r="M303" s="3">
        <f t="shared" si="79"/>
        <v>0</v>
      </c>
      <c r="N303" s="2"/>
      <c r="O303">
        <f t="shared" si="84"/>
        <v>0</v>
      </c>
      <c r="P303" s="4">
        <f t="shared" si="80"/>
        <v>0</v>
      </c>
    </row>
    <row r="304" spans="5:16" x14ac:dyDescent="0.25">
      <c r="E304">
        <f t="shared" si="81"/>
        <v>0</v>
      </c>
      <c r="F304" s="3">
        <f t="shared" si="77"/>
        <v>0</v>
      </c>
      <c r="G304" s="3"/>
      <c r="H304" s="2"/>
      <c r="I304">
        <f t="shared" si="82"/>
        <v>0</v>
      </c>
      <c r="J304" s="3">
        <f t="shared" si="78"/>
        <v>0</v>
      </c>
      <c r="K304" s="2"/>
      <c r="L304">
        <f t="shared" si="83"/>
        <v>0</v>
      </c>
      <c r="M304" s="3">
        <f t="shared" si="79"/>
        <v>0</v>
      </c>
      <c r="N304" s="2"/>
      <c r="O304">
        <f t="shared" si="84"/>
        <v>0</v>
      </c>
      <c r="P304" s="4">
        <f t="shared" si="80"/>
        <v>0</v>
      </c>
    </row>
    <row r="305" spans="5:16" x14ac:dyDescent="0.25">
      <c r="E305">
        <f t="shared" si="81"/>
        <v>0</v>
      </c>
      <c r="F305" s="3">
        <f t="shared" si="77"/>
        <v>0</v>
      </c>
      <c r="G305" s="3"/>
      <c r="H305" s="2"/>
      <c r="I305">
        <f t="shared" si="82"/>
        <v>0</v>
      </c>
      <c r="J305" s="3">
        <f t="shared" si="78"/>
        <v>0</v>
      </c>
      <c r="K305" s="2"/>
      <c r="L305">
        <f t="shared" si="83"/>
        <v>0</v>
      </c>
      <c r="M305" s="3">
        <f t="shared" si="79"/>
        <v>0</v>
      </c>
      <c r="N305" s="2"/>
      <c r="O305">
        <f t="shared" si="84"/>
        <v>0</v>
      </c>
      <c r="P305" s="4">
        <f t="shared" si="80"/>
        <v>0</v>
      </c>
    </row>
    <row r="306" spans="5:16" x14ac:dyDescent="0.25">
      <c r="E306">
        <f t="shared" si="81"/>
        <v>0</v>
      </c>
      <c r="F306" s="3">
        <f t="shared" si="77"/>
        <v>0</v>
      </c>
      <c r="G306" s="3"/>
      <c r="H306" s="2"/>
      <c r="I306">
        <f t="shared" si="82"/>
        <v>0</v>
      </c>
      <c r="J306" s="3">
        <f t="shared" si="78"/>
        <v>0</v>
      </c>
      <c r="K306" s="2"/>
      <c r="L306">
        <f t="shared" si="83"/>
        <v>0</v>
      </c>
      <c r="M306" s="3">
        <f t="shared" si="79"/>
        <v>0</v>
      </c>
      <c r="N306" s="2"/>
      <c r="O306">
        <f t="shared" si="84"/>
        <v>0</v>
      </c>
      <c r="P306" s="4">
        <f t="shared" si="80"/>
        <v>0</v>
      </c>
    </row>
    <row r="307" spans="5:16" x14ac:dyDescent="0.25">
      <c r="E307">
        <f t="shared" si="81"/>
        <v>0</v>
      </c>
      <c r="F307" s="3">
        <f t="shared" si="77"/>
        <v>0</v>
      </c>
      <c r="G307" s="3"/>
      <c r="H307" s="2"/>
      <c r="I307">
        <f t="shared" si="82"/>
        <v>0</v>
      </c>
      <c r="J307" s="3">
        <f t="shared" si="78"/>
        <v>0</v>
      </c>
      <c r="K307" s="2"/>
      <c r="L307">
        <f t="shared" si="83"/>
        <v>0</v>
      </c>
      <c r="M307" s="3">
        <f t="shared" si="79"/>
        <v>0</v>
      </c>
      <c r="N307" s="2"/>
      <c r="O307">
        <f t="shared" si="84"/>
        <v>0</v>
      </c>
      <c r="P307" s="4">
        <f t="shared" si="80"/>
        <v>0</v>
      </c>
    </row>
    <row r="308" spans="5:16" x14ac:dyDescent="0.25">
      <c r="E308">
        <f t="shared" si="81"/>
        <v>0</v>
      </c>
      <c r="F308" s="3">
        <f t="shared" si="77"/>
        <v>0</v>
      </c>
      <c r="G308" s="3"/>
      <c r="H308" s="2"/>
      <c r="I308">
        <f t="shared" si="82"/>
        <v>0</v>
      </c>
      <c r="J308" s="3">
        <f t="shared" si="78"/>
        <v>0</v>
      </c>
      <c r="K308" s="2"/>
      <c r="L308">
        <f t="shared" si="83"/>
        <v>0</v>
      </c>
      <c r="M308" s="3">
        <f t="shared" si="79"/>
        <v>0</v>
      </c>
      <c r="N308" s="2"/>
      <c r="O308">
        <f t="shared" si="84"/>
        <v>0</v>
      </c>
      <c r="P308" s="4">
        <f t="shared" si="80"/>
        <v>0</v>
      </c>
    </row>
    <row r="309" spans="5:16" x14ac:dyDescent="0.25">
      <c r="E309">
        <f t="shared" si="81"/>
        <v>0</v>
      </c>
      <c r="F309" s="3">
        <f t="shared" si="77"/>
        <v>0</v>
      </c>
      <c r="G309" s="3"/>
      <c r="H309" s="2"/>
      <c r="I309">
        <f t="shared" si="82"/>
        <v>0</v>
      </c>
      <c r="J309" s="3">
        <f t="shared" si="78"/>
        <v>0</v>
      </c>
      <c r="K309" s="2"/>
      <c r="L309">
        <f t="shared" si="83"/>
        <v>0</v>
      </c>
      <c r="M309" s="3">
        <f t="shared" si="79"/>
        <v>0</v>
      </c>
      <c r="N309" s="2"/>
      <c r="O309">
        <f t="shared" si="84"/>
        <v>0</v>
      </c>
      <c r="P309" s="4">
        <f t="shared" si="80"/>
        <v>0</v>
      </c>
    </row>
    <row r="310" spans="5:16" x14ac:dyDescent="0.25">
      <c r="E310">
        <f t="shared" si="81"/>
        <v>0</v>
      </c>
      <c r="F310" s="3">
        <f t="shared" si="77"/>
        <v>0</v>
      </c>
      <c r="G310" s="3"/>
      <c r="H310" s="2"/>
      <c r="I310">
        <f t="shared" si="82"/>
        <v>0</v>
      </c>
      <c r="J310" s="3">
        <f t="shared" si="78"/>
        <v>0</v>
      </c>
      <c r="K310" s="2"/>
      <c r="L310">
        <f t="shared" si="83"/>
        <v>0</v>
      </c>
      <c r="M310" s="3">
        <f t="shared" si="79"/>
        <v>0</v>
      </c>
      <c r="N310" s="2"/>
      <c r="O310">
        <f t="shared" si="84"/>
        <v>0</v>
      </c>
      <c r="P310" s="4">
        <f t="shared" si="80"/>
        <v>0</v>
      </c>
    </row>
    <row r="311" spans="5:16" x14ac:dyDescent="0.25">
      <c r="E311">
        <f t="shared" si="81"/>
        <v>0</v>
      </c>
      <c r="F311" s="3">
        <f t="shared" si="77"/>
        <v>0</v>
      </c>
      <c r="G311" s="3"/>
      <c r="H311" s="2"/>
      <c r="I311">
        <f t="shared" si="82"/>
        <v>0</v>
      </c>
      <c r="J311" s="3">
        <f t="shared" si="78"/>
        <v>0</v>
      </c>
      <c r="K311" s="2"/>
      <c r="L311">
        <f t="shared" si="83"/>
        <v>0</v>
      </c>
      <c r="M311" s="3">
        <f t="shared" si="79"/>
        <v>0</v>
      </c>
      <c r="N311" s="2"/>
      <c r="O311">
        <f t="shared" si="84"/>
        <v>0</v>
      </c>
      <c r="P311" s="4">
        <f t="shared" si="80"/>
        <v>0</v>
      </c>
    </row>
    <row r="312" spans="5:16" x14ac:dyDescent="0.25">
      <c r="E312">
        <f t="shared" si="81"/>
        <v>0</v>
      </c>
      <c r="F312" s="3">
        <f t="shared" si="77"/>
        <v>0</v>
      </c>
      <c r="G312" s="3"/>
      <c r="H312" s="2"/>
      <c r="I312">
        <f t="shared" si="82"/>
        <v>0</v>
      </c>
      <c r="J312" s="3">
        <f t="shared" si="78"/>
        <v>0</v>
      </c>
      <c r="K312" s="2"/>
      <c r="L312">
        <f t="shared" si="83"/>
        <v>0</v>
      </c>
      <c r="M312" s="3">
        <f t="shared" si="79"/>
        <v>0</v>
      </c>
      <c r="N312" s="2"/>
      <c r="O312">
        <f t="shared" si="84"/>
        <v>0</v>
      </c>
      <c r="P312" s="4">
        <f t="shared" si="80"/>
        <v>0</v>
      </c>
    </row>
    <row r="313" spans="5:16" x14ac:dyDescent="0.25">
      <c r="E313">
        <f t="shared" si="81"/>
        <v>0</v>
      </c>
      <c r="F313" s="3">
        <f t="shared" si="77"/>
        <v>0</v>
      </c>
      <c r="G313" s="3"/>
      <c r="H313" s="2"/>
      <c r="I313">
        <f t="shared" si="82"/>
        <v>0</v>
      </c>
      <c r="J313" s="3">
        <f t="shared" si="78"/>
        <v>0</v>
      </c>
      <c r="K313" s="2"/>
      <c r="L313">
        <f t="shared" si="83"/>
        <v>0</v>
      </c>
      <c r="M313" s="3">
        <f t="shared" si="79"/>
        <v>0</v>
      </c>
      <c r="N313" s="2"/>
      <c r="O313">
        <f t="shared" si="84"/>
        <v>0</v>
      </c>
      <c r="P313" s="4">
        <f t="shared" si="80"/>
        <v>0</v>
      </c>
    </row>
    <row r="314" spans="5:16" x14ac:dyDescent="0.25">
      <c r="E314">
        <f t="shared" si="81"/>
        <v>0</v>
      </c>
      <c r="F314" s="3">
        <f t="shared" si="77"/>
        <v>0</v>
      </c>
      <c r="G314" s="3"/>
      <c r="H314" s="2"/>
      <c r="I314">
        <f t="shared" si="82"/>
        <v>0</v>
      </c>
      <c r="J314" s="3">
        <f t="shared" si="78"/>
        <v>0</v>
      </c>
      <c r="K314" s="2"/>
      <c r="L314">
        <f t="shared" si="83"/>
        <v>0</v>
      </c>
      <c r="M314" s="3">
        <f t="shared" si="79"/>
        <v>0</v>
      </c>
      <c r="N314" s="2"/>
      <c r="O314">
        <f t="shared" si="84"/>
        <v>0</v>
      </c>
      <c r="P314" s="4">
        <f t="shared" si="80"/>
        <v>0</v>
      </c>
    </row>
    <row r="315" spans="5:16" x14ac:dyDescent="0.25">
      <c r="E315">
        <f t="shared" si="81"/>
        <v>0</v>
      </c>
      <c r="F315" s="3">
        <f t="shared" si="77"/>
        <v>0</v>
      </c>
      <c r="G315" s="3"/>
      <c r="H315" s="2"/>
      <c r="I315">
        <f t="shared" si="82"/>
        <v>0</v>
      </c>
      <c r="J315" s="3">
        <f t="shared" si="78"/>
        <v>0</v>
      </c>
      <c r="K315" s="2"/>
      <c r="L315">
        <f t="shared" si="83"/>
        <v>0</v>
      </c>
      <c r="M315" s="3">
        <f t="shared" si="79"/>
        <v>0</v>
      </c>
      <c r="N315" s="2"/>
      <c r="O315">
        <f t="shared" si="84"/>
        <v>0</v>
      </c>
      <c r="P315" s="4">
        <f t="shared" si="80"/>
        <v>0</v>
      </c>
    </row>
    <row r="316" spans="5:16" x14ac:dyDescent="0.25">
      <c r="E316">
        <f t="shared" si="81"/>
        <v>0</v>
      </c>
      <c r="F316" s="3">
        <f t="shared" si="77"/>
        <v>0</v>
      </c>
      <c r="G316" s="3"/>
      <c r="H316" s="2"/>
      <c r="I316">
        <f t="shared" si="82"/>
        <v>0</v>
      </c>
      <c r="J316" s="3">
        <f t="shared" si="78"/>
        <v>0</v>
      </c>
      <c r="K316" s="2"/>
      <c r="L316">
        <f t="shared" si="83"/>
        <v>0</v>
      </c>
      <c r="M316" s="3">
        <f t="shared" si="79"/>
        <v>0</v>
      </c>
      <c r="N316" s="2"/>
      <c r="O316">
        <f t="shared" si="84"/>
        <v>0</v>
      </c>
      <c r="P316" s="4">
        <f t="shared" si="80"/>
        <v>0</v>
      </c>
    </row>
    <row r="317" spans="5:16" x14ac:dyDescent="0.25">
      <c r="E317">
        <f t="shared" si="81"/>
        <v>0</v>
      </c>
      <c r="F317" s="3">
        <f t="shared" si="77"/>
        <v>0</v>
      </c>
      <c r="G317" s="3"/>
      <c r="H317" s="2"/>
      <c r="I317">
        <f t="shared" si="82"/>
        <v>0</v>
      </c>
      <c r="J317" s="3">
        <f t="shared" si="78"/>
        <v>0</v>
      </c>
      <c r="K317" s="2"/>
      <c r="L317">
        <f t="shared" si="83"/>
        <v>0</v>
      </c>
      <c r="M317" s="3">
        <f t="shared" si="79"/>
        <v>0</v>
      </c>
      <c r="N317" s="2"/>
      <c r="O317">
        <f t="shared" si="84"/>
        <v>0</v>
      </c>
      <c r="P317" s="4">
        <f t="shared" si="80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4 I7:J7 I2:J4 L7:M8 L2:M4 O7:P8 O2:P4" name="Fitting parameters"/>
    <protectedRange sqref="A24:C24 E45:P45 E71:P90 E116:P135 E211:P225 A211:C225" name="Data entry"/>
    <protectedRange sqref="AC1 AE1 AK1 AN1" name="Dose response fig adjust"/>
    <protectedRange sqref="E5:F5 I5:J5 L5:M5 O5:P5" name="Fitting parameters_1"/>
    <protectedRange sqref="A45:C45 A71:C90 A116:C135 A25:B44" name="Data entry_2"/>
    <protectedRange sqref="C25:C44" name="Data entry_6"/>
    <protectedRange sqref="A46:B70" name="Data entry_4"/>
    <protectedRange sqref="C46:C70" name="Data entry_4_2"/>
    <protectedRange sqref="A91:B115" name="Data entry_3"/>
    <protectedRange sqref="C91:C115" name="Data entry_3_1"/>
    <protectedRange sqref="A136:B160" name="Data entry_1"/>
    <protectedRange sqref="C136:C160" name="Data entry_1_1"/>
    <protectedRange sqref="A161:B185" name="Data entry_1_2"/>
    <protectedRange sqref="C161:C185" name="Data entry_1_3"/>
    <protectedRange sqref="A186:B210" name="Data entry_1_4"/>
    <protectedRange sqref="C186:C210" name="Data entry_1_5"/>
    <protectedRange sqref="E6:F6 I6:J6 L6:M6 O6:P6" name="Fitting parameters_2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13EC0-ABB5-4471-AFEB-8A9D14F46A27}">
  <sheetPr codeName="Sheet13">
    <tabColor indexed="48"/>
  </sheetPr>
  <dimension ref="A1:AQ323"/>
  <sheetViews>
    <sheetView zoomScaleNormal="100" workbookViewId="0">
      <selection activeCell="Q9" sqref="Q9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A2" s="35">
        <v>874.55896376888404</v>
      </c>
      <c r="B2" s="1" t="s">
        <v>24</v>
      </c>
      <c r="E2" s="35">
        <v>892.0700876873392</v>
      </c>
      <c r="F2" s="35">
        <v>892.00570386471259</v>
      </c>
      <c r="I2" s="35">
        <v>892.0700876873392</v>
      </c>
      <c r="J2" s="35">
        <v>880.98575080717069</v>
      </c>
      <c r="L2" s="35">
        <v>892.0700876873392</v>
      </c>
      <c r="M2" s="35">
        <v>892.00500534948651</v>
      </c>
      <c r="O2" s="35">
        <v>892.0700876873392</v>
      </c>
      <c r="P2" s="35">
        <v>892.00500534948651</v>
      </c>
      <c r="S2" s="3">
        <f>0</f>
        <v>0</v>
      </c>
      <c r="AC2">
        <f>MAX(AC1,MAX(A25:A226))</f>
        <v>4</v>
      </c>
      <c r="AK2">
        <f>MAX(AK1,MAX(B25:B226))</f>
        <v>1.2</v>
      </c>
    </row>
    <row r="3" spans="1:43" ht="13" x14ac:dyDescent="0.3">
      <c r="A3" s="49">
        <v>18.363380709295452</v>
      </c>
      <c r="B3" s="21" t="s">
        <v>36</v>
      </c>
      <c r="C3" s="12"/>
      <c r="D3" s="12"/>
      <c r="E3" s="49">
        <v>117.00168958818303</v>
      </c>
      <c r="F3" s="49">
        <v>43.540503540956401</v>
      </c>
      <c r="G3" s="12"/>
      <c r="H3" s="12"/>
      <c r="I3" s="49">
        <v>117.00168958818303</v>
      </c>
      <c r="J3" s="49">
        <v>11.214537201575006</v>
      </c>
      <c r="K3" s="12"/>
      <c r="L3" s="49">
        <v>117.00168958818303</v>
      </c>
      <c r="M3" s="49">
        <v>43.70158343839195</v>
      </c>
      <c r="N3" s="12"/>
      <c r="O3" s="49">
        <v>117.00168958818303</v>
      </c>
      <c r="P3" s="49">
        <v>43.70158343839195</v>
      </c>
      <c r="S3" s="3">
        <f>MAX(C25:C226)</f>
        <v>1322.212820964804</v>
      </c>
      <c r="AD3" t="s">
        <v>0</v>
      </c>
      <c r="AK3" t="s">
        <v>0</v>
      </c>
    </row>
    <row r="4" spans="1:43" ht="13" x14ac:dyDescent="0.3">
      <c r="A4" s="51">
        <v>2.3935480608510762</v>
      </c>
      <c r="B4" s="22" t="s">
        <v>37</v>
      </c>
      <c r="C4" s="8"/>
      <c r="D4" s="8"/>
      <c r="E4" s="51">
        <v>3.4790465941146276</v>
      </c>
      <c r="F4" s="51">
        <v>3.4267554096534503</v>
      </c>
      <c r="G4" s="8"/>
      <c r="H4" s="8"/>
      <c r="I4" s="51">
        <v>3.4790465941146276</v>
      </c>
      <c r="J4" s="51">
        <v>2.3907629906483043</v>
      </c>
      <c r="K4" s="8"/>
      <c r="L4" s="51">
        <v>3.4790465941146276</v>
      </c>
      <c r="M4" s="51">
        <v>3.4287678112915332</v>
      </c>
      <c r="N4" s="8"/>
      <c r="O4" s="51">
        <v>3.4790465941146276</v>
      </c>
      <c r="P4" s="51">
        <v>3.4287678112915332</v>
      </c>
      <c r="AC4">
        <v>0</v>
      </c>
      <c r="AD4">
        <f t="shared" ref="AD4:AD16" si="0">$E$2/(1+(AC4/$E$5)^$E$3)</f>
        <v>892.0700876873392</v>
      </c>
      <c r="AJ4">
        <v>0</v>
      </c>
      <c r="AK4">
        <f t="shared" ref="AK4:AK16" si="1">$E$2/(1+(AJ4/$E$6)^$E$4)</f>
        <v>892.0700876873392</v>
      </c>
    </row>
    <row r="5" spans="1:43" ht="13" x14ac:dyDescent="0.3">
      <c r="A5" s="86">
        <v>5.58</v>
      </c>
      <c r="B5" s="21" t="s">
        <v>45</v>
      </c>
      <c r="C5" s="12"/>
      <c r="D5" s="12"/>
      <c r="E5" s="86">
        <v>5.58</v>
      </c>
      <c r="F5" s="86">
        <v>5.58</v>
      </c>
      <c r="G5" s="12"/>
      <c r="H5" s="12"/>
      <c r="I5" s="86">
        <v>5.58</v>
      </c>
      <c r="J5" s="86">
        <v>5.58</v>
      </c>
      <c r="K5" s="12"/>
      <c r="L5" s="86">
        <v>5.58</v>
      </c>
      <c r="M5" s="86">
        <v>5.58</v>
      </c>
      <c r="N5" s="12"/>
      <c r="O5" s="86">
        <v>5.58</v>
      </c>
      <c r="P5" s="86">
        <v>5.58</v>
      </c>
      <c r="AC5">
        <f t="shared" ref="AC5:AC13" si="2">AC6/$AE$1</f>
        <v>0.2901526011456228</v>
      </c>
      <c r="AD5">
        <f t="shared" si="0"/>
        <v>892.0700876873392</v>
      </c>
      <c r="AJ5">
        <f t="shared" ref="AJ5:AJ13" si="3">AJ6/$AN$1</f>
        <v>8.7045780343686832E-2</v>
      </c>
      <c r="AK5">
        <f t="shared" si="1"/>
        <v>890.6693911688717</v>
      </c>
    </row>
    <row r="6" spans="1:43" ht="13" x14ac:dyDescent="0.3">
      <c r="A6" s="87">
        <v>0.47542876716138355</v>
      </c>
      <c r="B6" s="22" t="s">
        <v>44</v>
      </c>
      <c r="C6" s="8"/>
      <c r="D6" s="8"/>
      <c r="E6" s="87">
        <v>0.55658985541782868</v>
      </c>
      <c r="F6" s="87">
        <v>0.56454567315704463</v>
      </c>
      <c r="G6" s="8"/>
      <c r="H6" s="8"/>
      <c r="I6" s="87">
        <v>0.55658985541782868</v>
      </c>
      <c r="J6" s="87">
        <v>0.56196901149845291</v>
      </c>
      <c r="K6" s="8"/>
      <c r="L6" s="87">
        <v>0.55658985541782868</v>
      </c>
      <c r="M6" s="87">
        <v>0.56451270722684044</v>
      </c>
      <c r="N6" s="8"/>
      <c r="O6" s="87">
        <v>0.55658985541782868</v>
      </c>
      <c r="P6" s="87">
        <v>0.56451270722684044</v>
      </c>
      <c r="AC6">
        <f t="shared" si="2"/>
        <v>0.37719838148930962</v>
      </c>
      <c r="AD6">
        <f t="shared" si="0"/>
        <v>892.0700876873392</v>
      </c>
      <c r="AJ6">
        <f t="shared" si="3"/>
        <v>0.11315951444679288</v>
      </c>
      <c r="AK6">
        <f t="shared" si="1"/>
        <v>888.58877864665669</v>
      </c>
    </row>
    <row r="7" spans="1:43" ht="13" x14ac:dyDescent="0.3">
      <c r="B7" s="1" t="s">
        <v>7</v>
      </c>
      <c r="F7" s="2"/>
      <c r="G7" s="2"/>
      <c r="H7" s="2"/>
      <c r="I7" s="26">
        <v>-1.8323259632072888</v>
      </c>
      <c r="J7" s="26">
        <v>-1.3079799724218502</v>
      </c>
      <c r="L7" s="26">
        <v>-1.8323259632072888</v>
      </c>
      <c r="M7" s="26">
        <v>-1.8235031540271485</v>
      </c>
      <c r="O7" s="26">
        <v>-1.8323259632072888</v>
      </c>
      <c r="P7" s="26">
        <v>-1.8235031540271485</v>
      </c>
      <c r="X7">
        <v>0</v>
      </c>
      <c r="Y7">
        <v>0</v>
      </c>
      <c r="AC7">
        <f t="shared" si="2"/>
        <v>0.49035789593610252</v>
      </c>
      <c r="AD7">
        <f t="shared" si="0"/>
        <v>892.0700876873392</v>
      </c>
      <c r="AJ7">
        <f t="shared" si="3"/>
        <v>0.14710736878083075</v>
      </c>
      <c r="AK7">
        <f t="shared" si="1"/>
        <v>883.4475174673496</v>
      </c>
    </row>
    <row r="8" spans="1:43" ht="13" x14ac:dyDescent="0.3">
      <c r="B8" s="1" t="s">
        <v>8</v>
      </c>
      <c r="L8" s="26">
        <v>4.866774214882371E-2</v>
      </c>
      <c r="M8" s="26">
        <v>0.10620538992318129</v>
      </c>
      <c r="O8" s="26">
        <v>0.61253684160431987</v>
      </c>
      <c r="P8" s="26">
        <v>0.55369624877632972</v>
      </c>
      <c r="X8">
        <f>MAX(MAX(E228:E303), MAX(I228:I303), MAX(L228:L303), MAX(O228:O303))</f>
        <v>1.7962010557426873</v>
      </c>
      <c r="Y8">
        <v>0</v>
      </c>
      <c r="AC8">
        <f t="shared" si="2"/>
        <v>0.63746526471693332</v>
      </c>
      <c r="AD8">
        <f t="shared" si="0"/>
        <v>892.0700876873392</v>
      </c>
      <c r="AJ8">
        <f t="shared" si="3"/>
        <v>0.19123957941507999</v>
      </c>
      <c r="AK8">
        <f t="shared" si="1"/>
        <v>870.89448607280622</v>
      </c>
    </row>
    <row r="9" spans="1:43" ht="13" x14ac:dyDescent="0.3">
      <c r="B9" s="1"/>
      <c r="C9" s="2" t="s">
        <v>129</v>
      </c>
      <c r="E9" s="143">
        <f>SUM(F25:F115)</f>
        <v>742949.42383471387</v>
      </c>
      <c r="AC9">
        <f t="shared" si="2"/>
        <v>0.82870484413201329</v>
      </c>
      <c r="AD9">
        <f t="shared" si="0"/>
        <v>892.0700876873392</v>
      </c>
      <c r="AJ9">
        <f t="shared" si="3"/>
        <v>0.24861145323960399</v>
      </c>
      <c r="AK9">
        <f t="shared" si="1"/>
        <v>841.12027957481041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1.0773162973716173</v>
      </c>
      <c r="AD10">
        <f t="shared" si="0"/>
        <v>892.0700876873392</v>
      </c>
      <c r="AG10" s="3"/>
      <c r="AJ10">
        <f t="shared" si="3"/>
        <v>0.3231948892114852</v>
      </c>
      <c r="AK10">
        <f t="shared" si="1"/>
        <v>775.10430543076552</v>
      </c>
    </row>
    <row r="11" spans="1:43" x14ac:dyDescent="0.25">
      <c r="C11" s="24" t="s">
        <v>60</v>
      </c>
      <c r="E11" s="3">
        <f>E13-E12</f>
        <v>9069501.9832652416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1.4005111865831026</v>
      </c>
      <c r="AD11">
        <f t="shared" si="0"/>
        <v>892.0700876873392</v>
      </c>
      <c r="AJ11">
        <f t="shared" si="3"/>
        <v>0.42015335597493081</v>
      </c>
      <c r="AK11">
        <f t="shared" si="1"/>
        <v>648.33731447410582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2699604.9146226491</v>
      </c>
      <c r="F12" s="54">
        <f>F13-F11</f>
        <v>139</v>
      </c>
      <c r="G12" s="55"/>
      <c r="H12" s="55"/>
      <c r="I12" s="79">
        <f>SUM(J25:J225)</f>
        <v>2136584.8207887346</v>
      </c>
      <c r="J12" s="57"/>
      <c r="K12" s="55"/>
      <c r="L12" s="79">
        <f>SUM(M25:M225)</f>
        <v>2136406.3416812606</v>
      </c>
      <c r="M12" s="57"/>
      <c r="N12" s="55"/>
      <c r="O12" s="79">
        <f>SUM(P25:P225)</f>
        <v>2065628.0816837633</v>
      </c>
      <c r="P12" s="25"/>
      <c r="Q12"/>
      <c r="AC12">
        <f t="shared" si="2"/>
        <v>1.8206645425580334</v>
      </c>
      <c r="AD12">
        <f t="shared" si="0"/>
        <v>892.0700876873392</v>
      </c>
      <c r="AE12"/>
      <c r="AF12"/>
      <c r="AJ12">
        <f t="shared" si="3"/>
        <v>0.5461993627674101</v>
      </c>
      <c r="AK12">
        <f t="shared" si="1"/>
        <v>460.65109943438682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11769106.897887891</v>
      </c>
      <c r="F13" s="63">
        <f>C16-1</f>
        <v>143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2.3668639053254434</v>
      </c>
      <c r="AD13">
        <f t="shared" si="0"/>
        <v>892.0700876873392</v>
      </c>
      <c r="AJ13">
        <f t="shared" si="3"/>
        <v>0.7100591715976331</v>
      </c>
      <c r="AK13">
        <f t="shared" si="1"/>
        <v>267.63630061434208</v>
      </c>
    </row>
    <row r="14" spans="1:43" ht="12.75" customHeight="1" x14ac:dyDescent="0.25">
      <c r="B14" s="80" t="s">
        <v>72</v>
      </c>
      <c r="AC14">
        <f>AC15/$AE$1</f>
        <v>3.0769230769230766</v>
      </c>
      <c r="AD14">
        <f t="shared" si="0"/>
        <v>892.0700876873392</v>
      </c>
      <c r="AJ14">
        <f>AJ15/$AN$1</f>
        <v>0.92307692307692302</v>
      </c>
      <c r="AK14">
        <f t="shared" si="1"/>
        <v>130.94796091635899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4</v>
      </c>
      <c r="AD15">
        <f t="shared" si="0"/>
        <v>892.0700876873392</v>
      </c>
      <c r="AJ15">
        <f>$AK$2</f>
        <v>1.2</v>
      </c>
      <c r="AK15">
        <f t="shared" si="1"/>
        <v>57.627108095241773</v>
      </c>
    </row>
    <row r="16" spans="1:43" ht="13" x14ac:dyDescent="0.3">
      <c r="B16" s="29" t="s">
        <v>11</v>
      </c>
      <c r="C16" s="30">
        <f>COUNT(C25:C225)</f>
        <v>144</v>
      </c>
      <c r="E16" s="35" t="s">
        <v>52</v>
      </c>
      <c r="F16" s="36">
        <f>E11/E13</f>
        <v>0.77061939040530536</v>
      </c>
      <c r="I16" s="35" t="s">
        <v>52</v>
      </c>
      <c r="J16" s="36">
        <f>($E$13-I12)/$E$13</f>
        <v>0.81845820253598245</v>
      </c>
      <c r="L16" s="35" t="s">
        <v>52</v>
      </c>
      <c r="M16" s="36">
        <f>($E$13-L12)/$E$13</f>
        <v>0.81847336758707967</v>
      </c>
      <c r="O16" s="35" t="s">
        <v>52</v>
      </c>
      <c r="P16" s="36">
        <f>($E$13-O12)/$E$13</f>
        <v>0.82448726996825339</v>
      </c>
      <c r="Q16" s="6"/>
      <c r="AC16">
        <f>AC15*$AE$1</f>
        <v>5.2</v>
      </c>
      <c r="AD16">
        <f t="shared" si="0"/>
        <v>891.83758715686986</v>
      </c>
      <c r="AJ16">
        <f>AJ15*$AN$1</f>
        <v>1.56</v>
      </c>
      <c r="AK16">
        <f t="shared" si="1"/>
        <v>24.062430114330052</v>
      </c>
    </row>
    <row r="17" spans="1:43" ht="13" x14ac:dyDescent="0.3">
      <c r="B17" s="29"/>
      <c r="E17" s="24" t="s">
        <v>54</v>
      </c>
      <c r="F17" s="25">
        <f>(F16/(1-F16)*((C16-1-COUNT(E3:E6))/(COUNT(E3:E6))))</f>
        <v>116.74493264230881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1.9749206431629754E-43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33.681133189160903</v>
      </c>
      <c r="J19" s="27"/>
      <c r="L19" s="26">
        <f>$C$16*LN(E12/L12)</f>
        <v>33.693162697537574</v>
      </c>
      <c r="M19" s="27">
        <f>$C$16*LN(I12/L12)</f>
        <v>1.2029508376682888E-2</v>
      </c>
      <c r="O19" s="26">
        <f>$C$16*LN(E12/O12)</f>
        <v>38.544638175317601</v>
      </c>
      <c r="P19" s="27">
        <f>$C$16*LN(I12/O12)</f>
        <v>4.863504986156693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6.4927362984484591E-9</v>
      </c>
      <c r="J20" s="27"/>
      <c r="L20" s="17">
        <f>CHIDIST(L19,L18)</f>
        <v>4.8263929874349146E-8</v>
      </c>
      <c r="M20" s="16">
        <f>CHIDIST(M19,M18)</f>
        <v>0.91266386389340093</v>
      </c>
      <c r="O20" s="17">
        <f>CHIDIST(O19,O18)</f>
        <v>4.2671525269898455E-9</v>
      </c>
      <c r="P20" s="16">
        <f>CHIDIST(P19,P18)</f>
        <v>2.7430555419795961E-2</v>
      </c>
      <c r="AC20">
        <v>0</v>
      </c>
      <c r="AD20">
        <f>$I$2/(1+(AC20/$I$5)^$I$3)</f>
        <v>892.0700876873392</v>
      </c>
      <c r="AE20" s="1"/>
      <c r="AG20" s="1"/>
      <c r="AJ20">
        <v>0</v>
      </c>
      <c r="AK20">
        <f>$I$2/(1+(AJ20/$I$6)^$I$4)</f>
        <v>892.0700876873392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0.2901526011456228</v>
      </c>
      <c r="AD21">
        <f>$I$2/(1+(AC21/$I$5)^$I$3)</f>
        <v>892.0700876873392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890.6693911688717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0.37719838148930962</v>
      </c>
      <c r="AD22">
        <f>$I$2/(1+(AC22/$I$5)^$I$3)</f>
        <v>892.0700876873392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888.58877864665669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0.49035789593610252</v>
      </c>
      <c r="AD23">
        <f>$I$2/(1+(AC23/$I$5)^$I$3)</f>
        <v>892.0700876873392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883.4475174673496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110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0.63746526471693332</v>
      </c>
      <c r="AD24">
        <f t="shared" ref="AD24:AD32" si="6">$I$2/(1+(AC24/$I$5)^$I$3)</f>
        <v>892.0700876873392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870.89448607280622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797</v>
      </c>
      <c r="D25" s="11"/>
      <c r="E25" s="11">
        <f>CA(A25,B25,$E$2,$E$3,$E$4,$E$5,$E$6)</f>
        <v>892.0700876873392</v>
      </c>
      <c r="F25" s="10">
        <f>($C25-E25)^2</f>
        <v>9038.3215728783634</v>
      </c>
      <c r="G25" s="11">
        <f>AVERAGE($C$25:$C$225)</f>
        <v>706.76489266897829</v>
      </c>
      <c r="H25" s="11"/>
      <c r="I25" s="11">
        <f>CA_SA(A25,B25,$I$2,$I$3,$I$4,$I$5,$I$6,$I$7)</f>
        <v>892.0700876873392</v>
      </c>
      <c r="J25" s="10">
        <f>($C25-I25)^2</f>
        <v>9038.3215728783634</v>
      </c>
      <c r="K25" s="11"/>
      <c r="L25" s="11">
        <f>CA_DR(A25,B25,$L$2,$L$3,$L$4,$L$5,$L$6,$L$7,$L$8)</f>
        <v>892.0700876873392</v>
      </c>
      <c r="M25" s="10">
        <f>($C25-L25)^2</f>
        <v>9038.3215728783634</v>
      </c>
      <c r="N25" s="11"/>
      <c r="O25" s="11">
        <f>CA_DL(A25,B25,$O$2,$O$3,$O$4,$O$5,$O$6,$O$7,$O$8)</f>
        <v>892.0700876873392</v>
      </c>
      <c r="P25" s="10">
        <f>($C25-O25)^2</f>
        <v>9038.3215728783634</v>
      </c>
      <c r="Q25" s="3" t="s">
        <v>32</v>
      </c>
      <c r="AC25">
        <f t="shared" si="5"/>
        <v>0.82870484413201329</v>
      </c>
      <c r="AD25">
        <f t="shared" si="6"/>
        <v>892.0700876873392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841.12027957481041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815</v>
      </c>
      <c r="D26" s="11"/>
      <c r="E26" s="11">
        <f t="shared" ref="E26:E43" si="8">CA(A26,B26,$E$2,$E$3,$E$4,$E$5,$E$6)</f>
        <v>892.0700876873392</v>
      </c>
      <c r="F26" s="10">
        <f t="shared" ref="F26:F43" si="9">($C26-E26)^2</f>
        <v>5939.7984161341528</v>
      </c>
      <c r="G26" s="11">
        <f t="shared" ref="G26:G44" si="10">AVERAGE($C$25:$C$225)</f>
        <v>706.76489266897829</v>
      </c>
      <c r="H26" s="11"/>
      <c r="I26" s="11">
        <f t="shared" ref="I26:I43" si="11">CA_SA(A26,B26,$I$2,$I$3,$I$4,$I$5,$I$6,$I$7)</f>
        <v>892.0700876873392</v>
      </c>
      <c r="J26" s="10">
        <f t="shared" ref="J26:J43" si="12">($C26-I26)^2</f>
        <v>5939.7984161341528</v>
      </c>
      <c r="K26" s="11"/>
      <c r="L26" s="11">
        <f t="shared" ref="L26:L43" si="13">CA_DR(A26,B26,$L$2,$L$3,$L$4,$L$5,$L$6,$L$7,$L$8)</f>
        <v>892.0700876873392</v>
      </c>
      <c r="M26" s="10">
        <f t="shared" ref="M26:M43" si="14">($C26-L26)^2</f>
        <v>5939.7984161341528</v>
      </c>
      <c r="N26" s="11"/>
      <c r="O26" s="11">
        <f t="shared" ref="O26:O43" si="15">CA_DL(A26,B26,$O$2,$O$3,$O$4,$O$5,$O$6,$O$7,$O$8)</f>
        <v>892.0700876873392</v>
      </c>
      <c r="P26" s="10">
        <f t="shared" ref="P26:P43" si="16">($C26-O26)^2</f>
        <v>5939.7984161341528</v>
      </c>
      <c r="Q26" s="3"/>
      <c r="AC26">
        <f t="shared" si="5"/>
        <v>1.0773162973716173</v>
      </c>
      <c r="AD26">
        <f t="shared" si="6"/>
        <v>892.0700876873392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775.10430543076552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703</v>
      </c>
      <c r="D27" s="11"/>
      <c r="E27" s="11">
        <f t="shared" si="8"/>
        <v>892.0700876873392</v>
      </c>
      <c r="F27" s="10">
        <f t="shared" si="9"/>
        <v>35747.498058098136</v>
      </c>
      <c r="G27" s="11">
        <f t="shared" si="10"/>
        <v>706.76489266897829</v>
      </c>
      <c r="H27" s="11"/>
      <c r="I27" s="11">
        <f t="shared" si="11"/>
        <v>892.0700876873392</v>
      </c>
      <c r="J27" s="10">
        <f t="shared" si="12"/>
        <v>35747.498058098136</v>
      </c>
      <c r="K27" s="11"/>
      <c r="L27" s="11">
        <f t="shared" si="13"/>
        <v>892.0700876873392</v>
      </c>
      <c r="M27" s="10">
        <f t="shared" si="14"/>
        <v>35747.498058098136</v>
      </c>
      <c r="N27" s="11"/>
      <c r="O27" s="11">
        <f t="shared" si="15"/>
        <v>892.0700876873392</v>
      </c>
      <c r="P27" s="10">
        <f t="shared" si="16"/>
        <v>35747.498058098136</v>
      </c>
      <c r="Q27" s="3"/>
      <c r="AC27">
        <f t="shared" si="5"/>
        <v>1.4005111865831026</v>
      </c>
      <c r="AD27">
        <f t="shared" si="6"/>
        <v>892.0700876873392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648.33731447410582</v>
      </c>
      <c r="AL27" s="3"/>
      <c r="AM27" s="3"/>
      <c r="AN27" s="3"/>
      <c r="AO27" s="3"/>
      <c r="AP27" s="3"/>
      <c r="AQ27" s="3"/>
    </row>
    <row r="28" spans="1:43" x14ac:dyDescent="0.25">
      <c r="A28" s="10"/>
      <c r="B28" s="10"/>
      <c r="C28" s="11"/>
      <c r="D28" s="11"/>
      <c r="E28" s="11"/>
      <c r="F28" s="10"/>
      <c r="G28" s="11"/>
      <c r="H28" s="11"/>
      <c r="I28" s="11"/>
      <c r="J28" s="10"/>
      <c r="K28" s="11"/>
      <c r="L28" s="11"/>
      <c r="M28" s="10"/>
      <c r="N28" s="11"/>
      <c r="O28" s="11"/>
      <c r="P28" s="10"/>
      <c r="Q28" s="3"/>
      <c r="AC28">
        <f t="shared" si="5"/>
        <v>1.8206645425580334</v>
      </c>
      <c r="AD28">
        <f t="shared" si="6"/>
        <v>892.0700876873392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460.65109943438682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733</v>
      </c>
      <c r="D29" s="11"/>
      <c r="E29" s="11">
        <f t="shared" si="8"/>
        <v>892.0700876873392</v>
      </c>
      <c r="F29" s="10">
        <f t="shared" si="9"/>
        <v>25303.292796857782</v>
      </c>
      <c r="G29" s="11">
        <f t="shared" si="10"/>
        <v>706.76489266897829</v>
      </c>
      <c r="H29" s="11"/>
      <c r="I29" s="11">
        <f t="shared" si="11"/>
        <v>892.0700876873392</v>
      </c>
      <c r="J29" s="10">
        <f t="shared" si="12"/>
        <v>25303.292796857782</v>
      </c>
      <c r="K29" s="11"/>
      <c r="L29" s="11">
        <f t="shared" si="13"/>
        <v>892.0700876873392</v>
      </c>
      <c r="M29" s="10">
        <f t="shared" si="14"/>
        <v>25303.292796857782</v>
      </c>
      <c r="N29" s="11"/>
      <c r="O29" s="11">
        <f t="shared" si="15"/>
        <v>892.0700876873392</v>
      </c>
      <c r="P29" s="10">
        <f t="shared" si="16"/>
        <v>25303.292796857782</v>
      </c>
      <c r="Q29" s="3"/>
      <c r="AC29">
        <f t="shared" si="5"/>
        <v>2.3668639053254434</v>
      </c>
      <c r="AD29">
        <f t="shared" si="6"/>
        <v>892.0700876873392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267.63630061434208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860.9424760561725</v>
      </c>
      <c r="D30" s="11"/>
      <c r="E30" s="11">
        <f t="shared" si="8"/>
        <v>892.0700876873392</v>
      </c>
      <c r="F30" s="10">
        <f t="shared" si="9"/>
        <v>968.92820586074447</v>
      </c>
      <c r="G30" s="11">
        <f t="shared" si="10"/>
        <v>706.76489266897829</v>
      </c>
      <c r="H30" s="11"/>
      <c r="I30" s="11">
        <f t="shared" si="11"/>
        <v>892.0700876873392</v>
      </c>
      <c r="J30" s="10">
        <f t="shared" si="12"/>
        <v>968.92820586074447</v>
      </c>
      <c r="K30" s="11"/>
      <c r="L30" s="11">
        <f t="shared" si="13"/>
        <v>892.0700876873392</v>
      </c>
      <c r="M30" s="10">
        <f t="shared" si="14"/>
        <v>968.92820586074447</v>
      </c>
      <c r="N30" s="11"/>
      <c r="O30" s="11">
        <f t="shared" si="15"/>
        <v>892.0700876873392</v>
      </c>
      <c r="P30" s="10">
        <f t="shared" si="16"/>
        <v>968.92820586074447</v>
      </c>
      <c r="Q30" s="3"/>
      <c r="AC30">
        <f t="shared" si="5"/>
        <v>3.0769230769230766</v>
      </c>
      <c r="AD30">
        <f t="shared" si="6"/>
        <v>892.0700876873392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130.94796091635899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966.94870438921214</v>
      </c>
      <c r="D31" s="11"/>
      <c r="E31" s="11">
        <f t="shared" si="8"/>
        <v>892.0700876873392</v>
      </c>
      <c r="F31" s="10">
        <f t="shared" si="9"/>
        <v>5606.807239186006</v>
      </c>
      <c r="G31" s="11">
        <f t="shared" si="10"/>
        <v>706.76489266897829</v>
      </c>
      <c r="H31" s="11"/>
      <c r="I31" s="11">
        <f t="shared" si="11"/>
        <v>892.0700876873392</v>
      </c>
      <c r="J31" s="10">
        <f t="shared" si="12"/>
        <v>5606.807239186006</v>
      </c>
      <c r="K31" s="11"/>
      <c r="L31" s="11">
        <f t="shared" si="13"/>
        <v>892.0700876873392</v>
      </c>
      <c r="M31" s="10">
        <f t="shared" si="14"/>
        <v>5606.807239186006</v>
      </c>
      <c r="N31" s="11"/>
      <c r="O31" s="11">
        <f t="shared" si="15"/>
        <v>892.0700876873392</v>
      </c>
      <c r="P31" s="10">
        <f t="shared" si="16"/>
        <v>5606.807239186006</v>
      </c>
      <c r="Q31" s="3"/>
      <c r="AC31">
        <f>$AC$2</f>
        <v>4</v>
      </c>
      <c r="AD31">
        <f t="shared" si="6"/>
        <v>892.0700876873392</v>
      </c>
      <c r="AE31" s="5"/>
      <c r="AF31" s="3"/>
      <c r="AG31" s="3"/>
      <c r="AH31" s="3"/>
      <c r="AI31" s="3"/>
      <c r="AJ31">
        <f>$AK$2</f>
        <v>1.2</v>
      </c>
      <c r="AK31">
        <f t="shared" si="7"/>
        <v>57.627108095241773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842.31976026793586</v>
      </c>
      <c r="D32" s="11"/>
      <c r="E32" s="11">
        <f t="shared" si="8"/>
        <v>892.0700876873392</v>
      </c>
      <c r="F32" s="10">
        <f t="shared" si="9"/>
        <v>2475.0950783378353</v>
      </c>
      <c r="G32" s="11">
        <f t="shared" si="10"/>
        <v>706.76489266897829</v>
      </c>
      <c r="H32" s="11"/>
      <c r="I32" s="11">
        <f t="shared" si="11"/>
        <v>892.0700876873392</v>
      </c>
      <c r="J32" s="10">
        <f t="shared" si="12"/>
        <v>2475.0950783378353</v>
      </c>
      <c r="K32" s="11"/>
      <c r="L32" s="11">
        <f t="shared" si="13"/>
        <v>892.0700876873392</v>
      </c>
      <c r="M32" s="10">
        <f t="shared" si="14"/>
        <v>2475.0950783378353</v>
      </c>
      <c r="N32" s="11"/>
      <c r="O32" s="11">
        <f t="shared" si="15"/>
        <v>892.0700876873392</v>
      </c>
      <c r="P32" s="10">
        <f t="shared" si="16"/>
        <v>2475.0950783378353</v>
      </c>
      <c r="Q32" s="3"/>
      <c r="AC32">
        <f>AC31*$AE$1</f>
        <v>5.2</v>
      </c>
      <c r="AD32">
        <f t="shared" si="6"/>
        <v>891.83758715686986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24.062430114330052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840.88724366884071</v>
      </c>
      <c r="D33" s="11"/>
      <c r="E33" s="11">
        <f t="shared" si="8"/>
        <v>892.0700876873392</v>
      </c>
      <c r="F33" s="10">
        <f t="shared" si="9"/>
        <v>2619.6835218219462</v>
      </c>
      <c r="G33" s="11">
        <f t="shared" si="10"/>
        <v>706.76489266897829</v>
      </c>
      <c r="H33" s="11"/>
      <c r="I33" s="11">
        <f t="shared" si="11"/>
        <v>892.0700876873392</v>
      </c>
      <c r="J33" s="10">
        <f t="shared" si="12"/>
        <v>2619.6835218219462</v>
      </c>
      <c r="K33" s="11"/>
      <c r="L33" s="11">
        <f t="shared" si="13"/>
        <v>892.0700876873392</v>
      </c>
      <c r="M33" s="10">
        <f t="shared" si="14"/>
        <v>2619.6835218219462</v>
      </c>
      <c r="N33" s="11"/>
      <c r="O33" s="11">
        <f t="shared" si="15"/>
        <v>892.0700876873392</v>
      </c>
      <c r="P33" s="10">
        <f t="shared" si="16"/>
        <v>2619.6835218219462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773.55896351136971</v>
      </c>
      <c r="D34" s="11"/>
      <c r="E34" s="11">
        <f t="shared" si="8"/>
        <v>892.0700876873392</v>
      </c>
      <c r="F34" s="10">
        <f t="shared" si="9"/>
        <v>14044.886553452059</v>
      </c>
      <c r="G34" s="11">
        <f t="shared" si="10"/>
        <v>706.76489266897829</v>
      </c>
      <c r="H34" s="11"/>
      <c r="I34" s="11">
        <f t="shared" si="11"/>
        <v>892.0700876873392</v>
      </c>
      <c r="J34" s="10">
        <f t="shared" si="12"/>
        <v>14044.886553452059</v>
      </c>
      <c r="K34" s="11"/>
      <c r="L34" s="11">
        <f t="shared" si="13"/>
        <v>892.0700876873392</v>
      </c>
      <c r="M34" s="10">
        <f t="shared" si="14"/>
        <v>14044.886553452059</v>
      </c>
      <c r="N34" s="11"/>
      <c r="O34" s="11">
        <f t="shared" si="15"/>
        <v>892.0700876873392</v>
      </c>
      <c r="P34" s="10">
        <f t="shared" si="16"/>
        <v>14044.886553452059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848</v>
      </c>
      <c r="D35" s="11"/>
      <c r="E35" s="11">
        <f t="shared" si="8"/>
        <v>892.0700876873392</v>
      </c>
      <c r="F35" s="10">
        <f t="shared" si="9"/>
        <v>1942.1726287697659</v>
      </c>
      <c r="G35" s="11">
        <f t="shared" si="10"/>
        <v>706.76489266897829</v>
      </c>
      <c r="H35" s="11"/>
      <c r="I35" s="11">
        <f t="shared" si="11"/>
        <v>892.0700876873392</v>
      </c>
      <c r="J35" s="10">
        <f t="shared" si="12"/>
        <v>1942.1726287697659</v>
      </c>
      <c r="K35" s="11"/>
      <c r="L35" s="11">
        <f t="shared" si="13"/>
        <v>892.0700876873392</v>
      </c>
      <c r="M35" s="10">
        <f t="shared" si="14"/>
        <v>1942.1726287697659</v>
      </c>
      <c r="N35" s="11"/>
      <c r="O35" s="11">
        <f t="shared" si="15"/>
        <v>892.0700876873392</v>
      </c>
      <c r="P35" s="10">
        <f t="shared" si="16"/>
        <v>1942.1726287697659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872</v>
      </c>
      <c r="D36" s="11"/>
      <c r="E36" s="11">
        <f t="shared" si="8"/>
        <v>892.0700876873392</v>
      </c>
      <c r="F36" s="10">
        <f t="shared" si="9"/>
        <v>402.8084197774844</v>
      </c>
      <c r="G36" s="11">
        <f t="shared" si="10"/>
        <v>706.76489266897829</v>
      </c>
      <c r="H36" s="11"/>
      <c r="I36" s="11">
        <f t="shared" si="11"/>
        <v>892.0700876873392</v>
      </c>
      <c r="J36" s="10">
        <f t="shared" si="12"/>
        <v>402.8084197774844</v>
      </c>
      <c r="K36" s="11"/>
      <c r="L36" s="11">
        <f t="shared" si="13"/>
        <v>892.0700876873392</v>
      </c>
      <c r="M36" s="10">
        <f t="shared" si="14"/>
        <v>402.8084197774844</v>
      </c>
      <c r="N36" s="11"/>
      <c r="O36" s="11">
        <f t="shared" si="15"/>
        <v>892.0700876873392</v>
      </c>
      <c r="P36" s="10">
        <f t="shared" si="16"/>
        <v>402.8084197774844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888</v>
      </c>
      <c r="D37" s="11"/>
      <c r="E37" s="11">
        <f t="shared" si="8"/>
        <v>892.0700876873392</v>
      </c>
      <c r="F37" s="10">
        <f t="shared" si="9"/>
        <v>16.565613782630127</v>
      </c>
      <c r="G37" s="11">
        <f t="shared" si="10"/>
        <v>706.76489266897829</v>
      </c>
      <c r="H37" s="11"/>
      <c r="I37" s="11">
        <f t="shared" si="11"/>
        <v>892.0700876873392</v>
      </c>
      <c r="J37" s="10">
        <f t="shared" si="12"/>
        <v>16.565613782630127</v>
      </c>
      <c r="K37" s="11"/>
      <c r="L37" s="11">
        <f t="shared" si="13"/>
        <v>892.0700876873392</v>
      </c>
      <c r="M37" s="10">
        <f t="shared" si="14"/>
        <v>16.565613782630127</v>
      </c>
      <c r="N37" s="11"/>
      <c r="O37" s="11">
        <f t="shared" si="15"/>
        <v>892.0700876873392</v>
      </c>
      <c r="P37" s="10">
        <f t="shared" si="16"/>
        <v>16.565613782630127</v>
      </c>
      <c r="Q37" s="3"/>
      <c r="AC37">
        <v>0</v>
      </c>
      <c r="AD37">
        <f t="shared" ref="AD37:AD49" si="17">$L$2/(1+(AC37/$L$5)^$L$3)</f>
        <v>892.0700876873392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749</v>
      </c>
      <c r="D38" s="11"/>
      <c r="E38" s="11">
        <f t="shared" si="8"/>
        <v>892.0700876873392</v>
      </c>
      <c r="F38" s="10">
        <f t="shared" si="9"/>
        <v>20469.049990862928</v>
      </c>
      <c r="G38" s="11">
        <f t="shared" si="10"/>
        <v>706.76489266897829</v>
      </c>
      <c r="H38" s="11"/>
      <c r="I38" s="11">
        <f t="shared" si="11"/>
        <v>892.0700876873392</v>
      </c>
      <c r="J38" s="10">
        <f t="shared" si="12"/>
        <v>20469.049990862928</v>
      </c>
      <c r="K38" s="11"/>
      <c r="L38" s="11">
        <f t="shared" si="13"/>
        <v>892.0700876873392</v>
      </c>
      <c r="M38" s="10">
        <f t="shared" si="14"/>
        <v>20469.049990862928</v>
      </c>
      <c r="N38" s="11"/>
      <c r="O38" s="11">
        <f t="shared" si="15"/>
        <v>892.0700876873392</v>
      </c>
      <c r="P38" s="10">
        <f t="shared" si="16"/>
        <v>20469.049990862928</v>
      </c>
      <c r="Q38" s="3"/>
      <c r="AC38">
        <f t="shared" ref="AC38:AC46" si="18">AC39/$AE$1</f>
        <v>0.2901526011456228</v>
      </c>
      <c r="AD38">
        <f t="shared" si="17"/>
        <v>892.0700876873392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892.0700876873392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909</v>
      </c>
      <c r="D39" s="11"/>
      <c r="E39" s="11">
        <f t="shared" si="8"/>
        <v>892.0700876873392</v>
      </c>
      <c r="F39" s="10">
        <f t="shared" si="9"/>
        <v>286.62193091438388</v>
      </c>
      <c r="G39" s="11">
        <f t="shared" si="10"/>
        <v>706.76489266897829</v>
      </c>
      <c r="H39" s="11"/>
      <c r="I39" s="11">
        <f t="shared" si="11"/>
        <v>892.0700876873392</v>
      </c>
      <c r="J39" s="10">
        <f t="shared" si="12"/>
        <v>286.62193091438388</v>
      </c>
      <c r="K39" s="11"/>
      <c r="L39" s="11">
        <f t="shared" si="13"/>
        <v>892.0700876873392</v>
      </c>
      <c r="M39" s="10">
        <f t="shared" si="14"/>
        <v>286.62193091438388</v>
      </c>
      <c r="N39" s="11"/>
      <c r="O39" s="11">
        <f t="shared" si="15"/>
        <v>892.0700876873392</v>
      </c>
      <c r="P39" s="10">
        <f t="shared" si="16"/>
        <v>286.62193091438388</v>
      </c>
      <c r="Q39" s="3"/>
      <c r="AC39">
        <f t="shared" si="18"/>
        <v>0.37719838148930962</v>
      </c>
      <c r="AD39">
        <f t="shared" si="17"/>
        <v>892.0700876873392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890.6693911688717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767.8288971149891</v>
      </c>
      <c r="D40" s="11"/>
      <c r="E40" s="11">
        <f t="shared" si="8"/>
        <v>892.0700876873392</v>
      </c>
      <c r="F40" s="10">
        <f t="shared" si="9"/>
        <v>15435.873434835014</v>
      </c>
      <c r="G40" s="11">
        <f t="shared" si="10"/>
        <v>706.76489266897829</v>
      </c>
      <c r="H40" s="11"/>
      <c r="I40" s="11">
        <f t="shared" si="11"/>
        <v>892.0700876873392</v>
      </c>
      <c r="J40" s="10">
        <f t="shared" si="12"/>
        <v>15435.873434835014</v>
      </c>
      <c r="K40" s="11"/>
      <c r="L40" s="11">
        <f t="shared" si="13"/>
        <v>892.0700876873392</v>
      </c>
      <c r="M40" s="10">
        <f t="shared" si="14"/>
        <v>15435.873434835014</v>
      </c>
      <c r="N40" s="11"/>
      <c r="O40" s="11">
        <f t="shared" si="15"/>
        <v>892.0700876873392</v>
      </c>
      <c r="P40" s="10">
        <f t="shared" si="16"/>
        <v>15435.873434835014</v>
      </c>
      <c r="Q40" s="3" t="s">
        <v>33</v>
      </c>
      <c r="AC40">
        <f t="shared" si="18"/>
        <v>0.49035789593610252</v>
      </c>
      <c r="AD40">
        <f t="shared" si="17"/>
        <v>892.0700876873392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888.58877864665669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806.50684529055764</v>
      </c>
      <c r="D41" s="11"/>
      <c r="E41" s="11">
        <f t="shared" si="8"/>
        <v>892.0700876873392</v>
      </c>
      <c r="F41" s="10">
        <f t="shared" si="9"/>
        <v>7321.0684494503976</v>
      </c>
      <c r="G41" s="11">
        <f t="shared" si="10"/>
        <v>706.76489266897829</v>
      </c>
      <c r="H41" s="11"/>
      <c r="I41" s="11">
        <f t="shared" si="11"/>
        <v>892.0700876873392</v>
      </c>
      <c r="J41" s="10">
        <f t="shared" si="12"/>
        <v>7321.0684494503976</v>
      </c>
      <c r="K41" s="11"/>
      <c r="L41" s="11">
        <f t="shared" si="13"/>
        <v>892.0700876873392</v>
      </c>
      <c r="M41" s="10">
        <f t="shared" si="14"/>
        <v>7321.0684494503976</v>
      </c>
      <c r="N41" s="11"/>
      <c r="O41" s="11">
        <f t="shared" si="15"/>
        <v>892.0700876873392</v>
      </c>
      <c r="P41" s="10">
        <f t="shared" si="16"/>
        <v>7321.0684494503976</v>
      </c>
      <c r="Q41" s="3"/>
      <c r="AC41">
        <f t="shared" si="18"/>
        <v>0.63746526471693332</v>
      </c>
      <c r="AD41">
        <f t="shared" si="17"/>
        <v>892.0700876873392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883.4475174673496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774.99148011046475</v>
      </c>
      <c r="D42" s="11"/>
      <c r="E42" s="11">
        <f t="shared" si="8"/>
        <v>892.0700876873392</v>
      </c>
      <c r="F42" s="10">
        <f t="shared" si="9"/>
        <v>13707.400352139763</v>
      </c>
      <c r="G42" s="11">
        <f t="shared" si="10"/>
        <v>706.76489266897829</v>
      </c>
      <c r="H42" s="11"/>
      <c r="I42" s="11">
        <f t="shared" si="11"/>
        <v>892.0700876873392</v>
      </c>
      <c r="J42" s="10">
        <f t="shared" si="12"/>
        <v>13707.400352139763</v>
      </c>
      <c r="K42" s="11"/>
      <c r="L42" s="11">
        <f t="shared" si="13"/>
        <v>892.0700876873392</v>
      </c>
      <c r="M42" s="10">
        <f t="shared" si="14"/>
        <v>13707.400352139763</v>
      </c>
      <c r="N42" s="11"/>
      <c r="O42" s="11">
        <f t="shared" si="15"/>
        <v>892.0700876873392</v>
      </c>
      <c r="P42" s="10">
        <f t="shared" si="16"/>
        <v>13707.400352139763</v>
      </c>
      <c r="Q42" s="3"/>
      <c r="AC42">
        <f t="shared" si="18"/>
        <v>0.82870484413201329</v>
      </c>
      <c r="AD42">
        <f t="shared" si="17"/>
        <v>892.0700876873392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870.89448607280622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795.04671249779665</v>
      </c>
      <c r="D43" s="11"/>
      <c r="E43" s="11">
        <f t="shared" si="8"/>
        <v>892.0700876873392</v>
      </c>
      <c r="F43" s="10">
        <f t="shared" si="9"/>
        <v>9413.5353331707411</v>
      </c>
      <c r="G43" s="11">
        <f t="shared" si="10"/>
        <v>706.76489266897829</v>
      </c>
      <c r="H43" s="11"/>
      <c r="I43" s="11">
        <f t="shared" si="11"/>
        <v>892.0700876873392</v>
      </c>
      <c r="J43" s="10">
        <f t="shared" si="12"/>
        <v>9413.5353331707411</v>
      </c>
      <c r="K43" s="11"/>
      <c r="L43" s="11">
        <f t="shared" si="13"/>
        <v>892.0700876873392</v>
      </c>
      <c r="M43" s="10">
        <f t="shared" si="14"/>
        <v>9413.5353331707411</v>
      </c>
      <c r="N43" s="11"/>
      <c r="O43" s="11">
        <f t="shared" si="15"/>
        <v>892.0700876873392</v>
      </c>
      <c r="P43" s="10">
        <f t="shared" si="16"/>
        <v>9413.5353331707411</v>
      </c>
      <c r="Q43" s="3"/>
      <c r="AC43">
        <f t="shared" si="18"/>
        <v>1.0773162973716173</v>
      </c>
      <c r="AD43">
        <f t="shared" si="17"/>
        <v>892.0700876873392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841.12027957481041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697.6355837593278</v>
      </c>
      <c r="D44" s="11"/>
      <c r="E44" s="11">
        <f t="shared" ref="E44" si="21">CA(A44,B44,$E$2,$E$3,$E$4,$E$5,$E$6)</f>
        <v>892.0700876873392</v>
      </c>
      <c r="F44" s="10">
        <f t="shared" ref="F44" si="22">($C44-E44)^2</f>
        <v>37804.776317731877</v>
      </c>
      <c r="G44" s="11">
        <f t="shared" si="10"/>
        <v>706.76489266897829</v>
      </c>
      <c r="H44" s="11"/>
      <c r="I44" s="11">
        <f t="shared" ref="I44" si="23">CA_SA(A44,B44,$I$2,$I$3,$I$4,$I$5,$I$6,$I$7)</f>
        <v>892.0700876873392</v>
      </c>
      <c r="J44" s="10">
        <f t="shared" ref="J44" si="24">($C44-I44)^2</f>
        <v>37804.776317731877</v>
      </c>
      <c r="K44" s="11"/>
      <c r="L44" s="11">
        <f t="shared" ref="L44" si="25">CA_DR(A44,B44,$L$2,$L$3,$L$4,$L$5,$L$6,$L$7,$L$8)</f>
        <v>892.0700876873392</v>
      </c>
      <c r="M44" s="10">
        <f t="shared" ref="M44" si="26">($C44-L44)^2</f>
        <v>37804.776317731877</v>
      </c>
      <c r="N44" s="11"/>
      <c r="O44" s="11">
        <f t="shared" ref="O44" si="27">CA_DL(A44,B44,$O$2,$O$3,$O$4,$O$5,$O$6,$O$7,$O$8)</f>
        <v>892.0700876873392</v>
      </c>
      <c r="P44" s="10">
        <f t="shared" ref="P44" si="28">($C44-O44)^2</f>
        <v>37804.776317731877</v>
      </c>
      <c r="Q44" s="3"/>
      <c r="AC44">
        <f t="shared" si="18"/>
        <v>1.4005111865831026</v>
      </c>
      <c r="AD44">
        <f t="shared" si="17"/>
        <v>892.0700876873392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775.10430543076552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1.8206645425580334</v>
      </c>
      <c r="AD45">
        <f t="shared" si="17"/>
        <v>892.0700876873392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648.33731447410582</v>
      </c>
      <c r="AL45" s="3"/>
      <c r="AM45" s="3"/>
      <c r="AN45" s="3"/>
      <c r="AO45" s="3"/>
      <c r="AP45" s="3"/>
      <c r="AQ45" s="3"/>
    </row>
    <row r="46" spans="1:43" x14ac:dyDescent="0.25">
      <c r="A46" s="12">
        <v>0.25</v>
      </c>
      <c r="B46" s="12">
        <v>0</v>
      </c>
      <c r="C46" s="12">
        <v>915.37810682178747</v>
      </c>
      <c r="D46" s="13"/>
      <c r="E46" s="13">
        <f>CA(A46,B46,$E$2,$E$3,$E$4,$E$5,$E$6)</f>
        <v>892.0700876873392</v>
      </c>
      <c r="F46" s="13">
        <f>($C46-E46)^2</f>
        <v>543.26375597180686</v>
      </c>
      <c r="G46" s="11">
        <f>$G$25</f>
        <v>706.76489266897829</v>
      </c>
      <c r="H46" s="13"/>
      <c r="I46" s="13">
        <f>CA_SA(A46,B46,$I$2,$I$3,$I$4,$I$5,$I$6,$I$7)</f>
        <v>892.0700876873392</v>
      </c>
      <c r="J46" s="13">
        <f>($C46-I46)^2</f>
        <v>543.26375597180686</v>
      </c>
      <c r="K46" s="13"/>
      <c r="L46" s="13">
        <f>CA_DR(A46,B46,$L$2,$L$3,$L$4,$L$5,$L$6,$L$7,$L$8)</f>
        <v>892.0700876873392</v>
      </c>
      <c r="M46" s="13">
        <f>($C46-L46)^2</f>
        <v>543.26375597180686</v>
      </c>
      <c r="N46" s="13"/>
      <c r="O46" s="13">
        <f>CA_DL(A46,B46,$O$2,$O$3,$O$4,$O$5,$O$6,$O$7,$O$8)</f>
        <v>892.0700876873392</v>
      </c>
      <c r="P46" s="13">
        <f>($C46-O46)^2</f>
        <v>543.26375597180686</v>
      </c>
      <c r="Q46" s="3"/>
      <c r="AC46">
        <f t="shared" si="18"/>
        <v>2.3668639053254434</v>
      </c>
      <c r="AD46">
        <f t="shared" si="17"/>
        <v>892.0700876873392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460.65109943438682</v>
      </c>
      <c r="AL46" s="3"/>
      <c r="AM46" s="3"/>
      <c r="AN46" s="3"/>
      <c r="AO46" s="3"/>
      <c r="AP46" s="3"/>
      <c r="AQ46" s="3"/>
    </row>
    <row r="47" spans="1:43" x14ac:dyDescent="0.25">
      <c r="A47" s="12">
        <v>0.25</v>
      </c>
      <c r="B47" s="12">
        <v>0</v>
      </c>
      <c r="C47" s="12">
        <v>1035.7095011457784</v>
      </c>
      <c r="D47" s="13"/>
      <c r="E47" s="13">
        <f t="shared" ref="E47:E70" si="29">CA(A47,B47,$E$2,$E$3,$E$4,$E$5,$E$6)</f>
        <v>892.0700876873392</v>
      </c>
      <c r="F47" s="13">
        <f t="shared" ref="F47:F70" si="30">($C47-E47)^2</f>
        <v>20632.281098684445</v>
      </c>
      <c r="G47" s="11">
        <f t="shared" ref="G47:G70" si="31">$G$25</f>
        <v>706.76489266897829</v>
      </c>
      <c r="H47" s="13"/>
      <c r="I47" s="13">
        <f t="shared" ref="I47:I70" si="32">CA_SA(A47,B47,$I$2,$I$3,$I$4,$I$5,$I$6,$I$7)</f>
        <v>892.0700876873392</v>
      </c>
      <c r="J47" s="13">
        <f t="shared" ref="J47:J70" si="33">($C47-I47)^2</f>
        <v>20632.281098684445</v>
      </c>
      <c r="K47" s="13"/>
      <c r="L47" s="13">
        <f t="shared" ref="L47:L70" si="34">CA_DR(A47,B47,$L$2,$L$3,$L$4,$L$5,$L$6,$L$7,$L$8)</f>
        <v>892.0700876873392</v>
      </c>
      <c r="M47" s="13">
        <f t="shared" ref="M47:M70" si="35">($C47-L47)^2</f>
        <v>20632.281098684445</v>
      </c>
      <c r="N47" s="13"/>
      <c r="O47" s="13">
        <f t="shared" ref="O47:O70" si="36">CA_DL(A47,B47,$O$2,$O$3,$O$4,$O$5,$O$6,$O$7,$O$8)</f>
        <v>892.0700876873392</v>
      </c>
      <c r="P47" s="13">
        <f t="shared" ref="P47:P70" si="37">($C47-O47)^2</f>
        <v>20632.281098684445</v>
      </c>
      <c r="Q47" s="3"/>
      <c r="AC47">
        <f>AC48/$AE$1</f>
        <v>3.0769230769230766</v>
      </c>
      <c r="AD47">
        <f t="shared" si="17"/>
        <v>892.0700876873392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267.63630061434208</v>
      </c>
      <c r="AL47" s="3"/>
      <c r="AM47" s="3"/>
      <c r="AN47" s="3"/>
      <c r="AO47" s="3"/>
      <c r="AP47" s="3"/>
      <c r="AQ47" s="3"/>
    </row>
    <row r="48" spans="1:43" x14ac:dyDescent="0.25">
      <c r="A48" s="12">
        <v>0.25</v>
      </c>
      <c r="B48" s="12">
        <v>0</v>
      </c>
      <c r="C48" s="12">
        <v>1011.3567189611611</v>
      </c>
      <c r="D48" s="13"/>
      <c r="E48" s="13">
        <f t="shared" si="29"/>
        <v>892.0700876873392</v>
      </c>
      <c r="F48" s="13">
        <f t="shared" si="30"/>
        <v>14229.300400656733</v>
      </c>
      <c r="G48" s="11">
        <f t="shared" si="31"/>
        <v>706.76489266897829</v>
      </c>
      <c r="H48" s="13"/>
      <c r="I48" s="13">
        <f t="shared" si="32"/>
        <v>892.0700876873392</v>
      </c>
      <c r="J48" s="13">
        <f t="shared" si="33"/>
        <v>14229.300400656733</v>
      </c>
      <c r="K48" s="13"/>
      <c r="L48" s="13">
        <f t="shared" si="34"/>
        <v>892.0700876873392</v>
      </c>
      <c r="M48" s="13">
        <f t="shared" si="35"/>
        <v>14229.300400656733</v>
      </c>
      <c r="N48" s="13"/>
      <c r="O48" s="13">
        <f t="shared" si="36"/>
        <v>892.0700876873392</v>
      </c>
      <c r="P48" s="13">
        <f t="shared" si="37"/>
        <v>14229.300400656733</v>
      </c>
      <c r="Q48" s="3"/>
      <c r="AC48">
        <f>$AC$2</f>
        <v>4</v>
      </c>
      <c r="AD48">
        <f t="shared" si="17"/>
        <v>892.0700876873392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130.94796091635899</v>
      </c>
      <c r="AL48" s="3"/>
      <c r="AM48" s="3"/>
      <c r="AN48" s="3"/>
      <c r="AO48" s="3"/>
      <c r="AP48" s="3"/>
      <c r="AQ48" s="3"/>
    </row>
    <row r="49" spans="1:43" x14ac:dyDescent="0.25">
      <c r="A49" s="12">
        <v>0.25</v>
      </c>
      <c r="B49" s="12">
        <v>0</v>
      </c>
      <c r="C49" s="12">
        <v>888.16029143898004</v>
      </c>
      <c r="D49" s="13"/>
      <c r="E49" s="13">
        <f t="shared" si="29"/>
        <v>892.0700876873392</v>
      </c>
      <c r="F49" s="13">
        <f t="shared" si="30"/>
        <v>15.286506703683342</v>
      </c>
      <c r="G49" s="11">
        <f t="shared" si="31"/>
        <v>706.76489266897829</v>
      </c>
      <c r="H49" s="13"/>
      <c r="I49" s="13">
        <f t="shared" si="32"/>
        <v>892.0700876873392</v>
      </c>
      <c r="J49" s="13">
        <f t="shared" si="33"/>
        <v>15.286506703683342</v>
      </c>
      <c r="K49" s="13"/>
      <c r="L49" s="13">
        <f t="shared" si="34"/>
        <v>892.0700876873392</v>
      </c>
      <c r="M49" s="13">
        <f t="shared" si="35"/>
        <v>15.286506703683342</v>
      </c>
      <c r="N49" s="13"/>
      <c r="O49" s="13">
        <f t="shared" si="36"/>
        <v>892.0700876873392</v>
      </c>
      <c r="P49" s="13">
        <f t="shared" si="37"/>
        <v>15.286506703683342</v>
      </c>
      <c r="Q49" s="3"/>
      <c r="AC49" s="5">
        <f>AC48*$AE$1</f>
        <v>5.2</v>
      </c>
      <c r="AD49" s="5">
        <f t="shared" si="17"/>
        <v>891.83758715686986</v>
      </c>
      <c r="AE49" s="5"/>
      <c r="AF49" s="3"/>
      <c r="AG49" s="3"/>
      <c r="AH49" s="3"/>
      <c r="AI49" s="3"/>
      <c r="AJ49">
        <f>$AK$2</f>
        <v>1.2</v>
      </c>
      <c r="AK49">
        <f t="shared" si="19"/>
        <v>57.627108095241773</v>
      </c>
      <c r="AL49" s="3"/>
      <c r="AM49" s="3"/>
      <c r="AN49" s="3"/>
      <c r="AO49" s="3"/>
      <c r="AP49" s="3"/>
      <c r="AQ49" s="3"/>
    </row>
    <row r="50" spans="1:43" x14ac:dyDescent="0.25">
      <c r="A50" s="12">
        <v>0.25</v>
      </c>
      <c r="B50" s="12">
        <v>0</v>
      </c>
      <c r="C50" s="12">
        <v>992.73400317292442</v>
      </c>
      <c r="D50" s="13"/>
      <c r="E50" s="13">
        <f t="shared" si="29"/>
        <v>892.0700876873392</v>
      </c>
      <c r="F50" s="13">
        <f t="shared" si="30"/>
        <v>10133.223880889043</v>
      </c>
      <c r="G50" s="11">
        <f t="shared" si="31"/>
        <v>706.76489266897829</v>
      </c>
      <c r="H50" s="13"/>
      <c r="I50" s="13">
        <f t="shared" si="32"/>
        <v>892.0700876873392</v>
      </c>
      <c r="J50" s="13">
        <f t="shared" si="33"/>
        <v>10133.223880889043</v>
      </c>
      <c r="K50" s="13"/>
      <c r="L50" s="13">
        <f t="shared" si="34"/>
        <v>892.0700876873392</v>
      </c>
      <c r="M50" s="13">
        <f t="shared" si="35"/>
        <v>10133.223880889043</v>
      </c>
      <c r="N50" s="13"/>
      <c r="O50" s="13">
        <f t="shared" si="36"/>
        <v>892.0700876873392</v>
      </c>
      <c r="P50" s="13">
        <f t="shared" si="37"/>
        <v>10133.223880889043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24.062430114330052</v>
      </c>
      <c r="AL50" s="3"/>
      <c r="AM50" s="3"/>
      <c r="AN50" s="3"/>
      <c r="AO50" s="3"/>
      <c r="AP50" s="3"/>
      <c r="AQ50" s="3"/>
    </row>
    <row r="51" spans="1:43" x14ac:dyDescent="0.25">
      <c r="A51" s="12">
        <v>0.5</v>
      </c>
      <c r="B51" s="12">
        <v>0</v>
      </c>
      <c r="C51" s="13">
        <v>1019.9518185557318</v>
      </c>
      <c r="D51" s="13"/>
      <c r="E51" s="13">
        <f t="shared" si="29"/>
        <v>892.0700876873392</v>
      </c>
      <c r="F51" s="13">
        <f t="shared" si="30"/>
        <v>16353.737089896011</v>
      </c>
      <c r="G51" s="11">
        <f t="shared" si="31"/>
        <v>706.76489266897829</v>
      </c>
      <c r="H51" s="13"/>
      <c r="I51" s="13">
        <f t="shared" si="32"/>
        <v>892.0700876873392</v>
      </c>
      <c r="J51" s="13">
        <f t="shared" si="33"/>
        <v>16353.737089896011</v>
      </c>
      <c r="K51" s="13"/>
      <c r="L51" s="13">
        <f t="shared" si="34"/>
        <v>892.0700876873392</v>
      </c>
      <c r="M51" s="13">
        <f t="shared" si="35"/>
        <v>16353.737089896011</v>
      </c>
      <c r="N51" s="13"/>
      <c r="O51" s="13">
        <f t="shared" si="36"/>
        <v>892.0700876873392</v>
      </c>
      <c r="P51" s="13">
        <f t="shared" si="37"/>
        <v>16353.737089896011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0.5</v>
      </c>
      <c r="B52" s="12">
        <v>0</v>
      </c>
      <c r="C52" s="13">
        <v>832.29214407426991</v>
      </c>
      <c r="D52" s="13"/>
      <c r="E52" s="13">
        <f t="shared" si="29"/>
        <v>892.0700876873392</v>
      </c>
      <c r="F52" s="13">
        <f t="shared" si="30"/>
        <v>3573.4025426072908</v>
      </c>
      <c r="G52" s="11">
        <f t="shared" si="31"/>
        <v>706.76489266897829</v>
      </c>
      <c r="H52" s="13"/>
      <c r="I52" s="13">
        <f t="shared" si="32"/>
        <v>892.0700876873392</v>
      </c>
      <c r="J52" s="13">
        <f t="shared" si="33"/>
        <v>3573.4025426072908</v>
      </c>
      <c r="K52" s="13"/>
      <c r="L52" s="13">
        <f t="shared" si="34"/>
        <v>892.0700876873392</v>
      </c>
      <c r="M52" s="13">
        <f t="shared" si="35"/>
        <v>3573.4025426072908</v>
      </c>
      <c r="N52" s="13"/>
      <c r="O52" s="13">
        <f t="shared" si="36"/>
        <v>892.0700876873392</v>
      </c>
      <c r="P52" s="13">
        <f t="shared" si="37"/>
        <v>3573.4025426072908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0.5</v>
      </c>
      <c r="B53" s="12">
        <v>0</v>
      </c>
      <c r="C53" s="13">
        <v>1243.424408014572</v>
      </c>
      <c r="D53" s="13"/>
      <c r="E53" s="13">
        <f t="shared" si="29"/>
        <v>892.0700876873392</v>
      </c>
      <c r="F53" s="13">
        <f t="shared" si="30"/>
        <v>123449.85841261172</v>
      </c>
      <c r="G53" s="11">
        <f t="shared" si="31"/>
        <v>706.76489266897829</v>
      </c>
      <c r="H53" s="13"/>
      <c r="I53" s="13">
        <f t="shared" si="32"/>
        <v>892.0700876873392</v>
      </c>
      <c r="J53" s="13">
        <f t="shared" si="33"/>
        <v>123449.85841261172</v>
      </c>
      <c r="K53" s="13"/>
      <c r="L53" s="13">
        <f t="shared" si="34"/>
        <v>892.0700876873392</v>
      </c>
      <c r="M53" s="13">
        <f t="shared" si="35"/>
        <v>123449.85841261172</v>
      </c>
      <c r="N53" s="13"/>
      <c r="O53" s="13">
        <f t="shared" si="36"/>
        <v>892.0700876873392</v>
      </c>
      <c r="P53" s="13">
        <f t="shared" si="37"/>
        <v>123449.85841261172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0.5</v>
      </c>
      <c r="B54" s="12">
        <v>0</v>
      </c>
      <c r="C54" s="13">
        <v>968.38122098830718</v>
      </c>
      <c r="D54" s="13"/>
      <c r="E54" s="13">
        <f t="shared" si="29"/>
        <v>892.0700876873392</v>
      </c>
      <c r="F54" s="13">
        <f t="shared" si="30"/>
        <v>5823.3890656781041</v>
      </c>
      <c r="G54" s="11">
        <f t="shared" si="31"/>
        <v>706.76489266897829</v>
      </c>
      <c r="H54" s="13"/>
      <c r="I54" s="13">
        <f t="shared" si="32"/>
        <v>892.0700876873392</v>
      </c>
      <c r="J54" s="13">
        <f t="shared" si="33"/>
        <v>5823.3890656781041</v>
      </c>
      <c r="K54" s="13"/>
      <c r="L54" s="13">
        <f t="shared" si="34"/>
        <v>892.0700876873392</v>
      </c>
      <c r="M54" s="13">
        <f t="shared" si="35"/>
        <v>5823.3890656781041</v>
      </c>
      <c r="N54" s="13"/>
      <c r="O54" s="13">
        <f t="shared" si="36"/>
        <v>892.0700876873392</v>
      </c>
      <c r="P54" s="13">
        <f t="shared" si="37"/>
        <v>5823.3890656781041</v>
      </c>
      <c r="Q54" s="3"/>
      <c r="AC54">
        <v>0</v>
      </c>
      <c r="AD54">
        <f>$O$2/(1+(AC54/$O$5)^$O$3)</f>
        <v>892.0700876873392</v>
      </c>
      <c r="AE54" s="5"/>
      <c r="AF54" s="3"/>
      <c r="AG54" s="3"/>
      <c r="AH54" s="3"/>
      <c r="AI54" s="3"/>
      <c r="AJ54">
        <v>0</v>
      </c>
      <c r="AK54">
        <f t="shared" ref="AK54:AK66" si="38">$O$2/(1+(AJ54/$O$6)^$O$4)</f>
        <v>892.0700876873392</v>
      </c>
      <c r="AL54" s="3"/>
      <c r="AM54" s="3"/>
      <c r="AN54" s="3"/>
      <c r="AO54" s="3"/>
      <c r="AP54" s="3"/>
      <c r="AQ54" s="3"/>
    </row>
    <row r="55" spans="1:43" x14ac:dyDescent="0.25">
      <c r="A55" s="12">
        <v>0.5</v>
      </c>
      <c r="B55" s="12">
        <v>0</v>
      </c>
      <c r="C55" s="13">
        <v>1027.1144015512075</v>
      </c>
      <c r="D55" s="13"/>
      <c r="E55" s="13">
        <f t="shared" si="29"/>
        <v>892.0700876873392</v>
      </c>
      <c r="F55" s="13">
        <f t="shared" si="30"/>
        <v>18236.966706962972</v>
      </c>
      <c r="G55" s="11">
        <f t="shared" si="31"/>
        <v>706.76489266897829</v>
      </c>
      <c r="H55" s="13"/>
      <c r="I55" s="13">
        <f t="shared" si="32"/>
        <v>892.0700876873392</v>
      </c>
      <c r="J55" s="13">
        <f t="shared" si="33"/>
        <v>18236.966706962972</v>
      </c>
      <c r="K55" s="13"/>
      <c r="L55" s="13">
        <f t="shared" si="34"/>
        <v>892.0700876873392</v>
      </c>
      <c r="M55" s="13">
        <f t="shared" si="35"/>
        <v>18236.966706962972</v>
      </c>
      <c r="N55" s="13"/>
      <c r="O55" s="13">
        <f t="shared" si="36"/>
        <v>892.0700876873392</v>
      </c>
      <c r="P55" s="13">
        <f t="shared" si="37"/>
        <v>18236.966706962972</v>
      </c>
      <c r="Q55" s="3"/>
      <c r="AC55">
        <f t="shared" ref="AC55:AC63" si="39">AC56/$AE$1</f>
        <v>0.2901526011456228</v>
      </c>
      <c r="AD55">
        <f t="shared" ref="AD55:AD66" si="40">$O$2/(1+(AC55/$O$5)^$O$3)</f>
        <v>892.0700876873392</v>
      </c>
      <c r="AE55" s="5"/>
      <c r="AF55" s="3"/>
      <c r="AG55" s="3"/>
      <c r="AH55" s="3"/>
      <c r="AI55" s="3"/>
      <c r="AJ55">
        <f t="shared" ref="AJ55:AJ63" si="41">AJ56/$AN$1</f>
        <v>8.7045780343686832E-2</v>
      </c>
      <c r="AK55">
        <f t="shared" si="38"/>
        <v>890.6693911688717</v>
      </c>
      <c r="AL55" s="3"/>
      <c r="AM55" s="3"/>
      <c r="AN55" s="3"/>
      <c r="AO55" s="3"/>
      <c r="AP55" s="3"/>
      <c r="AQ55" s="3"/>
    </row>
    <row r="56" spans="1:43" x14ac:dyDescent="0.25">
      <c r="A56" s="12">
        <v>1</v>
      </c>
      <c r="B56" s="12">
        <v>0</v>
      </c>
      <c r="C56" s="13">
        <v>1040.0070509430636</v>
      </c>
      <c r="D56" s="13"/>
      <c r="E56" s="13">
        <f t="shared" si="29"/>
        <v>892.0700876873392</v>
      </c>
      <c r="F56" s="13">
        <f t="shared" si="30"/>
        <v>21885.34509732556</v>
      </c>
      <c r="G56" s="11">
        <f t="shared" si="31"/>
        <v>706.76489266897829</v>
      </c>
      <c r="H56" s="13"/>
      <c r="I56" s="13">
        <f t="shared" si="32"/>
        <v>892.0700876873392</v>
      </c>
      <c r="J56" s="13">
        <f t="shared" si="33"/>
        <v>21885.34509732556</v>
      </c>
      <c r="K56" s="13"/>
      <c r="L56" s="13">
        <f t="shared" si="34"/>
        <v>892.0700876873392</v>
      </c>
      <c r="M56" s="13">
        <f t="shared" si="35"/>
        <v>21885.34509732556</v>
      </c>
      <c r="N56" s="13"/>
      <c r="O56" s="13">
        <f t="shared" si="36"/>
        <v>892.0700876873392</v>
      </c>
      <c r="P56" s="13">
        <f t="shared" si="37"/>
        <v>21885.34509732556</v>
      </c>
      <c r="Q56" s="3"/>
      <c r="AC56">
        <f t="shared" si="39"/>
        <v>0.37719838148930962</v>
      </c>
      <c r="AD56">
        <f t="shared" si="40"/>
        <v>892.0700876873392</v>
      </c>
      <c r="AE56" s="5"/>
      <c r="AF56" s="3"/>
      <c r="AG56" s="3"/>
      <c r="AH56" s="3"/>
      <c r="AI56" s="3"/>
      <c r="AJ56">
        <f t="shared" si="41"/>
        <v>0.11315951444679288</v>
      </c>
      <c r="AK56">
        <f t="shared" si="38"/>
        <v>888.58877864665669</v>
      </c>
      <c r="AL56" s="3"/>
      <c r="AM56" s="3"/>
      <c r="AN56" s="3"/>
      <c r="AO56" s="3"/>
      <c r="AP56" s="3"/>
      <c r="AQ56" s="3"/>
    </row>
    <row r="57" spans="1:43" x14ac:dyDescent="0.25">
      <c r="A57" s="12">
        <v>1</v>
      </c>
      <c r="B57" s="12">
        <v>0</v>
      </c>
      <c r="C57" s="13">
        <v>805.07432869146248</v>
      </c>
      <c r="D57" s="13"/>
      <c r="E57" s="13">
        <f t="shared" si="29"/>
        <v>892.0700876873392</v>
      </c>
      <c r="F57" s="13">
        <f t="shared" si="30"/>
        <v>7568.2620832686644</v>
      </c>
      <c r="G57" s="11">
        <f t="shared" si="31"/>
        <v>706.76489266897829</v>
      </c>
      <c r="H57" s="13"/>
      <c r="I57" s="13">
        <f t="shared" si="32"/>
        <v>892.0700876873392</v>
      </c>
      <c r="J57" s="13">
        <f t="shared" si="33"/>
        <v>7568.2620832686644</v>
      </c>
      <c r="K57" s="13"/>
      <c r="L57" s="13">
        <f t="shared" si="34"/>
        <v>892.0700876873392</v>
      </c>
      <c r="M57" s="13">
        <f t="shared" si="35"/>
        <v>7568.2620832686644</v>
      </c>
      <c r="N57" s="13"/>
      <c r="O57" s="13">
        <f t="shared" si="36"/>
        <v>892.0700876873392</v>
      </c>
      <c r="P57" s="13">
        <f t="shared" si="37"/>
        <v>7568.2620832686644</v>
      </c>
      <c r="Q57" s="3"/>
      <c r="AC57">
        <f t="shared" si="39"/>
        <v>0.49035789593610252</v>
      </c>
      <c r="AD57">
        <f t="shared" si="40"/>
        <v>892.0700876873392</v>
      </c>
      <c r="AE57" s="5"/>
      <c r="AF57" s="3"/>
      <c r="AG57" s="3"/>
      <c r="AH57" s="3"/>
      <c r="AI57" s="3"/>
      <c r="AJ57">
        <f t="shared" si="41"/>
        <v>0.14710736878083075</v>
      </c>
      <c r="AK57">
        <f t="shared" si="38"/>
        <v>883.4475174673496</v>
      </c>
      <c r="AL57" s="3"/>
      <c r="AM57" s="3"/>
      <c r="AN57" s="3"/>
      <c r="AO57" s="3"/>
      <c r="AP57" s="3"/>
      <c r="AQ57" s="3"/>
    </row>
    <row r="58" spans="1:43" x14ac:dyDescent="0.25">
      <c r="A58" s="12">
        <v>1</v>
      </c>
      <c r="B58" s="12">
        <v>0</v>
      </c>
      <c r="C58" s="13">
        <v>968.38122098830718</v>
      </c>
      <c r="D58" s="13"/>
      <c r="E58" s="13">
        <f t="shared" si="29"/>
        <v>892.0700876873392</v>
      </c>
      <c r="F58" s="13">
        <f t="shared" si="30"/>
        <v>5823.3890656781041</v>
      </c>
      <c r="G58" s="11">
        <f t="shared" si="31"/>
        <v>706.76489266897829</v>
      </c>
      <c r="H58" s="13"/>
      <c r="I58" s="13">
        <f t="shared" si="32"/>
        <v>892.0700876873392</v>
      </c>
      <c r="J58" s="13">
        <f t="shared" si="33"/>
        <v>5823.3890656781041</v>
      </c>
      <c r="K58" s="13"/>
      <c r="L58" s="13">
        <f t="shared" si="34"/>
        <v>892.0700876873392</v>
      </c>
      <c r="M58" s="13">
        <f t="shared" si="35"/>
        <v>5823.3890656781041</v>
      </c>
      <c r="N58" s="13"/>
      <c r="O58" s="13">
        <f t="shared" si="36"/>
        <v>892.0700876873392</v>
      </c>
      <c r="P58" s="13">
        <f t="shared" si="37"/>
        <v>5823.3890656781041</v>
      </c>
      <c r="Q58" s="3"/>
      <c r="AC58">
        <f t="shared" si="39"/>
        <v>0.63746526471693332</v>
      </c>
      <c r="AD58">
        <f t="shared" si="40"/>
        <v>892.0700876873392</v>
      </c>
      <c r="AE58" s="5"/>
      <c r="AF58" s="3"/>
      <c r="AG58" s="3"/>
      <c r="AH58" s="3"/>
      <c r="AI58" s="3"/>
      <c r="AJ58">
        <f t="shared" si="41"/>
        <v>0.19123957941507999</v>
      </c>
      <c r="AK58">
        <f t="shared" si="38"/>
        <v>870.89448607280622</v>
      </c>
      <c r="AL58" s="3"/>
      <c r="AM58" s="3"/>
      <c r="AN58" s="3"/>
      <c r="AO58" s="3"/>
      <c r="AP58" s="3"/>
      <c r="AQ58" s="3"/>
    </row>
    <row r="59" spans="1:43" x14ac:dyDescent="0.25">
      <c r="A59" s="12">
        <v>1</v>
      </c>
      <c r="B59" s="12">
        <v>0</v>
      </c>
      <c r="C59" s="13">
        <v>872.4026088489336</v>
      </c>
      <c r="D59" s="13"/>
      <c r="E59" s="13">
        <f t="shared" si="29"/>
        <v>892.0700876873392</v>
      </c>
      <c r="F59" s="13">
        <f t="shared" si="30"/>
        <v>386.80972385913208</v>
      </c>
      <c r="G59" s="11">
        <f t="shared" si="31"/>
        <v>706.76489266897829</v>
      </c>
      <c r="H59" s="13"/>
      <c r="I59" s="13">
        <f t="shared" si="32"/>
        <v>892.0700876873392</v>
      </c>
      <c r="J59" s="13">
        <f t="shared" si="33"/>
        <v>386.80972385913208</v>
      </c>
      <c r="K59" s="13"/>
      <c r="L59" s="13">
        <f t="shared" si="34"/>
        <v>892.0700876873392</v>
      </c>
      <c r="M59" s="13">
        <f t="shared" si="35"/>
        <v>386.80972385913208</v>
      </c>
      <c r="N59" s="13"/>
      <c r="O59" s="13">
        <f t="shared" si="36"/>
        <v>892.0700876873392</v>
      </c>
      <c r="P59" s="13">
        <f t="shared" si="37"/>
        <v>386.80972385913208</v>
      </c>
      <c r="Q59" s="3"/>
      <c r="AC59">
        <f t="shared" si="39"/>
        <v>0.82870484413201329</v>
      </c>
      <c r="AD59">
        <f t="shared" si="40"/>
        <v>892.0700876873392</v>
      </c>
      <c r="AE59" s="5"/>
      <c r="AF59" s="3"/>
      <c r="AG59" s="3"/>
      <c r="AH59" s="3"/>
      <c r="AI59" s="3"/>
      <c r="AJ59">
        <f t="shared" si="41"/>
        <v>0.24861145323960399</v>
      </c>
      <c r="AK59">
        <f t="shared" si="38"/>
        <v>841.12027957481041</v>
      </c>
      <c r="AL59" s="3"/>
      <c r="AM59" s="3"/>
      <c r="AN59" s="3"/>
      <c r="AO59" s="3"/>
      <c r="AP59" s="3"/>
      <c r="AQ59" s="3"/>
    </row>
    <row r="60" spans="1:43" x14ac:dyDescent="0.25">
      <c r="A60" s="12">
        <v>1</v>
      </c>
      <c r="B60" s="12">
        <v>0</v>
      </c>
      <c r="C60" s="13">
        <v>873.83512544802863</v>
      </c>
      <c r="D60" s="13"/>
      <c r="E60" s="13">
        <f t="shared" si="29"/>
        <v>892.0700876873392</v>
      </c>
      <c r="F60" s="13">
        <f t="shared" si="30"/>
        <v>332.51384786908204</v>
      </c>
      <c r="G60" s="11">
        <f t="shared" si="31"/>
        <v>706.76489266897829</v>
      </c>
      <c r="H60" s="13"/>
      <c r="I60" s="13">
        <f t="shared" si="32"/>
        <v>892.0700876873392</v>
      </c>
      <c r="J60" s="13">
        <f t="shared" si="33"/>
        <v>332.51384786908204</v>
      </c>
      <c r="K60" s="13"/>
      <c r="L60" s="13">
        <f t="shared" si="34"/>
        <v>892.0700876873392</v>
      </c>
      <c r="M60" s="13">
        <f t="shared" si="35"/>
        <v>332.51384786908204</v>
      </c>
      <c r="N60" s="13"/>
      <c r="O60" s="13">
        <f t="shared" si="36"/>
        <v>892.0700876873392</v>
      </c>
      <c r="P60" s="13">
        <f t="shared" si="37"/>
        <v>332.51384786908204</v>
      </c>
      <c r="Q60" s="3"/>
      <c r="AC60">
        <f t="shared" si="39"/>
        <v>1.0773162973716173</v>
      </c>
      <c r="AD60">
        <f t="shared" si="40"/>
        <v>892.0700876873392</v>
      </c>
      <c r="AE60" s="5"/>
      <c r="AF60" s="3"/>
      <c r="AG60" s="3"/>
      <c r="AH60" s="3"/>
      <c r="AI60" s="3"/>
      <c r="AJ60">
        <f t="shared" si="41"/>
        <v>0.3231948892114852</v>
      </c>
      <c r="AK60">
        <f t="shared" si="38"/>
        <v>775.10430543076552</v>
      </c>
      <c r="AL60" s="3"/>
      <c r="AM60" s="3"/>
      <c r="AN60" s="3"/>
      <c r="AO60" s="3"/>
      <c r="AP60" s="3"/>
      <c r="AQ60" s="3"/>
    </row>
    <row r="61" spans="1:43" x14ac:dyDescent="0.25">
      <c r="A61" s="12">
        <v>2</v>
      </c>
      <c r="B61" s="12">
        <v>0</v>
      </c>
      <c r="C61" s="13">
        <v>882.43022504259943</v>
      </c>
      <c r="D61" s="13"/>
      <c r="E61" s="13">
        <f t="shared" si="29"/>
        <v>892.0700876873392</v>
      </c>
      <c r="F61" s="13">
        <f t="shared" si="30"/>
        <v>92.926951809449136</v>
      </c>
      <c r="G61" s="11">
        <f t="shared" si="31"/>
        <v>706.76489266897829</v>
      </c>
      <c r="H61" s="13"/>
      <c r="I61" s="13">
        <f t="shared" si="32"/>
        <v>892.0700876873392</v>
      </c>
      <c r="J61" s="13">
        <f t="shared" si="33"/>
        <v>92.926951809449136</v>
      </c>
      <c r="K61" s="13"/>
      <c r="L61" s="13">
        <f t="shared" si="34"/>
        <v>892.0700876873392</v>
      </c>
      <c r="M61" s="13">
        <f t="shared" si="35"/>
        <v>92.926951809449136</v>
      </c>
      <c r="N61" s="13"/>
      <c r="O61" s="13">
        <f t="shared" si="36"/>
        <v>892.0700876873392</v>
      </c>
      <c r="P61" s="13">
        <f t="shared" si="37"/>
        <v>92.926951809449136</v>
      </c>
      <c r="Q61" s="3"/>
      <c r="AC61">
        <f t="shared" si="39"/>
        <v>1.4005111865831026</v>
      </c>
      <c r="AD61">
        <f t="shared" si="40"/>
        <v>892.0700876873392</v>
      </c>
      <c r="AE61" s="5"/>
      <c r="AF61" s="3"/>
      <c r="AG61" s="3"/>
      <c r="AH61" s="3"/>
      <c r="AI61" s="3"/>
      <c r="AJ61">
        <f t="shared" si="41"/>
        <v>0.42015335597493081</v>
      </c>
      <c r="AK61">
        <f t="shared" si="38"/>
        <v>648.33731447410582</v>
      </c>
      <c r="AL61" s="3"/>
      <c r="AM61" s="3"/>
      <c r="AN61" s="3"/>
      <c r="AO61" s="3"/>
      <c r="AP61" s="3"/>
      <c r="AQ61" s="3"/>
    </row>
    <row r="62" spans="1:43" x14ac:dyDescent="0.25">
      <c r="A62" s="12">
        <v>2</v>
      </c>
      <c r="B62" s="12">
        <v>0</v>
      </c>
      <c r="C62" s="13">
        <v>853.77989306069685</v>
      </c>
      <c r="D62" s="13"/>
      <c r="E62" s="13">
        <f t="shared" si="29"/>
        <v>892.0700876873392</v>
      </c>
      <c r="F62" s="13">
        <f t="shared" si="30"/>
        <v>1466.1390045461503</v>
      </c>
      <c r="G62" s="11">
        <f t="shared" si="31"/>
        <v>706.76489266897829</v>
      </c>
      <c r="H62" s="13"/>
      <c r="I62" s="13">
        <f t="shared" si="32"/>
        <v>892.0700876873392</v>
      </c>
      <c r="J62" s="13">
        <f t="shared" si="33"/>
        <v>1466.1390045461503</v>
      </c>
      <c r="K62" s="13"/>
      <c r="L62" s="13">
        <f t="shared" si="34"/>
        <v>892.0700876873392</v>
      </c>
      <c r="M62" s="13">
        <f t="shared" si="35"/>
        <v>1466.1390045461503</v>
      </c>
      <c r="N62" s="13"/>
      <c r="O62" s="13">
        <f t="shared" si="36"/>
        <v>892.0700876873392</v>
      </c>
      <c r="P62" s="13">
        <f t="shared" si="37"/>
        <v>1466.1390045461503</v>
      </c>
      <c r="Q62" s="3"/>
      <c r="AC62">
        <f t="shared" si="39"/>
        <v>1.8206645425580334</v>
      </c>
      <c r="AD62">
        <f t="shared" si="40"/>
        <v>892.0700876873392</v>
      </c>
      <c r="AE62" s="5"/>
      <c r="AF62" s="3"/>
      <c r="AG62" s="3"/>
      <c r="AH62" s="3"/>
      <c r="AI62" s="3"/>
      <c r="AJ62">
        <f t="shared" si="41"/>
        <v>0.5461993627674101</v>
      </c>
      <c r="AK62">
        <f t="shared" si="38"/>
        <v>460.65109943438682</v>
      </c>
      <c r="AL62" s="3"/>
      <c r="AM62" s="3"/>
      <c r="AN62" s="3"/>
      <c r="AO62" s="3"/>
      <c r="AP62" s="3"/>
      <c r="AQ62" s="3"/>
    </row>
    <row r="63" spans="1:43" x14ac:dyDescent="0.25">
      <c r="A63" s="12">
        <v>2</v>
      </c>
      <c r="B63" s="12">
        <v>0</v>
      </c>
      <c r="C63" s="13">
        <v>872.4026088489336</v>
      </c>
      <c r="D63" s="13"/>
      <c r="E63" s="13">
        <f t="shared" si="29"/>
        <v>892.0700876873392</v>
      </c>
      <c r="F63" s="13">
        <f t="shared" si="30"/>
        <v>386.80972385913208</v>
      </c>
      <c r="G63" s="11">
        <f t="shared" si="31"/>
        <v>706.76489266897829</v>
      </c>
      <c r="H63" s="13"/>
      <c r="I63" s="13">
        <f t="shared" si="32"/>
        <v>892.0700876873392</v>
      </c>
      <c r="J63" s="13">
        <f t="shared" si="33"/>
        <v>386.80972385913208</v>
      </c>
      <c r="K63" s="13"/>
      <c r="L63" s="13">
        <f t="shared" si="34"/>
        <v>892.0700876873392</v>
      </c>
      <c r="M63" s="13">
        <f t="shared" si="35"/>
        <v>386.80972385913208</v>
      </c>
      <c r="N63" s="13"/>
      <c r="O63" s="13">
        <f t="shared" si="36"/>
        <v>892.0700876873392</v>
      </c>
      <c r="P63" s="13">
        <f t="shared" si="37"/>
        <v>386.80972385913208</v>
      </c>
      <c r="Q63" s="3"/>
      <c r="AC63">
        <f t="shared" si="39"/>
        <v>2.3668639053254434</v>
      </c>
      <c r="AD63">
        <f t="shared" si="40"/>
        <v>892.0700876873392</v>
      </c>
      <c r="AE63" s="5"/>
      <c r="AF63" s="3"/>
      <c r="AG63" s="3"/>
      <c r="AH63" s="3"/>
      <c r="AI63" s="3"/>
      <c r="AJ63">
        <f t="shared" si="41"/>
        <v>0.7100591715976331</v>
      </c>
      <c r="AK63">
        <f t="shared" si="38"/>
        <v>267.63630061434208</v>
      </c>
      <c r="AL63" s="3"/>
      <c r="AM63" s="3"/>
      <c r="AN63" s="3"/>
      <c r="AO63" s="3"/>
      <c r="AP63" s="3"/>
      <c r="AQ63" s="3"/>
    </row>
    <row r="64" spans="1:43" x14ac:dyDescent="0.25">
      <c r="A64" s="12">
        <v>2</v>
      </c>
      <c r="B64" s="12">
        <v>0</v>
      </c>
      <c r="C64" s="13">
        <v>870.97009224983844</v>
      </c>
      <c r="D64" s="13"/>
      <c r="E64" s="13">
        <f t="shared" si="29"/>
        <v>892.0700876873392</v>
      </c>
      <c r="F64" s="13">
        <f t="shared" si="30"/>
        <v>445.20980746255253</v>
      </c>
      <c r="G64" s="11">
        <f t="shared" si="31"/>
        <v>706.76489266897829</v>
      </c>
      <c r="H64" s="13"/>
      <c r="I64" s="13">
        <f t="shared" si="32"/>
        <v>892.0700876873392</v>
      </c>
      <c r="J64" s="13">
        <f t="shared" si="33"/>
        <v>445.20980746255253</v>
      </c>
      <c r="K64" s="13"/>
      <c r="L64" s="13">
        <f t="shared" si="34"/>
        <v>892.0700876873392</v>
      </c>
      <c r="M64" s="13">
        <f t="shared" si="35"/>
        <v>445.20980746255253</v>
      </c>
      <c r="N64" s="13"/>
      <c r="O64" s="13">
        <f t="shared" si="36"/>
        <v>892.0700876873392</v>
      </c>
      <c r="P64" s="13">
        <f t="shared" si="37"/>
        <v>445.20980746255253</v>
      </c>
      <c r="Q64" s="3"/>
      <c r="AC64">
        <f>AC65/$AE$1</f>
        <v>3.0769230769230766</v>
      </c>
      <c r="AD64">
        <f t="shared" si="40"/>
        <v>892.0700876873392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8"/>
        <v>130.94796091635899</v>
      </c>
      <c r="AL64" s="3"/>
      <c r="AM64" s="3"/>
      <c r="AN64" s="3"/>
      <c r="AO64" s="3"/>
      <c r="AP64" s="3"/>
      <c r="AQ64" s="3"/>
    </row>
    <row r="65" spans="1:43" x14ac:dyDescent="0.25">
      <c r="A65" s="12">
        <v>2</v>
      </c>
      <c r="B65" s="12">
        <v>0</v>
      </c>
      <c r="C65" s="13">
        <v>948.32598860097528</v>
      </c>
      <c r="D65" s="13"/>
      <c r="E65" s="13">
        <f t="shared" si="29"/>
        <v>892.0700876873392</v>
      </c>
      <c r="F65" s="13">
        <f t="shared" si="30"/>
        <v>3164.726387604841</v>
      </c>
      <c r="G65" s="11">
        <f t="shared" si="31"/>
        <v>706.76489266897829</v>
      </c>
      <c r="H65" s="13"/>
      <c r="I65" s="13">
        <f t="shared" si="32"/>
        <v>892.0700876873392</v>
      </c>
      <c r="J65" s="13">
        <f t="shared" si="33"/>
        <v>3164.726387604841</v>
      </c>
      <c r="K65" s="13"/>
      <c r="L65" s="13">
        <f t="shared" si="34"/>
        <v>892.0700876873392</v>
      </c>
      <c r="M65" s="13">
        <f t="shared" si="35"/>
        <v>3164.726387604841</v>
      </c>
      <c r="N65" s="13"/>
      <c r="O65" s="13">
        <f t="shared" si="36"/>
        <v>892.0700876873392</v>
      </c>
      <c r="P65" s="13">
        <f t="shared" si="37"/>
        <v>3164.726387604841</v>
      </c>
      <c r="Q65" s="3"/>
      <c r="AC65">
        <f>$AC$2</f>
        <v>4</v>
      </c>
      <c r="AD65">
        <f t="shared" si="40"/>
        <v>892.0700876873392</v>
      </c>
      <c r="AE65" s="5"/>
      <c r="AF65" s="3"/>
      <c r="AG65" s="3"/>
      <c r="AH65" s="3"/>
      <c r="AI65" s="3"/>
      <c r="AJ65">
        <f>$AK$2</f>
        <v>1.2</v>
      </c>
      <c r="AK65">
        <f t="shared" si="38"/>
        <v>57.627108095241773</v>
      </c>
      <c r="AL65" s="3"/>
      <c r="AM65" s="3"/>
      <c r="AN65" s="3"/>
      <c r="AO65" s="3"/>
      <c r="AP65" s="3"/>
      <c r="AQ65" s="3"/>
    </row>
    <row r="66" spans="1:43" x14ac:dyDescent="0.25">
      <c r="A66" s="12">
        <v>4</v>
      </c>
      <c r="B66" s="12">
        <v>0</v>
      </c>
      <c r="C66" s="13">
        <v>886.72777483988489</v>
      </c>
      <c r="D66" s="13"/>
      <c r="E66" s="13">
        <f t="shared" si="29"/>
        <v>892.0700876873392</v>
      </c>
      <c r="F66" s="13">
        <f t="shared" si="30"/>
        <v>28.540306560075368</v>
      </c>
      <c r="G66" s="11">
        <f t="shared" si="31"/>
        <v>706.76489266897829</v>
      </c>
      <c r="H66" s="13"/>
      <c r="I66" s="13">
        <f t="shared" si="32"/>
        <v>892.0700876873392</v>
      </c>
      <c r="J66" s="13">
        <f t="shared" si="33"/>
        <v>28.540306560075368</v>
      </c>
      <c r="K66" s="13"/>
      <c r="L66" s="13">
        <f t="shared" si="34"/>
        <v>892.0700876873392</v>
      </c>
      <c r="M66" s="13">
        <f t="shared" si="35"/>
        <v>28.540306560075368</v>
      </c>
      <c r="N66" s="13"/>
      <c r="O66" s="13">
        <f t="shared" si="36"/>
        <v>892.0700876873392</v>
      </c>
      <c r="P66" s="13">
        <f t="shared" si="37"/>
        <v>28.540306560075368</v>
      </c>
      <c r="Q66" s="3"/>
      <c r="AC66" s="5">
        <f>AC65*$AE$1</f>
        <v>5.2</v>
      </c>
      <c r="AD66" s="5">
        <f t="shared" si="40"/>
        <v>891.83758715686986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8"/>
        <v>24.062430114330052</v>
      </c>
      <c r="AL66" s="3"/>
      <c r="AM66" s="3"/>
      <c r="AN66" s="3"/>
      <c r="AO66" s="3"/>
      <c r="AP66" s="3"/>
      <c r="AQ66" s="3"/>
    </row>
    <row r="67" spans="1:43" x14ac:dyDescent="0.25">
      <c r="A67" s="12">
        <v>4</v>
      </c>
      <c r="B67" s="12">
        <v>0</v>
      </c>
      <c r="C67" s="13">
        <v>826.56207767788942</v>
      </c>
      <c r="D67" s="13"/>
      <c r="E67" s="13">
        <f t="shared" si="29"/>
        <v>892.0700876873392</v>
      </c>
      <c r="F67" s="13">
        <f t="shared" si="30"/>
        <v>4291.2993753981718</v>
      </c>
      <c r="G67" s="11">
        <f t="shared" si="31"/>
        <v>706.76489266897829</v>
      </c>
      <c r="H67" s="13"/>
      <c r="I67" s="13">
        <f t="shared" si="32"/>
        <v>892.0700876873392</v>
      </c>
      <c r="J67" s="13">
        <f t="shared" si="33"/>
        <v>4291.2993753981718</v>
      </c>
      <c r="K67" s="13"/>
      <c r="L67" s="13">
        <f t="shared" si="34"/>
        <v>892.0700876873392</v>
      </c>
      <c r="M67" s="13">
        <f t="shared" si="35"/>
        <v>4291.2993753981718</v>
      </c>
      <c r="N67" s="13"/>
      <c r="O67" s="13">
        <f t="shared" si="36"/>
        <v>892.0700876873392</v>
      </c>
      <c r="P67" s="13">
        <f t="shared" si="37"/>
        <v>4291.2993753981718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4</v>
      </c>
      <c r="B68" s="12">
        <v>0</v>
      </c>
      <c r="C68" s="13">
        <v>1187.556260649862</v>
      </c>
      <c r="D68" s="13"/>
      <c r="E68" s="13">
        <f t="shared" si="29"/>
        <v>892.0700876873392</v>
      </c>
      <c r="F68" s="13">
        <f t="shared" si="30"/>
        <v>87312.078412037939</v>
      </c>
      <c r="G68" s="11">
        <f t="shared" si="31"/>
        <v>706.76489266897829</v>
      </c>
      <c r="H68" s="13"/>
      <c r="I68" s="13">
        <f t="shared" si="32"/>
        <v>892.0700876873392</v>
      </c>
      <c r="J68" s="13">
        <f t="shared" si="33"/>
        <v>87312.078412037939</v>
      </c>
      <c r="K68" s="13"/>
      <c r="L68" s="13">
        <f t="shared" si="34"/>
        <v>892.0700876873392</v>
      </c>
      <c r="M68" s="13">
        <f t="shared" si="35"/>
        <v>87312.078412037939</v>
      </c>
      <c r="N68" s="13"/>
      <c r="O68" s="13">
        <f t="shared" si="36"/>
        <v>892.0700876873392</v>
      </c>
      <c r="P68" s="13">
        <f t="shared" si="37"/>
        <v>87312.078412037939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4</v>
      </c>
      <c r="B69" s="12">
        <v>0</v>
      </c>
      <c r="C69" s="13">
        <v>935.43333920911914</v>
      </c>
      <c r="D69" s="13"/>
      <c r="E69" s="13">
        <f t="shared" si="29"/>
        <v>892.0700876873392</v>
      </c>
      <c r="F69" s="13">
        <f t="shared" si="30"/>
        <v>1880.3715825411507</v>
      </c>
      <c r="G69" s="11">
        <f t="shared" si="31"/>
        <v>706.76489266897829</v>
      </c>
      <c r="H69" s="13"/>
      <c r="I69" s="13">
        <f t="shared" si="32"/>
        <v>892.0700876873392</v>
      </c>
      <c r="J69" s="13">
        <f t="shared" si="33"/>
        <v>1880.3715825411507</v>
      </c>
      <c r="K69" s="13"/>
      <c r="L69" s="13">
        <f t="shared" si="34"/>
        <v>892.0700876873392</v>
      </c>
      <c r="M69" s="13">
        <f t="shared" si="35"/>
        <v>1880.3715825411507</v>
      </c>
      <c r="N69" s="13"/>
      <c r="O69" s="13">
        <f t="shared" si="36"/>
        <v>892.0700876873392</v>
      </c>
      <c r="P69" s="13">
        <f t="shared" si="37"/>
        <v>1880.3715825411507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4</v>
      </c>
      <c r="B70" s="12">
        <v>0</v>
      </c>
      <c r="C70" s="13">
        <v>952.62353839826073</v>
      </c>
      <c r="D70" s="13"/>
      <c r="E70" s="13">
        <f t="shared" si="29"/>
        <v>892.0700876873392</v>
      </c>
      <c r="F70" s="13">
        <f t="shared" si="30"/>
        <v>3666.7203930000042</v>
      </c>
      <c r="G70" s="11">
        <f t="shared" si="31"/>
        <v>706.76489266897829</v>
      </c>
      <c r="H70" s="13"/>
      <c r="I70" s="13">
        <f t="shared" si="32"/>
        <v>892.0700876873392</v>
      </c>
      <c r="J70" s="13">
        <f t="shared" si="33"/>
        <v>3666.7203930000042</v>
      </c>
      <c r="K70" s="13"/>
      <c r="L70" s="13">
        <f t="shared" si="34"/>
        <v>892.0700876873392</v>
      </c>
      <c r="M70" s="13">
        <f t="shared" si="35"/>
        <v>3666.7203930000042</v>
      </c>
      <c r="N70" s="13"/>
      <c r="O70" s="13">
        <f t="shared" si="36"/>
        <v>892.0700876873392</v>
      </c>
      <c r="P70" s="13">
        <f t="shared" si="37"/>
        <v>3666.7203930000042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762.09883071860861</v>
      </c>
      <c r="D91" s="9"/>
      <c r="E91" s="9">
        <f>CA(A91,B91,$E$2,$E$3,$E$4,$E$5,$E$6)</f>
        <v>891.23530641487821</v>
      </c>
      <c r="F91" s="9">
        <f>($C91-E91)^2</f>
        <v>16676.229355253228</v>
      </c>
      <c r="G91" s="11">
        <f>$G$25</f>
        <v>706.76489266897829</v>
      </c>
      <c r="H91" s="9"/>
      <c r="I91" s="9">
        <f>CA_SA(A91,B91,$I$2,$I$3,$I$4,$I$5,$I$6,$I$7)</f>
        <v>891.23530641487821</v>
      </c>
      <c r="J91" s="9">
        <f>($C91-I91)^2</f>
        <v>16676.229355253228</v>
      </c>
      <c r="K91" s="9"/>
      <c r="L91" s="9">
        <f>CA_DR(A91,B91,$L$2,$L$3,$L$4,$L$5,$L$6,$L$7,$L$8)</f>
        <v>891.23530641487821</v>
      </c>
      <c r="M91" s="9">
        <f>($C91-L91)^2</f>
        <v>16676.229355253228</v>
      </c>
      <c r="N91" s="9"/>
      <c r="O91" s="9">
        <f>CA_DL(A91,B91,$O$2,$O$3,$O$4,$O$5,$O$6,$O$7,$O$8)</f>
        <v>891.23530641487821</v>
      </c>
      <c r="P91" s="9">
        <f>($C91-O91)^2</f>
        <v>16676.229355253228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946.89347200188024</v>
      </c>
      <c r="D92" s="9"/>
      <c r="E92" s="9">
        <f t="shared" ref="E92:E115" si="42">CA(A92,B92,$E$2,$E$3,$E$4,$E$5,$E$6)</f>
        <v>891.23530641487821</v>
      </c>
      <c r="F92" s="9">
        <f t="shared" ref="F92:F115" si="43">($C92-E92)^2</f>
        <v>3097.831396510137</v>
      </c>
      <c r="G92" s="11">
        <f t="shared" ref="G92:G115" si="44">$G$25</f>
        <v>706.76489266897829</v>
      </c>
      <c r="H92" s="9"/>
      <c r="I92" s="9">
        <f t="shared" ref="I92:I115" si="45">CA_SA(A92,B92,$I$2,$I$3,$I$4,$I$5,$I$6,$I$7)</f>
        <v>891.23530641487821</v>
      </c>
      <c r="J92" s="9">
        <f t="shared" ref="J92:J115" si="46">($C92-I92)^2</f>
        <v>3097.831396510137</v>
      </c>
      <c r="K92" s="9"/>
      <c r="L92" s="9">
        <f t="shared" ref="L92:L115" si="47">CA_DR(A92,B92,$L$2,$L$3,$L$4,$L$5,$L$6,$L$7,$L$8)</f>
        <v>891.23530641487821</v>
      </c>
      <c r="M92" s="9">
        <f t="shared" ref="M92:M115" si="48">($C92-L92)^2</f>
        <v>3097.831396510137</v>
      </c>
      <c r="N92" s="9"/>
      <c r="O92" s="9">
        <f t="shared" ref="O92:O115" si="49">CA_DL(A92,B92,$O$2,$O$3,$O$4,$O$5,$O$6,$O$7,$O$8)</f>
        <v>891.23530641487821</v>
      </c>
      <c r="P92" s="9">
        <f t="shared" ref="P92:P115" si="50">($C92-O92)^2</f>
        <v>3097.831396510137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1028.5469181503026</v>
      </c>
      <c r="D93" s="9"/>
      <c r="E93" s="9">
        <f t="shared" si="42"/>
        <v>891.23530641487821</v>
      </c>
      <c r="F93" s="9">
        <f t="shared" si="43"/>
        <v>18854.478717379949</v>
      </c>
      <c r="G93" s="11">
        <f t="shared" si="44"/>
        <v>706.76489266897829</v>
      </c>
      <c r="H93" s="9"/>
      <c r="I93" s="9">
        <f t="shared" si="45"/>
        <v>891.23530641487821</v>
      </c>
      <c r="J93" s="9">
        <f t="shared" si="46"/>
        <v>18854.478717379949</v>
      </c>
      <c r="K93" s="9"/>
      <c r="L93" s="9">
        <f t="shared" si="47"/>
        <v>891.23530641487821</v>
      </c>
      <c r="M93" s="9">
        <f t="shared" si="48"/>
        <v>18854.478717379949</v>
      </c>
      <c r="N93" s="9"/>
      <c r="O93" s="9">
        <f t="shared" si="49"/>
        <v>891.23530641487821</v>
      </c>
      <c r="P93" s="9">
        <f t="shared" si="50"/>
        <v>18854.478717379949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677.58035137199602</v>
      </c>
      <c r="D94" s="9"/>
      <c r="E94" s="9">
        <f t="shared" si="42"/>
        <v>891.23530641487821</v>
      </c>
      <c r="F94" s="9">
        <f t="shared" si="43"/>
        <v>45648.439814376012</v>
      </c>
      <c r="G94" s="11">
        <f t="shared" si="44"/>
        <v>706.76489266897829</v>
      </c>
      <c r="H94" s="9"/>
      <c r="I94" s="9">
        <f t="shared" si="45"/>
        <v>891.23530641487821</v>
      </c>
      <c r="J94" s="9">
        <f t="shared" si="46"/>
        <v>45648.439814376012</v>
      </c>
      <c r="K94" s="9"/>
      <c r="L94" s="9">
        <f t="shared" si="47"/>
        <v>891.23530641487821</v>
      </c>
      <c r="M94" s="9">
        <f t="shared" si="48"/>
        <v>45648.439814376012</v>
      </c>
      <c r="N94" s="9"/>
      <c r="O94" s="9">
        <f t="shared" si="49"/>
        <v>891.23530641487821</v>
      </c>
      <c r="P94" s="9">
        <f t="shared" si="50"/>
        <v>45648.439814376012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836.58969387155537</v>
      </c>
      <c r="D95" s="9"/>
      <c r="E95" s="9">
        <f t="shared" si="42"/>
        <v>891.23530641487821</v>
      </c>
      <c r="F95" s="9">
        <f t="shared" si="43"/>
        <v>2986.1429702349624</v>
      </c>
      <c r="G95" s="11">
        <f t="shared" si="44"/>
        <v>706.76489266897829</v>
      </c>
      <c r="H95" s="9"/>
      <c r="I95" s="9">
        <f t="shared" si="45"/>
        <v>891.23530641487821</v>
      </c>
      <c r="J95" s="9">
        <f t="shared" si="46"/>
        <v>2986.1429702349624</v>
      </c>
      <c r="K95" s="9"/>
      <c r="L95" s="9">
        <f t="shared" si="47"/>
        <v>891.23530641487821</v>
      </c>
      <c r="M95" s="9">
        <f t="shared" si="48"/>
        <v>2986.1429702349624</v>
      </c>
      <c r="N95" s="9"/>
      <c r="O95" s="9">
        <f t="shared" si="49"/>
        <v>891.23530641487821</v>
      </c>
      <c r="P95" s="9">
        <f t="shared" si="50"/>
        <v>2986.1429702349624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1011.3567189611611</v>
      </c>
      <c r="D96" s="9"/>
      <c r="E96" s="9">
        <f t="shared" si="42"/>
        <v>882.84937878423159</v>
      </c>
      <c r="F96" s="9">
        <f t="shared" si="43"/>
        <v>16514.136479349068</v>
      </c>
      <c r="G96" s="11">
        <f t="shared" si="44"/>
        <v>706.76489266897829</v>
      </c>
      <c r="H96" s="9"/>
      <c r="I96" s="9">
        <f t="shared" si="45"/>
        <v>882.84937878423159</v>
      </c>
      <c r="J96" s="9">
        <f t="shared" si="46"/>
        <v>16514.136479349068</v>
      </c>
      <c r="K96" s="9"/>
      <c r="L96" s="9">
        <f t="shared" si="47"/>
        <v>882.84937878423159</v>
      </c>
      <c r="M96" s="9">
        <f t="shared" si="48"/>
        <v>16514.136479349068</v>
      </c>
      <c r="N96" s="9"/>
      <c r="O96" s="9">
        <f t="shared" si="49"/>
        <v>882.84937878423159</v>
      </c>
      <c r="P96" s="9">
        <f t="shared" si="50"/>
        <v>16514.136479349068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908.21552382631182</v>
      </c>
      <c r="D97" s="9"/>
      <c r="E97" s="9">
        <f t="shared" si="42"/>
        <v>882.84937878423159</v>
      </c>
      <c r="F97" s="9">
        <f t="shared" si="43"/>
        <v>643.44131429585161</v>
      </c>
      <c r="G97" s="11">
        <f t="shared" si="44"/>
        <v>706.76489266897829</v>
      </c>
      <c r="H97" s="9"/>
      <c r="I97" s="9">
        <f t="shared" si="45"/>
        <v>882.84937878423159</v>
      </c>
      <c r="J97" s="9">
        <f t="shared" si="46"/>
        <v>643.44131429585161</v>
      </c>
      <c r="K97" s="9"/>
      <c r="L97" s="9">
        <f t="shared" si="47"/>
        <v>882.84937878423159</v>
      </c>
      <c r="M97" s="9">
        <f t="shared" si="48"/>
        <v>643.44131429585161</v>
      </c>
      <c r="N97" s="9"/>
      <c r="O97" s="9">
        <f t="shared" si="49"/>
        <v>882.84937878423159</v>
      </c>
      <c r="P97" s="9">
        <f t="shared" si="50"/>
        <v>643.44131429585161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858.07744285798231</v>
      </c>
      <c r="D98" s="9"/>
      <c r="E98" s="9">
        <f t="shared" si="42"/>
        <v>882.84937878423159</v>
      </c>
      <c r="F98" s="9">
        <f t="shared" si="43"/>
        <v>613.64880953420004</v>
      </c>
      <c r="G98" s="11">
        <f t="shared" si="44"/>
        <v>706.76489266897829</v>
      </c>
      <c r="H98" s="9"/>
      <c r="I98" s="9">
        <f t="shared" si="45"/>
        <v>882.84937878423159</v>
      </c>
      <c r="J98" s="9">
        <f t="shared" si="46"/>
        <v>613.64880953420004</v>
      </c>
      <c r="K98" s="9"/>
      <c r="L98" s="9">
        <f t="shared" si="47"/>
        <v>882.84937878423159</v>
      </c>
      <c r="M98" s="9">
        <f t="shared" si="48"/>
        <v>613.64880953420004</v>
      </c>
      <c r="N98" s="9"/>
      <c r="O98" s="9">
        <f t="shared" si="49"/>
        <v>882.84937878423159</v>
      </c>
      <c r="P98" s="9">
        <f t="shared" si="50"/>
        <v>613.64880953420004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1055.7647335331101</v>
      </c>
      <c r="D99" s="9"/>
      <c r="E99" s="9">
        <f t="shared" si="42"/>
        <v>882.84937878423159</v>
      </c>
      <c r="F99" s="9">
        <f t="shared" si="43"/>
        <v>29899.719907930492</v>
      </c>
      <c r="G99" s="11">
        <f t="shared" si="44"/>
        <v>706.76489266897829</v>
      </c>
      <c r="H99" s="9"/>
      <c r="I99" s="9">
        <f t="shared" si="45"/>
        <v>882.84937878423159</v>
      </c>
      <c r="J99" s="9">
        <f t="shared" si="46"/>
        <v>29899.719907930492</v>
      </c>
      <c r="K99" s="9"/>
      <c r="L99" s="9">
        <f t="shared" si="47"/>
        <v>882.84937878423159</v>
      </c>
      <c r="M99" s="9">
        <f t="shared" si="48"/>
        <v>29899.719907930492</v>
      </c>
      <c r="N99" s="9"/>
      <c r="O99" s="9">
        <f t="shared" si="49"/>
        <v>882.84937878423159</v>
      </c>
      <c r="P99" s="9">
        <f t="shared" si="50"/>
        <v>29899.719907930492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934.0008226100241</v>
      </c>
      <c r="D100" s="9"/>
      <c r="E100" s="9">
        <f t="shared" si="42"/>
        <v>882.84937878423159</v>
      </c>
      <c r="F100" s="9">
        <f t="shared" si="43"/>
        <v>2616.4702054632071</v>
      </c>
      <c r="G100" s="11">
        <f t="shared" si="44"/>
        <v>706.76489266897829</v>
      </c>
      <c r="H100" s="9"/>
      <c r="I100" s="9">
        <f t="shared" si="45"/>
        <v>882.84937878423159</v>
      </c>
      <c r="J100" s="9">
        <f t="shared" si="46"/>
        <v>2616.4702054632071</v>
      </c>
      <c r="K100" s="9"/>
      <c r="L100" s="9">
        <f t="shared" si="47"/>
        <v>882.84937878423159</v>
      </c>
      <c r="M100" s="9">
        <f t="shared" si="48"/>
        <v>2616.4702054632071</v>
      </c>
      <c r="N100" s="9"/>
      <c r="O100" s="9">
        <f t="shared" si="49"/>
        <v>882.84937878423159</v>
      </c>
      <c r="P100" s="9">
        <f t="shared" si="50"/>
        <v>2616.4702054632071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756.36876432222812</v>
      </c>
      <c r="D101" s="9"/>
      <c r="E101" s="9">
        <f t="shared" si="42"/>
        <v>799.01694088244562</v>
      </c>
      <c r="F101" s="9">
        <f t="shared" si="43"/>
        <v>1818.866963911486</v>
      </c>
      <c r="G101" s="11">
        <f t="shared" si="44"/>
        <v>706.76489266897829</v>
      </c>
      <c r="H101" s="9"/>
      <c r="I101" s="9">
        <f t="shared" si="45"/>
        <v>799.01694088244562</v>
      </c>
      <c r="J101" s="9">
        <f t="shared" si="46"/>
        <v>1818.866963911486</v>
      </c>
      <c r="K101" s="9"/>
      <c r="L101" s="9">
        <f t="shared" si="47"/>
        <v>799.01694088244562</v>
      </c>
      <c r="M101" s="9">
        <f t="shared" si="48"/>
        <v>1818.866963911486</v>
      </c>
      <c r="N101" s="9"/>
      <c r="O101" s="9">
        <f t="shared" si="49"/>
        <v>799.01694088244562</v>
      </c>
      <c r="P101" s="9">
        <f t="shared" si="50"/>
        <v>1818.866963911486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782.15406310594051</v>
      </c>
      <c r="D102" s="9"/>
      <c r="E102" s="9">
        <f t="shared" si="42"/>
        <v>799.01694088244562</v>
      </c>
      <c r="F102" s="9">
        <f t="shared" si="43"/>
        <v>284.35664690535009</v>
      </c>
      <c r="G102" s="11">
        <f t="shared" si="44"/>
        <v>706.76489266897829</v>
      </c>
      <c r="H102" s="9"/>
      <c r="I102" s="9">
        <f t="shared" si="45"/>
        <v>799.01694088244562</v>
      </c>
      <c r="J102" s="9">
        <f t="shared" si="46"/>
        <v>284.35664690535009</v>
      </c>
      <c r="K102" s="9"/>
      <c r="L102" s="9">
        <f t="shared" si="47"/>
        <v>799.01694088244562</v>
      </c>
      <c r="M102" s="9">
        <f t="shared" si="48"/>
        <v>284.35664690535009</v>
      </c>
      <c r="N102" s="9"/>
      <c r="O102" s="9">
        <f t="shared" si="49"/>
        <v>799.01694088244562</v>
      </c>
      <c r="P102" s="9">
        <f t="shared" si="50"/>
        <v>284.35664690535009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753.50373112403781</v>
      </c>
      <c r="D103" s="9"/>
      <c r="E103" s="9">
        <f t="shared" si="42"/>
        <v>799.01694088244562</v>
      </c>
      <c r="F103" s="9">
        <f t="shared" si="43"/>
        <v>2071.4522625128279</v>
      </c>
      <c r="G103" s="11">
        <f t="shared" si="44"/>
        <v>706.76489266897829</v>
      </c>
      <c r="H103" s="9"/>
      <c r="I103" s="9">
        <f t="shared" si="45"/>
        <v>799.01694088244562</v>
      </c>
      <c r="J103" s="9">
        <f t="shared" si="46"/>
        <v>2071.4522625128279</v>
      </c>
      <c r="K103" s="9"/>
      <c r="L103" s="9">
        <f t="shared" si="47"/>
        <v>799.01694088244562</v>
      </c>
      <c r="M103" s="9">
        <f t="shared" si="48"/>
        <v>2071.4522625128279</v>
      </c>
      <c r="N103" s="9"/>
      <c r="O103" s="9">
        <f t="shared" si="49"/>
        <v>799.01694088244562</v>
      </c>
      <c r="P103" s="9">
        <f t="shared" si="50"/>
        <v>2071.4522625128279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760.66631411951357</v>
      </c>
      <c r="D104" s="9"/>
      <c r="E104" s="9">
        <f t="shared" si="42"/>
        <v>799.01694088244562</v>
      </c>
      <c r="F104" s="9">
        <f t="shared" si="43"/>
        <v>1470.7705731097201</v>
      </c>
      <c r="G104" s="11">
        <f t="shared" si="44"/>
        <v>706.76489266897829</v>
      </c>
      <c r="H104" s="9"/>
      <c r="I104" s="9">
        <f t="shared" si="45"/>
        <v>799.01694088244562</v>
      </c>
      <c r="J104" s="9">
        <f t="shared" si="46"/>
        <v>1470.7705731097201</v>
      </c>
      <c r="K104" s="9"/>
      <c r="L104" s="9">
        <f t="shared" si="47"/>
        <v>799.01694088244562</v>
      </c>
      <c r="M104" s="9">
        <f t="shared" si="48"/>
        <v>1470.7705731097201</v>
      </c>
      <c r="N104" s="9"/>
      <c r="O104" s="9">
        <f t="shared" si="49"/>
        <v>799.01694088244562</v>
      </c>
      <c r="P104" s="9">
        <f t="shared" si="50"/>
        <v>1470.7705731097201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889.59280803807519</v>
      </c>
      <c r="D105" s="9"/>
      <c r="E105" s="9">
        <f t="shared" si="42"/>
        <v>799.01694088244562</v>
      </c>
      <c r="F105" s="9">
        <f t="shared" si="43"/>
        <v>8203.9877109942554</v>
      </c>
      <c r="G105" s="11">
        <f t="shared" si="44"/>
        <v>706.76489266897829</v>
      </c>
      <c r="H105" s="9"/>
      <c r="I105" s="9">
        <f t="shared" si="45"/>
        <v>799.01694088244562</v>
      </c>
      <c r="J105" s="9">
        <f t="shared" si="46"/>
        <v>8203.9877109942554</v>
      </c>
      <c r="K105" s="9"/>
      <c r="L105" s="9">
        <f t="shared" si="47"/>
        <v>799.01694088244562</v>
      </c>
      <c r="M105" s="9">
        <f t="shared" si="48"/>
        <v>8203.9877109942554</v>
      </c>
      <c r="N105" s="9"/>
      <c r="O105" s="9">
        <f t="shared" si="49"/>
        <v>799.01694088244562</v>
      </c>
      <c r="P105" s="9">
        <f t="shared" si="50"/>
        <v>8203.9877109942554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300.82848580997711</v>
      </c>
      <c r="D106" s="9"/>
      <c r="E106" s="9">
        <f t="shared" si="42"/>
        <v>388.09427472836319</v>
      </c>
      <c r="F106" s="9">
        <f t="shared" si="43"/>
        <v>7615.3179155483149</v>
      </c>
      <c r="G106" s="11">
        <f t="shared" si="44"/>
        <v>706.76489266897829</v>
      </c>
      <c r="H106" s="9"/>
      <c r="I106" s="9">
        <f t="shared" si="45"/>
        <v>388.09427472836319</v>
      </c>
      <c r="J106" s="9">
        <f t="shared" si="46"/>
        <v>7615.3179155483149</v>
      </c>
      <c r="K106" s="9"/>
      <c r="L106" s="9">
        <f t="shared" si="47"/>
        <v>388.09427472836319</v>
      </c>
      <c r="M106" s="9">
        <f t="shared" si="48"/>
        <v>7615.3179155483149</v>
      </c>
      <c r="N106" s="9"/>
      <c r="O106" s="9">
        <f t="shared" si="49"/>
        <v>388.09427472836319</v>
      </c>
      <c r="P106" s="9">
        <f t="shared" si="50"/>
        <v>7615.3179155483149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471.29796110229745</v>
      </c>
      <c r="D107" s="9"/>
      <c r="E107" s="9">
        <f t="shared" si="42"/>
        <v>388.09427472836319</v>
      </c>
      <c r="F107" s="9">
        <f t="shared" si="43"/>
        <v>6922.8534262120138</v>
      </c>
      <c r="G107" s="11">
        <f t="shared" si="44"/>
        <v>706.76489266897829</v>
      </c>
      <c r="H107" s="9"/>
      <c r="I107" s="9">
        <f t="shared" si="45"/>
        <v>388.09427472836319</v>
      </c>
      <c r="J107" s="9">
        <f t="shared" si="46"/>
        <v>6922.8534262120138</v>
      </c>
      <c r="K107" s="9"/>
      <c r="L107" s="9">
        <f t="shared" si="47"/>
        <v>388.09427472836319</v>
      </c>
      <c r="M107" s="9">
        <f t="shared" si="48"/>
        <v>6922.8534262120138</v>
      </c>
      <c r="N107" s="9"/>
      <c r="O107" s="9">
        <f t="shared" si="49"/>
        <v>388.09427472836319</v>
      </c>
      <c r="P107" s="9">
        <f t="shared" si="50"/>
        <v>6922.8534262120138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461.27034490863156</v>
      </c>
      <c r="D108" s="9"/>
      <c r="E108" s="9">
        <f t="shared" si="42"/>
        <v>388.09427472836319</v>
      </c>
      <c r="F108" s="9">
        <f t="shared" si="43"/>
        <v>5354.7372470275614</v>
      </c>
      <c r="G108" s="11">
        <f t="shared" si="44"/>
        <v>706.76489266897829</v>
      </c>
      <c r="H108" s="9"/>
      <c r="I108" s="9">
        <f t="shared" si="45"/>
        <v>388.09427472836319</v>
      </c>
      <c r="J108" s="9">
        <f t="shared" si="46"/>
        <v>5354.7372470275614</v>
      </c>
      <c r="K108" s="9"/>
      <c r="L108" s="9">
        <f t="shared" si="47"/>
        <v>388.09427472836319</v>
      </c>
      <c r="M108" s="9">
        <f t="shared" si="48"/>
        <v>5354.7372470275614</v>
      </c>
      <c r="N108" s="9"/>
      <c r="O108" s="9">
        <f t="shared" si="49"/>
        <v>388.09427472836319</v>
      </c>
      <c r="P108" s="9">
        <f t="shared" si="50"/>
        <v>5354.7372470275614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391.07703155297025</v>
      </c>
      <c r="D109" s="9"/>
      <c r="E109" s="9">
        <f t="shared" si="42"/>
        <v>388.09427472836319</v>
      </c>
      <c r="F109" s="9">
        <f t="shared" si="43"/>
        <v>8.8968382747400252</v>
      </c>
      <c r="G109" s="11">
        <f t="shared" si="44"/>
        <v>706.76489266897829</v>
      </c>
      <c r="H109" s="9"/>
      <c r="I109" s="9">
        <f t="shared" si="45"/>
        <v>388.09427472836319</v>
      </c>
      <c r="J109" s="9">
        <f t="shared" si="46"/>
        <v>8.8968382747400252</v>
      </c>
      <c r="K109" s="9"/>
      <c r="L109" s="9">
        <f t="shared" si="47"/>
        <v>388.09427472836319</v>
      </c>
      <c r="M109" s="9">
        <f t="shared" si="48"/>
        <v>8.8968382747400252</v>
      </c>
      <c r="N109" s="9"/>
      <c r="O109" s="9">
        <f t="shared" si="49"/>
        <v>388.09427472836319</v>
      </c>
      <c r="P109" s="9">
        <f t="shared" si="50"/>
        <v>8.8968382747400252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315.1536518009284</v>
      </c>
      <c r="D110" s="9"/>
      <c r="E110" s="9">
        <f t="shared" si="42"/>
        <v>388.09427472836319</v>
      </c>
      <c r="F110" s="9">
        <f t="shared" si="43"/>
        <v>5320.334473042225</v>
      </c>
      <c r="G110" s="11">
        <f t="shared" si="44"/>
        <v>706.76489266897829</v>
      </c>
      <c r="H110" s="9"/>
      <c r="I110" s="9">
        <f t="shared" si="45"/>
        <v>388.09427472836319</v>
      </c>
      <c r="J110" s="9">
        <f t="shared" si="46"/>
        <v>5320.334473042225</v>
      </c>
      <c r="K110" s="9"/>
      <c r="L110" s="9">
        <f t="shared" si="47"/>
        <v>388.09427472836319</v>
      </c>
      <c r="M110" s="9">
        <f t="shared" si="48"/>
        <v>5320.334473042225</v>
      </c>
      <c r="N110" s="9"/>
      <c r="O110" s="9">
        <f t="shared" si="49"/>
        <v>388.09427472836319</v>
      </c>
      <c r="P110" s="9">
        <f t="shared" si="50"/>
        <v>5320.334473042225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101.70867853575416</v>
      </c>
      <c r="D111" s="9"/>
      <c r="E111" s="9">
        <f t="shared" si="42"/>
        <v>57.627108095241795</v>
      </c>
      <c r="F111" s="9">
        <f t="shared" si="43"/>
        <v>1943.1848525018536</v>
      </c>
      <c r="G111" s="11">
        <f t="shared" si="44"/>
        <v>706.76489266897829</v>
      </c>
      <c r="H111" s="9"/>
      <c r="I111" s="9">
        <f t="shared" si="45"/>
        <v>57.627108095241795</v>
      </c>
      <c r="J111" s="9">
        <f t="shared" si="46"/>
        <v>1943.1848525018536</v>
      </c>
      <c r="K111" s="9"/>
      <c r="L111" s="9">
        <f t="shared" si="47"/>
        <v>57.627108095241795</v>
      </c>
      <c r="M111" s="9">
        <f t="shared" si="48"/>
        <v>1943.1848525018536</v>
      </c>
      <c r="N111" s="9"/>
      <c r="O111" s="9">
        <f t="shared" si="49"/>
        <v>57.627108095241795</v>
      </c>
      <c r="P111" s="9">
        <f t="shared" si="50"/>
        <v>1943.1848525018536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22.920265585522063</v>
      </c>
      <c r="D112" s="9"/>
      <c r="E112" s="9">
        <f t="shared" si="42"/>
        <v>57.627108095241795</v>
      </c>
      <c r="F112" s="9">
        <f t="shared" si="43"/>
        <v>1204.5649169944888</v>
      </c>
      <c r="G112" s="11">
        <f t="shared" si="44"/>
        <v>706.76489266897829</v>
      </c>
      <c r="H112" s="9"/>
      <c r="I112" s="9">
        <f t="shared" si="45"/>
        <v>57.627108095241795</v>
      </c>
      <c r="J112" s="9">
        <f t="shared" si="46"/>
        <v>1204.5649169944888</v>
      </c>
      <c r="K112" s="9"/>
      <c r="L112" s="9">
        <f t="shared" si="47"/>
        <v>57.627108095241795</v>
      </c>
      <c r="M112" s="9">
        <f t="shared" si="48"/>
        <v>1204.5649169944888</v>
      </c>
      <c r="N112" s="9"/>
      <c r="O112" s="9">
        <f t="shared" si="49"/>
        <v>57.627108095241795</v>
      </c>
      <c r="P112" s="9">
        <f t="shared" si="50"/>
        <v>1204.5649169944888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78.7884129502321</v>
      </c>
      <c r="D113" s="9"/>
      <c r="E113" s="9">
        <f t="shared" si="42"/>
        <v>57.627108095241795</v>
      </c>
      <c r="F113" s="9">
        <f t="shared" si="43"/>
        <v>447.80082316583628</v>
      </c>
      <c r="G113" s="11">
        <f t="shared" si="44"/>
        <v>706.76489266897829</v>
      </c>
      <c r="H113" s="9"/>
      <c r="I113" s="9">
        <f t="shared" si="45"/>
        <v>57.627108095241795</v>
      </c>
      <c r="J113" s="9">
        <f t="shared" si="46"/>
        <v>447.80082316583628</v>
      </c>
      <c r="K113" s="9"/>
      <c r="L113" s="9">
        <f t="shared" si="47"/>
        <v>57.627108095241795</v>
      </c>
      <c r="M113" s="9">
        <f t="shared" si="48"/>
        <v>447.80082316583628</v>
      </c>
      <c r="N113" s="9"/>
      <c r="O113" s="9">
        <f t="shared" si="49"/>
        <v>57.627108095241795</v>
      </c>
      <c r="P113" s="9">
        <f t="shared" si="50"/>
        <v>447.80082316583628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21.487748986426936</v>
      </c>
      <c r="D114" s="9"/>
      <c r="E114" s="9">
        <f t="shared" si="42"/>
        <v>57.627108095241795</v>
      </c>
      <c r="F114" s="9">
        <f t="shared" si="43"/>
        <v>1306.0532767958794</v>
      </c>
      <c r="G114" s="11">
        <f t="shared" si="44"/>
        <v>706.76489266897829</v>
      </c>
      <c r="H114" s="9"/>
      <c r="I114" s="9">
        <f t="shared" si="45"/>
        <v>57.627108095241795</v>
      </c>
      <c r="J114" s="9">
        <f t="shared" si="46"/>
        <v>1306.0532767958794</v>
      </c>
      <c r="K114" s="9"/>
      <c r="L114" s="9">
        <f t="shared" si="47"/>
        <v>57.627108095241795</v>
      </c>
      <c r="M114" s="9">
        <f t="shared" si="48"/>
        <v>1306.0532767958794</v>
      </c>
      <c r="N114" s="9"/>
      <c r="O114" s="9">
        <f t="shared" si="49"/>
        <v>57.627108095241795</v>
      </c>
      <c r="P114" s="9">
        <f t="shared" si="50"/>
        <v>1306.0532767958794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91.681062342088254</v>
      </c>
      <c r="D115" s="9"/>
      <c r="E115" s="9">
        <f t="shared" si="42"/>
        <v>57.627108095241795</v>
      </c>
      <c r="F115" s="9">
        <f t="shared" si="43"/>
        <v>1159.6717998463121</v>
      </c>
      <c r="G115" s="11">
        <f t="shared" si="44"/>
        <v>706.76489266897829</v>
      </c>
      <c r="H115" s="9"/>
      <c r="I115" s="9">
        <f t="shared" si="45"/>
        <v>57.627108095241795</v>
      </c>
      <c r="J115" s="9">
        <f t="shared" si="46"/>
        <v>1159.6717998463121</v>
      </c>
      <c r="K115" s="9"/>
      <c r="L115" s="9">
        <f t="shared" si="47"/>
        <v>57.627108095241795</v>
      </c>
      <c r="M115" s="9">
        <f t="shared" si="48"/>
        <v>1159.6717998463121</v>
      </c>
      <c r="N115" s="9"/>
      <c r="O115" s="9">
        <f t="shared" si="49"/>
        <v>57.627108095241795</v>
      </c>
      <c r="P115" s="9">
        <f t="shared" si="50"/>
        <v>1159.6717998463121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6.25E-2</v>
      </c>
      <c r="B136" s="14">
        <v>5.6250000000000001E-2</v>
      </c>
      <c r="C136" s="15">
        <v>901.05294083083618</v>
      </c>
      <c r="D136" s="15"/>
      <c r="E136" s="15">
        <f>CA(A136,B136,$E$2,$E$3,$E$4,$E$5,$E$6)</f>
        <v>891.74992129552777</v>
      </c>
      <c r="F136" s="15">
        <f>($C136-E136)^2</f>
        <v>86.546172474329865</v>
      </c>
      <c r="G136" s="11">
        <f>$G$25</f>
        <v>706.76489266897829</v>
      </c>
      <c r="H136" s="15"/>
      <c r="I136" s="15">
        <f>CA_SA(A136,B136,$I$2,$I$3,$I$4,$I$5,$I$6,$I$7)</f>
        <v>891.49848862086253</v>
      </c>
      <c r="J136" s="15">
        <f>($C136-I136)^2</f>
        <v>91.287557032670307</v>
      </c>
      <c r="K136" s="15"/>
      <c r="L136" s="15">
        <f>CA_DR(A136,B136,$L$2,$L$3,$L$4,$L$5,$L$6,$L$7,$L$8)</f>
        <v>891.49936667133511</v>
      </c>
      <c r="M136" s="15">
        <f>($C136-L136)^2</f>
        <v>91.270779221086528</v>
      </c>
      <c r="N136" s="15"/>
      <c r="O136" s="15">
        <f>CA_DL(A136,B136,$O$2,$O$3,$O$4,$O$5,$O$6,$O$7,$O$8)</f>
        <v>891.52084038573014</v>
      </c>
      <c r="P136" s="15">
        <f>($C136-O136)^2</f>
        <v>90.860938895590749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6.25E-2</v>
      </c>
      <c r="B137" s="14">
        <v>5.6250000000000001E-2</v>
      </c>
      <c r="C137" s="15">
        <v>1047.1696339385392</v>
      </c>
      <c r="D137" s="15"/>
      <c r="E137" s="15">
        <f t="shared" ref="E137:E200" si="51">CA(A137,B137,$E$2,$E$3,$E$4,$E$5,$E$6)</f>
        <v>891.74992129552777</v>
      </c>
      <c r="F137" s="15">
        <f t="shared" ref="F137:F200" si="52">($C137-E137)^2</f>
        <v>24155.287078036235</v>
      </c>
      <c r="G137" s="11">
        <f t="shared" ref="G137:G200" si="53">$G$25</f>
        <v>706.76489266897829</v>
      </c>
      <c r="H137" s="15"/>
      <c r="I137" s="15">
        <f t="shared" ref="I137:I200" si="54">CA_SA(A137,B137,$I$2,$I$3,$I$4,$I$5,$I$6,$I$7)</f>
        <v>891.49848862086253</v>
      </c>
      <c r="J137" s="15">
        <f t="shared" ref="J137:J200" si="55">($C137-I137)^2</f>
        <v>24233.505484517194</v>
      </c>
      <c r="K137" s="15"/>
      <c r="L137" s="15">
        <f t="shared" ref="L137:L200" si="56">CA_DR(A137,B137,$L$2,$L$3,$L$4,$L$5,$L$6,$L$7,$L$8)</f>
        <v>891.49936667133511</v>
      </c>
      <c r="M137" s="15">
        <f t="shared" ref="M137:M200" si="57">($C137-L137)^2</f>
        <v>24233.23211104274</v>
      </c>
      <c r="N137" s="15"/>
      <c r="O137" s="15">
        <f t="shared" ref="O137:O200" si="58">CA_DL(A137,B137,$O$2,$O$3,$O$4,$O$5,$O$6,$O$7,$O$8)</f>
        <v>891.52084038573014</v>
      </c>
      <c r="P137" s="15">
        <f t="shared" ref="P137:P200" si="59">($C137-O137)^2</f>
        <v>24226.546934444963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6.25E-2</v>
      </c>
      <c r="B138" s="14">
        <v>5.6250000000000001E-2</v>
      </c>
      <c r="C138" s="15">
        <v>962.6511545919268</v>
      </c>
      <c r="D138" s="15"/>
      <c r="E138" s="15">
        <f t="shared" si="51"/>
        <v>891.74992129552777</v>
      </c>
      <c r="F138" s="15">
        <f t="shared" si="52"/>
        <v>5026.9848829504017</v>
      </c>
      <c r="G138" s="11">
        <f t="shared" si="53"/>
        <v>706.76489266897829</v>
      </c>
      <c r="H138" s="15"/>
      <c r="I138" s="15">
        <f t="shared" si="54"/>
        <v>891.49848862086253</v>
      </c>
      <c r="J138" s="15">
        <f t="shared" si="55"/>
        <v>5062.7018747898464</v>
      </c>
      <c r="K138" s="15"/>
      <c r="L138" s="15">
        <f t="shared" si="56"/>
        <v>891.49936667133511</v>
      </c>
      <c r="M138" s="15">
        <f t="shared" si="57"/>
        <v>5062.5769242968572</v>
      </c>
      <c r="N138" s="15"/>
      <c r="O138" s="15">
        <f t="shared" si="58"/>
        <v>891.52084038573014</v>
      </c>
      <c r="P138" s="15">
        <f t="shared" si="59"/>
        <v>5059.5215990722618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6.25E-2</v>
      </c>
      <c r="B139" s="14">
        <v>5.6250000000000001E-2</v>
      </c>
      <c r="C139" s="15">
        <v>1322.212820964804</v>
      </c>
      <c r="D139" s="15"/>
      <c r="E139" s="15">
        <f t="shared" si="51"/>
        <v>891.74992129552777</v>
      </c>
      <c r="F139" s="15">
        <f t="shared" si="52"/>
        <v>185298.30799168136</v>
      </c>
      <c r="G139" s="11">
        <f t="shared" si="53"/>
        <v>706.76489266897829</v>
      </c>
      <c r="H139" s="15"/>
      <c r="I139" s="15">
        <f t="shared" si="54"/>
        <v>891.49848862086253</v>
      </c>
      <c r="J139" s="15">
        <f t="shared" si="55"/>
        <v>185514.83608648725</v>
      </c>
      <c r="K139" s="15"/>
      <c r="L139" s="15">
        <f t="shared" si="56"/>
        <v>891.49936667133511</v>
      </c>
      <c r="M139" s="15">
        <f t="shared" si="57"/>
        <v>185514.07970941212</v>
      </c>
      <c r="N139" s="15"/>
      <c r="O139" s="15">
        <f t="shared" si="58"/>
        <v>891.52084038573014</v>
      </c>
      <c r="P139" s="15">
        <f t="shared" si="59"/>
        <v>185495.58213512533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6.25E-2</v>
      </c>
      <c r="B140" s="14">
        <v>5.6250000000000001E-2</v>
      </c>
      <c r="C140" s="15">
        <v>965.51618779011687</v>
      </c>
      <c r="D140" s="15"/>
      <c r="E140" s="15">
        <f t="shared" si="51"/>
        <v>891.74992129552777</v>
      </c>
      <c r="F140" s="15">
        <f t="shared" si="52"/>
        <v>5441.4620725507393</v>
      </c>
      <c r="G140" s="11">
        <f t="shared" si="53"/>
        <v>706.76489266897829</v>
      </c>
      <c r="H140" s="15"/>
      <c r="I140" s="15">
        <f t="shared" si="54"/>
        <v>891.49848862086253</v>
      </c>
      <c r="J140" s="15">
        <f t="shared" si="55"/>
        <v>5478.6197903102347</v>
      </c>
      <c r="K140" s="15"/>
      <c r="L140" s="15">
        <f t="shared" si="56"/>
        <v>891.49936667133511</v>
      </c>
      <c r="M140" s="15">
        <f t="shared" si="57"/>
        <v>5478.4898085297382</v>
      </c>
      <c r="N140" s="15"/>
      <c r="O140" s="15">
        <f t="shared" si="58"/>
        <v>891.52084038573014</v>
      </c>
      <c r="P140" s="15">
        <f t="shared" si="59"/>
        <v>5475.3114374958823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0.125</v>
      </c>
      <c r="B141" s="14">
        <v>0.1125</v>
      </c>
      <c r="C141" s="15">
        <v>929.70327281273876</v>
      </c>
      <c r="D141" s="15"/>
      <c r="E141" s="15">
        <f t="shared" si="51"/>
        <v>888.36588412586423</v>
      </c>
      <c r="F141" s="15">
        <f t="shared" si="52"/>
        <v>1708.7797034497426</v>
      </c>
      <c r="G141" s="11">
        <f t="shared" si="53"/>
        <v>706.76489266897829</v>
      </c>
      <c r="H141" s="15"/>
      <c r="I141" s="15">
        <f t="shared" si="54"/>
        <v>885.42935322195501</v>
      </c>
      <c r="J141" s="15">
        <f t="shared" si="55"/>
        <v>1960.1799559311851</v>
      </c>
      <c r="K141" s="15"/>
      <c r="L141" s="15">
        <f t="shared" si="56"/>
        <v>885.43962088895398</v>
      </c>
      <c r="M141" s="15">
        <f t="shared" si="57"/>
        <v>1959.270881629976</v>
      </c>
      <c r="N141" s="15"/>
      <c r="O141" s="15">
        <f t="shared" si="58"/>
        <v>885.94178022149924</v>
      </c>
      <c r="P141" s="15">
        <f t="shared" si="59"/>
        <v>1915.0682338131112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0.125</v>
      </c>
      <c r="B142" s="14">
        <v>0.1125</v>
      </c>
      <c r="C142" s="15">
        <v>901.05294083083618</v>
      </c>
      <c r="D142" s="15"/>
      <c r="E142" s="15">
        <f t="shared" si="51"/>
        <v>888.36588412586423</v>
      </c>
      <c r="F142" s="15">
        <f t="shared" si="52"/>
        <v>160.96140783517373</v>
      </c>
      <c r="G142" s="11">
        <f t="shared" si="53"/>
        <v>706.76489266897829</v>
      </c>
      <c r="H142" s="15"/>
      <c r="I142" s="15">
        <f t="shared" si="54"/>
        <v>885.42935322195501</v>
      </c>
      <c r="J142" s="15">
        <f t="shared" si="55"/>
        <v>244.09648977238513</v>
      </c>
      <c r="K142" s="15"/>
      <c r="L142" s="15">
        <f t="shared" si="56"/>
        <v>885.43962088895398</v>
      </c>
      <c r="M142" s="15">
        <f t="shared" si="57"/>
        <v>243.77575960757625</v>
      </c>
      <c r="N142" s="15"/>
      <c r="O142" s="15">
        <f t="shared" si="58"/>
        <v>885.94178022149924</v>
      </c>
      <c r="P142" s="15">
        <f t="shared" si="59"/>
        <v>228.34717496117619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0.125</v>
      </c>
      <c r="B143" s="14">
        <v>0.1125</v>
      </c>
      <c r="C143" s="15">
        <v>931.1357894118338</v>
      </c>
      <c r="D143" s="15"/>
      <c r="E143" s="15">
        <f t="shared" si="51"/>
        <v>888.36588412586423</v>
      </c>
      <c r="F143" s="15">
        <f t="shared" si="52"/>
        <v>1829.2647981708078</v>
      </c>
      <c r="G143" s="11">
        <f t="shared" si="53"/>
        <v>706.76489266897829</v>
      </c>
      <c r="H143" s="15"/>
      <c r="I143" s="15">
        <f t="shared" si="54"/>
        <v>885.42935322195501</v>
      </c>
      <c r="J143" s="15">
        <f t="shared" si="55"/>
        <v>2089.078309179461</v>
      </c>
      <c r="K143" s="15"/>
      <c r="L143" s="15">
        <f t="shared" si="56"/>
        <v>885.43962088895398</v>
      </c>
      <c r="M143" s="15">
        <f t="shared" si="57"/>
        <v>2088.139817671432</v>
      </c>
      <c r="N143" s="15"/>
      <c r="O143" s="15">
        <f t="shared" si="58"/>
        <v>885.94178022149924</v>
      </c>
      <c r="P143" s="15">
        <f t="shared" si="59"/>
        <v>2042.4984666960443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0.125</v>
      </c>
      <c r="B144" s="14">
        <v>0.1125</v>
      </c>
      <c r="C144" s="15">
        <v>817.96697808331862</v>
      </c>
      <c r="D144" s="15"/>
      <c r="E144" s="15">
        <f t="shared" si="51"/>
        <v>888.36588412586423</v>
      </c>
      <c r="F144" s="15">
        <f t="shared" si="52"/>
        <v>4956.0059719871642</v>
      </c>
      <c r="G144" s="11">
        <f t="shared" si="53"/>
        <v>706.76489266897829</v>
      </c>
      <c r="H144" s="15"/>
      <c r="I144" s="15">
        <f t="shared" si="54"/>
        <v>885.42935322195501</v>
      </c>
      <c r="J144" s="15">
        <f t="shared" si="55"/>
        <v>4551.172059346105</v>
      </c>
      <c r="K144" s="15"/>
      <c r="L144" s="15">
        <f t="shared" si="56"/>
        <v>885.43962088895398</v>
      </c>
      <c r="M144" s="15">
        <f t="shared" si="57"/>
        <v>4552.5575271768566</v>
      </c>
      <c r="N144" s="15"/>
      <c r="O144" s="15">
        <f t="shared" si="58"/>
        <v>885.94178022149924</v>
      </c>
      <c r="P144" s="15">
        <f t="shared" si="59"/>
        <v>4620.5737257248047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0.125</v>
      </c>
      <c r="B145" s="14">
        <v>0.1125</v>
      </c>
      <c r="C145" s="15">
        <v>1008.4916857629707</v>
      </c>
      <c r="D145" s="15"/>
      <c r="E145" s="15">
        <f t="shared" si="51"/>
        <v>888.36588412586423</v>
      </c>
      <c r="F145" s="15">
        <f t="shared" si="52"/>
        <v>14430.208218957463</v>
      </c>
      <c r="G145" s="11">
        <f t="shared" si="53"/>
        <v>706.76489266897829</v>
      </c>
      <c r="H145" s="15"/>
      <c r="I145" s="15">
        <f t="shared" si="54"/>
        <v>885.42935322195501</v>
      </c>
      <c r="J145" s="15">
        <f t="shared" si="55"/>
        <v>15144.337690435541</v>
      </c>
      <c r="K145" s="15"/>
      <c r="L145" s="15">
        <f t="shared" si="56"/>
        <v>885.43962088895398</v>
      </c>
      <c r="M145" s="15">
        <f t="shared" si="57"/>
        <v>15141.81066975923</v>
      </c>
      <c r="N145" s="15"/>
      <c r="O145" s="15">
        <f t="shared" si="58"/>
        <v>885.94178022149924</v>
      </c>
      <c r="P145" s="15">
        <f t="shared" si="59"/>
        <v>15018.479348223587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0.25</v>
      </c>
      <c r="B146" s="14">
        <v>0.22500000000000001</v>
      </c>
      <c r="C146" s="15">
        <v>802.20929549327229</v>
      </c>
      <c r="D146" s="15"/>
      <c r="E146" s="15">
        <f t="shared" si="51"/>
        <v>849.25125431712956</v>
      </c>
      <c r="F146" s="15">
        <f t="shared" si="52"/>
        <v>2212.9458899854831</v>
      </c>
      <c r="G146" s="11">
        <f t="shared" si="53"/>
        <v>706.76489266897829</v>
      </c>
      <c r="H146" s="15"/>
      <c r="I146" s="15">
        <f t="shared" si="54"/>
        <v>816.89695041662378</v>
      </c>
      <c r="J146" s="15">
        <f t="shared" si="55"/>
        <v>215.7272071474512</v>
      </c>
      <c r="K146" s="15"/>
      <c r="L146" s="15">
        <f t="shared" si="56"/>
        <v>817.00708982376739</v>
      </c>
      <c r="M146" s="15">
        <f t="shared" si="57"/>
        <v>218.97471704763274</v>
      </c>
      <c r="N146" s="15"/>
      <c r="O146" s="15">
        <f t="shared" si="58"/>
        <v>827.56257634240217</v>
      </c>
      <c r="P146" s="15">
        <f t="shared" si="59"/>
        <v>642.78884981485567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0.25</v>
      </c>
      <c r="B147" s="14">
        <v>0.22500000000000001</v>
      </c>
      <c r="C147" s="15">
        <v>754.93624772313296</v>
      </c>
      <c r="D147" s="15"/>
      <c r="E147" s="15">
        <f t="shared" si="51"/>
        <v>849.25125431712956</v>
      </c>
      <c r="F147" s="15">
        <f t="shared" si="52"/>
        <v>8895.3204688256228</v>
      </c>
      <c r="G147" s="11">
        <f t="shared" si="53"/>
        <v>706.76489266897829</v>
      </c>
      <c r="H147" s="15"/>
      <c r="I147" s="15">
        <f t="shared" si="54"/>
        <v>816.89695041662378</v>
      </c>
      <c r="J147" s="15">
        <f t="shared" si="55"/>
        <v>3839.12867827116</v>
      </c>
      <c r="K147" s="15"/>
      <c r="L147" s="15">
        <f t="shared" si="56"/>
        <v>817.00708982376739</v>
      </c>
      <c r="M147" s="15">
        <f t="shared" si="57"/>
        <v>3852.7894390818906</v>
      </c>
      <c r="N147" s="15"/>
      <c r="O147" s="15">
        <f t="shared" si="58"/>
        <v>827.56257634240217</v>
      </c>
      <c r="P147" s="15">
        <f t="shared" si="59"/>
        <v>5274.5836087140806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0.25</v>
      </c>
      <c r="B148" s="14">
        <v>0.22500000000000001</v>
      </c>
      <c r="C148" s="15">
        <v>965.51618779011687</v>
      </c>
      <c r="D148" s="15"/>
      <c r="E148" s="15">
        <f t="shared" si="51"/>
        <v>849.25125431712956</v>
      </c>
      <c r="F148" s="15">
        <f t="shared" si="52"/>
        <v>13517.534755478166</v>
      </c>
      <c r="G148" s="11">
        <f t="shared" si="53"/>
        <v>706.76489266897829</v>
      </c>
      <c r="H148" s="15"/>
      <c r="I148" s="15">
        <f t="shared" si="54"/>
        <v>816.89695041662378</v>
      </c>
      <c r="J148" s="15">
        <f t="shared" si="55"/>
        <v>22087.677717478688</v>
      </c>
      <c r="K148" s="15"/>
      <c r="L148" s="15">
        <f t="shared" si="56"/>
        <v>817.00708982376739</v>
      </c>
      <c r="M148" s="15">
        <f t="shared" si="57"/>
        <v>22054.952178778789</v>
      </c>
      <c r="N148" s="15"/>
      <c r="O148" s="15">
        <f t="shared" si="58"/>
        <v>827.56257634240217</v>
      </c>
      <c r="P148" s="15">
        <f t="shared" si="59"/>
        <v>19031.198911467043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0.25</v>
      </c>
      <c r="B149" s="14">
        <v>0.22500000000000001</v>
      </c>
      <c r="C149" s="15">
        <v>919.67565661907292</v>
      </c>
      <c r="D149" s="15"/>
      <c r="E149" s="15">
        <f t="shared" si="51"/>
        <v>849.25125431712956</v>
      </c>
      <c r="F149" s="15">
        <f t="shared" si="52"/>
        <v>4959.5964395859655</v>
      </c>
      <c r="G149" s="11">
        <f t="shared" si="53"/>
        <v>706.76489266897829</v>
      </c>
      <c r="H149" s="15"/>
      <c r="I149" s="15">
        <f t="shared" si="54"/>
        <v>816.89695041662378</v>
      </c>
      <c r="J149" s="15">
        <f t="shared" si="55"/>
        <v>10563.462448649358</v>
      </c>
      <c r="K149" s="15"/>
      <c r="L149" s="15">
        <f t="shared" si="56"/>
        <v>817.00708982376739</v>
      </c>
      <c r="M149" s="15">
        <f t="shared" si="57"/>
        <v>10540.834607802115</v>
      </c>
      <c r="N149" s="15"/>
      <c r="O149" s="15">
        <f t="shared" si="58"/>
        <v>827.56257634240217</v>
      </c>
      <c r="P149" s="15">
        <f t="shared" si="59"/>
        <v>8484.8195580563915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0.25</v>
      </c>
      <c r="B150" s="14">
        <v>0.22500000000000001</v>
      </c>
      <c r="C150" s="15">
        <v>815.10194488512843</v>
      </c>
      <c r="D150" s="15"/>
      <c r="E150" s="15">
        <f t="shared" si="51"/>
        <v>849.25125431712956</v>
      </c>
      <c r="F150" s="15">
        <f t="shared" si="52"/>
        <v>1166.1753346825615</v>
      </c>
      <c r="G150" s="11">
        <f t="shared" si="53"/>
        <v>706.76489266897829</v>
      </c>
      <c r="H150" s="15"/>
      <c r="I150" s="15">
        <f t="shared" si="54"/>
        <v>816.89695041662378</v>
      </c>
      <c r="J150" s="15">
        <f t="shared" si="55"/>
        <v>3.2220448580988998</v>
      </c>
      <c r="K150" s="15"/>
      <c r="L150" s="15">
        <f t="shared" si="56"/>
        <v>817.00708982376739</v>
      </c>
      <c r="M150" s="15">
        <f t="shared" si="57"/>
        <v>3.6295772372216275</v>
      </c>
      <c r="N150" s="15"/>
      <c r="O150" s="15">
        <f t="shared" si="58"/>
        <v>827.56257634240217</v>
      </c>
      <c r="P150" s="15">
        <f t="shared" si="59"/>
        <v>155.26733631399975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0.5</v>
      </c>
      <c r="B151" s="14">
        <v>0.45</v>
      </c>
      <c r="C151" s="15">
        <v>479.89306069686819</v>
      </c>
      <c r="D151" s="15"/>
      <c r="E151" s="15">
        <f t="shared" si="51"/>
        <v>536.59055312874818</v>
      </c>
      <c r="F151" s="15">
        <f t="shared" si="52"/>
        <v>3214.6056480630891</v>
      </c>
      <c r="G151" s="11">
        <f t="shared" si="53"/>
        <v>706.76489266897829</v>
      </c>
      <c r="H151" s="15"/>
      <c r="I151" s="15">
        <f t="shared" si="54"/>
        <v>397.03132787759557</v>
      </c>
      <c r="J151" s="15">
        <f t="shared" si="55"/>
        <v>6866.0667658125212</v>
      </c>
      <c r="K151" s="15"/>
      <c r="L151" s="15">
        <f t="shared" si="56"/>
        <v>397.40375360249652</v>
      </c>
      <c r="M151" s="15">
        <f t="shared" si="57"/>
        <v>6804.4857849095561</v>
      </c>
      <c r="N151" s="15"/>
      <c r="O151" s="15">
        <f t="shared" si="58"/>
        <v>474.66783440456061</v>
      </c>
      <c r="P151" s="15">
        <f t="shared" si="59"/>
        <v>27.302989805822438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0.5</v>
      </c>
      <c r="B152" s="14">
        <v>0.45</v>
      </c>
      <c r="C152" s="15">
        <v>449.81021211587051</v>
      </c>
      <c r="D152" s="15"/>
      <c r="E152" s="15">
        <f t="shared" si="51"/>
        <v>536.59055312874818</v>
      </c>
      <c r="F152" s="15">
        <f t="shared" si="52"/>
        <v>7530.8275863113386</v>
      </c>
      <c r="G152" s="11">
        <f t="shared" si="53"/>
        <v>706.76489266897829</v>
      </c>
      <c r="H152" s="15"/>
      <c r="I152" s="15">
        <f t="shared" si="54"/>
        <v>397.03132787759557</v>
      </c>
      <c r="J152" s="15">
        <f t="shared" si="55"/>
        <v>2785.6106214372271</v>
      </c>
      <c r="K152" s="15"/>
      <c r="L152" s="15">
        <f t="shared" si="56"/>
        <v>397.40375360249652</v>
      </c>
      <c r="M152" s="15">
        <f t="shared" si="57"/>
        <v>2746.4368939139895</v>
      </c>
      <c r="N152" s="15"/>
      <c r="O152" s="15">
        <f t="shared" si="58"/>
        <v>474.66783440456061</v>
      </c>
      <c r="P152" s="15">
        <f t="shared" si="59"/>
        <v>617.90138584718261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0.5</v>
      </c>
      <c r="B153" s="14">
        <v>0.45</v>
      </c>
      <c r="C153" s="15">
        <v>343.80398378283098</v>
      </c>
      <c r="D153" s="15"/>
      <c r="E153" s="15">
        <f t="shared" si="51"/>
        <v>536.59055312874818</v>
      </c>
      <c r="F153" s="15">
        <f t="shared" si="52"/>
        <v>37166.661320168139</v>
      </c>
      <c r="G153" s="11">
        <f t="shared" si="53"/>
        <v>706.76489266897829</v>
      </c>
      <c r="H153" s="15"/>
      <c r="I153" s="15">
        <f t="shared" si="54"/>
        <v>397.03132787759557</v>
      </c>
      <c r="J153" s="15">
        <f t="shared" si="55"/>
        <v>2833.150159382471</v>
      </c>
      <c r="K153" s="15"/>
      <c r="L153" s="15">
        <f t="shared" si="56"/>
        <v>397.40375360249652</v>
      </c>
      <c r="M153" s="15">
        <f t="shared" si="57"/>
        <v>2872.9353247211288</v>
      </c>
      <c r="N153" s="15"/>
      <c r="O153" s="15">
        <f t="shared" si="58"/>
        <v>474.66783440456061</v>
      </c>
      <c r="P153" s="15">
        <f t="shared" si="59"/>
        <v>17125.347399546365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0.5</v>
      </c>
      <c r="B154" s="14">
        <v>0.45</v>
      </c>
      <c r="C154" s="15">
        <v>332.34385099006994</v>
      </c>
      <c r="D154" s="15"/>
      <c r="E154" s="15">
        <f t="shared" si="51"/>
        <v>536.59055312874818</v>
      </c>
      <c r="F154" s="15">
        <f t="shared" si="52"/>
        <v>41716.71533452595</v>
      </c>
      <c r="G154" s="11">
        <f t="shared" si="53"/>
        <v>706.76489266897829</v>
      </c>
      <c r="H154" s="15"/>
      <c r="I154" s="15">
        <f t="shared" si="54"/>
        <v>397.03132787759557</v>
      </c>
      <c r="J154" s="15">
        <f t="shared" si="55"/>
        <v>4184.4696660741629</v>
      </c>
      <c r="K154" s="15"/>
      <c r="L154" s="15">
        <f t="shared" si="56"/>
        <v>397.40375360249652</v>
      </c>
      <c r="M154" s="15">
        <f t="shared" si="57"/>
        <v>4232.7909279384312</v>
      </c>
      <c r="N154" s="15"/>
      <c r="O154" s="15">
        <f t="shared" si="58"/>
        <v>474.66783440456061</v>
      </c>
      <c r="P154" s="15">
        <f t="shared" si="59"/>
        <v>20256.116254968216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0.5</v>
      </c>
      <c r="B155" s="14">
        <v>0.45</v>
      </c>
      <c r="C155" s="15">
        <v>491.35319348962923</v>
      </c>
      <c r="D155" s="15"/>
      <c r="E155" s="15">
        <f t="shared" si="51"/>
        <v>536.59055312874818</v>
      </c>
      <c r="F155" s="15">
        <f t="shared" si="52"/>
        <v>2046.4187071189881</v>
      </c>
      <c r="G155" s="11">
        <f t="shared" si="53"/>
        <v>706.76489266897829</v>
      </c>
      <c r="H155" s="15"/>
      <c r="I155" s="15">
        <f t="shared" si="54"/>
        <v>397.03132787759557</v>
      </c>
      <c r="J155" s="15">
        <f t="shared" si="55"/>
        <v>8896.6143325345383</v>
      </c>
      <c r="K155" s="15"/>
      <c r="L155" s="15">
        <f t="shared" si="56"/>
        <v>397.40375360249652</v>
      </c>
      <c r="M155" s="15">
        <f t="shared" si="57"/>
        <v>8826.4972551059636</v>
      </c>
      <c r="N155" s="15"/>
      <c r="O155" s="15">
        <f t="shared" si="58"/>
        <v>474.66783440456061</v>
      </c>
      <c r="P155" s="15">
        <f t="shared" si="59"/>
        <v>278.40120779768216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1</v>
      </c>
      <c r="B156" s="14">
        <v>0.9</v>
      </c>
      <c r="C156" s="15">
        <v>157.5768259004642</v>
      </c>
      <c r="D156" s="15"/>
      <c r="E156" s="15">
        <f t="shared" si="51"/>
        <v>78.098523013001682</v>
      </c>
      <c r="F156" s="15">
        <f t="shared" si="52"/>
        <v>6316.8006298712326</v>
      </c>
      <c r="G156" s="11">
        <f t="shared" si="53"/>
        <v>706.76489266897829</v>
      </c>
      <c r="H156" s="15"/>
      <c r="I156" s="15">
        <f t="shared" si="54"/>
        <v>40.479825904698146</v>
      </c>
      <c r="J156" s="15">
        <f t="shared" si="55"/>
        <v>13711.707408008435</v>
      </c>
      <c r="K156" s="15"/>
      <c r="L156" s="15">
        <f t="shared" si="56"/>
        <v>40.553151531038267</v>
      </c>
      <c r="M156" s="15">
        <f t="shared" si="57"/>
        <v>13694.540362921436</v>
      </c>
      <c r="N156" s="15"/>
      <c r="O156" s="15">
        <f t="shared" si="58"/>
        <v>83.163017134057355</v>
      </c>
      <c r="P156" s="15">
        <f t="shared" si="59"/>
        <v>5537.4149351233682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1</v>
      </c>
      <c r="B157" s="14">
        <v>0.9</v>
      </c>
      <c r="C157" s="15">
        <v>183.36212468417651</v>
      </c>
      <c r="D157" s="15"/>
      <c r="E157" s="15">
        <f t="shared" si="51"/>
        <v>78.098523013001682</v>
      </c>
      <c r="F157" s="15">
        <f t="shared" si="52"/>
        <v>11080.425836787759</v>
      </c>
      <c r="G157" s="11">
        <f t="shared" si="53"/>
        <v>706.76489266897829</v>
      </c>
      <c r="H157" s="15"/>
      <c r="I157" s="15">
        <f t="shared" si="54"/>
        <v>40.479825904698146</v>
      </c>
      <c r="J157" s="15">
        <f t="shared" si="55"/>
        <v>20415.351304508124</v>
      </c>
      <c r="K157" s="15"/>
      <c r="L157" s="15">
        <f t="shared" si="56"/>
        <v>40.553151531038267</v>
      </c>
      <c r="M157" s="15">
        <f t="shared" si="57"/>
        <v>20394.402813053763</v>
      </c>
      <c r="N157" s="15"/>
      <c r="O157" s="15">
        <f t="shared" si="58"/>
        <v>83.163017134057355</v>
      </c>
      <c r="P157" s="15">
        <f t="shared" si="59"/>
        <v>10039.861153840346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1</v>
      </c>
      <c r="B158" s="14">
        <v>0.9</v>
      </c>
      <c r="C158" s="15">
        <v>97.411128738468776</v>
      </c>
      <c r="D158" s="15"/>
      <c r="E158" s="15">
        <f t="shared" si="51"/>
        <v>78.098523013001682</v>
      </c>
      <c r="F158" s="15">
        <f t="shared" si="52"/>
        <v>372.97673990734438</v>
      </c>
      <c r="G158" s="11">
        <f t="shared" si="53"/>
        <v>706.76489266897829</v>
      </c>
      <c r="H158" s="15"/>
      <c r="I158" s="15">
        <f t="shared" si="54"/>
        <v>40.479825904698146</v>
      </c>
      <c r="J158" s="15">
        <f t="shared" si="55"/>
        <v>3241.1732423504995</v>
      </c>
      <c r="K158" s="15"/>
      <c r="L158" s="15">
        <f t="shared" si="56"/>
        <v>40.553151531038267</v>
      </c>
      <c r="M158" s="15">
        <f t="shared" si="57"/>
        <v>3232.8295721206873</v>
      </c>
      <c r="N158" s="15"/>
      <c r="O158" s="15">
        <f t="shared" si="58"/>
        <v>83.163017134057355</v>
      </c>
      <c r="P158" s="15">
        <f t="shared" si="59"/>
        <v>203.00868429176339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1</v>
      </c>
      <c r="B159" s="14">
        <v>0.9</v>
      </c>
      <c r="C159" s="15">
        <v>126.06146072037134</v>
      </c>
      <c r="D159" s="15"/>
      <c r="E159" s="15">
        <f t="shared" si="51"/>
        <v>78.098523013001682</v>
      </c>
      <c r="F159" s="15">
        <f t="shared" si="52"/>
        <v>2300.4433935210227</v>
      </c>
      <c r="G159" s="11">
        <f t="shared" si="53"/>
        <v>706.76489266897829</v>
      </c>
      <c r="H159" s="15"/>
      <c r="I159" s="15">
        <f t="shared" si="54"/>
        <v>40.479825904698146</v>
      </c>
      <c r="J159" s="15">
        <f t="shared" si="55"/>
        <v>7324.2162177232467</v>
      </c>
      <c r="K159" s="15"/>
      <c r="L159" s="15">
        <f t="shared" si="56"/>
        <v>40.553151531038267</v>
      </c>
      <c r="M159" s="15">
        <f t="shared" si="57"/>
        <v>7311.6709404185831</v>
      </c>
      <c r="N159" s="15"/>
      <c r="O159" s="15">
        <f t="shared" si="58"/>
        <v>83.163017134057355</v>
      </c>
      <c r="P159" s="15">
        <f t="shared" si="59"/>
        <v>1840.2764621281638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1</v>
      </c>
      <c r="B160" s="14">
        <v>0.9</v>
      </c>
      <c r="C160" s="15">
        <v>163.30689229684472</v>
      </c>
      <c r="D160" s="15"/>
      <c r="E160" s="15">
        <f t="shared" si="51"/>
        <v>78.098523013001682</v>
      </c>
      <c r="F160" s="15">
        <f t="shared" si="52"/>
        <v>7260.4661960117664</v>
      </c>
      <c r="G160" s="11">
        <f t="shared" si="53"/>
        <v>706.76489266897829</v>
      </c>
      <c r="H160" s="15"/>
      <c r="I160" s="15">
        <f t="shared" si="54"/>
        <v>40.479825904698146</v>
      </c>
      <c r="J160" s="15">
        <f t="shared" si="55"/>
        <v>15086.488238500782</v>
      </c>
      <c r="K160" s="15"/>
      <c r="L160" s="15">
        <f t="shared" si="56"/>
        <v>40.553151531038267</v>
      </c>
      <c r="M160" s="15">
        <f t="shared" si="57"/>
        <v>15068.480871998814</v>
      </c>
      <c r="N160" s="15"/>
      <c r="O160" s="15">
        <f t="shared" si="58"/>
        <v>83.163017134057355</v>
      </c>
      <c r="P160" s="15">
        <f t="shared" si="59"/>
        <v>6423.0407261084456</v>
      </c>
      <c r="Q160" s="3"/>
    </row>
    <row r="161" spans="1:17" x14ac:dyDescent="0.25">
      <c r="A161" s="14">
        <v>0.1875</v>
      </c>
      <c r="B161" s="14">
        <v>1.8749999999999999E-2</v>
      </c>
      <c r="C161" s="15">
        <v>674.71531817380583</v>
      </c>
      <c r="D161" s="15"/>
      <c r="E161" s="15">
        <f t="shared" si="51"/>
        <v>892.06242216843521</v>
      </c>
      <c r="F161" s="15">
        <f t="shared" si="52"/>
        <v>47239.763614852236</v>
      </c>
      <c r="G161" s="11">
        <f t="shared" si="53"/>
        <v>706.76489266897829</v>
      </c>
      <c r="H161" s="15"/>
      <c r="I161" s="15">
        <f t="shared" si="54"/>
        <v>892.02939154480839</v>
      </c>
      <c r="J161" s="15">
        <f t="shared" si="55"/>
        <v>47225.406485097483</v>
      </c>
      <c r="K161" s="15"/>
      <c r="L161" s="15">
        <f t="shared" si="56"/>
        <v>892.03029261765585</v>
      </c>
      <c r="M161" s="15">
        <f t="shared" si="57"/>
        <v>47225.798117531187</v>
      </c>
      <c r="N161" s="15"/>
      <c r="O161" s="15">
        <f t="shared" si="58"/>
        <v>892.03212592551392</v>
      </c>
      <c r="P161" s="15">
        <f t="shared" si="59"/>
        <v>47226.594931392858</v>
      </c>
      <c r="Q161" s="3"/>
    </row>
    <row r="162" spans="1:17" x14ac:dyDescent="0.25">
      <c r="A162" s="14">
        <v>0.1875</v>
      </c>
      <c r="B162" s="14">
        <v>1.8749999999999999E-2</v>
      </c>
      <c r="C162" s="15">
        <v>848.04982666431636</v>
      </c>
      <c r="D162" s="15"/>
      <c r="E162" s="15">
        <f t="shared" si="51"/>
        <v>892.06242216843521</v>
      </c>
      <c r="F162" s="15">
        <f t="shared" si="52"/>
        <v>1937.1085630091827</v>
      </c>
      <c r="G162" s="11">
        <f t="shared" si="53"/>
        <v>706.76489266897829</v>
      </c>
      <c r="H162" s="15"/>
      <c r="I162" s="15">
        <f t="shared" si="54"/>
        <v>892.02939154480839</v>
      </c>
      <c r="J162" s="15">
        <f t="shared" si="55"/>
        <v>1934.2021270774082</v>
      </c>
      <c r="K162" s="15"/>
      <c r="L162" s="15">
        <f t="shared" si="56"/>
        <v>892.03029261765585</v>
      </c>
      <c r="M162" s="15">
        <f t="shared" si="57"/>
        <v>1934.281385472854</v>
      </c>
      <c r="N162" s="15"/>
      <c r="O162" s="15">
        <f t="shared" si="58"/>
        <v>892.03212592551392</v>
      </c>
      <c r="P162" s="15">
        <f t="shared" si="59"/>
        <v>1934.4426483015402</v>
      </c>
      <c r="Q162" s="3"/>
    </row>
    <row r="163" spans="1:17" x14ac:dyDescent="0.25">
      <c r="A163" s="14">
        <v>0.1875</v>
      </c>
      <c r="B163" s="14">
        <v>1.8749999999999999E-2</v>
      </c>
      <c r="C163" s="15">
        <v>883.86274164169458</v>
      </c>
      <c r="D163" s="15"/>
      <c r="E163" s="15">
        <f t="shared" si="51"/>
        <v>892.06242216843521</v>
      </c>
      <c r="F163" s="15">
        <f t="shared" si="52"/>
        <v>67.23476074060936</v>
      </c>
      <c r="G163" s="11">
        <f t="shared" si="53"/>
        <v>706.76489266897829</v>
      </c>
      <c r="H163" s="15"/>
      <c r="I163" s="15">
        <f t="shared" si="54"/>
        <v>892.02939154480839</v>
      </c>
      <c r="J163" s="15">
        <f t="shared" si="55"/>
        <v>66.694170640028759</v>
      </c>
      <c r="K163" s="15"/>
      <c r="L163" s="15">
        <f t="shared" si="56"/>
        <v>892.03029261765585</v>
      </c>
      <c r="M163" s="15">
        <f t="shared" si="57"/>
        <v>66.708888944925775</v>
      </c>
      <c r="N163" s="15"/>
      <c r="O163" s="15">
        <f t="shared" si="58"/>
        <v>892.03212592551392</v>
      </c>
      <c r="P163" s="15">
        <f t="shared" si="59"/>
        <v>66.73883957671444</v>
      </c>
      <c r="Q163" s="3"/>
    </row>
    <row r="164" spans="1:17" x14ac:dyDescent="0.25">
      <c r="A164" s="14">
        <v>0.1875</v>
      </c>
      <c r="B164" s="14">
        <v>1.8749999999999999E-2</v>
      </c>
      <c r="C164" s="15">
        <v>945.4609554027852</v>
      </c>
      <c r="D164" s="15"/>
      <c r="E164" s="15">
        <f t="shared" si="51"/>
        <v>892.06242216843521</v>
      </c>
      <c r="F164" s="15">
        <f t="shared" si="52"/>
        <v>2851.4033515799811</v>
      </c>
      <c r="G164" s="11">
        <f t="shared" si="53"/>
        <v>706.76489266897829</v>
      </c>
      <c r="H164" s="15"/>
      <c r="I164" s="15">
        <f t="shared" si="54"/>
        <v>892.02939154480839</v>
      </c>
      <c r="J164" s="15">
        <f t="shared" si="55"/>
        <v>2854.9320163090538</v>
      </c>
      <c r="K164" s="15"/>
      <c r="L164" s="15">
        <f t="shared" si="56"/>
        <v>892.03029261765585</v>
      </c>
      <c r="M164" s="15">
        <f t="shared" si="57"/>
        <v>2854.8357256582071</v>
      </c>
      <c r="N164" s="15"/>
      <c r="O164" s="15">
        <f t="shared" si="58"/>
        <v>892.03212592551392</v>
      </c>
      <c r="P164" s="15">
        <f t="shared" si="59"/>
        <v>2854.6398193113323</v>
      </c>
      <c r="Q164" s="3"/>
    </row>
    <row r="165" spans="1:17" x14ac:dyDescent="0.25">
      <c r="A165" s="14">
        <v>0.1875</v>
      </c>
      <c r="B165" s="14">
        <v>1.8749999999999999E-2</v>
      </c>
      <c r="C165" s="15">
        <v>756.36876432222812</v>
      </c>
      <c r="D165" s="15"/>
      <c r="E165" s="15">
        <f t="shared" si="51"/>
        <v>892.06242216843521</v>
      </c>
      <c r="F165" s="15">
        <f t="shared" si="52"/>
        <v>18412.76877968352</v>
      </c>
      <c r="G165" s="11">
        <f t="shared" si="53"/>
        <v>706.76489266897829</v>
      </c>
      <c r="H165" s="15"/>
      <c r="I165" s="15">
        <f t="shared" si="54"/>
        <v>892.02939154480839</v>
      </c>
      <c r="J165" s="15">
        <f t="shared" si="55"/>
        <v>18403.805778423888</v>
      </c>
      <c r="K165" s="15"/>
      <c r="L165" s="15">
        <f t="shared" si="56"/>
        <v>892.03029261765585</v>
      </c>
      <c r="M165" s="15">
        <f t="shared" si="57"/>
        <v>18404.050259451138</v>
      </c>
      <c r="N165" s="15"/>
      <c r="O165" s="15">
        <f t="shared" si="58"/>
        <v>892.03212592551392</v>
      </c>
      <c r="P165" s="15">
        <f t="shared" si="59"/>
        <v>18404.547681503882</v>
      </c>
      <c r="Q165" s="3"/>
    </row>
    <row r="166" spans="1:17" x14ac:dyDescent="0.25">
      <c r="A166" s="14">
        <v>0.375</v>
      </c>
      <c r="B166" s="14">
        <v>3.7499999999999999E-2</v>
      </c>
      <c r="C166" s="15">
        <v>743.47611493037198</v>
      </c>
      <c r="D166" s="15"/>
      <c r="E166" s="15">
        <f t="shared" si="51"/>
        <v>891.97267819534125</v>
      </c>
      <c r="F166" s="15">
        <f t="shared" si="52"/>
        <v>22051.229301507021</v>
      </c>
      <c r="G166" s="11">
        <f t="shared" si="53"/>
        <v>706.76489266897829</v>
      </c>
      <c r="H166" s="15"/>
      <c r="I166" s="15">
        <f t="shared" si="54"/>
        <v>891.51033948543397</v>
      </c>
      <c r="J166" s="15">
        <f t="shared" si="55"/>
        <v>21914.131639618521</v>
      </c>
      <c r="K166" s="15"/>
      <c r="L166" s="15">
        <f t="shared" si="56"/>
        <v>891.52346143139459</v>
      </c>
      <c r="M166" s="15">
        <f t="shared" si="57"/>
        <v>21918.016805993855</v>
      </c>
      <c r="N166" s="15"/>
      <c r="O166" s="15">
        <f t="shared" si="58"/>
        <v>891.58694034355938</v>
      </c>
      <c r="P166" s="15">
        <f t="shared" si="59"/>
        <v>21936.816604575677</v>
      </c>
      <c r="Q166" s="3"/>
    </row>
    <row r="167" spans="1:17" x14ac:dyDescent="0.25">
      <c r="A167" s="14">
        <v>0.375</v>
      </c>
      <c r="B167" s="14">
        <v>3.7499999999999999E-2</v>
      </c>
      <c r="C167" s="15">
        <v>541.49127445795875</v>
      </c>
      <c r="D167" s="15"/>
      <c r="E167" s="15">
        <f t="shared" si="51"/>
        <v>891.97267819534125</v>
      </c>
      <c r="F167" s="15">
        <f t="shared" si="52"/>
        <v>122837.2143657261</v>
      </c>
      <c r="G167" s="11">
        <f t="shared" si="53"/>
        <v>706.76489266897829</v>
      </c>
      <c r="H167" s="15"/>
      <c r="I167" s="15">
        <f t="shared" si="54"/>
        <v>891.51033948543397</v>
      </c>
      <c r="J167" s="15">
        <f t="shared" si="55"/>
        <v>122513.34588270793</v>
      </c>
      <c r="K167" s="15"/>
      <c r="L167" s="15">
        <f t="shared" si="56"/>
        <v>891.52346143139459</v>
      </c>
      <c r="M167" s="15">
        <f t="shared" si="57"/>
        <v>122522.53191740635</v>
      </c>
      <c r="N167" s="15"/>
      <c r="O167" s="15">
        <f t="shared" si="58"/>
        <v>891.58694034355938</v>
      </c>
      <c r="P167" s="15">
        <f t="shared" si="59"/>
        <v>122566.97527188211</v>
      </c>
      <c r="Q167" s="3"/>
    </row>
    <row r="168" spans="1:17" x14ac:dyDescent="0.25">
      <c r="A168" s="14">
        <v>0.375</v>
      </c>
      <c r="B168" s="14">
        <v>3.7499999999999999E-2</v>
      </c>
      <c r="C168" s="15">
        <v>816.53446148422358</v>
      </c>
      <c r="D168" s="15"/>
      <c r="E168" s="15">
        <f t="shared" si="51"/>
        <v>891.97267819534125</v>
      </c>
      <c r="F168" s="15">
        <f t="shared" si="52"/>
        <v>5690.9245405535521</v>
      </c>
      <c r="G168" s="11">
        <f t="shared" si="53"/>
        <v>706.76489266897829</v>
      </c>
      <c r="H168" s="15"/>
      <c r="I168" s="15">
        <f t="shared" si="54"/>
        <v>891.51033948543397</v>
      </c>
      <c r="J168" s="15">
        <f t="shared" si="55"/>
        <v>5621.3822820523837</v>
      </c>
      <c r="K168" s="15"/>
      <c r="L168" s="15">
        <f t="shared" si="56"/>
        <v>891.52346143139459</v>
      </c>
      <c r="M168" s="15">
        <f t="shared" si="57"/>
        <v>5623.3501130768136</v>
      </c>
      <c r="N168" s="15"/>
      <c r="O168" s="15">
        <f t="shared" si="58"/>
        <v>891.58694034355938</v>
      </c>
      <c r="P168" s="15">
        <f t="shared" si="59"/>
        <v>5632.8745829310465</v>
      </c>
      <c r="Q168" s="3"/>
    </row>
    <row r="169" spans="1:17" x14ac:dyDescent="0.25">
      <c r="A169" s="14">
        <v>0.375</v>
      </c>
      <c r="B169" s="14">
        <v>3.7499999999999999E-2</v>
      </c>
      <c r="C169" s="15">
        <v>883.86274164169458</v>
      </c>
      <c r="D169" s="15"/>
      <c r="E169" s="15">
        <f t="shared" si="51"/>
        <v>891.97267819534125</v>
      </c>
      <c r="F169" s="15">
        <f t="shared" si="52"/>
        <v>65.771070904174294</v>
      </c>
      <c r="G169" s="11">
        <f t="shared" si="53"/>
        <v>706.76489266897829</v>
      </c>
      <c r="H169" s="15"/>
      <c r="I169" s="15">
        <f t="shared" si="54"/>
        <v>891.51033948543397</v>
      </c>
      <c r="J169" s="15">
        <f t="shared" si="55"/>
        <v>58.485752779567378</v>
      </c>
      <c r="K169" s="15"/>
      <c r="L169" s="15">
        <f t="shared" si="56"/>
        <v>891.52346143139459</v>
      </c>
      <c r="M169" s="15">
        <f t="shared" si="57"/>
        <v>58.686627696301372</v>
      </c>
      <c r="N169" s="15"/>
      <c r="O169" s="15">
        <f t="shared" si="58"/>
        <v>891.58694034355938</v>
      </c>
      <c r="P169" s="15">
        <f t="shared" si="59"/>
        <v>59.663245585889754</v>
      </c>
      <c r="Q169" s="3"/>
    </row>
    <row r="170" spans="1:17" x14ac:dyDescent="0.25">
      <c r="A170" s="14">
        <v>0.375</v>
      </c>
      <c r="B170" s="14">
        <v>3.7499999999999999E-2</v>
      </c>
      <c r="C170" s="15">
        <v>782.15406310594051</v>
      </c>
      <c r="D170" s="15"/>
      <c r="E170" s="15">
        <f t="shared" si="51"/>
        <v>891.97267819534125</v>
      </c>
      <c r="F170" s="15">
        <f t="shared" si="52"/>
        <v>12060.128220153954</v>
      </c>
      <c r="G170" s="11">
        <f t="shared" si="53"/>
        <v>706.76489266897829</v>
      </c>
      <c r="H170" s="15"/>
      <c r="I170" s="15">
        <f t="shared" si="54"/>
        <v>891.51033948543397</v>
      </c>
      <c r="J170" s="15">
        <f t="shared" si="55"/>
        <v>11958.795183588161</v>
      </c>
      <c r="K170" s="15"/>
      <c r="L170" s="15">
        <f t="shared" si="56"/>
        <v>891.52346143139459</v>
      </c>
      <c r="M170" s="15">
        <f t="shared" si="57"/>
        <v>11961.665290071838</v>
      </c>
      <c r="N170" s="15"/>
      <c r="O170" s="15">
        <f t="shared" si="58"/>
        <v>891.58694034355938</v>
      </c>
      <c r="P170" s="15">
        <f t="shared" si="59"/>
        <v>11975.554620503763</v>
      </c>
      <c r="Q170" s="3"/>
    </row>
    <row r="171" spans="1:17" x14ac:dyDescent="0.25">
      <c r="A171" s="14">
        <v>0.75</v>
      </c>
      <c r="B171" s="14">
        <v>7.4999999999999997E-2</v>
      </c>
      <c r="C171" s="15">
        <v>873.83512544802863</v>
      </c>
      <c r="D171" s="15"/>
      <c r="E171" s="15">
        <f t="shared" si="51"/>
        <v>890.64869824193386</v>
      </c>
      <c r="F171" s="15">
        <f t="shared" si="52"/>
        <v>282.69623009594989</v>
      </c>
      <c r="G171" s="11">
        <f t="shared" si="53"/>
        <v>706.76489266897829</v>
      </c>
      <c r="H171" s="15"/>
      <c r="I171" s="15">
        <f t="shared" si="54"/>
        <v>882.37760540348938</v>
      </c>
      <c r="J171" s="15">
        <f t="shared" si="55"/>
        <v>72.973963789448675</v>
      </c>
      <c r="K171" s="15"/>
      <c r="L171" s="15">
        <f t="shared" si="56"/>
        <v>882.6319635238043</v>
      </c>
      <c r="M171" s="15">
        <f t="shared" si="57"/>
        <v>77.384360131416557</v>
      </c>
      <c r="N171" s="15"/>
      <c r="O171" s="15">
        <f t="shared" si="58"/>
        <v>885.08901171587479</v>
      </c>
      <c r="P171" s="15">
        <f t="shared" si="59"/>
        <v>126.64995612961627</v>
      </c>
      <c r="Q171" s="3"/>
    </row>
    <row r="172" spans="1:17" x14ac:dyDescent="0.25">
      <c r="A172" s="14">
        <v>0.75</v>
      </c>
      <c r="B172" s="14">
        <v>7.4999999999999997E-2</v>
      </c>
      <c r="C172" s="15">
        <v>838.02221047065052</v>
      </c>
      <c r="D172" s="15"/>
      <c r="E172" s="15">
        <f t="shared" si="51"/>
        <v>890.64869824193386</v>
      </c>
      <c r="F172" s="15">
        <f t="shared" si="52"/>
        <v>2769.5472151410345</v>
      </c>
      <c r="G172" s="11">
        <f t="shared" si="53"/>
        <v>706.76489266897829</v>
      </c>
      <c r="H172" s="15"/>
      <c r="I172" s="15">
        <f t="shared" si="54"/>
        <v>882.37760540348938</v>
      </c>
      <c r="J172" s="15">
        <f t="shared" si="55"/>
        <v>1967.4010596481075</v>
      </c>
      <c r="K172" s="15"/>
      <c r="L172" s="15">
        <f t="shared" si="56"/>
        <v>882.6319635238043</v>
      </c>
      <c r="M172" s="15">
        <f t="shared" si="57"/>
        <v>1990.0300674633631</v>
      </c>
      <c r="N172" s="15"/>
      <c r="O172" s="15">
        <f t="shared" si="58"/>
        <v>885.08901171587479</v>
      </c>
      <c r="P172" s="15">
        <f t="shared" si="59"/>
        <v>2215.2837794574448</v>
      </c>
      <c r="Q172" s="3"/>
    </row>
    <row r="173" spans="1:17" x14ac:dyDescent="0.25">
      <c r="A173" s="14">
        <v>0.75</v>
      </c>
      <c r="B173" s="14">
        <v>7.4999999999999997E-2</v>
      </c>
      <c r="C173" s="15">
        <v>779.2890299077502</v>
      </c>
      <c r="D173" s="15"/>
      <c r="E173" s="15">
        <f t="shared" si="51"/>
        <v>890.64869824193386</v>
      </c>
      <c r="F173" s="15">
        <f t="shared" si="52"/>
        <v>12400.975731499386</v>
      </c>
      <c r="G173" s="11">
        <f t="shared" si="53"/>
        <v>706.76489266897829</v>
      </c>
      <c r="H173" s="15"/>
      <c r="I173" s="15">
        <f t="shared" si="54"/>
        <v>882.37760540348938</v>
      </c>
      <c r="J173" s="15">
        <f t="shared" si="55"/>
        <v>10627.254397740717</v>
      </c>
      <c r="K173" s="15"/>
      <c r="L173" s="15">
        <f t="shared" si="56"/>
        <v>882.6319635238043</v>
      </c>
      <c r="M173" s="15">
        <f t="shared" si="57"/>
        <v>10679.761928372163</v>
      </c>
      <c r="N173" s="15"/>
      <c r="O173" s="15">
        <f t="shared" si="58"/>
        <v>885.08901171587479</v>
      </c>
      <c r="P173" s="15">
        <f t="shared" si="59"/>
        <v>11193.636150599494</v>
      </c>
      <c r="Q173" s="3"/>
    </row>
    <row r="174" spans="1:17" x14ac:dyDescent="0.25">
      <c r="A174" s="14">
        <v>0.75</v>
      </c>
      <c r="B174" s="14">
        <v>7.4999999999999997E-2</v>
      </c>
      <c r="C174" s="15">
        <v>875.26764204712379</v>
      </c>
      <c r="D174" s="15"/>
      <c r="E174" s="15">
        <f t="shared" si="51"/>
        <v>890.64869824193386</v>
      </c>
      <c r="F174" s="15">
        <f t="shared" si="52"/>
        <v>236.57688966790528</v>
      </c>
      <c r="G174" s="11">
        <f t="shared" si="53"/>
        <v>706.76489266897829</v>
      </c>
      <c r="H174" s="15"/>
      <c r="I174" s="15">
        <f t="shared" si="54"/>
        <v>882.37760540348938</v>
      </c>
      <c r="J174" s="15">
        <f t="shared" si="55"/>
        <v>50.551578928861545</v>
      </c>
      <c r="K174" s="15"/>
      <c r="L174" s="15">
        <f t="shared" si="56"/>
        <v>882.6319635238043</v>
      </c>
      <c r="M174" s="15">
        <f t="shared" si="57"/>
        <v>54.23323081189789</v>
      </c>
      <c r="N174" s="15"/>
      <c r="O174" s="15">
        <f t="shared" si="58"/>
        <v>885.08901171587479</v>
      </c>
      <c r="P174" s="15">
        <f t="shared" si="59"/>
        <v>96.459302170262205</v>
      </c>
      <c r="Q174" s="3"/>
    </row>
    <row r="175" spans="1:17" x14ac:dyDescent="0.25">
      <c r="A175" s="14">
        <v>0.75</v>
      </c>
      <c r="B175" s="14">
        <v>7.4999999999999997E-2</v>
      </c>
      <c r="C175" s="15">
        <v>729.15094893942069</v>
      </c>
      <c r="D175" s="15"/>
      <c r="E175" s="15">
        <f t="shared" si="51"/>
        <v>890.64869824193386</v>
      </c>
      <c r="F175" s="15">
        <f t="shared" si="52"/>
        <v>26081.523029777392</v>
      </c>
      <c r="G175" s="11">
        <f t="shared" si="53"/>
        <v>706.76489266897829</v>
      </c>
      <c r="H175" s="15"/>
      <c r="I175" s="15">
        <f t="shared" si="54"/>
        <v>882.37760540348938</v>
      </c>
      <c r="J175" s="15">
        <f t="shared" si="55"/>
        <v>23478.408251157725</v>
      </c>
      <c r="K175" s="15"/>
      <c r="L175" s="15">
        <f t="shared" si="56"/>
        <v>882.6319635238043</v>
      </c>
      <c r="M175" s="15">
        <f t="shared" si="57"/>
        <v>23556.421837851776</v>
      </c>
      <c r="N175" s="15"/>
      <c r="O175" s="15">
        <f t="shared" si="58"/>
        <v>885.08901171587479</v>
      </c>
      <c r="P175" s="15">
        <f t="shared" si="59"/>
        <v>24316.679422473342</v>
      </c>
      <c r="Q175" s="3"/>
    </row>
    <row r="176" spans="1:17" x14ac:dyDescent="0.25">
      <c r="A176" s="14">
        <v>1.5</v>
      </c>
      <c r="B176" s="14">
        <v>0.15</v>
      </c>
      <c r="C176" s="15">
        <v>710.52823315118394</v>
      </c>
      <c r="D176" s="15"/>
      <c r="E176" s="15">
        <f t="shared" si="51"/>
        <v>864.19684368608966</v>
      </c>
      <c r="F176" s="15">
        <f t="shared" si="52"/>
        <v>23614.04186372854</v>
      </c>
      <c r="G176" s="11">
        <f t="shared" si="53"/>
        <v>706.76489266897829</v>
      </c>
      <c r="H176" s="15"/>
      <c r="I176" s="15">
        <f t="shared" si="54"/>
        <v>655.66678697171631</v>
      </c>
      <c r="J176" s="15">
        <f t="shared" si="55"/>
        <v>3009.7782769026239</v>
      </c>
      <c r="K176" s="15"/>
      <c r="L176" s="15">
        <f t="shared" si="56"/>
        <v>661.88931922397785</v>
      </c>
      <c r="M176" s="15">
        <f t="shared" si="57"/>
        <v>2365.7439480181624</v>
      </c>
      <c r="N176" s="15"/>
      <c r="O176" s="15">
        <f t="shared" si="58"/>
        <v>773.83228383410835</v>
      </c>
      <c r="P176" s="15">
        <f t="shared" si="59"/>
        <v>4007.4028328662625</v>
      </c>
      <c r="Q176" s="3"/>
    </row>
    <row r="177" spans="1:17" x14ac:dyDescent="0.25">
      <c r="A177" s="14">
        <v>1.5</v>
      </c>
      <c r="B177" s="14">
        <v>0.15</v>
      </c>
      <c r="C177" s="15">
        <v>704.79816675480356</v>
      </c>
      <c r="D177" s="15"/>
      <c r="E177" s="15">
        <f t="shared" si="51"/>
        <v>864.19684368608966</v>
      </c>
      <c r="F177" s="15">
        <f t="shared" si="52"/>
        <v>25407.93820744452</v>
      </c>
      <c r="G177" s="11">
        <f t="shared" si="53"/>
        <v>706.76489266897829</v>
      </c>
      <c r="H177" s="15"/>
      <c r="I177" s="15">
        <f t="shared" si="54"/>
        <v>655.66678697171631</v>
      </c>
      <c r="J177" s="15">
        <f t="shared" si="55"/>
        <v>2413.892479389955</v>
      </c>
      <c r="K177" s="15"/>
      <c r="L177" s="15">
        <f t="shared" si="56"/>
        <v>661.88931922397785</v>
      </c>
      <c r="M177" s="15">
        <f t="shared" si="57"/>
        <v>1841.1691964236477</v>
      </c>
      <c r="N177" s="15"/>
      <c r="O177" s="15">
        <f t="shared" si="58"/>
        <v>773.83228383410835</v>
      </c>
      <c r="P177" s="15">
        <f t="shared" si="59"/>
        <v>4765.7093209191617</v>
      </c>
      <c r="Q177" s="3"/>
    </row>
    <row r="178" spans="1:17" x14ac:dyDescent="0.25">
      <c r="A178" s="14">
        <v>1.5</v>
      </c>
      <c r="B178" s="14">
        <v>0.15</v>
      </c>
      <c r="C178" s="15">
        <v>598.79193842176392</v>
      </c>
      <c r="D178" s="15"/>
      <c r="E178" s="15">
        <f t="shared" si="51"/>
        <v>864.19684368608966</v>
      </c>
      <c r="F178" s="15">
        <f t="shared" si="52"/>
        <v>70439.763738365727</v>
      </c>
      <c r="G178" s="11">
        <f t="shared" si="53"/>
        <v>706.76489266897829</v>
      </c>
      <c r="H178" s="15"/>
      <c r="I178" s="15">
        <f t="shared" si="54"/>
        <v>655.66678697171631</v>
      </c>
      <c r="J178" s="15">
        <f t="shared" si="55"/>
        <v>3234.7483975800214</v>
      </c>
      <c r="K178" s="15"/>
      <c r="L178" s="15">
        <f t="shared" si="56"/>
        <v>661.88931922397785</v>
      </c>
      <c r="M178" s="15">
        <f t="shared" si="57"/>
        <v>3981.2794640995953</v>
      </c>
      <c r="N178" s="15"/>
      <c r="O178" s="15">
        <f t="shared" si="58"/>
        <v>773.83228383410835</v>
      </c>
      <c r="P178" s="15">
        <f t="shared" si="59"/>
        <v>30639.122522072848</v>
      </c>
      <c r="Q178" s="3"/>
    </row>
    <row r="179" spans="1:17" x14ac:dyDescent="0.25">
      <c r="A179" s="14">
        <v>1.5</v>
      </c>
      <c r="B179" s="14">
        <v>0.15</v>
      </c>
      <c r="C179" s="15">
        <v>641.76743639461779</v>
      </c>
      <c r="D179" s="15"/>
      <c r="E179" s="15">
        <f t="shared" si="51"/>
        <v>864.19684368608966</v>
      </c>
      <c r="F179" s="15">
        <f t="shared" si="52"/>
        <v>49474.841228035482</v>
      </c>
      <c r="G179" s="11">
        <f t="shared" si="53"/>
        <v>706.76489266897829</v>
      </c>
      <c r="H179" s="15"/>
      <c r="I179" s="15">
        <f t="shared" si="54"/>
        <v>655.66678697171631</v>
      </c>
      <c r="J179" s="15">
        <f t="shared" si="55"/>
        <v>193.19194646508888</v>
      </c>
      <c r="K179" s="15"/>
      <c r="L179" s="15">
        <f t="shared" si="56"/>
        <v>661.88931922397785</v>
      </c>
      <c r="M179" s="15">
        <f t="shared" si="57"/>
        <v>404.89016859849522</v>
      </c>
      <c r="N179" s="15"/>
      <c r="O179" s="15">
        <f t="shared" si="58"/>
        <v>773.83228383410835</v>
      </c>
      <c r="P179" s="15">
        <f t="shared" si="59"/>
        <v>17441.123929215919</v>
      </c>
      <c r="Q179" s="3"/>
    </row>
    <row r="180" spans="1:17" x14ac:dyDescent="0.25">
      <c r="A180" s="14">
        <v>1.5</v>
      </c>
      <c r="B180" s="14">
        <v>0.15</v>
      </c>
      <c r="C180" s="15">
        <v>667.55273517833007</v>
      </c>
      <c r="D180" s="15"/>
      <c r="E180" s="15">
        <f t="shared" si="51"/>
        <v>864.19684368608966</v>
      </c>
      <c r="F180" s="15">
        <f t="shared" si="52"/>
        <v>38668.905410811531</v>
      </c>
      <c r="G180" s="11">
        <f t="shared" si="53"/>
        <v>706.76489266897829</v>
      </c>
      <c r="H180" s="15"/>
      <c r="I180" s="15">
        <f t="shared" si="54"/>
        <v>655.66678697171631</v>
      </c>
      <c r="J180" s="15">
        <f t="shared" si="55"/>
        <v>141.2757647703049</v>
      </c>
      <c r="K180" s="15"/>
      <c r="L180" s="15">
        <f t="shared" si="56"/>
        <v>661.88931922397785</v>
      </c>
      <c r="M180" s="15">
        <f t="shared" si="57"/>
        <v>32.074280272011237</v>
      </c>
      <c r="N180" s="15"/>
      <c r="O180" s="15">
        <f t="shared" si="58"/>
        <v>773.83228383410835</v>
      </c>
      <c r="P180" s="15">
        <f t="shared" si="59"/>
        <v>11295.342462475945</v>
      </c>
      <c r="Q180" s="3"/>
    </row>
    <row r="181" spans="1:17" x14ac:dyDescent="0.25">
      <c r="A181" s="14">
        <v>3</v>
      </c>
      <c r="B181" s="14">
        <v>0.3</v>
      </c>
      <c r="C181" s="15">
        <v>136.08907691403726</v>
      </c>
      <c r="D181" s="15"/>
      <c r="E181" s="15">
        <f t="shared" si="51"/>
        <v>333.49223538287754</v>
      </c>
      <c r="F181" s="15">
        <f t="shared" si="52"/>
        <v>38968.006973474068</v>
      </c>
      <c r="G181" s="11">
        <f t="shared" si="53"/>
        <v>706.76489266897829</v>
      </c>
      <c r="H181" s="15"/>
      <c r="I181" s="15">
        <f t="shared" si="54"/>
        <v>4.5696241633885197</v>
      </c>
      <c r="J181" s="15">
        <f t="shared" si="55"/>
        <v>17297.36645183013</v>
      </c>
      <c r="K181" s="15"/>
      <c r="L181" s="15">
        <f t="shared" si="56"/>
        <v>5.042225461063115</v>
      </c>
      <c r="M181" s="15">
        <f t="shared" si="57"/>
        <v>17173.277275737873</v>
      </c>
      <c r="N181" s="15"/>
      <c r="O181" s="15">
        <f t="shared" si="58"/>
        <v>132.04806605919595</v>
      </c>
      <c r="P181" s="15">
        <f t="shared" si="59"/>
        <v>16.329768728945357</v>
      </c>
      <c r="Q181" s="3"/>
    </row>
    <row r="182" spans="1:17" x14ac:dyDescent="0.25">
      <c r="A182" s="14">
        <v>3</v>
      </c>
      <c r="B182" s="14">
        <v>0.3</v>
      </c>
      <c r="C182" s="15">
        <v>265.01557083259883</v>
      </c>
      <c r="D182" s="15"/>
      <c r="E182" s="15">
        <f t="shared" si="51"/>
        <v>333.49223538287754</v>
      </c>
      <c r="F182" s="15">
        <f t="shared" si="52"/>
        <v>4689.0535879313975</v>
      </c>
      <c r="G182" s="11">
        <f t="shared" si="53"/>
        <v>706.76489266897829</v>
      </c>
      <c r="H182" s="15"/>
      <c r="I182" s="15">
        <f t="shared" si="54"/>
        <v>4.5696241633885197</v>
      </c>
      <c r="J182" s="15">
        <f t="shared" si="55"/>
        <v>67832.091136421135</v>
      </c>
      <c r="K182" s="15"/>
      <c r="L182" s="15">
        <f t="shared" si="56"/>
        <v>5.042225461063115</v>
      </c>
      <c r="M182" s="15">
        <f t="shared" si="57"/>
        <v>67586.14030366778</v>
      </c>
      <c r="N182" s="15"/>
      <c r="O182" s="15">
        <f t="shared" si="58"/>
        <v>132.04806605919595</v>
      </c>
      <c r="P182" s="15">
        <f t="shared" si="59"/>
        <v>17680.357325664918</v>
      </c>
      <c r="Q182" s="3"/>
    </row>
    <row r="183" spans="1:17" x14ac:dyDescent="0.25">
      <c r="A183" s="14">
        <v>3</v>
      </c>
      <c r="B183" s="14">
        <v>0.3</v>
      </c>
      <c r="C183" s="15">
        <v>330.91133439097484</v>
      </c>
      <c r="D183" s="15"/>
      <c r="E183" s="15">
        <f t="shared" si="51"/>
        <v>333.49223538287754</v>
      </c>
      <c r="F183" s="15">
        <f t="shared" si="52"/>
        <v>6.6610499300043138</v>
      </c>
      <c r="G183" s="11">
        <f t="shared" si="53"/>
        <v>706.76489266897829</v>
      </c>
      <c r="H183" s="15"/>
      <c r="I183" s="15">
        <f t="shared" si="54"/>
        <v>4.5696241633885197</v>
      </c>
      <c r="J183" s="15">
        <f t="shared" si="55"/>
        <v>106498.91183426591</v>
      </c>
      <c r="K183" s="15"/>
      <c r="L183" s="15">
        <f t="shared" si="56"/>
        <v>5.042225461063115</v>
      </c>
      <c r="M183" s="15">
        <f t="shared" si="57"/>
        <v>106190.67615477466</v>
      </c>
      <c r="N183" s="15"/>
      <c r="O183" s="15">
        <f t="shared" si="58"/>
        <v>132.04806605919595</v>
      </c>
      <c r="P183" s="15">
        <f t="shared" si="59"/>
        <v>39546.599491597095</v>
      </c>
      <c r="Q183" s="2"/>
    </row>
    <row r="184" spans="1:17" ht="13" x14ac:dyDescent="0.3">
      <c r="A184" s="14">
        <v>3</v>
      </c>
      <c r="B184" s="14">
        <v>0.3</v>
      </c>
      <c r="C184" s="15">
        <v>181.92960808508138</v>
      </c>
      <c r="D184" s="15"/>
      <c r="E184" s="15">
        <f t="shared" si="51"/>
        <v>333.49223538287754</v>
      </c>
      <c r="F184" s="15">
        <f t="shared" si="52"/>
        <v>22971.229993410663</v>
      </c>
      <c r="G184" s="11">
        <f t="shared" si="53"/>
        <v>706.76489266897829</v>
      </c>
      <c r="H184" s="15"/>
      <c r="I184" s="15">
        <f t="shared" si="54"/>
        <v>4.5696241633885197</v>
      </c>
      <c r="J184" s="15">
        <f t="shared" si="55"/>
        <v>31456.563896703155</v>
      </c>
      <c r="K184" s="15"/>
      <c r="L184" s="15">
        <f t="shared" si="56"/>
        <v>5.042225461063115</v>
      </c>
      <c r="M184" s="15">
        <f t="shared" si="57"/>
        <v>31289.146131575842</v>
      </c>
      <c r="N184" s="15"/>
      <c r="O184" s="15">
        <f t="shared" si="58"/>
        <v>132.04806605919595</v>
      </c>
      <c r="P184" s="15">
        <f t="shared" si="59"/>
        <v>2488.1682348801751</v>
      </c>
      <c r="Q184" s="1"/>
    </row>
    <row r="185" spans="1:17" x14ac:dyDescent="0.25">
      <c r="A185" s="14">
        <v>3</v>
      </c>
      <c r="B185" s="14">
        <v>0.3</v>
      </c>
      <c r="C185" s="15">
        <v>151.84675950408368</v>
      </c>
      <c r="D185" s="15"/>
      <c r="E185" s="15">
        <f t="shared" si="51"/>
        <v>333.49223538287754</v>
      </c>
      <c r="F185" s="15">
        <f t="shared" si="52"/>
        <v>32995.078907233481</v>
      </c>
      <c r="G185" s="11">
        <f t="shared" si="53"/>
        <v>706.76489266897829</v>
      </c>
      <c r="H185" s="15"/>
      <c r="I185" s="15">
        <f t="shared" si="54"/>
        <v>4.5696241633885197</v>
      </c>
      <c r="J185" s="15">
        <f t="shared" si="55"/>
        <v>21690.55459416144</v>
      </c>
      <c r="K185" s="15"/>
      <c r="L185" s="15">
        <f t="shared" si="56"/>
        <v>5.042225461063115</v>
      </c>
      <c r="M185" s="15">
        <f t="shared" si="57"/>
        <v>21551.571215588385</v>
      </c>
      <c r="N185" s="15"/>
      <c r="O185" s="15">
        <f t="shared" si="58"/>
        <v>132.04806605919595</v>
      </c>
      <c r="P185" s="15">
        <f t="shared" si="59"/>
        <v>391.98826212464047</v>
      </c>
      <c r="Q185" s="4"/>
    </row>
    <row r="186" spans="1:17" x14ac:dyDescent="0.25">
      <c r="A186" s="14">
        <v>0.125</v>
      </c>
      <c r="B186" s="14">
        <v>3.7499999999999999E-2</v>
      </c>
      <c r="C186" s="15">
        <v>726.2859157412305</v>
      </c>
      <c r="D186" s="15"/>
      <c r="E186" s="15">
        <f t="shared" si="51"/>
        <v>891.9884781552654</v>
      </c>
      <c r="F186" s="15">
        <f t="shared" si="52"/>
        <v>27457.339190577131</v>
      </c>
      <c r="G186" s="11">
        <f t="shared" si="53"/>
        <v>706.76489266897829</v>
      </c>
      <c r="H186" s="15"/>
      <c r="I186" s="15">
        <f t="shared" si="54"/>
        <v>891.79148853979734</v>
      </c>
      <c r="J186" s="15">
        <f t="shared" si="55"/>
        <v>27392.09462738171</v>
      </c>
      <c r="K186" s="15"/>
      <c r="L186" s="15">
        <f t="shared" si="56"/>
        <v>891.79375743867433</v>
      </c>
      <c r="M186" s="15">
        <f t="shared" si="57"/>
        <v>27392.845663346128</v>
      </c>
      <c r="N186" s="15"/>
      <c r="O186" s="15">
        <f t="shared" si="58"/>
        <v>891.80975978046069</v>
      </c>
      <c r="P186" s="15">
        <f t="shared" si="59"/>
        <v>27398.142945523403</v>
      </c>
      <c r="Q186" s="4"/>
    </row>
    <row r="187" spans="1:17" x14ac:dyDescent="0.25">
      <c r="A187" s="14">
        <v>0.125</v>
      </c>
      <c r="B187" s="14">
        <v>3.7499999999999999E-2</v>
      </c>
      <c r="C187" s="15">
        <v>779.2890299077502</v>
      </c>
      <c r="D187" s="15"/>
      <c r="E187" s="15">
        <f t="shared" si="51"/>
        <v>891.9884781552654</v>
      </c>
      <c r="F187" s="15">
        <f t="shared" si="52"/>
        <v>12701.165635294356</v>
      </c>
      <c r="G187" s="11">
        <f t="shared" si="53"/>
        <v>706.76489266897829</v>
      </c>
      <c r="H187" s="15"/>
      <c r="I187" s="15">
        <f t="shared" si="54"/>
        <v>891.79148853979734</v>
      </c>
      <c r="J187" s="15">
        <f t="shared" si="55"/>
        <v>12656.803198255477</v>
      </c>
      <c r="K187" s="15"/>
      <c r="L187" s="15">
        <f t="shared" si="56"/>
        <v>891.79375743867433</v>
      </c>
      <c r="M187" s="15">
        <f t="shared" si="57"/>
        <v>12657.313716807477</v>
      </c>
      <c r="N187" s="15"/>
      <c r="O187" s="15">
        <f t="shared" si="58"/>
        <v>891.80975978046069</v>
      </c>
      <c r="P187" s="15">
        <f t="shared" si="59"/>
        <v>12660.914651087483</v>
      </c>
      <c r="Q187" s="4"/>
    </row>
    <row r="188" spans="1:17" x14ac:dyDescent="0.25">
      <c r="A188" s="14">
        <v>0.125</v>
      </c>
      <c r="B188" s="14">
        <v>3.7499999999999999E-2</v>
      </c>
      <c r="C188" s="15">
        <v>838.02221047065052</v>
      </c>
      <c r="D188" s="15"/>
      <c r="E188" s="15">
        <f t="shared" si="51"/>
        <v>891.9884781552654</v>
      </c>
      <c r="F188" s="15">
        <f t="shared" si="52"/>
        <v>2912.3580478075078</v>
      </c>
      <c r="G188" s="11">
        <f t="shared" si="53"/>
        <v>706.76489266897829</v>
      </c>
      <c r="H188" s="15"/>
      <c r="I188" s="15">
        <f t="shared" si="54"/>
        <v>891.79148853979734</v>
      </c>
      <c r="J188" s="15">
        <f t="shared" si="55"/>
        <v>2891.1352640772334</v>
      </c>
      <c r="K188" s="15"/>
      <c r="L188" s="15">
        <f t="shared" si="56"/>
        <v>891.79375743867433</v>
      </c>
      <c r="M188" s="15">
        <f t="shared" si="57"/>
        <v>2891.379263334391</v>
      </c>
      <c r="N188" s="15"/>
      <c r="O188" s="15">
        <f t="shared" si="58"/>
        <v>891.80975978046069</v>
      </c>
      <c r="P188" s="15">
        <f t="shared" si="59"/>
        <v>2893.1004607552609</v>
      </c>
      <c r="Q188" s="4"/>
    </row>
    <row r="189" spans="1:17" x14ac:dyDescent="0.25">
      <c r="A189" s="14">
        <v>0.125</v>
      </c>
      <c r="B189" s="14">
        <v>3.7499999999999999E-2</v>
      </c>
      <c r="C189" s="15">
        <v>750.63869792584762</v>
      </c>
      <c r="D189" s="15"/>
      <c r="E189" s="15">
        <f t="shared" si="51"/>
        <v>891.9884781552654</v>
      </c>
      <c r="F189" s="15">
        <f t="shared" si="52"/>
        <v>19979.760370904703</v>
      </c>
      <c r="G189" s="11">
        <f t="shared" si="53"/>
        <v>706.76489266897829</v>
      </c>
      <c r="H189" s="15"/>
      <c r="I189" s="15">
        <f t="shared" si="54"/>
        <v>891.79148853979734</v>
      </c>
      <c r="J189" s="15">
        <f t="shared" si="55"/>
        <v>19924.11029810553</v>
      </c>
      <c r="K189" s="15"/>
      <c r="L189" s="15">
        <f t="shared" si="56"/>
        <v>891.79375743867433</v>
      </c>
      <c r="M189" s="15">
        <f t="shared" si="57"/>
        <v>19924.750826069649</v>
      </c>
      <c r="N189" s="15"/>
      <c r="O189" s="15">
        <f t="shared" si="58"/>
        <v>891.80975978046069</v>
      </c>
      <c r="P189" s="15">
        <f t="shared" si="59"/>
        <v>19929.268705158989</v>
      </c>
      <c r="Q189" s="4"/>
    </row>
    <row r="190" spans="1:17" x14ac:dyDescent="0.25">
      <c r="A190" s="14">
        <v>0.125</v>
      </c>
      <c r="B190" s="14">
        <v>3.7499999999999999E-2</v>
      </c>
      <c r="C190" s="15">
        <v>752.07121452494277</v>
      </c>
      <c r="D190" s="15"/>
      <c r="E190" s="15">
        <f t="shared" si="51"/>
        <v>891.9884781552654</v>
      </c>
      <c r="F190" s="15">
        <f t="shared" si="52"/>
        <v>19576.840661797203</v>
      </c>
      <c r="G190" s="11">
        <f t="shared" si="53"/>
        <v>706.76489266897829</v>
      </c>
      <c r="H190" s="15"/>
      <c r="I190" s="15">
        <f t="shared" si="54"/>
        <v>891.79148853979734</v>
      </c>
      <c r="J190" s="15">
        <f t="shared" si="55"/>
        <v>19521.754970786045</v>
      </c>
      <c r="K190" s="15"/>
      <c r="L190" s="15">
        <f t="shared" si="56"/>
        <v>891.79375743867433</v>
      </c>
      <c r="M190" s="15">
        <f t="shared" si="57"/>
        <v>19522.388998279555</v>
      </c>
      <c r="N190" s="15"/>
      <c r="O190" s="15">
        <f t="shared" si="58"/>
        <v>891.80975978046069</v>
      </c>
      <c r="P190" s="15">
        <f t="shared" si="59"/>
        <v>19526.861030128428</v>
      </c>
      <c r="Q190" s="4"/>
    </row>
    <row r="191" spans="1:17" x14ac:dyDescent="0.25">
      <c r="A191" s="14">
        <v>0.25</v>
      </c>
      <c r="B191" s="14">
        <v>7.4999999999999997E-2</v>
      </c>
      <c r="C191" s="15">
        <v>700.5006169575181</v>
      </c>
      <c r="D191" s="15"/>
      <c r="E191" s="15">
        <f t="shared" si="51"/>
        <v>891.08152440908646</v>
      </c>
      <c r="F191" s="15">
        <f t="shared" si="52"/>
        <v>36321.082285063261</v>
      </c>
      <c r="G191" s="11">
        <f t="shared" si="53"/>
        <v>706.76489266897829</v>
      </c>
      <c r="H191" s="15"/>
      <c r="I191" s="15">
        <f t="shared" si="54"/>
        <v>888.58498281258528</v>
      </c>
      <c r="J191" s="15">
        <f t="shared" si="55"/>
        <v>35375.728679102758</v>
      </c>
      <c r="K191" s="15"/>
      <c r="L191" s="15">
        <f t="shared" si="56"/>
        <v>888.61420852055801</v>
      </c>
      <c r="M191" s="15">
        <f t="shared" si="57"/>
        <v>35386.723330746201</v>
      </c>
      <c r="N191" s="15"/>
      <c r="O191" s="15">
        <f t="shared" si="58"/>
        <v>889.0391305392169</v>
      </c>
      <c r="P191" s="15">
        <f t="shared" si="59"/>
        <v>35546.771103596424</v>
      </c>
      <c r="Q191" s="4"/>
    </row>
    <row r="192" spans="1:17" x14ac:dyDescent="0.25">
      <c r="A192" s="14">
        <v>0.25</v>
      </c>
      <c r="B192" s="14">
        <v>7.4999999999999997E-2</v>
      </c>
      <c r="C192" s="15">
        <v>863.8075092543628</v>
      </c>
      <c r="D192" s="15"/>
      <c r="E192" s="15">
        <f t="shared" si="51"/>
        <v>891.08152440908646</v>
      </c>
      <c r="F192" s="15">
        <f t="shared" si="52"/>
        <v>743.87190266009566</v>
      </c>
      <c r="G192" s="11">
        <f t="shared" si="53"/>
        <v>706.76489266897829</v>
      </c>
      <c r="H192" s="15"/>
      <c r="I192" s="15">
        <f t="shared" si="54"/>
        <v>888.58498281258528</v>
      </c>
      <c r="J192" s="15">
        <f t="shared" si="55"/>
        <v>613.92319592841432</v>
      </c>
      <c r="K192" s="15"/>
      <c r="L192" s="15">
        <f t="shared" si="56"/>
        <v>888.61420852055801</v>
      </c>
      <c r="M192" s="15">
        <f t="shared" si="57"/>
        <v>615.37232848345002</v>
      </c>
      <c r="N192" s="15"/>
      <c r="O192" s="15">
        <f t="shared" si="58"/>
        <v>889.0391305392169</v>
      </c>
      <c r="P192" s="15">
        <f t="shared" si="59"/>
        <v>636.63471266230249</v>
      </c>
      <c r="Q192" s="4"/>
    </row>
    <row r="193" spans="1:17" x14ac:dyDescent="0.25">
      <c r="A193" s="14">
        <v>0.25</v>
      </c>
      <c r="B193" s="14">
        <v>7.4999999999999997E-2</v>
      </c>
      <c r="C193" s="15">
        <v>915.37810682178747</v>
      </c>
      <c r="D193" s="15"/>
      <c r="E193" s="15">
        <f t="shared" si="51"/>
        <v>891.08152440908646</v>
      </c>
      <c r="F193" s="15">
        <f t="shared" si="52"/>
        <v>590.32391693717216</v>
      </c>
      <c r="G193" s="11">
        <f t="shared" si="53"/>
        <v>706.76489266897829</v>
      </c>
      <c r="H193" s="15"/>
      <c r="I193" s="15">
        <f t="shared" si="54"/>
        <v>888.58498281258528</v>
      </c>
      <c r="J193" s="15">
        <f t="shared" si="55"/>
        <v>717.87149417248668</v>
      </c>
      <c r="K193" s="15"/>
      <c r="L193" s="15">
        <f t="shared" si="56"/>
        <v>888.61420852055801</v>
      </c>
      <c r="M193" s="15">
        <f t="shared" si="57"/>
        <v>716.30625227855319</v>
      </c>
      <c r="N193" s="15"/>
      <c r="O193" s="15">
        <f t="shared" si="58"/>
        <v>889.0391305392169</v>
      </c>
      <c r="P193" s="15">
        <f t="shared" si="59"/>
        <v>693.74167161381502</v>
      </c>
      <c r="Q193" s="4"/>
    </row>
    <row r="194" spans="1:17" x14ac:dyDescent="0.25">
      <c r="A194" s="14">
        <v>0.25</v>
      </c>
      <c r="B194" s="14">
        <v>7.4999999999999997E-2</v>
      </c>
      <c r="C194" s="15">
        <v>684.74293436747166</v>
      </c>
      <c r="D194" s="15"/>
      <c r="E194" s="15">
        <f t="shared" si="51"/>
        <v>891.08152440908646</v>
      </c>
      <c r="F194" s="15">
        <f t="shared" si="52"/>
        <v>42575.613740361572</v>
      </c>
      <c r="G194" s="11">
        <f t="shared" si="53"/>
        <v>706.76489266897829</v>
      </c>
      <c r="H194" s="15"/>
      <c r="I194" s="15">
        <f t="shared" si="54"/>
        <v>888.58498281258528</v>
      </c>
      <c r="J194" s="15">
        <f t="shared" si="55"/>
        <v>41551.580714300049</v>
      </c>
      <c r="K194" s="15"/>
      <c r="L194" s="15">
        <f t="shared" si="56"/>
        <v>888.61420852055801</v>
      </c>
      <c r="M194" s="15">
        <f t="shared" si="57"/>
        <v>41563.496424802892</v>
      </c>
      <c r="N194" s="15"/>
      <c r="O194" s="15">
        <f t="shared" si="58"/>
        <v>889.0391305392169</v>
      </c>
      <c r="P194" s="15">
        <f t="shared" si="59"/>
        <v>41736.935770244214</v>
      </c>
      <c r="Q194" s="4"/>
    </row>
    <row r="195" spans="1:17" x14ac:dyDescent="0.25">
      <c r="A195" s="14">
        <v>0.25</v>
      </c>
      <c r="B195" s="14">
        <v>7.4999999999999997E-2</v>
      </c>
      <c r="C195" s="15">
        <v>790.74916270051131</v>
      </c>
      <c r="D195" s="15"/>
      <c r="E195" s="15">
        <f t="shared" si="51"/>
        <v>891.08152440908646</v>
      </c>
      <c r="F195" s="15">
        <f t="shared" si="52"/>
        <v>10066.582806020357</v>
      </c>
      <c r="G195" s="11">
        <f t="shared" si="53"/>
        <v>706.76489266897829</v>
      </c>
      <c r="H195" s="15"/>
      <c r="I195" s="15">
        <f t="shared" si="54"/>
        <v>888.58498281258528</v>
      </c>
      <c r="J195" s="15">
        <f t="shared" si="55"/>
        <v>9571.8476970020984</v>
      </c>
      <c r="K195" s="15"/>
      <c r="L195" s="15">
        <f t="shared" si="56"/>
        <v>888.61420852055801</v>
      </c>
      <c r="M195" s="15">
        <f t="shared" si="57"/>
        <v>9577.5671933598405</v>
      </c>
      <c r="N195" s="15"/>
      <c r="O195" s="15">
        <f t="shared" si="58"/>
        <v>889.0391305392169</v>
      </c>
      <c r="P195" s="15">
        <f t="shared" si="59"/>
        <v>9660.9177777337791</v>
      </c>
      <c r="Q195" s="4"/>
    </row>
    <row r="196" spans="1:17" x14ac:dyDescent="0.25">
      <c r="A196" s="14">
        <v>0.5</v>
      </c>
      <c r="B196" s="14">
        <v>0.15</v>
      </c>
      <c r="C196" s="15">
        <v>795.04671249779665</v>
      </c>
      <c r="D196" s="15"/>
      <c r="E196" s="15">
        <f t="shared" si="51"/>
        <v>879.17950493418186</v>
      </c>
      <c r="F196" s="15">
        <f t="shared" si="52"/>
        <v>7078.3267631438775</v>
      </c>
      <c r="G196" s="11">
        <f t="shared" si="53"/>
        <v>706.76489266897829</v>
      </c>
      <c r="H196" s="15"/>
      <c r="I196" s="15">
        <f t="shared" si="54"/>
        <v>844.91052276269659</v>
      </c>
      <c r="J196" s="15">
        <f t="shared" si="55"/>
        <v>2486.3995741339404</v>
      </c>
      <c r="K196" s="15"/>
      <c r="L196" s="15">
        <f t="shared" si="56"/>
        <v>845.31297111800711</v>
      </c>
      <c r="M196" s="15">
        <f t="shared" si="57"/>
        <v>2526.6967556738828</v>
      </c>
      <c r="N196" s="15"/>
      <c r="O196" s="15">
        <f t="shared" si="58"/>
        <v>856.60631263056678</v>
      </c>
      <c r="P196" s="15">
        <f t="shared" si="59"/>
        <v>3789.584368506552</v>
      </c>
      <c r="Q196" s="4"/>
    </row>
    <row r="197" spans="1:17" x14ac:dyDescent="0.25">
      <c r="A197" s="14">
        <v>0.5</v>
      </c>
      <c r="B197" s="14">
        <v>0.15</v>
      </c>
      <c r="C197" s="15">
        <v>681.87790116928136</v>
      </c>
      <c r="D197" s="15"/>
      <c r="E197" s="15">
        <f t="shared" si="51"/>
        <v>879.17950493418186</v>
      </c>
      <c r="F197" s="15">
        <f t="shared" si="52"/>
        <v>38927.922848201801</v>
      </c>
      <c r="G197" s="11">
        <f t="shared" si="53"/>
        <v>706.76489266897829</v>
      </c>
      <c r="H197" s="15"/>
      <c r="I197" s="15">
        <f t="shared" si="54"/>
        <v>844.91052276269659</v>
      </c>
      <c r="J197" s="15">
        <f t="shared" si="55"/>
        <v>26579.635703621723</v>
      </c>
      <c r="K197" s="15"/>
      <c r="L197" s="15">
        <f t="shared" si="56"/>
        <v>845.31297111800711</v>
      </c>
      <c r="M197" s="15">
        <f t="shared" si="57"/>
        <v>26711.022089144881</v>
      </c>
      <c r="N197" s="15"/>
      <c r="O197" s="15">
        <f t="shared" si="58"/>
        <v>856.60631263056678</v>
      </c>
      <c r="P197" s="15">
        <f t="shared" si="59"/>
        <v>30530.017771784256</v>
      </c>
      <c r="Q197" s="4"/>
    </row>
    <row r="198" spans="1:17" x14ac:dyDescent="0.25">
      <c r="A198" s="14">
        <v>0.5</v>
      </c>
      <c r="B198" s="14">
        <v>0.15</v>
      </c>
      <c r="C198" s="15">
        <v>633.17233680004699</v>
      </c>
      <c r="D198" s="15"/>
      <c r="E198" s="15">
        <f t="shared" si="51"/>
        <v>879.17950493418186</v>
      </c>
      <c r="F198" s="15">
        <f t="shared" si="52"/>
        <v>60519.526773376507</v>
      </c>
      <c r="G198" s="11">
        <f t="shared" si="53"/>
        <v>706.76489266897829</v>
      </c>
      <c r="H198" s="15"/>
      <c r="I198" s="15">
        <f t="shared" si="54"/>
        <v>844.91052276269659</v>
      </c>
      <c r="J198" s="15">
        <f t="shared" si="55"/>
        <v>44833.059394753582</v>
      </c>
      <c r="K198" s="15"/>
      <c r="L198" s="15">
        <f t="shared" si="56"/>
        <v>845.31297111800711</v>
      </c>
      <c r="M198" s="15">
        <f t="shared" si="57"/>
        <v>45003.648728826476</v>
      </c>
      <c r="N198" s="15"/>
      <c r="O198" s="15">
        <f t="shared" si="58"/>
        <v>856.60631263056678</v>
      </c>
      <c r="P198" s="15">
        <f t="shared" si="59"/>
        <v>49922.741555433298</v>
      </c>
      <c r="Q198" s="4"/>
    </row>
    <row r="199" spans="1:17" x14ac:dyDescent="0.25">
      <c r="A199" s="14">
        <v>0.5</v>
      </c>
      <c r="B199" s="14">
        <v>0.15</v>
      </c>
      <c r="C199" s="15">
        <v>803.64181209236745</v>
      </c>
      <c r="D199" s="15"/>
      <c r="E199" s="15">
        <f t="shared" si="51"/>
        <v>879.17950493418186</v>
      </c>
      <c r="F199" s="15">
        <f t="shared" si="52"/>
        <v>5705.9430398643017</v>
      </c>
      <c r="G199" s="11">
        <f t="shared" si="53"/>
        <v>706.76489266897829</v>
      </c>
      <c r="H199" s="15"/>
      <c r="I199" s="15">
        <f t="shared" si="54"/>
        <v>844.91052276269659</v>
      </c>
      <c r="J199" s="15">
        <f t="shared" si="55"/>
        <v>1703.1064803913384</v>
      </c>
      <c r="K199" s="15"/>
      <c r="L199" s="15">
        <f t="shared" si="56"/>
        <v>845.31297111800711</v>
      </c>
      <c r="M199" s="15">
        <f t="shared" si="57"/>
        <v>1736.4854945401503</v>
      </c>
      <c r="N199" s="15"/>
      <c r="O199" s="15">
        <f t="shared" si="58"/>
        <v>856.60631263056678</v>
      </c>
      <c r="P199" s="15">
        <f t="shared" si="59"/>
        <v>2805.2383172609175</v>
      </c>
      <c r="Q199" s="4"/>
    </row>
    <row r="200" spans="1:17" x14ac:dyDescent="0.25">
      <c r="A200" s="14">
        <v>0.5</v>
      </c>
      <c r="B200" s="14">
        <v>0.15</v>
      </c>
      <c r="C200" s="15">
        <v>542.9237910570539</v>
      </c>
      <c r="D200" s="15"/>
      <c r="E200" s="15">
        <f t="shared" si="51"/>
        <v>879.17950493418186</v>
      </c>
      <c r="F200" s="15">
        <f t="shared" si="52"/>
        <v>113067.90511501694</v>
      </c>
      <c r="G200" s="11">
        <f t="shared" si="53"/>
        <v>706.76489266897829</v>
      </c>
      <c r="H200" s="15"/>
      <c r="I200" s="15">
        <f t="shared" si="54"/>
        <v>844.91052276269659</v>
      </c>
      <c r="J200" s="15">
        <f t="shared" si="55"/>
        <v>91195.986126255812</v>
      </c>
      <c r="K200" s="15"/>
      <c r="L200" s="15">
        <f t="shared" si="56"/>
        <v>845.31297111800711</v>
      </c>
      <c r="M200" s="15">
        <f t="shared" si="57"/>
        <v>91439.21621793558</v>
      </c>
      <c r="N200" s="15"/>
      <c r="O200" s="15">
        <f t="shared" si="58"/>
        <v>856.60631263056678</v>
      </c>
      <c r="P200" s="15">
        <f t="shared" si="59"/>
        <v>98396.724340717366</v>
      </c>
      <c r="Q200" s="4"/>
    </row>
    <row r="201" spans="1:17" x14ac:dyDescent="0.25">
      <c r="A201" s="14">
        <v>1</v>
      </c>
      <c r="B201" s="14">
        <v>0.3</v>
      </c>
      <c r="C201" s="15">
        <v>366.72424936835301</v>
      </c>
      <c r="D201" s="15"/>
      <c r="E201" s="15">
        <f t="shared" ref="E201:E210" si="60">CA(A201,B201,$E$2,$E$3,$E$4,$E$5,$E$6)</f>
        <v>723.07261468685522</v>
      </c>
      <c r="F201" s="15">
        <f t="shared" ref="F201:F210" si="61">($C201-E201)^2</f>
        <v>126984.1574651687</v>
      </c>
      <c r="G201" s="11">
        <f t="shared" ref="G201:G210" si="62">$G$25</f>
        <v>706.76489266897829</v>
      </c>
      <c r="H201" s="15"/>
      <c r="I201" s="15">
        <f t="shared" ref="I201:I210" si="63">CA_SA(A201,B201,$I$2,$I$3,$I$4,$I$5,$I$6,$I$7)</f>
        <v>433.59674223185175</v>
      </c>
      <c r="J201" s="15">
        <f t="shared" ref="J201:J210" si="64">($C201-I201)^2</f>
        <v>4471.9303017786897</v>
      </c>
      <c r="K201" s="15"/>
      <c r="L201" s="15">
        <f t="shared" ref="L201:L210" si="65">CA_DR(A201,B201,$L$2,$L$3,$L$4,$L$5,$L$6,$L$7,$L$8)</f>
        <v>435.93125386679651</v>
      </c>
      <c r="M201" s="15">
        <f t="shared" ref="M201:M210" si="66">($C201-L201)^2</f>
        <v>4789.6094716475782</v>
      </c>
      <c r="N201" s="15"/>
      <c r="O201" s="15">
        <f t="shared" ref="O201:O210" si="67">CA_DL(A201,B201,$O$2,$O$3,$O$4,$O$5,$O$6,$O$7,$O$8)</f>
        <v>580.97051261113495</v>
      </c>
      <c r="P201" s="15">
        <f t="shared" ref="P201:P210" si="68">($C201-O201)^2</f>
        <v>45901.461313495412</v>
      </c>
      <c r="Q201" s="4"/>
    </row>
    <row r="202" spans="1:17" x14ac:dyDescent="0.25">
      <c r="A202" s="14">
        <v>1</v>
      </c>
      <c r="B202" s="14">
        <v>0.3</v>
      </c>
      <c r="C202" s="15">
        <v>368.15676596744817</v>
      </c>
      <c r="D202" s="15"/>
      <c r="E202" s="15">
        <f t="shared" si="60"/>
        <v>723.07261468685522</v>
      </c>
      <c r="F202" s="15">
        <f t="shared" si="61"/>
        <v>125965.25967221703</v>
      </c>
      <c r="G202" s="11">
        <f t="shared" si="62"/>
        <v>706.76489266897829</v>
      </c>
      <c r="H202" s="15"/>
      <c r="I202" s="15">
        <f t="shared" si="63"/>
        <v>433.59674223185175</v>
      </c>
      <c r="J202" s="15">
        <f t="shared" si="64"/>
        <v>4282.3904934857046</v>
      </c>
      <c r="K202" s="15"/>
      <c r="L202" s="15">
        <f t="shared" si="65"/>
        <v>435.93125386679651</v>
      </c>
      <c r="M202" s="15">
        <f t="shared" si="66"/>
        <v>4593.3812100189152</v>
      </c>
      <c r="N202" s="15"/>
      <c r="O202" s="15">
        <f t="shared" si="67"/>
        <v>580.97051261113495</v>
      </c>
      <c r="P202" s="15">
        <f t="shared" si="68"/>
        <v>45289.690760523306</v>
      </c>
      <c r="Q202" s="4"/>
    </row>
    <row r="203" spans="1:17" x14ac:dyDescent="0.25">
      <c r="A203" s="14">
        <v>1</v>
      </c>
      <c r="B203" s="14">
        <v>0.3</v>
      </c>
      <c r="C203" s="15">
        <v>363.85921617016277</v>
      </c>
      <c r="D203" s="15"/>
      <c r="E203" s="15">
        <f t="shared" si="60"/>
        <v>723.07261468685522</v>
      </c>
      <c r="F203" s="15">
        <f t="shared" si="61"/>
        <v>129034.2656739121</v>
      </c>
      <c r="G203" s="11">
        <f t="shared" si="62"/>
        <v>706.76489266897829</v>
      </c>
      <c r="H203" s="15"/>
      <c r="I203" s="15">
        <f t="shared" si="63"/>
        <v>433.59674223185175</v>
      </c>
      <c r="J203" s="15">
        <f t="shared" si="64"/>
        <v>4863.3225412047495</v>
      </c>
      <c r="K203" s="15"/>
      <c r="L203" s="15">
        <f t="shared" si="65"/>
        <v>435.93125386679651</v>
      </c>
      <c r="M203" s="15">
        <f t="shared" si="66"/>
        <v>5194.3786177449956</v>
      </c>
      <c r="N203" s="15"/>
      <c r="O203" s="15">
        <f t="shared" si="67"/>
        <v>580.97051261113495</v>
      </c>
      <c r="P203" s="15">
        <f t="shared" si="68"/>
        <v>47137.315042279697</v>
      </c>
      <c r="Q203" s="4"/>
    </row>
    <row r="204" spans="1:17" x14ac:dyDescent="0.25">
      <c r="A204" s="14">
        <v>1</v>
      </c>
      <c r="B204" s="14">
        <v>0.3</v>
      </c>
      <c r="C204" s="15">
        <v>439.78259592220462</v>
      </c>
      <c r="D204" s="15"/>
      <c r="E204" s="15">
        <f t="shared" si="60"/>
        <v>723.07261468685522</v>
      </c>
      <c r="F204" s="15">
        <f t="shared" si="61"/>
        <v>80253.234731676086</v>
      </c>
      <c r="G204" s="11">
        <f t="shared" si="62"/>
        <v>706.76489266897829</v>
      </c>
      <c r="H204" s="15"/>
      <c r="I204" s="15">
        <f t="shared" si="63"/>
        <v>433.59674223185175</v>
      </c>
      <c r="J204" s="15">
        <f t="shared" si="64"/>
        <v>38.264785878452237</v>
      </c>
      <c r="K204" s="15"/>
      <c r="L204" s="15">
        <f t="shared" si="65"/>
        <v>435.93125386679651</v>
      </c>
      <c r="M204" s="15">
        <f t="shared" si="66"/>
        <v>14.832835627755172</v>
      </c>
      <c r="N204" s="15"/>
      <c r="O204" s="15">
        <f t="shared" si="67"/>
        <v>580.97051261113495</v>
      </c>
      <c r="P204" s="15">
        <f t="shared" si="68"/>
        <v>19934.02781896033</v>
      </c>
      <c r="Q204" s="4"/>
    </row>
    <row r="205" spans="1:17" x14ac:dyDescent="0.25">
      <c r="A205" s="14">
        <v>1</v>
      </c>
      <c r="B205" s="14">
        <v>0.3</v>
      </c>
      <c r="C205" s="15">
        <v>409.69974734120689</v>
      </c>
      <c r="D205" s="15"/>
      <c r="E205" s="15">
        <f t="shared" si="60"/>
        <v>723.07261468685522</v>
      </c>
      <c r="F205" s="15">
        <f t="shared" si="61"/>
        <v>98202.553988433312</v>
      </c>
      <c r="G205" s="11">
        <f t="shared" si="62"/>
        <v>706.76489266897829</v>
      </c>
      <c r="H205" s="15"/>
      <c r="I205" s="15">
        <f t="shared" si="63"/>
        <v>433.59674223185175</v>
      </c>
      <c r="J205" s="15">
        <f t="shared" si="64"/>
        <v>571.06636480350664</v>
      </c>
      <c r="K205" s="15"/>
      <c r="L205" s="15">
        <f t="shared" si="65"/>
        <v>435.93125386679651</v>
      </c>
      <c r="M205" s="15">
        <f t="shared" si="66"/>
        <v>688.09193460205097</v>
      </c>
      <c r="N205" s="15"/>
      <c r="O205" s="15">
        <f t="shared" si="67"/>
        <v>580.97051261113495</v>
      </c>
      <c r="P205" s="15">
        <f t="shared" si="68"/>
        <v>29333.675036146797</v>
      </c>
      <c r="Q205" s="4"/>
    </row>
    <row r="206" spans="1:17" x14ac:dyDescent="0.25">
      <c r="A206" s="14">
        <v>2</v>
      </c>
      <c r="B206" s="14">
        <v>0.6</v>
      </c>
      <c r="C206" s="15">
        <v>219.17503966155476</v>
      </c>
      <c r="D206" s="15"/>
      <c r="E206" s="15">
        <f t="shared" si="60"/>
        <v>129.14647559148978</v>
      </c>
      <c r="F206" s="15">
        <f t="shared" si="61"/>
        <v>8105.1423485177966</v>
      </c>
      <c r="G206" s="11">
        <f t="shared" si="62"/>
        <v>706.76489266897829</v>
      </c>
      <c r="H206" s="15"/>
      <c r="I206" s="15">
        <f t="shared" si="63"/>
        <v>19.69091919779871</v>
      </c>
      <c r="J206" s="15">
        <f t="shared" si="64"/>
        <v>39793.914317198338</v>
      </c>
      <c r="K206" s="15"/>
      <c r="L206" s="15">
        <f t="shared" si="65"/>
        <v>19.982641108938797</v>
      </c>
      <c r="M206" s="15">
        <f t="shared" si="66"/>
        <v>39677.611641144205</v>
      </c>
      <c r="N206" s="15"/>
      <c r="O206" s="15">
        <f t="shared" si="67"/>
        <v>106.6519022504277</v>
      </c>
      <c r="P206" s="15">
        <f t="shared" si="68"/>
        <v>12661.456452843384</v>
      </c>
      <c r="Q206" s="4"/>
    </row>
    <row r="207" spans="1:17" x14ac:dyDescent="0.25">
      <c r="A207" s="14">
        <v>2</v>
      </c>
      <c r="B207" s="14">
        <v>0.6</v>
      </c>
      <c r="C207" s="15">
        <v>186.22715788236675</v>
      </c>
      <c r="D207" s="15"/>
      <c r="E207" s="15">
        <f t="shared" si="60"/>
        <v>129.14647559148978</v>
      </c>
      <c r="F207" s="15">
        <f t="shared" si="61"/>
        <v>3258.2042907920368</v>
      </c>
      <c r="G207" s="11">
        <f t="shared" si="62"/>
        <v>706.76489266897829</v>
      </c>
      <c r="H207" s="15"/>
      <c r="I207" s="15">
        <f t="shared" si="63"/>
        <v>19.69091919779871</v>
      </c>
      <c r="J207" s="15">
        <f t="shared" si="64"/>
        <v>27734.31879520342</v>
      </c>
      <c r="K207" s="15"/>
      <c r="L207" s="15">
        <f t="shared" si="65"/>
        <v>19.982641108938797</v>
      </c>
      <c r="M207" s="15">
        <f t="shared" si="66"/>
        <v>27637.23935723057</v>
      </c>
      <c r="N207" s="15"/>
      <c r="O207" s="15">
        <f t="shared" si="67"/>
        <v>106.6519022504277</v>
      </c>
      <c r="P207" s="15">
        <f t="shared" si="68"/>
        <v>6332.2213088884491</v>
      </c>
      <c r="Q207" s="4"/>
    </row>
    <row r="208" spans="1:17" x14ac:dyDescent="0.25">
      <c r="A208" s="14">
        <v>2</v>
      </c>
      <c r="B208" s="14">
        <v>0.6</v>
      </c>
      <c r="C208" s="15">
        <v>210.57994006698397</v>
      </c>
      <c r="D208" s="15"/>
      <c r="E208" s="15">
        <f t="shared" si="60"/>
        <v>129.14647559148978</v>
      </c>
      <c r="F208" s="15">
        <f t="shared" si="61"/>
        <v>6631.409136481574</v>
      </c>
      <c r="G208" s="11">
        <f t="shared" si="62"/>
        <v>706.76489266897829</v>
      </c>
      <c r="H208" s="15"/>
      <c r="I208" s="15">
        <f t="shared" si="63"/>
        <v>19.69091919779871</v>
      </c>
      <c r="J208" s="15">
        <f t="shared" si="64"/>
        <v>36438.618288396246</v>
      </c>
      <c r="K208" s="15"/>
      <c r="L208" s="15">
        <f t="shared" si="65"/>
        <v>19.982641108938797</v>
      </c>
      <c r="M208" s="15">
        <f t="shared" si="66"/>
        <v>36327.330370102449</v>
      </c>
      <c r="N208" s="15"/>
      <c r="O208" s="15">
        <f t="shared" si="67"/>
        <v>106.6519022504277</v>
      </c>
      <c r="P208" s="15">
        <f t="shared" si="68"/>
        <v>10801.037044399551</v>
      </c>
      <c r="Q208" s="4"/>
    </row>
    <row r="209" spans="1:17" x14ac:dyDescent="0.25">
      <c r="A209" s="14">
        <v>2</v>
      </c>
      <c r="B209" s="14">
        <v>0.6</v>
      </c>
      <c r="C209" s="15">
        <v>160.44185909865445</v>
      </c>
      <c r="D209" s="15"/>
      <c r="E209" s="15">
        <f t="shared" si="60"/>
        <v>129.14647559148978</v>
      </c>
      <c r="F209" s="15">
        <f t="shared" si="61"/>
        <v>979.40102886051454</v>
      </c>
      <c r="G209" s="11">
        <f t="shared" si="62"/>
        <v>706.76489266897829</v>
      </c>
      <c r="H209" s="15"/>
      <c r="I209" s="15">
        <f t="shared" si="63"/>
        <v>19.69091919779871</v>
      </c>
      <c r="J209" s="15">
        <f t="shared" si="64"/>
        <v>19810.827082974305</v>
      </c>
      <c r="K209" s="15"/>
      <c r="L209" s="15">
        <f t="shared" si="65"/>
        <v>19.982641108938797</v>
      </c>
      <c r="M209" s="15">
        <f t="shared" si="66"/>
        <v>19728.791918282463</v>
      </c>
      <c r="N209" s="15"/>
      <c r="O209" s="15">
        <f t="shared" si="67"/>
        <v>106.6519022504277</v>
      </c>
      <c r="P209" s="15">
        <f t="shared" si="68"/>
        <v>2893.3594577340959</v>
      </c>
      <c r="Q209" s="4"/>
    </row>
    <row r="210" spans="1:17" x14ac:dyDescent="0.25">
      <c r="A210" s="14">
        <v>2</v>
      </c>
      <c r="B210" s="14">
        <v>0.6</v>
      </c>
      <c r="C210" s="15">
        <v>191.95722427874728</v>
      </c>
      <c r="D210" s="15"/>
      <c r="E210" s="15">
        <f t="shared" si="60"/>
        <v>129.14647559148978</v>
      </c>
      <c r="F210" s="15">
        <f t="shared" si="61"/>
        <v>3945.1901506538197</v>
      </c>
      <c r="G210" s="11">
        <f t="shared" si="62"/>
        <v>706.76489266897829</v>
      </c>
      <c r="H210" s="15"/>
      <c r="I210" s="15">
        <f t="shared" si="63"/>
        <v>19.69091919779871</v>
      </c>
      <c r="J210" s="15">
        <f t="shared" si="64"/>
        <v>29675.679866242448</v>
      </c>
      <c r="K210" s="15"/>
      <c r="L210" s="15">
        <f t="shared" si="65"/>
        <v>19.982641108938797</v>
      </c>
      <c r="M210" s="15">
        <f t="shared" si="66"/>
        <v>29575.257256429377</v>
      </c>
      <c r="N210" s="15"/>
      <c r="O210" s="15">
        <f t="shared" si="67"/>
        <v>106.6519022504277</v>
      </c>
      <c r="P210" s="15">
        <f t="shared" si="68"/>
        <v>7276.9979663553058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0.11226256598391796</v>
      </c>
      <c r="F228" s="3">
        <f t="shared" ref="F228:F291" si="69">C136-E136</f>
        <v>9.3030195353084082</v>
      </c>
      <c r="G228" s="3"/>
      <c r="H228" s="2"/>
      <c r="I228">
        <f>(A136/$I$5)+(B136/$I$6)</f>
        <v>0.11226256598391796</v>
      </c>
      <c r="J228" s="3">
        <f t="shared" ref="J228:J291" si="70">C136-I136</f>
        <v>9.5544522099736469</v>
      </c>
      <c r="K228" s="2"/>
      <c r="L228">
        <f>(A136/$L$5)+(B136/$L$6)</f>
        <v>0.11226256598391796</v>
      </c>
      <c r="M228" s="3">
        <f t="shared" ref="M228:M291" si="71">C136-L136</f>
        <v>9.5535741595010677</v>
      </c>
      <c r="N228" s="2"/>
      <c r="O228">
        <f>(A136/$O$5)+(B136/$O$6)</f>
        <v>0.11226256598391796</v>
      </c>
      <c r="P228" s="4">
        <f t="shared" ref="P228:P291" si="72">C136-O136</f>
        <v>9.5321004451060389</v>
      </c>
      <c r="Q228" s="4"/>
    </row>
    <row r="229" spans="1:17" x14ac:dyDescent="0.25">
      <c r="C229" s="2"/>
      <c r="D229" s="3"/>
      <c r="E229">
        <f t="shared" ref="E229:E292" si="73">(A137/$E$5)+(B137/$E$6)</f>
        <v>0.11226256598391796</v>
      </c>
      <c r="F229" s="3">
        <f t="shared" si="69"/>
        <v>155.41971264301139</v>
      </c>
      <c r="G229" s="3"/>
      <c r="H229" s="2"/>
      <c r="I229">
        <f t="shared" ref="I229:I292" si="74">(A137/$I$5)+(B137/$I$6)</f>
        <v>0.11226256598391796</v>
      </c>
      <c r="J229" s="3">
        <f t="shared" si="70"/>
        <v>155.67114531767663</v>
      </c>
      <c r="K229" s="2"/>
      <c r="L229">
        <f t="shared" ref="L229:L292" si="75">(A137/$L$5)+(B137/$L$6)</f>
        <v>0.11226256598391796</v>
      </c>
      <c r="M229" s="3">
        <f t="shared" si="71"/>
        <v>155.67026726720405</v>
      </c>
      <c r="N229" s="2"/>
      <c r="O229">
        <f t="shared" ref="O229:O292" si="76">(A137/$O$5)+(B137/$O$6)</f>
        <v>0.11226256598391796</v>
      </c>
      <c r="P229" s="4">
        <f t="shared" si="72"/>
        <v>155.64879355280902</v>
      </c>
      <c r="Q229" s="4"/>
    </row>
    <row r="230" spans="1:17" x14ac:dyDescent="0.25">
      <c r="C230" s="2"/>
      <c r="D230" s="3"/>
      <c r="E230">
        <f t="shared" si="73"/>
        <v>0.11226256598391796</v>
      </c>
      <c r="F230" s="3">
        <f t="shared" si="69"/>
        <v>70.901233296399027</v>
      </c>
      <c r="G230" s="3"/>
      <c r="H230" s="2"/>
      <c r="I230">
        <f t="shared" si="74"/>
        <v>0.11226256598391796</v>
      </c>
      <c r="J230" s="3">
        <f t="shared" si="70"/>
        <v>71.152665971064266</v>
      </c>
      <c r="K230" s="2"/>
      <c r="L230">
        <f t="shared" si="75"/>
        <v>0.11226256598391796</v>
      </c>
      <c r="M230" s="3">
        <f t="shared" si="71"/>
        <v>71.151787920591687</v>
      </c>
      <c r="N230" s="2"/>
      <c r="O230">
        <f t="shared" si="76"/>
        <v>0.11226256598391796</v>
      </c>
      <c r="P230" s="4">
        <f t="shared" si="72"/>
        <v>71.130314206196658</v>
      </c>
      <c r="Q230" s="4"/>
    </row>
    <row r="231" spans="1:17" x14ac:dyDescent="0.25">
      <c r="C231" s="2"/>
      <c r="D231" s="3"/>
      <c r="E231">
        <f t="shared" si="73"/>
        <v>0.11226256598391796</v>
      </c>
      <c r="F231" s="3">
        <f t="shared" si="69"/>
        <v>430.46289966927623</v>
      </c>
      <c r="G231" s="3"/>
      <c r="H231" s="2"/>
      <c r="I231">
        <f t="shared" si="74"/>
        <v>0.11226256598391796</v>
      </c>
      <c r="J231" s="3">
        <f t="shared" si="70"/>
        <v>430.71433234394146</v>
      </c>
      <c r="K231" s="2"/>
      <c r="L231">
        <f t="shared" si="75"/>
        <v>0.11226256598391796</v>
      </c>
      <c r="M231" s="3">
        <f t="shared" si="71"/>
        <v>430.71345429346889</v>
      </c>
      <c r="N231" s="2"/>
      <c r="O231">
        <f t="shared" si="76"/>
        <v>0.11226256598391796</v>
      </c>
      <c r="P231" s="4">
        <f t="shared" si="72"/>
        <v>430.69198057907386</v>
      </c>
      <c r="Q231" s="4"/>
    </row>
    <row r="232" spans="1:17" x14ac:dyDescent="0.25">
      <c r="C232" s="2"/>
      <c r="E232">
        <f t="shared" si="73"/>
        <v>0.11226256598391796</v>
      </c>
      <c r="F232" s="3">
        <f t="shared" si="69"/>
        <v>73.766266494589104</v>
      </c>
      <c r="G232" s="3"/>
      <c r="H232" s="2"/>
      <c r="I232">
        <f t="shared" si="74"/>
        <v>0.11226256598391796</v>
      </c>
      <c r="J232" s="3">
        <f t="shared" si="70"/>
        <v>74.017699169254342</v>
      </c>
      <c r="K232" s="2"/>
      <c r="L232">
        <f t="shared" si="75"/>
        <v>0.11226256598391796</v>
      </c>
      <c r="M232" s="3">
        <f t="shared" si="71"/>
        <v>74.016821118781763</v>
      </c>
      <c r="N232" s="2"/>
      <c r="O232">
        <f t="shared" si="76"/>
        <v>0.11226256598391796</v>
      </c>
      <c r="P232" s="4">
        <f t="shared" si="72"/>
        <v>73.995347404386735</v>
      </c>
      <c r="Q232" s="4"/>
    </row>
    <row r="233" spans="1:17" x14ac:dyDescent="0.25">
      <c r="C233" s="2"/>
      <c r="D233" s="2"/>
      <c r="E233">
        <f t="shared" si="73"/>
        <v>0.22452513196783591</v>
      </c>
      <c r="F233" s="3">
        <f t="shared" si="69"/>
        <v>41.337388686874533</v>
      </c>
      <c r="G233" s="3"/>
      <c r="H233" s="2"/>
      <c r="I233">
        <f t="shared" si="74"/>
        <v>0.22452513196783591</v>
      </c>
      <c r="J233" s="3">
        <f t="shared" si="70"/>
        <v>44.273919590783748</v>
      </c>
      <c r="K233" s="2"/>
      <c r="L233">
        <f t="shared" si="75"/>
        <v>0.22452513196783591</v>
      </c>
      <c r="M233" s="3">
        <f t="shared" si="71"/>
        <v>44.263651923784778</v>
      </c>
      <c r="N233" s="2"/>
      <c r="O233">
        <f t="shared" si="76"/>
        <v>0.22452513196783591</v>
      </c>
      <c r="P233" s="4">
        <f t="shared" si="72"/>
        <v>43.761492591239517</v>
      </c>
      <c r="Q233" s="4"/>
    </row>
    <row r="234" spans="1:17" x14ac:dyDescent="0.25">
      <c r="C234" s="2"/>
      <c r="D234" s="2"/>
      <c r="E234">
        <f t="shared" si="73"/>
        <v>0.22452513196783591</v>
      </c>
      <c r="F234" s="3">
        <f t="shared" si="69"/>
        <v>12.687056704971951</v>
      </c>
      <c r="G234" s="3"/>
      <c r="H234" s="2"/>
      <c r="I234">
        <f t="shared" si="74"/>
        <v>0.22452513196783591</v>
      </c>
      <c r="J234" s="3">
        <f t="shared" si="70"/>
        <v>15.623587608881166</v>
      </c>
      <c r="K234" s="2"/>
      <c r="L234">
        <f t="shared" si="75"/>
        <v>0.22452513196783591</v>
      </c>
      <c r="M234" s="3">
        <f t="shared" si="71"/>
        <v>15.613319941882196</v>
      </c>
      <c r="N234" s="2"/>
      <c r="O234">
        <f t="shared" si="76"/>
        <v>0.22452513196783591</v>
      </c>
      <c r="P234" s="4">
        <f t="shared" si="72"/>
        <v>15.111160609336935</v>
      </c>
      <c r="Q234" s="4"/>
    </row>
    <row r="235" spans="1:17" x14ac:dyDescent="0.25">
      <c r="C235" s="2"/>
      <c r="D235" s="2"/>
      <c r="E235">
        <f t="shared" si="73"/>
        <v>0.22452513196783591</v>
      </c>
      <c r="F235" s="3">
        <f t="shared" si="69"/>
        <v>42.769905285969571</v>
      </c>
      <c r="G235" s="3"/>
      <c r="H235" s="2"/>
      <c r="I235">
        <f t="shared" si="74"/>
        <v>0.22452513196783591</v>
      </c>
      <c r="J235" s="3">
        <f t="shared" si="70"/>
        <v>45.706436189878787</v>
      </c>
      <c r="K235" s="2"/>
      <c r="L235">
        <f t="shared" si="75"/>
        <v>0.22452513196783591</v>
      </c>
      <c r="M235" s="3">
        <f t="shared" si="71"/>
        <v>45.696168522879816</v>
      </c>
      <c r="N235" s="2"/>
      <c r="O235">
        <f t="shared" si="76"/>
        <v>0.22452513196783591</v>
      </c>
      <c r="P235" s="4">
        <f t="shared" si="72"/>
        <v>45.194009190334555</v>
      </c>
      <c r="Q235" s="4"/>
    </row>
    <row r="236" spans="1:17" x14ac:dyDescent="0.25">
      <c r="C236" s="2"/>
      <c r="D236" s="2"/>
      <c r="E236">
        <f t="shared" si="73"/>
        <v>0.22452513196783591</v>
      </c>
      <c r="F236" s="3">
        <f t="shared" si="69"/>
        <v>-70.398906042545605</v>
      </c>
      <c r="G236" s="3"/>
      <c r="H236" s="2"/>
      <c r="I236">
        <f t="shared" si="74"/>
        <v>0.22452513196783591</v>
      </c>
      <c r="J236" s="3">
        <f t="shared" si="70"/>
        <v>-67.462375138636389</v>
      </c>
      <c r="K236" s="2"/>
      <c r="L236">
        <f t="shared" si="75"/>
        <v>0.22452513196783591</v>
      </c>
      <c r="M236" s="3">
        <f t="shared" si="71"/>
        <v>-67.47264280563536</v>
      </c>
      <c r="N236" s="2"/>
      <c r="O236">
        <f t="shared" si="76"/>
        <v>0.22452513196783591</v>
      </c>
      <c r="P236" s="4">
        <f t="shared" si="72"/>
        <v>-67.974802138180621</v>
      </c>
      <c r="Q236" s="4"/>
    </row>
    <row r="237" spans="1:17" x14ac:dyDescent="0.25">
      <c r="D237" s="2"/>
      <c r="E237">
        <f t="shared" si="73"/>
        <v>0.22452513196783591</v>
      </c>
      <c r="F237" s="3">
        <f t="shared" si="69"/>
        <v>120.12580163710652</v>
      </c>
      <c r="G237" s="3"/>
      <c r="H237" s="2"/>
      <c r="I237">
        <f t="shared" si="74"/>
        <v>0.22452513196783591</v>
      </c>
      <c r="J237" s="3">
        <f t="shared" si="70"/>
        <v>123.06233254101573</v>
      </c>
      <c r="K237" s="2"/>
      <c r="L237">
        <f t="shared" si="75"/>
        <v>0.22452513196783591</v>
      </c>
      <c r="M237" s="3">
        <f t="shared" si="71"/>
        <v>123.05206487401676</v>
      </c>
      <c r="N237" s="2"/>
      <c r="O237">
        <f t="shared" si="76"/>
        <v>0.22452513196783591</v>
      </c>
      <c r="P237" s="4">
        <f t="shared" si="72"/>
        <v>122.5499055414715</v>
      </c>
      <c r="Q237" s="4"/>
    </row>
    <row r="238" spans="1:17" x14ac:dyDescent="0.25">
      <c r="D238" s="2"/>
      <c r="E238">
        <f t="shared" si="73"/>
        <v>0.44905026393567182</v>
      </c>
      <c r="F238" s="3">
        <f t="shared" si="69"/>
        <v>-47.041958823857271</v>
      </c>
      <c r="G238" s="3"/>
      <c r="H238" s="2"/>
      <c r="I238">
        <f t="shared" si="74"/>
        <v>0.44905026393567182</v>
      </c>
      <c r="J238" s="3">
        <f t="shared" si="70"/>
        <v>-14.687654923351488</v>
      </c>
      <c r="K238" s="2"/>
      <c r="L238">
        <f t="shared" si="75"/>
        <v>0.44905026393567182</v>
      </c>
      <c r="M238" s="3">
        <f t="shared" si="71"/>
        <v>-14.797794330495094</v>
      </c>
      <c r="N238" s="2"/>
      <c r="O238">
        <f t="shared" si="76"/>
        <v>0.44905026393567182</v>
      </c>
      <c r="P238" s="4">
        <f t="shared" si="72"/>
        <v>-25.353280849129874</v>
      </c>
      <c r="Q238" s="4"/>
    </row>
    <row r="239" spans="1:17" x14ac:dyDescent="0.25">
      <c r="D239" s="2"/>
      <c r="E239">
        <f t="shared" si="73"/>
        <v>0.44905026393567182</v>
      </c>
      <c r="F239" s="3">
        <f t="shared" si="69"/>
        <v>-94.3150065939966</v>
      </c>
      <c r="G239" s="3"/>
      <c r="H239" s="2"/>
      <c r="I239">
        <f t="shared" si="74"/>
        <v>0.44905026393567182</v>
      </c>
      <c r="J239" s="3">
        <f t="shared" si="70"/>
        <v>-61.960702693490816</v>
      </c>
      <c r="K239" s="2"/>
      <c r="L239">
        <f t="shared" si="75"/>
        <v>0.44905026393567182</v>
      </c>
      <c r="M239" s="3">
        <f t="shared" si="71"/>
        <v>-62.070842100634422</v>
      </c>
      <c r="N239" s="2"/>
      <c r="O239">
        <f t="shared" si="76"/>
        <v>0.44905026393567182</v>
      </c>
      <c r="P239" s="4">
        <f t="shared" si="72"/>
        <v>-72.626328619269202</v>
      </c>
      <c r="Q239" s="4"/>
    </row>
    <row r="240" spans="1:17" x14ac:dyDescent="0.25">
      <c r="D240" s="2"/>
      <c r="E240">
        <f t="shared" si="73"/>
        <v>0.44905026393567182</v>
      </c>
      <c r="F240" s="3">
        <f t="shared" si="69"/>
        <v>116.26493347298731</v>
      </c>
      <c r="G240" s="3"/>
      <c r="H240" s="2"/>
      <c r="I240">
        <f t="shared" si="74"/>
        <v>0.44905026393567182</v>
      </c>
      <c r="J240" s="3">
        <f t="shared" si="70"/>
        <v>148.61923737349309</v>
      </c>
      <c r="K240" s="2"/>
      <c r="L240">
        <f t="shared" si="75"/>
        <v>0.44905026393567182</v>
      </c>
      <c r="M240" s="3">
        <f t="shared" si="71"/>
        <v>148.50909796634949</v>
      </c>
      <c r="N240" s="2"/>
      <c r="O240">
        <f t="shared" si="76"/>
        <v>0.44905026393567182</v>
      </c>
      <c r="P240" s="4">
        <f t="shared" si="72"/>
        <v>137.95361144771471</v>
      </c>
      <c r="Q240" s="4"/>
    </row>
    <row r="241" spans="4:17" x14ac:dyDescent="0.25">
      <c r="D241" s="2"/>
      <c r="E241">
        <f t="shared" si="73"/>
        <v>0.44905026393567182</v>
      </c>
      <c r="F241" s="3">
        <f t="shared" si="69"/>
        <v>70.42440230194336</v>
      </c>
      <c r="G241" s="3"/>
      <c r="H241" s="2"/>
      <c r="I241">
        <f t="shared" si="74"/>
        <v>0.44905026393567182</v>
      </c>
      <c r="J241" s="3">
        <f t="shared" si="70"/>
        <v>102.77870620244914</v>
      </c>
      <c r="K241" s="2"/>
      <c r="L241">
        <f t="shared" si="75"/>
        <v>0.44905026393567182</v>
      </c>
      <c r="M241" s="3">
        <f t="shared" si="71"/>
        <v>102.66856679530554</v>
      </c>
      <c r="N241" s="2"/>
      <c r="O241">
        <f t="shared" si="76"/>
        <v>0.44905026393567182</v>
      </c>
      <c r="P241" s="4">
        <f t="shared" si="72"/>
        <v>92.113080276670757</v>
      </c>
      <c r="Q241" s="4"/>
    </row>
    <row r="242" spans="4:17" x14ac:dyDescent="0.25">
      <c r="E242">
        <f t="shared" si="73"/>
        <v>0.44905026393567182</v>
      </c>
      <c r="F242" s="3">
        <f t="shared" si="69"/>
        <v>-34.149309432001132</v>
      </c>
      <c r="G242" s="3"/>
      <c r="H242" s="2"/>
      <c r="I242">
        <f t="shared" si="74"/>
        <v>0.44905026393567182</v>
      </c>
      <c r="J242" s="3">
        <f t="shared" si="70"/>
        <v>-1.7950055314953488</v>
      </c>
      <c r="K242" s="2"/>
      <c r="L242">
        <f t="shared" si="75"/>
        <v>0.44905026393567182</v>
      </c>
      <c r="M242" s="3">
        <f t="shared" si="71"/>
        <v>-1.905144938638955</v>
      </c>
      <c r="N242" s="2"/>
      <c r="O242">
        <f t="shared" si="76"/>
        <v>0.44905026393567182</v>
      </c>
      <c r="P242" s="4">
        <f t="shared" si="72"/>
        <v>-12.460631457273735</v>
      </c>
      <c r="Q242" s="4"/>
    </row>
    <row r="243" spans="4:17" x14ac:dyDescent="0.25">
      <c r="E243">
        <f t="shared" si="73"/>
        <v>0.89810052787134365</v>
      </c>
      <c r="F243" s="3">
        <f t="shared" si="69"/>
        <v>-56.697492431879994</v>
      </c>
      <c r="G243" s="3"/>
      <c r="H243" s="2"/>
      <c r="I243">
        <f t="shared" si="74"/>
        <v>0.89810052787134365</v>
      </c>
      <c r="J243" s="3">
        <f t="shared" si="70"/>
        <v>82.861732819272618</v>
      </c>
      <c r="K243" s="2"/>
      <c r="L243">
        <f t="shared" si="75"/>
        <v>0.89810052787134365</v>
      </c>
      <c r="M243" s="3">
        <f t="shared" si="71"/>
        <v>82.489307094371668</v>
      </c>
      <c r="N243" s="2"/>
      <c r="O243">
        <f t="shared" si="76"/>
        <v>0.89810052787134365</v>
      </c>
      <c r="P243" s="4">
        <f t="shared" si="72"/>
        <v>5.2252262923075818</v>
      </c>
      <c r="Q243" s="4"/>
    </row>
    <row r="244" spans="4:17" x14ac:dyDescent="0.25">
      <c r="E244">
        <f t="shared" si="73"/>
        <v>0.89810052787134365</v>
      </c>
      <c r="F244" s="3">
        <f t="shared" si="69"/>
        <v>-86.78034101287767</v>
      </c>
      <c r="G244" s="3"/>
      <c r="H244" s="2"/>
      <c r="I244">
        <f t="shared" si="74"/>
        <v>0.89810052787134365</v>
      </c>
      <c r="J244" s="3">
        <f t="shared" si="70"/>
        <v>52.778884238274941</v>
      </c>
      <c r="K244" s="2"/>
      <c r="L244">
        <f t="shared" si="75"/>
        <v>0.89810052787134365</v>
      </c>
      <c r="M244" s="3">
        <f t="shared" si="71"/>
        <v>52.406458513373991</v>
      </c>
      <c r="N244" s="2"/>
      <c r="O244">
        <f t="shared" si="76"/>
        <v>0.89810052787134365</v>
      </c>
      <c r="P244" s="4">
        <f t="shared" si="72"/>
        <v>-24.857622288690095</v>
      </c>
      <c r="Q244" s="4"/>
    </row>
    <row r="245" spans="4:17" x14ac:dyDescent="0.25">
      <c r="E245">
        <f t="shared" si="73"/>
        <v>0.89810052787134365</v>
      </c>
      <c r="F245" s="3">
        <f t="shared" si="69"/>
        <v>-192.7865693459172</v>
      </c>
      <c r="G245" s="3"/>
      <c r="H245" s="2"/>
      <c r="I245">
        <f t="shared" si="74"/>
        <v>0.89810052787134365</v>
      </c>
      <c r="J245" s="3">
        <f t="shared" si="70"/>
        <v>-53.227344094764589</v>
      </c>
      <c r="K245" s="2"/>
      <c r="L245">
        <f t="shared" si="75"/>
        <v>0.89810052787134365</v>
      </c>
      <c r="M245" s="3">
        <f t="shared" si="71"/>
        <v>-53.599769819665539</v>
      </c>
      <c r="N245" s="2"/>
      <c r="O245">
        <f t="shared" si="76"/>
        <v>0.89810052787134365</v>
      </c>
      <c r="P245" s="4">
        <f t="shared" si="72"/>
        <v>-130.86385062172963</v>
      </c>
      <c r="Q245" s="4"/>
    </row>
    <row r="246" spans="4:17" x14ac:dyDescent="0.25">
      <c r="E246">
        <f t="shared" si="73"/>
        <v>0.89810052787134365</v>
      </c>
      <c r="F246" s="3">
        <f t="shared" si="69"/>
        <v>-204.24670213867824</v>
      </c>
      <c r="G246" s="3"/>
      <c r="H246" s="2"/>
      <c r="I246">
        <f t="shared" si="74"/>
        <v>0.89810052787134365</v>
      </c>
      <c r="J246" s="3">
        <f t="shared" si="70"/>
        <v>-64.687476887525634</v>
      </c>
      <c r="K246" s="2"/>
      <c r="L246">
        <f t="shared" si="75"/>
        <v>0.89810052787134365</v>
      </c>
      <c r="M246" s="3">
        <f t="shared" si="71"/>
        <v>-65.059902612426583</v>
      </c>
      <c r="N246" s="2"/>
      <c r="O246">
        <f t="shared" si="76"/>
        <v>0.89810052787134365</v>
      </c>
      <c r="P246" s="4">
        <f t="shared" si="72"/>
        <v>-142.32398341449067</v>
      </c>
      <c r="Q246" s="4"/>
    </row>
    <row r="247" spans="4:17" x14ac:dyDescent="0.25">
      <c r="E247">
        <f t="shared" si="73"/>
        <v>0.89810052787134365</v>
      </c>
      <c r="F247" s="3">
        <f t="shared" si="69"/>
        <v>-45.237359639118949</v>
      </c>
      <c r="G247" s="3"/>
      <c r="H247" s="2"/>
      <c r="I247">
        <f t="shared" si="74"/>
        <v>0.89810052787134365</v>
      </c>
      <c r="J247" s="3">
        <f t="shared" si="70"/>
        <v>94.321865612033662</v>
      </c>
      <c r="K247" s="2"/>
      <c r="L247">
        <f t="shared" si="75"/>
        <v>0.89810052787134365</v>
      </c>
      <c r="M247" s="3">
        <f t="shared" si="71"/>
        <v>93.949439887132712</v>
      </c>
      <c r="N247" s="2"/>
      <c r="O247">
        <f t="shared" si="76"/>
        <v>0.89810052787134365</v>
      </c>
      <c r="P247" s="4">
        <f t="shared" si="72"/>
        <v>16.685359085068626</v>
      </c>
      <c r="Q247" s="4"/>
    </row>
    <row r="248" spans="4:17" x14ac:dyDescent="0.25">
      <c r="E248">
        <f t="shared" si="73"/>
        <v>1.7962010557426873</v>
      </c>
      <c r="F248" s="3">
        <f t="shared" si="69"/>
        <v>79.478302887462519</v>
      </c>
      <c r="G248" s="3"/>
      <c r="H248" s="2"/>
      <c r="I248">
        <f t="shared" si="74"/>
        <v>1.7962010557426873</v>
      </c>
      <c r="J248" s="3">
        <f t="shared" si="70"/>
        <v>117.09699999576605</v>
      </c>
      <c r="K248" s="2"/>
      <c r="L248">
        <f t="shared" si="75"/>
        <v>1.7962010557426873</v>
      </c>
      <c r="M248" s="3">
        <f t="shared" si="71"/>
        <v>117.02367436942593</v>
      </c>
      <c r="N248" s="2"/>
      <c r="O248">
        <f t="shared" si="76"/>
        <v>1.7962010557426873</v>
      </c>
      <c r="P248" s="4">
        <f t="shared" si="72"/>
        <v>74.413808766406845</v>
      </c>
      <c r="Q248" s="4"/>
    </row>
    <row r="249" spans="4:17" x14ac:dyDescent="0.25">
      <c r="E249">
        <f t="shared" si="73"/>
        <v>1.7962010557426873</v>
      </c>
      <c r="F249" s="3">
        <f t="shared" si="69"/>
        <v>105.26360167117483</v>
      </c>
      <c r="G249" s="3"/>
      <c r="H249" s="2"/>
      <c r="I249">
        <f t="shared" si="74"/>
        <v>1.7962010557426873</v>
      </c>
      <c r="J249" s="3">
        <f t="shared" si="70"/>
        <v>142.88229877947836</v>
      </c>
      <c r="K249" s="2"/>
      <c r="L249">
        <f t="shared" si="75"/>
        <v>1.7962010557426873</v>
      </c>
      <c r="M249" s="3">
        <f t="shared" si="71"/>
        <v>142.80897315313825</v>
      </c>
      <c r="N249" s="2"/>
      <c r="O249">
        <f t="shared" si="76"/>
        <v>1.7962010557426873</v>
      </c>
      <c r="P249" s="4">
        <f t="shared" si="72"/>
        <v>100.19910755011915</v>
      </c>
      <c r="Q249" s="4"/>
    </row>
    <row r="250" spans="4:17" x14ac:dyDescent="0.25">
      <c r="E250">
        <f t="shared" si="73"/>
        <v>1.7962010557426873</v>
      </c>
      <c r="F250" s="3">
        <f t="shared" si="69"/>
        <v>19.312605725467094</v>
      </c>
      <c r="G250" s="3"/>
      <c r="H250" s="2"/>
      <c r="I250">
        <f t="shared" si="74"/>
        <v>1.7962010557426873</v>
      </c>
      <c r="J250" s="3">
        <f t="shared" si="70"/>
        <v>56.93130283377063</v>
      </c>
      <c r="K250" s="2"/>
      <c r="L250">
        <f t="shared" si="75"/>
        <v>1.7962010557426873</v>
      </c>
      <c r="M250" s="3">
        <f t="shared" si="71"/>
        <v>56.857977207430508</v>
      </c>
      <c r="N250" s="2"/>
      <c r="O250">
        <f t="shared" si="76"/>
        <v>1.7962010557426873</v>
      </c>
      <c r="P250" s="4">
        <f t="shared" si="72"/>
        <v>14.24811160441142</v>
      </c>
      <c r="Q250" s="4"/>
    </row>
    <row r="251" spans="4:17" x14ac:dyDescent="0.25">
      <c r="E251">
        <f t="shared" si="73"/>
        <v>1.7962010557426873</v>
      </c>
      <c r="F251" s="3">
        <f t="shared" si="69"/>
        <v>47.962937707369662</v>
      </c>
      <c r="G251" s="3"/>
      <c r="H251" s="2"/>
      <c r="I251">
        <f t="shared" si="74"/>
        <v>1.7962010557426873</v>
      </c>
      <c r="J251" s="3">
        <f t="shared" si="70"/>
        <v>85.581634815673198</v>
      </c>
      <c r="K251" s="2"/>
      <c r="L251">
        <f t="shared" si="75"/>
        <v>1.7962010557426873</v>
      </c>
      <c r="M251" s="3">
        <f t="shared" si="71"/>
        <v>85.508309189333076</v>
      </c>
      <c r="N251" s="2"/>
      <c r="O251">
        <f t="shared" si="76"/>
        <v>1.7962010557426873</v>
      </c>
      <c r="P251" s="4">
        <f t="shared" si="72"/>
        <v>42.898443586313988</v>
      </c>
      <c r="Q251" s="4"/>
    </row>
    <row r="252" spans="4:17" x14ac:dyDescent="0.25">
      <c r="E252">
        <f t="shared" si="73"/>
        <v>1.7962010557426873</v>
      </c>
      <c r="F252" s="3">
        <f t="shared" si="69"/>
        <v>85.208369283843041</v>
      </c>
      <c r="G252" s="3"/>
      <c r="H252" s="2"/>
      <c r="I252">
        <f t="shared" si="74"/>
        <v>1.7962010557426873</v>
      </c>
      <c r="J252" s="3">
        <f t="shared" si="70"/>
        <v>122.82706639214658</v>
      </c>
      <c r="K252" s="2"/>
      <c r="L252">
        <f t="shared" si="75"/>
        <v>1.7962010557426873</v>
      </c>
      <c r="M252" s="3">
        <f t="shared" si="71"/>
        <v>122.75374076580646</v>
      </c>
      <c r="N252" s="2"/>
      <c r="O252">
        <f t="shared" si="76"/>
        <v>1.7962010557426873</v>
      </c>
      <c r="P252" s="4">
        <f t="shared" si="72"/>
        <v>80.143875162787367</v>
      </c>
      <c r="Q252" s="4"/>
    </row>
    <row r="253" spans="4:17" x14ac:dyDescent="0.25">
      <c r="E253">
        <f t="shared" si="73"/>
        <v>6.7289433583647681E-2</v>
      </c>
      <c r="F253" s="3">
        <f t="shared" si="69"/>
        <v>-217.34710399462938</v>
      </c>
      <c r="G253" s="3"/>
      <c r="H253" s="2"/>
      <c r="I253">
        <f t="shared" si="74"/>
        <v>6.7289433583647681E-2</v>
      </c>
      <c r="J253" s="3">
        <f t="shared" si="70"/>
        <v>-217.31407337100256</v>
      </c>
      <c r="K253" s="2"/>
      <c r="L253">
        <f t="shared" si="75"/>
        <v>6.7289433583647681E-2</v>
      </c>
      <c r="M253" s="3">
        <f t="shared" si="71"/>
        <v>-217.31497444385002</v>
      </c>
      <c r="N253" s="2"/>
      <c r="O253">
        <f t="shared" si="76"/>
        <v>6.7289433583647681E-2</v>
      </c>
      <c r="P253" s="4">
        <f t="shared" si="72"/>
        <v>-217.3168077517081</v>
      </c>
      <c r="Q253" s="4"/>
    </row>
    <row r="254" spans="4:17" x14ac:dyDescent="0.25">
      <c r="E254">
        <f t="shared" si="73"/>
        <v>6.7289433583647681E-2</v>
      </c>
      <c r="F254" s="3">
        <f t="shared" si="69"/>
        <v>-44.012595504118849</v>
      </c>
      <c r="G254" s="3"/>
      <c r="H254" s="2"/>
      <c r="I254">
        <f t="shared" si="74"/>
        <v>6.7289433583647681E-2</v>
      </c>
      <c r="J254" s="3">
        <f t="shared" si="70"/>
        <v>-43.979564880492035</v>
      </c>
      <c r="K254" s="2"/>
      <c r="L254">
        <f t="shared" si="75"/>
        <v>6.7289433583647681E-2</v>
      </c>
      <c r="M254" s="3">
        <f t="shared" si="71"/>
        <v>-43.98046595333949</v>
      </c>
      <c r="N254" s="2"/>
      <c r="O254">
        <f t="shared" si="76"/>
        <v>6.7289433583647681E-2</v>
      </c>
      <c r="P254" s="4">
        <f t="shared" si="72"/>
        <v>-43.982299261197568</v>
      </c>
      <c r="Q254" s="4"/>
    </row>
    <row r="255" spans="4:17" x14ac:dyDescent="0.25">
      <c r="E255">
        <f t="shared" si="73"/>
        <v>6.7289433583647681E-2</v>
      </c>
      <c r="F255" s="3">
        <f t="shared" si="69"/>
        <v>-8.1996805267406216</v>
      </c>
      <c r="G255" s="3"/>
      <c r="H255" s="2"/>
      <c r="I255">
        <f t="shared" si="74"/>
        <v>6.7289433583647681E-2</v>
      </c>
      <c r="J255" s="3">
        <f t="shared" si="70"/>
        <v>-8.1666499031138073</v>
      </c>
      <c r="K255" s="2"/>
      <c r="L255">
        <f t="shared" si="75"/>
        <v>6.7289433583647681E-2</v>
      </c>
      <c r="M255" s="3">
        <f t="shared" si="71"/>
        <v>-8.1675509759612623</v>
      </c>
      <c r="N255" s="2"/>
      <c r="O255">
        <f t="shared" si="76"/>
        <v>6.7289433583647681E-2</v>
      </c>
      <c r="P255" s="4">
        <f t="shared" si="72"/>
        <v>-8.1693842838193405</v>
      </c>
      <c r="Q255" s="4"/>
    </row>
    <row r="256" spans="4:17" x14ac:dyDescent="0.25">
      <c r="E256">
        <f t="shared" si="73"/>
        <v>6.7289433583647681E-2</v>
      </c>
      <c r="F256" s="3">
        <f t="shared" si="69"/>
        <v>53.398533234349998</v>
      </c>
      <c r="G256" s="3"/>
      <c r="H256" s="2"/>
      <c r="I256">
        <f t="shared" si="74"/>
        <v>6.7289433583647681E-2</v>
      </c>
      <c r="J256" s="3">
        <f t="shared" si="70"/>
        <v>53.431563857976812</v>
      </c>
      <c r="K256" s="2"/>
      <c r="L256">
        <f t="shared" si="75"/>
        <v>6.7289433583647681E-2</v>
      </c>
      <c r="M256" s="3">
        <f t="shared" si="71"/>
        <v>53.430662785129357</v>
      </c>
      <c r="N256" s="2"/>
      <c r="O256">
        <f t="shared" si="76"/>
        <v>6.7289433583647681E-2</v>
      </c>
      <c r="P256" s="4">
        <f t="shared" si="72"/>
        <v>53.428829477271279</v>
      </c>
      <c r="Q256" s="4"/>
    </row>
    <row r="257" spans="5:17" x14ac:dyDescent="0.25">
      <c r="E257">
        <f t="shared" si="73"/>
        <v>6.7289433583647681E-2</v>
      </c>
      <c r="F257" s="3">
        <f t="shared" si="69"/>
        <v>-135.69365784620709</v>
      </c>
      <c r="G257" s="3"/>
      <c r="H257" s="2"/>
      <c r="I257">
        <f t="shared" si="74"/>
        <v>6.7289433583647681E-2</v>
      </c>
      <c r="J257" s="3">
        <f t="shared" si="70"/>
        <v>-135.66062722258027</v>
      </c>
      <c r="K257" s="2"/>
      <c r="L257">
        <f t="shared" si="75"/>
        <v>6.7289433583647681E-2</v>
      </c>
      <c r="M257" s="3">
        <f t="shared" si="71"/>
        <v>-135.66152829542773</v>
      </c>
      <c r="N257" s="2"/>
      <c r="O257">
        <f t="shared" si="76"/>
        <v>6.7289433583647681E-2</v>
      </c>
      <c r="P257" s="4">
        <f t="shared" si="72"/>
        <v>-135.66336160328581</v>
      </c>
      <c r="Q257" s="4"/>
    </row>
    <row r="258" spans="5:17" x14ac:dyDescent="0.25">
      <c r="E258">
        <f t="shared" si="73"/>
        <v>0.13457886716729536</v>
      </c>
      <c r="F258" s="3">
        <f t="shared" si="69"/>
        <v>-148.49656326496927</v>
      </c>
      <c r="G258" s="3"/>
      <c r="H258" s="2"/>
      <c r="I258">
        <f t="shared" si="74"/>
        <v>0.13457886716729536</v>
      </c>
      <c r="J258" s="3">
        <f t="shared" si="70"/>
        <v>-148.034224555062</v>
      </c>
      <c r="K258" s="2"/>
      <c r="L258">
        <f t="shared" si="75"/>
        <v>0.13457886716729536</v>
      </c>
      <c r="M258" s="3">
        <f t="shared" si="71"/>
        <v>-148.04734650102262</v>
      </c>
      <c r="N258" s="2"/>
      <c r="O258">
        <f t="shared" si="76"/>
        <v>0.13457886716729536</v>
      </c>
      <c r="P258" s="4">
        <f t="shared" si="72"/>
        <v>-148.1108254131874</v>
      </c>
      <c r="Q258" s="4"/>
    </row>
    <row r="259" spans="5:17" x14ac:dyDescent="0.25">
      <c r="E259">
        <f t="shared" si="73"/>
        <v>0.13457886716729536</v>
      </c>
      <c r="F259" s="3">
        <f t="shared" si="69"/>
        <v>-350.48140373738249</v>
      </c>
      <c r="G259" s="3"/>
      <c r="H259" s="2"/>
      <c r="I259">
        <f t="shared" si="74"/>
        <v>0.13457886716729536</v>
      </c>
      <c r="J259" s="3">
        <f t="shared" si="70"/>
        <v>-350.01906502747522</v>
      </c>
      <c r="K259" s="2"/>
      <c r="L259">
        <f t="shared" si="75"/>
        <v>0.13457886716729536</v>
      </c>
      <c r="M259" s="3">
        <f t="shared" si="71"/>
        <v>-350.03218697343584</v>
      </c>
      <c r="N259" s="2"/>
      <c r="O259">
        <f t="shared" si="76"/>
        <v>0.13457886716729536</v>
      </c>
      <c r="P259" s="4">
        <f t="shared" si="72"/>
        <v>-350.09566588560062</v>
      </c>
      <c r="Q259" s="4"/>
    </row>
    <row r="260" spans="5:17" x14ac:dyDescent="0.25">
      <c r="E260">
        <f t="shared" si="73"/>
        <v>0.13457886716729536</v>
      </c>
      <c r="F260" s="3">
        <f t="shared" si="69"/>
        <v>-75.438216711117661</v>
      </c>
      <c r="G260" s="3"/>
      <c r="H260" s="2"/>
      <c r="I260">
        <f t="shared" si="74"/>
        <v>0.13457886716729536</v>
      </c>
      <c r="J260" s="3">
        <f t="shared" si="70"/>
        <v>-74.97587800121039</v>
      </c>
      <c r="K260" s="2"/>
      <c r="L260">
        <f t="shared" si="75"/>
        <v>0.13457886716729536</v>
      </c>
      <c r="M260" s="3">
        <f t="shared" si="71"/>
        <v>-74.98899994717101</v>
      </c>
      <c r="N260" s="2"/>
      <c r="O260">
        <f t="shared" si="76"/>
        <v>0.13457886716729536</v>
      </c>
      <c r="P260" s="4">
        <f t="shared" si="72"/>
        <v>-75.052478859335793</v>
      </c>
      <c r="Q260" s="4"/>
    </row>
    <row r="261" spans="5:17" x14ac:dyDescent="0.25">
      <c r="E261">
        <f t="shared" si="73"/>
        <v>0.13457886716729536</v>
      </c>
      <c r="F261" s="3">
        <f t="shared" si="69"/>
        <v>-8.1099365536466621</v>
      </c>
      <c r="G261" s="3"/>
      <c r="H261" s="2"/>
      <c r="I261">
        <f t="shared" si="74"/>
        <v>0.13457886716729536</v>
      </c>
      <c r="J261" s="3">
        <f t="shared" si="70"/>
        <v>-7.6475978437393906</v>
      </c>
      <c r="K261" s="2"/>
      <c r="L261">
        <f t="shared" si="75"/>
        <v>0.13457886716729536</v>
      </c>
      <c r="M261" s="3">
        <f t="shared" si="71"/>
        <v>-7.6607197897000106</v>
      </c>
      <c r="N261" s="2"/>
      <c r="O261">
        <f t="shared" si="76"/>
        <v>0.13457886716729536</v>
      </c>
      <c r="P261" s="4">
        <f t="shared" si="72"/>
        <v>-7.7241987018647933</v>
      </c>
      <c r="Q261" s="4"/>
    </row>
    <row r="262" spans="5:17" x14ac:dyDescent="0.25">
      <c r="E262">
        <f t="shared" si="73"/>
        <v>0.13457886716729536</v>
      </c>
      <c r="F262" s="3">
        <f t="shared" si="69"/>
        <v>-109.81861508940074</v>
      </c>
      <c r="G262" s="3"/>
      <c r="H262" s="2"/>
      <c r="I262">
        <f t="shared" si="74"/>
        <v>0.13457886716729536</v>
      </c>
      <c r="J262" s="3">
        <f t="shared" si="70"/>
        <v>-109.35627637949347</v>
      </c>
      <c r="K262" s="2"/>
      <c r="L262">
        <f t="shared" si="75"/>
        <v>0.13457886716729536</v>
      </c>
      <c r="M262" s="3">
        <f t="shared" si="71"/>
        <v>-109.36939832545409</v>
      </c>
      <c r="N262" s="2"/>
      <c r="O262">
        <f t="shared" si="76"/>
        <v>0.13457886716729536</v>
      </c>
      <c r="P262" s="4">
        <f t="shared" si="72"/>
        <v>-109.43287723761887</v>
      </c>
      <c r="Q262" s="4"/>
    </row>
    <row r="263" spans="5:17" x14ac:dyDescent="0.25">
      <c r="E263">
        <f t="shared" si="73"/>
        <v>0.26915773433459073</v>
      </c>
      <c r="F263" s="3">
        <f t="shared" si="69"/>
        <v>-16.813572793905223</v>
      </c>
      <c r="G263" s="3"/>
      <c r="H263" s="2"/>
      <c r="I263">
        <f t="shared" si="74"/>
        <v>0.26915773433459073</v>
      </c>
      <c r="J263" s="3">
        <f t="shared" si="70"/>
        <v>-8.5424799554607489</v>
      </c>
      <c r="K263" s="2"/>
      <c r="L263">
        <f t="shared" si="75"/>
        <v>0.26915773433459073</v>
      </c>
      <c r="M263" s="3">
        <f t="shared" si="71"/>
        <v>-8.7968380757756677</v>
      </c>
      <c r="N263" s="2"/>
      <c r="O263">
        <f t="shared" si="76"/>
        <v>0.26915773433459073</v>
      </c>
      <c r="P263" s="4">
        <f t="shared" si="72"/>
        <v>-11.253886267846156</v>
      </c>
      <c r="Q263" s="4"/>
    </row>
    <row r="264" spans="5:17" x14ac:dyDescent="0.25">
      <c r="E264">
        <f t="shared" si="73"/>
        <v>0.26915773433459073</v>
      </c>
      <c r="F264" s="3">
        <f t="shared" si="69"/>
        <v>-52.626487771283337</v>
      </c>
      <c r="G264" s="3"/>
      <c r="H264" s="2"/>
      <c r="I264">
        <f t="shared" si="74"/>
        <v>0.26915773433459073</v>
      </c>
      <c r="J264" s="3">
        <f t="shared" si="70"/>
        <v>-44.355394932838863</v>
      </c>
      <c r="K264" s="2"/>
      <c r="L264">
        <f t="shared" si="75"/>
        <v>0.26915773433459073</v>
      </c>
      <c r="M264" s="3">
        <f t="shared" si="71"/>
        <v>-44.609753053153781</v>
      </c>
      <c r="N264" s="2"/>
      <c r="O264">
        <f t="shared" si="76"/>
        <v>0.26915773433459073</v>
      </c>
      <c r="P264" s="4">
        <f t="shared" si="72"/>
        <v>-47.066801245224269</v>
      </c>
      <c r="Q264" s="4"/>
    </row>
    <row r="265" spans="5:17" x14ac:dyDescent="0.25">
      <c r="E265">
        <f t="shared" si="73"/>
        <v>0.26915773433459073</v>
      </c>
      <c r="F265" s="3">
        <f t="shared" si="69"/>
        <v>-111.35966833418365</v>
      </c>
      <c r="G265" s="3"/>
      <c r="H265" s="2"/>
      <c r="I265">
        <f t="shared" si="74"/>
        <v>0.26915773433459073</v>
      </c>
      <c r="J265" s="3">
        <f t="shared" si="70"/>
        <v>-103.08857549573918</v>
      </c>
      <c r="K265" s="2"/>
      <c r="L265">
        <f t="shared" si="75"/>
        <v>0.26915773433459073</v>
      </c>
      <c r="M265" s="3">
        <f t="shared" si="71"/>
        <v>-103.3429336160541</v>
      </c>
      <c r="N265" s="2"/>
      <c r="O265">
        <f t="shared" si="76"/>
        <v>0.26915773433459073</v>
      </c>
      <c r="P265" s="4">
        <f t="shared" si="72"/>
        <v>-105.79998180812458</v>
      </c>
      <c r="Q265" s="4"/>
    </row>
    <row r="266" spans="5:17" x14ac:dyDescent="0.25">
      <c r="E266">
        <f t="shared" si="73"/>
        <v>0.26915773433459073</v>
      </c>
      <c r="F266" s="3">
        <f t="shared" si="69"/>
        <v>-15.381056194810071</v>
      </c>
      <c r="G266" s="3"/>
      <c r="H266" s="2"/>
      <c r="I266">
        <f t="shared" si="74"/>
        <v>0.26915773433459073</v>
      </c>
      <c r="J266" s="3">
        <f t="shared" si="70"/>
        <v>-7.1099633563655971</v>
      </c>
      <c r="K266" s="2"/>
      <c r="L266">
        <f t="shared" si="75"/>
        <v>0.26915773433459073</v>
      </c>
      <c r="M266" s="3">
        <f t="shared" si="71"/>
        <v>-7.3643214766805158</v>
      </c>
      <c r="N266" s="2"/>
      <c r="O266">
        <f t="shared" si="76"/>
        <v>0.26915773433459073</v>
      </c>
      <c r="P266" s="4">
        <f t="shared" si="72"/>
        <v>-9.8213696687510037</v>
      </c>
      <c r="Q266" s="4"/>
    </row>
    <row r="267" spans="5:17" x14ac:dyDescent="0.25">
      <c r="E267">
        <f t="shared" si="73"/>
        <v>0.26915773433459073</v>
      </c>
      <c r="F267" s="3">
        <f t="shared" si="69"/>
        <v>-161.49774930251317</v>
      </c>
      <c r="G267" s="3"/>
      <c r="H267" s="2"/>
      <c r="I267">
        <f t="shared" si="74"/>
        <v>0.26915773433459073</v>
      </c>
      <c r="J267" s="3">
        <f t="shared" si="70"/>
        <v>-153.2266564640687</v>
      </c>
      <c r="K267" s="2"/>
      <c r="L267">
        <f t="shared" si="75"/>
        <v>0.26915773433459073</v>
      </c>
      <c r="M267" s="3">
        <f t="shared" si="71"/>
        <v>-153.48101458438362</v>
      </c>
      <c r="N267" s="2"/>
      <c r="O267">
        <f t="shared" si="76"/>
        <v>0.26915773433459073</v>
      </c>
      <c r="P267" s="4">
        <f t="shared" si="72"/>
        <v>-155.9380627764541</v>
      </c>
      <c r="Q267" s="4"/>
    </row>
    <row r="268" spans="5:17" x14ac:dyDescent="0.25">
      <c r="E268">
        <f t="shared" si="73"/>
        <v>0.53831546866918145</v>
      </c>
      <c r="F268" s="3">
        <f t="shared" si="69"/>
        <v>-153.66861053490572</v>
      </c>
      <c r="G268" s="3"/>
      <c r="H268" s="2"/>
      <c r="I268">
        <f t="shared" si="74"/>
        <v>0.53831546866918145</v>
      </c>
      <c r="J268" s="3">
        <f t="shared" si="70"/>
        <v>54.861446179467634</v>
      </c>
      <c r="K268" s="2"/>
      <c r="L268">
        <f t="shared" si="75"/>
        <v>0.53831546866918145</v>
      </c>
      <c r="M268" s="3">
        <f t="shared" si="71"/>
        <v>48.63891392720609</v>
      </c>
      <c r="N268" s="2"/>
      <c r="O268">
        <f t="shared" si="76"/>
        <v>0.53831546866918145</v>
      </c>
      <c r="P268" s="4">
        <f t="shared" si="72"/>
        <v>-63.304050682924412</v>
      </c>
      <c r="Q268" s="4"/>
    </row>
    <row r="269" spans="5:17" x14ac:dyDescent="0.25">
      <c r="E269">
        <f t="shared" si="73"/>
        <v>0.53831546866918145</v>
      </c>
      <c r="F269" s="3">
        <f t="shared" si="69"/>
        <v>-159.3986769312861</v>
      </c>
      <c r="G269" s="3"/>
      <c r="H269" s="2"/>
      <c r="I269">
        <f t="shared" si="74"/>
        <v>0.53831546866918145</v>
      </c>
      <c r="J269" s="3">
        <f t="shared" si="70"/>
        <v>49.131379783087255</v>
      </c>
      <c r="K269" s="2"/>
      <c r="L269">
        <f t="shared" si="75"/>
        <v>0.53831546866918145</v>
      </c>
      <c r="M269" s="3">
        <f t="shared" si="71"/>
        <v>42.90884753082571</v>
      </c>
      <c r="N269" s="2"/>
      <c r="O269">
        <f t="shared" si="76"/>
        <v>0.53831546866918145</v>
      </c>
      <c r="P269" s="4">
        <f t="shared" si="72"/>
        <v>-69.034117079304792</v>
      </c>
      <c r="Q269" s="4"/>
    </row>
    <row r="270" spans="5:17" x14ac:dyDescent="0.25">
      <c r="E270">
        <f t="shared" si="73"/>
        <v>0.53831546866918145</v>
      </c>
      <c r="F270" s="3">
        <f t="shared" si="69"/>
        <v>-265.40490526432575</v>
      </c>
      <c r="G270" s="3"/>
      <c r="H270" s="2"/>
      <c r="I270">
        <f t="shared" si="74"/>
        <v>0.53831546866918145</v>
      </c>
      <c r="J270" s="3">
        <f t="shared" si="70"/>
        <v>-56.874848549952389</v>
      </c>
      <c r="K270" s="2"/>
      <c r="L270">
        <f t="shared" si="75"/>
        <v>0.53831546866918145</v>
      </c>
      <c r="M270" s="3">
        <f t="shared" si="71"/>
        <v>-63.097380802213934</v>
      </c>
      <c r="N270" s="2"/>
      <c r="O270">
        <f t="shared" si="76"/>
        <v>0.53831546866918145</v>
      </c>
      <c r="P270" s="4">
        <f t="shared" si="72"/>
        <v>-175.04034541234444</v>
      </c>
      <c r="Q270" s="4"/>
    </row>
    <row r="271" spans="5:17" x14ac:dyDescent="0.25">
      <c r="E271">
        <f t="shared" si="73"/>
        <v>0.53831546866918145</v>
      </c>
      <c r="F271" s="3">
        <f t="shared" si="69"/>
        <v>-222.42940729147188</v>
      </c>
      <c r="G271" s="3"/>
      <c r="H271" s="2"/>
      <c r="I271">
        <f t="shared" si="74"/>
        <v>0.53831546866918145</v>
      </c>
      <c r="J271" s="3">
        <f t="shared" si="70"/>
        <v>-13.899350577098517</v>
      </c>
      <c r="K271" s="2"/>
      <c r="L271">
        <f t="shared" si="75"/>
        <v>0.53831546866918145</v>
      </c>
      <c r="M271" s="3">
        <f t="shared" si="71"/>
        <v>-20.121882829360061</v>
      </c>
      <c r="N271" s="2"/>
      <c r="O271">
        <f t="shared" si="76"/>
        <v>0.53831546866918145</v>
      </c>
      <c r="P271" s="4">
        <f t="shared" si="72"/>
        <v>-132.06484743949056</v>
      </c>
      <c r="Q271" s="4"/>
    </row>
    <row r="272" spans="5:17" x14ac:dyDescent="0.25">
      <c r="E272">
        <f t="shared" si="73"/>
        <v>0.53831546866918145</v>
      </c>
      <c r="F272" s="3">
        <f t="shared" si="69"/>
        <v>-196.6441085077596</v>
      </c>
      <c r="G272" s="3"/>
      <c r="H272" s="2"/>
      <c r="I272">
        <f t="shared" si="74"/>
        <v>0.53831546866918145</v>
      </c>
      <c r="J272" s="3">
        <f t="shared" si="70"/>
        <v>11.885948206613762</v>
      </c>
      <c r="K272" s="2"/>
      <c r="L272">
        <f t="shared" si="75"/>
        <v>0.53831546866918145</v>
      </c>
      <c r="M272" s="3">
        <f t="shared" si="71"/>
        <v>5.6634159543522173</v>
      </c>
      <c r="N272" s="2"/>
      <c r="O272">
        <f t="shared" si="76"/>
        <v>0.53831546866918145</v>
      </c>
      <c r="P272" s="4">
        <f t="shared" si="72"/>
        <v>-106.27954865577829</v>
      </c>
      <c r="Q272" s="4"/>
    </row>
    <row r="273" spans="5:17" x14ac:dyDescent="0.25">
      <c r="E273">
        <f t="shared" si="73"/>
        <v>1.0766309373383629</v>
      </c>
      <c r="F273" s="3">
        <f t="shared" si="69"/>
        <v>-197.40315846884027</v>
      </c>
      <c r="G273" s="3"/>
      <c r="H273" s="2"/>
      <c r="I273">
        <f t="shared" si="74"/>
        <v>1.0766309373383629</v>
      </c>
      <c r="J273" s="3">
        <f t="shared" si="70"/>
        <v>131.51945275064875</v>
      </c>
      <c r="K273" s="2"/>
      <c r="L273">
        <f t="shared" si="75"/>
        <v>1.0766309373383629</v>
      </c>
      <c r="M273" s="3">
        <f t="shared" si="71"/>
        <v>131.04685145297415</v>
      </c>
      <c r="N273" s="2"/>
      <c r="O273">
        <f t="shared" si="76"/>
        <v>1.0766309373383629</v>
      </c>
      <c r="P273" s="4">
        <f t="shared" si="72"/>
        <v>4.0410108548413177</v>
      </c>
      <c r="Q273" s="4"/>
    </row>
    <row r="274" spans="5:17" x14ac:dyDescent="0.25">
      <c r="E274">
        <f t="shared" si="73"/>
        <v>1.0766309373383629</v>
      </c>
      <c r="F274" s="3">
        <f t="shared" si="69"/>
        <v>-68.476664550278713</v>
      </c>
      <c r="G274" s="3"/>
      <c r="H274" s="2"/>
      <c r="I274">
        <f t="shared" si="74"/>
        <v>1.0766309373383629</v>
      </c>
      <c r="J274" s="3">
        <f t="shared" si="70"/>
        <v>260.44594666921029</v>
      </c>
      <c r="K274" s="2"/>
      <c r="L274">
        <f t="shared" si="75"/>
        <v>1.0766309373383629</v>
      </c>
      <c r="M274" s="3">
        <f t="shared" si="71"/>
        <v>259.97334537153569</v>
      </c>
      <c r="N274" s="2"/>
      <c r="O274">
        <f t="shared" si="76"/>
        <v>1.0766309373383629</v>
      </c>
      <c r="P274" s="4">
        <f t="shared" si="72"/>
        <v>132.96750477340288</v>
      </c>
      <c r="Q274" s="4"/>
    </row>
    <row r="275" spans="5:17" x14ac:dyDescent="0.25">
      <c r="E275">
        <f t="shared" si="73"/>
        <v>1.0766309373383629</v>
      </c>
      <c r="F275" s="3">
        <f t="shared" si="69"/>
        <v>-2.5809009919026948</v>
      </c>
      <c r="G275" s="3"/>
      <c r="H275" s="2"/>
      <c r="I275">
        <f t="shared" si="74"/>
        <v>1.0766309373383629</v>
      </c>
      <c r="J275" s="3">
        <f t="shared" si="70"/>
        <v>326.3417102275863</v>
      </c>
      <c r="K275" s="2"/>
      <c r="L275">
        <f t="shared" si="75"/>
        <v>1.0766309373383629</v>
      </c>
      <c r="M275" s="3">
        <f t="shared" si="71"/>
        <v>325.8691089299117</v>
      </c>
      <c r="N275" s="2"/>
      <c r="O275">
        <f t="shared" si="76"/>
        <v>1.0766309373383629</v>
      </c>
      <c r="P275" s="4">
        <f t="shared" si="72"/>
        <v>198.8632683317789</v>
      </c>
      <c r="Q275" s="4"/>
    </row>
    <row r="276" spans="5:17" x14ac:dyDescent="0.25">
      <c r="E276">
        <f t="shared" si="73"/>
        <v>1.0766309373383629</v>
      </c>
      <c r="F276" s="3">
        <f t="shared" si="69"/>
        <v>-151.56262729779615</v>
      </c>
      <c r="G276" s="3"/>
      <c r="H276" s="2"/>
      <c r="I276">
        <f t="shared" si="74"/>
        <v>1.0766309373383629</v>
      </c>
      <c r="J276" s="3">
        <f t="shared" si="70"/>
        <v>177.35998392169287</v>
      </c>
      <c r="K276" s="2"/>
      <c r="L276">
        <f t="shared" si="75"/>
        <v>1.0766309373383629</v>
      </c>
      <c r="M276" s="3">
        <f t="shared" si="71"/>
        <v>176.88738262401827</v>
      </c>
      <c r="N276" s="2"/>
      <c r="O276">
        <f t="shared" si="76"/>
        <v>1.0766309373383629</v>
      </c>
      <c r="P276" s="4">
        <f t="shared" si="72"/>
        <v>49.881542025885437</v>
      </c>
      <c r="Q276" s="4"/>
    </row>
    <row r="277" spans="5:17" x14ac:dyDescent="0.25">
      <c r="E277">
        <f t="shared" si="73"/>
        <v>1.0766309373383629</v>
      </c>
      <c r="F277" s="3">
        <f t="shared" si="69"/>
        <v>-181.64547587879386</v>
      </c>
      <c r="G277" s="3"/>
      <c r="H277" s="2"/>
      <c r="I277">
        <f t="shared" si="74"/>
        <v>1.0766309373383629</v>
      </c>
      <c r="J277" s="3">
        <f t="shared" si="70"/>
        <v>147.27713534069517</v>
      </c>
      <c r="K277" s="2"/>
      <c r="L277">
        <f t="shared" si="75"/>
        <v>1.0766309373383629</v>
      </c>
      <c r="M277" s="3">
        <f t="shared" si="71"/>
        <v>146.80453404302057</v>
      </c>
      <c r="N277" s="2"/>
      <c r="O277">
        <f t="shared" si="76"/>
        <v>1.0766309373383629</v>
      </c>
      <c r="P277" s="4">
        <f t="shared" si="72"/>
        <v>19.798693444887732</v>
      </c>
      <c r="Q277" s="4"/>
    </row>
    <row r="278" spans="5:17" x14ac:dyDescent="0.25">
      <c r="E278">
        <f t="shared" si="73"/>
        <v>8.9775999783782826E-2</v>
      </c>
      <c r="F278" s="3">
        <f t="shared" si="69"/>
        <v>-165.7025624140349</v>
      </c>
      <c r="G278" s="3"/>
      <c r="H278" s="2"/>
      <c r="I278">
        <f t="shared" si="74"/>
        <v>8.9775999783782826E-2</v>
      </c>
      <c r="J278" s="3">
        <f t="shared" si="70"/>
        <v>-165.50557279856685</v>
      </c>
      <c r="K278" s="2"/>
      <c r="L278">
        <f t="shared" si="75"/>
        <v>8.9775999783782826E-2</v>
      </c>
      <c r="M278" s="3">
        <f t="shared" si="71"/>
        <v>-165.50784169744384</v>
      </c>
      <c r="N278" s="2"/>
      <c r="O278">
        <f t="shared" si="76"/>
        <v>8.9775999783782826E-2</v>
      </c>
      <c r="P278" s="4">
        <f t="shared" si="72"/>
        <v>-165.5238440392302</v>
      </c>
      <c r="Q278" s="4"/>
    </row>
    <row r="279" spans="5:17" x14ac:dyDescent="0.25">
      <c r="E279">
        <f t="shared" si="73"/>
        <v>8.9775999783782826E-2</v>
      </c>
      <c r="F279" s="3">
        <f t="shared" si="69"/>
        <v>-112.69944824751519</v>
      </c>
      <c r="G279" s="3"/>
      <c r="H279" s="2"/>
      <c r="I279">
        <f t="shared" si="74"/>
        <v>8.9775999783782826E-2</v>
      </c>
      <c r="J279" s="3">
        <f t="shared" si="70"/>
        <v>-112.50245863204714</v>
      </c>
      <c r="K279" s="2"/>
      <c r="L279">
        <f t="shared" si="75"/>
        <v>8.9775999783782826E-2</v>
      </c>
      <c r="M279" s="3">
        <f t="shared" si="71"/>
        <v>-112.50472753092413</v>
      </c>
      <c r="N279" s="2"/>
      <c r="O279">
        <f t="shared" si="76"/>
        <v>8.9775999783782826E-2</v>
      </c>
      <c r="P279" s="4">
        <f t="shared" si="72"/>
        <v>-112.52072987271049</v>
      </c>
    </row>
    <row r="280" spans="5:17" x14ac:dyDescent="0.25">
      <c r="E280">
        <f t="shared" si="73"/>
        <v>8.9775999783782826E-2</v>
      </c>
      <c r="F280" s="3">
        <f t="shared" si="69"/>
        <v>-53.966267684614877</v>
      </c>
      <c r="G280" s="3"/>
      <c r="H280" s="2"/>
      <c r="I280">
        <f t="shared" si="74"/>
        <v>8.9775999783782826E-2</v>
      </c>
      <c r="J280" s="3">
        <f t="shared" si="70"/>
        <v>-53.769278069146822</v>
      </c>
      <c r="K280" s="2"/>
      <c r="L280">
        <f t="shared" si="75"/>
        <v>8.9775999783782826E-2</v>
      </c>
      <c r="M280" s="3">
        <f t="shared" si="71"/>
        <v>-53.771546968023813</v>
      </c>
      <c r="N280" s="2"/>
      <c r="O280">
        <f t="shared" si="76"/>
        <v>8.9775999783782826E-2</v>
      </c>
      <c r="P280" s="4">
        <f t="shared" si="72"/>
        <v>-53.787549309810174</v>
      </c>
    </row>
    <row r="281" spans="5:17" x14ac:dyDescent="0.25">
      <c r="E281">
        <f t="shared" si="73"/>
        <v>8.9775999783782826E-2</v>
      </c>
      <c r="F281" s="3">
        <f t="shared" si="69"/>
        <v>-141.34978022941777</v>
      </c>
      <c r="G281" s="3"/>
      <c r="H281" s="2"/>
      <c r="I281">
        <f t="shared" si="74"/>
        <v>8.9775999783782826E-2</v>
      </c>
      <c r="J281" s="3">
        <f t="shared" si="70"/>
        <v>-141.15279061394972</v>
      </c>
      <c r="K281" s="2"/>
      <c r="L281">
        <f t="shared" si="75"/>
        <v>8.9775999783782826E-2</v>
      </c>
      <c r="M281" s="3">
        <f t="shared" si="71"/>
        <v>-141.15505951282671</v>
      </c>
      <c r="N281" s="2"/>
      <c r="O281">
        <f t="shared" si="76"/>
        <v>8.9775999783782826E-2</v>
      </c>
      <c r="P281" s="4">
        <f t="shared" si="72"/>
        <v>-141.17106185461307</v>
      </c>
    </row>
    <row r="282" spans="5:17" x14ac:dyDescent="0.25">
      <c r="E282">
        <f t="shared" si="73"/>
        <v>8.9775999783782826E-2</v>
      </c>
      <c r="F282" s="3">
        <f t="shared" si="69"/>
        <v>-139.91726363032262</v>
      </c>
      <c r="G282" s="3"/>
      <c r="H282" s="2"/>
      <c r="I282">
        <f t="shared" si="74"/>
        <v>8.9775999783782826E-2</v>
      </c>
      <c r="J282" s="3">
        <f t="shared" si="70"/>
        <v>-139.72027401485457</v>
      </c>
      <c r="K282" s="2"/>
      <c r="L282">
        <f t="shared" si="75"/>
        <v>8.9775999783782826E-2</v>
      </c>
      <c r="M282" s="3">
        <f t="shared" si="71"/>
        <v>-139.72254291373156</v>
      </c>
      <c r="N282" s="2"/>
      <c r="O282">
        <f t="shared" si="76"/>
        <v>8.9775999783782826E-2</v>
      </c>
      <c r="P282" s="4">
        <f t="shared" si="72"/>
        <v>-139.73854525551792</v>
      </c>
    </row>
    <row r="283" spans="5:17" x14ac:dyDescent="0.25">
      <c r="E283">
        <f t="shared" si="73"/>
        <v>0.17955199956756565</v>
      </c>
      <c r="F283" s="3">
        <f t="shared" si="69"/>
        <v>-190.58090745156835</v>
      </c>
      <c r="G283" s="3"/>
      <c r="H283" s="2"/>
      <c r="I283">
        <f t="shared" si="74"/>
        <v>0.17955199956756565</v>
      </c>
      <c r="J283" s="3">
        <f t="shared" si="70"/>
        <v>-188.08436585506718</v>
      </c>
      <c r="K283" s="2"/>
      <c r="L283">
        <f t="shared" si="75"/>
        <v>0.17955199956756565</v>
      </c>
      <c r="M283" s="3">
        <f t="shared" si="71"/>
        <v>-188.1135915630399</v>
      </c>
      <c r="N283" s="2"/>
      <c r="O283">
        <f t="shared" si="76"/>
        <v>0.17955199956756565</v>
      </c>
      <c r="P283" s="4">
        <f t="shared" si="72"/>
        <v>-188.53851358169879</v>
      </c>
    </row>
    <row r="284" spans="5:17" x14ac:dyDescent="0.25">
      <c r="E284">
        <f t="shared" si="73"/>
        <v>0.17955199956756565</v>
      </c>
      <c r="F284" s="3">
        <f t="shared" si="69"/>
        <v>-27.274015154723656</v>
      </c>
      <c r="G284" s="3"/>
      <c r="H284" s="2"/>
      <c r="I284">
        <f t="shared" si="74"/>
        <v>0.17955199956756565</v>
      </c>
      <c r="J284" s="3">
        <f t="shared" si="70"/>
        <v>-24.777473558222482</v>
      </c>
      <c r="K284" s="2"/>
      <c r="L284">
        <f t="shared" si="75"/>
        <v>0.17955199956756565</v>
      </c>
      <c r="M284" s="3">
        <f t="shared" si="71"/>
        <v>-24.80669926619521</v>
      </c>
      <c r="N284" s="2"/>
      <c r="O284">
        <f t="shared" si="76"/>
        <v>0.17955199956756565</v>
      </c>
      <c r="P284" s="4">
        <f t="shared" si="72"/>
        <v>-25.2316212848541</v>
      </c>
    </row>
    <row r="285" spans="5:17" x14ac:dyDescent="0.25">
      <c r="E285">
        <f t="shared" si="73"/>
        <v>0.17955199956756565</v>
      </c>
      <c r="F285" s="3">
        <f t="shared" si="69"/>
        <v>24.296582412701014</v>
      </c>
      <c r="G285" s="3"/>
      <c r="H285" s="2"/>
      <c r="I285">
        <f t="shared" si="74"/>
        <v>0.17955199956756565</v>
      </c>
      <c r="J285" s="3">
        <f t="shared" si="70"/>
        <v>26.793124009202188</v>
      </c>
      <c r="K285" s="2"/>
      <c r="L285">
        <f t="shared" si="75"/>
        <v>0.17955199956756565</v>
      </c>
      <c r="M285" s="3">
        <f t="shared" si="71"/>
        <v>26.76389830122946</v>
      </c>
      <c r="N285" s="2"/>
      <c r="O285">
        <f t="shared" si="76"/>
        <v>0.17955199956756565</v>
      </c>
      <c r="P285" s="4">
        <f t="shared" si="72"/>
        <v>26.33897628257057</v>
      </c>
    </row>
    <row r="286" spans="5:17" x14ac:dyDescent="0.25">
      <c r="E286">
        <f t="shared" si="73"/>
        <v>0.17955199956756565</v>
      </c>
      <c r="F286" s="3">
        <f t="shared" si="69"/>
        <v>-206.33859004161479</v>
      </c>
      <c r="G286" s="3"/>
      <c r="H286" s="2"/>
      <c r="I286">
        <f t="shared" si="74"/>
        <v>0.17955199956756565</v>
      </c>
      <c r="J286" s="3">
        <f t="shared" si="70"/>
        <v>-203.84204844511362</v>
      </c>
      <c r="K286" s="2"/>
      <c r="L286">
        <f t="shared" si="75"/>
        <v>0.17955199956756565</v>
      </c>
      <c r="M286" s="3">
        <f t="shared" si="71"/>
        <v>-203.87127415308635</v>
      </c>
      <c r="N286" s="2"/>
      <c r="O286">
        <f t="shared" si="76"/>
        <v>0.17955199956756565</v>
      </c>
      <c r="P286" s="4">
        <f t="shared" si="72"/>
        <v>-204.29619617174524</v>
      </c>
    </row>
    <row r="287" spans="5:17" x14ac:dyDescent="0.25">
      <c r="E287">
        <f t="shared" si="73"/>
        <v>0.17955199956756565</v>
      </c>
      <c r="F287" s="3">
        <f t="shared" si="69"/>
        <v>-100.33236170857515</v>
      </c>
      <c r="G287" s="3"/>
      <c r="H287" s="2"/>
      <c r="I287">
        <f t="shared" si="74"/>
        <v>0.17955199956756565</v>
      </c>
      <c r="J287" s="3">
        <f t="shared" si="70"/>
        <v>-97.835820112073975</v>
      </c>
      <c r="K287" s="2"/>
      <c r="L287">
        <f t="shared" si="75"/>
        <v>0.17955199956756565</v>
      </c>
      <c r="M287" s="3">
        <f t="shared" si="71"/>
        <v>-97.865045820046703</v>
      </c>
      <c r="N287" s="2"/>
      <c r="O287">
        <f t="shared" si="76"/>
        <v>0.17955199956756565</v>
      </c>
      <c r="P287" s="4">
        <f t="shared" si="72"/>
        <v>-98.289967838705593</v>
      </c>
    </row>
    <row r="288" spans="5:17" x14ac:dyDescent="0.25">
      <c r="E288">
        <f t="shared" si="73"/>
        <v>0.3591039991351313</v>
      </c>
      <c r="F288" s="3">
        <f t="shared" si="69"/>
        <v>-84.132792436385216</v>
      </c>
      <c r="G288" s="3"/>
      <c r="H288" s="2"/>
      <c r="I288">
        <f t="shared" si="74"/>
        <v>0.3591039991351313</v>
      </c>
      <c r="J288" s="3">
        <f t="shared" si="70"/>
        <v>-49.863810264899939</v>
      </c>
      <c r="K288" s="2"/>
      <c r="L288">
        <f t="shared" si="75"/>
        <v>0.3591039991351313</v>
      </c>
      <c r="M288" s="3">
        <f t="shared" si="71"/>
        <v>-50.266258620210465</v>
      </c>
      <c r="N288" s="2"/>
      <c r="O288">
        <f t="shared" si="76"/>
        <v>0.3591039991351313</v>
      </c>
      <c r="P288" s="4">
        <f t="shared" si="72"/>
        <v>-61.559600132770129</v>
      </c>
    </row>
    <row r="289" spans="5:16" x14ac:dyDescent="0.25">
      <c r="E289">
        <f t="shared" si="73"/>
        <v>0.3591039991351313</v>
      </c>
      <c r="F289" s="3">
        <f t="shared" si="69"/>
        <v>-197.30160376490051</v>
      </c>
      <c r="G289" s="3"/>
      <c r="H289" s="2"/>
      <c r="I289">
        <f t="shared" si="74"/>
        <v>0.3591039991351313</v>
      </c>
      <c r="J289" s="3">
        <f t="shared" si="70"/>
        <v>-163.03262159341523</v>
      </c>
      <c r="K289" s="2"/>
      <c r="L289">
        <f t="shared" si="75"/>
        <v>0.3591039991351313</v>
      </c>
      <c r="M289" s="3">
        <f t="shared" si="71"/>
        <v>-163.43506994872575</v>
      </c>
      <c r="N289" s="2"/>
      <c r="O289">
        <f t="shared" si="76"/>
        <v>0.3591039991351313</v>
      </c>
      <c r="P289" s="4">
        <f t="shared" si="72"/>
        <v>-174.72841146128542</v>
      </c>
    </row>
    <row r="290" spans="5:16" x14ac:dyDescent="0.25">
      <c r="E290">
        <f t="shared" si="73"/>
        <v>0.3591039991351313</v>
      </c>
      <c r="F290" s="3">
        <f t="shared" si="69"/>
        <v>-246.00716813413487</v>
      </c>
      <c r="G290" s="3"/>
      <c r="H290" s="2"/>
      <c r="I290">
        <f t="shared" si="74"/>
        <v>0.3591039991351313</v>
      </c>
      <c r="J290" s="3">
        <f t="shared" si="70"/>
        <v>-211.7381859626496</v>
      </c>
      <c r="K290" s="2"/>
      <c r="L290">
        <f t="shared" si="75"/>
        <v>0.3591039991351313</v>
      </c>
      <c r="M290" s="3">
        <f t="shared" si="71"/>
        <v>-212.14063431796012</v>
      </c>
      <c r="N290" s="2"/>
      <c r="O290">
        <f t="shared" si="76"/>
        <v>0.3591039991351313</v>
      </c>
      <c r="P290" s="4">
        <f t="shared" si="72"/>
        <v>-223.43397583051978</v>
      </c>
    </row>
    <row r="291" spans="5:16" x14ac:dyDescent="0.25">
      <c r="E291">
        <f t="shared" si="73"/>
        <v>0.3591039991351313</v>
      </c>
      <c r="F291" s="3">
        <f t="shared" si="69"/>
        <v>-75.537692841814419</v>
      </c>
      <c r="G291" s="3"/>
      <c r="H291" s="2"/>
      <c r="I291">
        <f t="shared" si="74"/>
        <v>0.3591039991351313</v>
      </c>
      <c r="J291" s="3">
        <f t="shared" si="70"/>
        <v>-41.268710670329142</v>
      </c>
      <c r="K291" s="2"/>
      <c r="L291">
        <f t="shared" si="75"/>
        <v>0.3591039991351313</v>
      </c>
      <c r="M291" s="3">
        <f t="shared" si="71"/>
        <v>-41.671159025639668</v>
      </c>
      <c r="N291" s="2"/>
      <c r="O291">
        <f t="shared" si="76"/>
        <v>0.3591039991351313</v>
      </c>
      <c r="P291" s="4">
        <f t="shared" si="72"/>
        <v>-52.964500538199331</v>
      </c>
    </row>
    <row r="292" spans="5:16" x14ac:dyDescent="0.25">
      <c r="E292">
        <f t="shared" si="73"/>
        <v>0.3591039991351313</v>
      </c>
      <c r="F292" s="3">
        <f t="shared" ref="F292:F317" si="77">C200-E200</f>
        <v>-336.25571387712796</v>
      </c>
      <c r="G292" s="3"/>
      <c r="H292" s="2"/>
      <c r="I292">
        <f t="shared" si="74"/>
        <v>0.3591039991351313</v>
      </c>
      <c r="J292" s="3">
        <f t="shared" ref="J292:J317" si="78">C200-I200</f>
        <v>-301.98673170564268</v>
      </c>
      <c r="K292" s="2"/>
      <c r="L292">
        <f t="shared" si="75"/>
        <v>0.3591039991351313</v>
      </c>
      <c r="M292" s="3">
        <f t="shared" ref="M292:M317" si="79">C200-L200</f>
        <v>-302.38918006095321</v>
      </c>
      <c r="N292" s="2"/>
      <c r="O292">
        <f t="shared" si="76"/>
        <v>0.3591039991351313</v>
      </c>
      <c r="P292" s="4">
        <f t="shared" ref="P292:P317" si="80">C200-O200</f>
        <v>-313.68252157351287</v>
      </c>
    </row>
    <row r="293" spans="5:16" x14ac:dyDescent="0.25">
      <c r="E293">
        <f t="shared" ref="E293:E317" si="81">(A201/$E$5)+(B201/$E$6)</f>
        <v>0.7182079982702626</v>
      </c>
      <c r="F293" s="3">
        <f t="shared" si="77"/>
        <v>-356.3483653185022</v>
      </c>
      <c r="G293" s="3"/>
      <c r="H293" s="2"/>
      <c r="I293">
        <f t="shared" ref="I293:I317" si="82">(A201/$I$5)+(B201/$I$6)</f>
        <v>0.7182079982702626</v>
      </c>
      <c r="J293" s="3">
        <f t="shared" si="78"/>
        <v>-66.872492863498735</v>
      </c>
      <c r="K293" s="2"/>
      <c r="L293">
        <f t="shared" ref="L293:L317" si="83">(A201/$L$5)+(B201/$L$6)</f>
        <v>0.7182079982702626</v>
      </c>
      <c r="M293" s="3">
        <f t="shared" si="79"/>
        <v>-69.207004498443496</v>
      </c>
      <c r="N293" s="2"/>
      <c r="O293">
        <f t="shared" ref="O293:O317" si="84">(A201/$O$5)+(B201/$O$6)</f>
        <v>0.7182079982702626</v>
      </c>
      <c r="P293" s="4">
        <f t="shared" si="80"/>
        <v>-214.24626324278194</v>
      </c>
    </row>
    <row r="294" spans="5:16" x14ac:dyDescent="0.25">
      <c r="E294">
        <f t="shared" si="81"/>
        <v>0.7182079982702626</v>
      </c>
      <c r="F294" s="3">
        <f t="shared" si="77"/>
        <v>-354.91584871940705</v>
      </c>
      <c r="G294" s="3"/>
      <c r="H294" s="2"/>
      <c r="I294">
        <f t="shared" si="82"/>
        <v>0.7182079982702626</v>
      </c>
      <c r="J294" s="3">
        <f t="shared" si="78"/>
        <v>-65.439976264403583</v>
      </c>
      <c r="K294" s="2"/>
      <c r="L294">
        <f t="shared" si="83"/>
        <v>0.7182079982702626</v>
      </c>
      <c r="M294" s="3">
        <f t="shared" si="79"/>
        <v>-67.774487899348344</v>
      </c>
      <c r="N294" s="2"/>
      <c r="O294">
        <f t="shared" si="84"/>
        <v>0.7182079982702626</v>
      </c>
      <c r="P294" s="4">
        <f t="shared" si="80"/>
        <v>-212.81374664368678</v>
      </c>
    </row>
    <row r="295" spans="5:16" x14ac:dyDescent="0.25">
      <c r="E295">
        <f t="shared" si="81"/>
        <v>0.7182079982702626</v>
      </c>
      <c r="F295" s="3">
        <f t="shared" si="77"/>
        <v>-359.21339851669245</v>
      </c>
      <c r="G295" s="3"/>
      <c r="H295" s="2"/>
      <c r="I295">
        <f t="shared" si="82"/>
        <v>0.7182079982702626</v>
      </c>
      <c r="J295" s="3">
        <f t="shared" si="78"/>
        <v>-69.737526061688982</v>
      </c>
      <c r="K295" s="2"/>
      <c r="L295">
        <f t="shared" si="83"/>
        <v>0.7182079982702626</v>
      </c>
      <c r="M295" s="3">
        <f t="shared" si="79"/>
        <v>-72.072037696633743</v>
      </c>
      <c r="N295" s="2"/>
      <c r="O295">
        <f t="shared" si="84"/>
        <v>0.7182079982702626</v>
      </c>
      <c r="P295" s="4">
        <f t="shared" si="80"/>
        <v>-217.11129644097218</v>
      </c>
    </row>
    <row r="296" spans="5:16" x14ac:dyDescent="0.25">
      <c r="E296">
        <f t="shared" si="81"/>
        <v>0.7182079982702626</v>
      </c>
      <c r="F296" s="3">
        <f t="shared" si="77"/>
        <v>-283.2900187646506</v>
      </c>
      <c r="G296" s="3"/>
      <c r="H296" s="2"/>
      <c r="I296">
        <f t="shared" si="82"/>
        <v>0.7182079982702626</v>
      </c>
      <c r="J296" s="3">
        <f t="shared" si="78"/>
        <v>6.1858536903528716</v>
      </c>
      <c r="K296" s="2"/>
      <c r="L296">
        <f t="shared" si="83"/>
        <v>0.7182079982702626</v>
      </c>
      <c r="M296" s="3">
        <f t="shared" si="79"/>
        <v>3.8513420554081108</v>
      </c>
      <c r="N296" s="2"/>
      <c r="O296">
        <f t="shared" si="84"/>
        <v>0.7182079982702626</v>
      </c>
      <c r="P296" s="4">
        <f t="shared" si="80"/>
        <v>-141.18791668893033</v>
      </c>
    </row>
    <row r="297" spans="5:16" x14ac:dyDescent="0.25">
      <c r="E297">
        <f t="shared" si="81"/>
        <v>0.7182079982702626</v>
      </c>
      <c r="F297" s="3">
        <f t="shared" si="77"/>
        <v>-313.37286734564833</v>
      </c>
      <c r="G297" s="3"/>
      <c r="H297" s="2"/>
      <c r="I297">
        <f t="shared" si="82"/>
        <v>0.7182079982702626</v>
      </c>
      <c r="J297" s="3">
        <f t="shared" si="78"/>
        <v>-23.896994890644862</v>
      </c>
      <c r="K297" s="2"/>
      <c r="L297">
        <f t="shared" si="83"/>
        <v>0.7182079982702626</v>
      </c>
      <c r="M297" s="3">
        <f t="shared" si="79"/>
        <v>-26.231506525589623</v>
      </c>
      <c r="N297" s="2"/>
      <c r="O297">
        <f t="shared" si="84"/>
        <v>0.7182079982702626</v>
      </c>
      <c r="P297" s="4">
        <f t="shared" si="80"/>
        <v>-171.27076526992806</v>
      </c>
    </row>
    <row r="298" spans="5:16" x14ac:dyDescent="0.25">
      <c r="E298">
        <f t="shared" si="81"/>
        <v>1.4364159965405252</v>
      </c>
      <c r="F298" s="3">
        <f t="shared" si="77"/>
        <v>90.028564070064988</v>
      </c>
      <c r="G298" s="3"/>
      <c r="H298" s="2"/>
      <c r="I298">
        <f t="shared" si="82"/>
        <v>1.4364159965405252</v>
      </c>
      <c r="J298" s="3">
        <f t="shared" si="78"/>
        <v>199.48412046375606</v>
      </c>
      <c r="K298" s="2"/>
      <c r="L298">
        <f t="shared" si="83"/>
        <v>1.4364159965405252</v>
      </c>
      <c r="M298" s="3">
        <f t="shared" si="79"/>
        <v>199.19239855261597</v>
      </c>
      <c r="N298" s="2"/>
      <c r="O298">
        <f t="shared" si="84"/>
        <v>1.4364159965405252</v>
      </c>
      <c r="P298" s="4">
        <f t="shared" si="80"/>
        <v>112.52313741112707</v>
      </c>
    </row>
    <row r="299" spans="5:16" x14ac:dyDescent="0.25">
      <c r="E299">
        <f t="shared" si="81"/>
        <v>1.4364159965405252</v>
      </c>
      <c r="F299" s="3">
        <f t="shared" si="77"/>
        <v>57.080682290876979</v>
      </c>
      <c r="G299" s="3"/>
      <c r="H299" s="2"/>
      <c r="I299">
        <f t="shared" si="82"/>
        <v>1.4364159965405252</v>
      </c>
      <c r="J299" s="3">
        <f t="shared" si="78"/>
        <v>166.53623868456805</v>
      </c>
      <c r="K299" s="2"/>
      <c r="L299">
        <f t="shared" si="83"/>
        <v>1.4364159965405252</v>
      </c>
      <c r="M299" s="3">
        <f t="shared" si="79"/>
        <v>166.24451677342796</v>
      </c>
      <c r="N299" s="2"/>
      <c r="O299">
        <f t="shared" si="84"/>
        <v>1.4364159965405252</v>
      </c>
      <c r="P299" s="4">
        <f t="shared" si="80"/>
        <v>79.575255631939058</v>
      </c>
    </row>
    <row r="300" spans="5:16" x14ac:dyDescent="0.25">
      <c r="E300">
        <f t="shared" si="81"/>
        <v>1.4364159965405252</v>
      </c>
      <c r="F300" s="3">
        <f t="shared" si="77"/>
        <v>81.433464475494191</v>
      </c>
      <c r="G300" s="3"/>
      <c r="H300" s="2"/>
      <c r="I300">
        <f t="shared" si="82"/>
        <v>1.4364159965405252</v>
      </c>
      <c r="J300" s="3">
        <f t="shared" si="78"/>
        <v>190.88902086918526</v>
      </c>
      <c r="K300" s="2"/>
      <c r="L300">
        <f t="shared" si="83"/>
        <v>1.4364159965405252</v>
      </c>
      <c r="M300" s="3">
        <f t="shared" si="79"/>
        <v>190.59729895804517</v>
      </c>
      <c r="N300" s="2"/>
      <c r="O300">
        <f t="shared" si="84"/>
        <v>1.4364159965405252</v>
      </c>
      <c r="P300" s="4">
        <f t="shared" si="80"/>
        <v>103.92803781655627</v>
      </c>
    </row>
    <row r="301" spans="5:16" x14ac:dyDescent="0.25">
      <c r="E301">
        <f t="shared" si="81"/>
        <v>1.4364159965405252</v>
      </c>
      <c r="F301" s="3">
        <f t="shared" si="77"/>
        <v>31.295383507164672</v>
      </c>
      <c r="G301" s="3"/>
      <c r="H301" s="2"/>
      <c r="I301">
        <f t="shared" si="82"/>
        <v>1.4364159965405252</v>
      </c>
      <c r="J301" s="3">
        <f t="shared" si="78"/>
        <v>140.75093990085574</v>
      </c>
      <c r="K301" s="2"/>
      <c r="L301">
        <f t="shared" si="83"/>
        <v>1.4364159965405252</v>
      </c>
      <c r="M301" s="3">
        <f t="shared" si="79"/>
        <v>140.45921798971565</v>
      </c>
      <c r="N301" s="2"/>
      <c r="O301">
        <f t="shared" si="84"/>
        <v>1.4364159965405252</v>
      </c>
      <c r="P301" s="4">
        <f t="shared" si="80"/>
        <v>53.789956848226751</v>
      </c>
    </row>
    <row r="302" spans="5:16" x14ac:dyDescent="0.25">
      <c r="E302">
        <f t="shared" si="81"/>
        <v>1.4364159965405252</v>
      </c>
      <c r="F302" s="3">
        <f t="shared" si="77"/>
        <v>62.810748687257501</v>
      </c>
      <c r="G302" s="3"/>
      <c r="H302" s="2"/>
      <c r="I302">
        <f t="shared" si="82"/>
        <v>1.4364159965405252</v>
      </c>
      <c r="J302" s="3">
        <f t="shared" si="78"/>
        <v>172.26630508094857</v>
      </c>
      <c r="K302" s="2"/>
      <c r="L302">
        <f t="shared" si="83"/>
        <v>1.4364159965405252</v>
      </c>
      <c r="M302" s="3">
        <f t="shared" si="79"/>
        <v>171.97458316980848</v>
      </c>
      <c r="N302" s="2"/>
      <c r="O302">
        <f t="shared" si="84"/>
        <v>1.4364159965405252</v>
      </c>
      <c r="P302" s="4">
        <f t="shared" si="80"/>
        <v>85.30532202831958</v>
      </c>
    </row>
    <row r="303" spans="5:16" x14ac:dyDescent="0.25">
      <c r="E303">
        <f t="shared" si="81"/>
        <v>0</v>
      </c>
      <c r="F303" s="3">
        <f t="shared" si="77"/>
        <v>0</v>
      </c>
      <c r="G303" s="3"/>
      <c r="H303" s="2"/>
      <c r="I303">
        <f t="shared" si="82"/>
        <v>0</v>
      </c>
      <c r="J303" s="3">
        <f t="shared" si="78"/>
        <v>0</v>
      </c>
      <c r="K303" s="2"/>
      <c r="L303">
        <f t="shared" si="83"/>
        <v>0</v>
      </c>
      <c r="M303" s="3">
        <f t="shared" si="79"/>
        <v>0</v>
      </c>
      <c r="N303" s="2"/>
      <c r="O303">
        <f t="shared" si="84"/>
        <v>0</v>
      </c>
      <c r="P303" s="4">
        <f t="shared" si="80"/>
        <v>0</v>
      </c>
    </row>
    <row r="304" spans="5:16" x14ac:dyDescent="0.25">
      <c r="E304">
        <f t="shared" si="81"/>
        <v>0</v>
      </c>
      <c r="F304" s="3">
        <f t="shared" si="77"/>
        <v>0</v>
      </c>
      <c r="G304" s="3"/>
      <c r="H304" s="2"/>
      <c r="I304">
        <f t="shared" si="82"/>
        <v>0</v>
      </c>
      <c r="J304" s="3">
        <f t="shared" si="78"/>
        <v>0</v>
      </c>
      <c r="K304" s="2"/>
      <c r="L304">
        <f t="shared" si="83"/>
        <v>0</v>
      </c>
      <c r="M304" s="3">
        <f t="shared" si="79"/>
        <v>0</v>
      </c>
      <c r="N304" s="2"/>
      <c r="O304">
        <f t="shared" si="84"/>
        <v>0</v>
      </c>
      <c r="P304" s="4">
        <f t="shared" si="80"/>
        <v>0</v>
      </c>
    </row>
    <row r="305" spans="5:16" x14ac:dyDescent="0.25">
      <c r="E305">
        <f t="shared" si="81"/>
        <v>0</v>
      </c>
      <c r="F305" s="3">
        <f t="shared" si="77"/>
        <v>0</v>
      </c>
      <c r="G305" s="3"/>
      <c r="H305" s="2"/>
      <c r="I305">
        <f t="shared" si="82"/>
        <v>0</v>
      </c>
      <c r="J305" s="3">
        <f t="shared" si="78"/>
        <v>0</v>
      </c>
      <c r="K305" s="2"/>
      <c r="L305">
        <f t="shared" si="83"/>
        <v>0</v>
      </c>
      <c r="M305" s="3">
        <f t="shared" si="79"/>
        <v>0</v>
      </c>
      <c r="N305" s="2"/>
      <c r="O305">
        <f t="shared" si="84"/>
        <v>0</v>
      </c>
      <c r="P305" s="4">
        <f t="shared" si="80"/>
        <v>0</v>
      </c>
    </row>
    <row r="306" spans="5:16" x14ac:dyDescent="0.25">
      <c r="E306">
        <f t="shared" si="81"/>
        <v>0</v>
      </c>
      <c r="F306" s="3">
        <f t="shared" si="77"/>
        <v>0</v>
      </c>
      <c r="G306" s="3"/>
      <c r="H306" s="2"/>
      <c r="I306">
        <f t="shared" si="82"/>
        <v>0</v>
      </c>
      <c r="J306" s="3">
        <f t="shared" si="78"/>
        <v>0</v>
      </c>
      <c r="K306" s="2"/>
      <c r="L306">
        <f t="shared" si="83"/>
        <v>0</v>
      </c>
      <c r="M306" s="3">
        <f t="shared" si="79"/>
        <v>0</v>
      </c>
      <c r="N306" s="2"/>
      <c r="O306">
        <f t="shared" si="84"/>
        <v>0</v>
      </c>
      <c r="P306" s="4">
        <f t="shared" si="80"/>
        <v>0</v>
      </c>
    </row>
    <row r="307" spans="5:16" x14ac:dyDescent="0.25">
      <c r="E307">
        <f t="shared" si="81"/>
        <v>0</v>
      </c>
      <c r="F307" s="3">
        <f t="shared" si="77"/>
        <v>0</v>
      </c>
      <c r="G307" s="3"/>
      <c r="H307" s="2"/>
      <c r="I307">
        <f t="shared" si="82"/>
        <v>0</v>
      </c>
      <c r="J307" s="3">
        <f t="shared" si="78"/>
        <v>0</v>
      </c>
      <c r="K307" s="2"/>
      <c r="L307">
        <f t="shared" si="83"/>
        <v>0</v>
      </c>
      <c r="M307" s="3">
        <f t="shared" si="79"/>
        <v>0</v>
      </c>
      <c r="N307" s="2"/>
      <c r="O307">
        <f t="shared" si="84"/>
        <v>0</v>
      </c>
      <c r="P307" s="4">
        <f t="shared" si="80"/>
        <v>0</v>
      </c>
    </row>
    <row r="308" spans="5:16" x14ac:dyDescent="0.25">
      <c r="E308">
        <f t="shared" si="81"/>
        <v>0</v>
      </c>
      <c r="F308" s="3">
        <f t="shared" si="77"/>
        <v>0</v>
      </c>
      <c r="G308" s="3"/>
      <c r="H308" s="2"/>
      <c r="I308">
        <f t="shared" si="82"/>
        <v>0</v>
      </c>
      <c r="J308" s="3">
        <f t="shared" si="78"/>
        <v>0</v>
      </c>
      <c r="K308" s="2"/>
      <c r="L308">
        <f t="shared" si="83"/>
        <v>0</v>
      </c>
      <c r="M308" s="3">
        <f t="shared" si="79"/>
        <v>0</v>
      </c>
      <c r="N308" s="2"/>
      <c r="O308">
        <f t="shared" si="84"/>
        <v>0</v>
      </c>
      <c r="P308" s="4">
        <f t="shared" si="80"/>
        <v>0</v>
      </c>
    </row>
    <row r="309" spans="5:16" x14ac:dyDescent="0.25">
      <c r="E309">
        <f t="shared" si="81"/>
        <v>0</v>
      </c>
      <c r="F309" s="3">
        <f t="shared" si="77"/>
        <v>0</v>
      </c>
      <c r="G309" s="3"/>
      <c r="H309" s="2"/>
      <c r="I309">
        <f t="shared" si="82"/>
        <v>0</v>
      </c>
      <c r="J309" s="3">
        <f t="shared" si="78"/>
        <v>0</v>
      </c>
      <c r="K309" s="2"/>
      <c r="L309">
        <f t="shared" si="83"/>
        <v>0</v>
      </c>
      <c r="M309" s="3">
        <f t="shared" si="79"/>
        <v>0</v>
      </c>
      <c r="N309" s="2"/>
      <c r="O309">
        <f t="shared" si="84"/>
        <v>0</v>
      </c>
      <c r="P309" s="4">
        <f t="shared" si="80"/>
        <v>0</v>
      </c>
    </row>
    <row r="310" spans="5:16" x14ac:dyDescent="0.25">
      <c r="E310">
        <f t="shared" si="81"/>
        <v>0</v>
      </c>
      <c r="F310" s="3">
        <f t="shared" si="77"/>
        <v>0</v>
      </c>
      <c r="G310" s="3"/>
      <c r="H310" s="2"/>
      <c r="I310">
        <f t="shared" si="82"/>
        <v>0</v>
      </c>
      <c r="J310" s="3">
        <f t="shared" si="78"/>
        <v>0</v>
      </c>
      <c r="K310" s="2"/>
      <c r="L310">
        <f t="shared" si="83"/>
        <v>0</v>
      </c>
      <c r="M310" s="3">
        <f t="shared" si="79"/>
        <v>0</v>
      </c>
      <c r="N310" s="2"/>
      <c r="O310">
        <f t="shared" si="84"/>
        <v>0</v>
      </c>
      <c r="P310" s="4">
        <f t="shared" si="80"/>
        <v>0</v>
      </c>
    </row>
    <row r="311" spans="5:16" x14ac:dyDescent="0.25">
      <c r="E311">
        <f t="shared" si="81"/>
        <v>0</v>
      </c>
      <c r="F311" s="3">
        <f t="shared" si="77"/>
        <v>0</v>
      </c>
      <c r="G311" s="3"/>
      <c r="H311" s="2"/>
      <c r="I311">
        <f t="shared" si="82"/>
        <v>0</v>
      </c>
      <c r="J311" s="3">
        <f t="shared" si="78"/>
        <v>0</v>
      </c>
      <c r="K311" s="2"/>
      <c r="L311">
        <f t="shared" si="83"/>
        <v>0</v>
      </c>
      <c r="M311" s="3">
        <f t="shared" si="79"/>
        <v>0</v>
      </c>
      <c r="N311" s="2"/>
      <c r="O311">
        <f t="shared" si="84"/>
        <v>0</v>
      </c>
      <c r="P311" s="4">
        <f t="shared" si="80"/>
        <v>0</v>
      </c>
    </row>
    <row r="312" spans="5:16" x14ac:dyDescent="0.25">
      <c r="E312">
        <f t="shared" si="81"/>
        <v>0</v>
      </c>
      <c r="F312" s="3">
        <f t="shared" si="77"/>
        <v>0</v>
      </c>
      <c r="G312" s="3"/>
      <c r="H312" s="2"/>
      <c r="I312">
        <f t="shared" si="82"/>
        <v>0</v>
      </c>
      <c r="J312" s="3">
        <f t="shared" si="78"/>
        <v>0</v>
      </c>
      <c r="K312" s="2"/>
      <c r="L312">
        <f t="shared" si="83"/>
        <v>0</v>
      </c>
      <c r="M312" s="3">
        <f t="shared" si="79"/>
        <v>0</v>
      </c>
      <c r="N312" s="2"/>
      <c r="O312">
        <f t="shared" si="84"/>
        <v>0</v>
      </c>
      <c r="P312" s="4">
        <f t="shared" si="80"/>
        <v>0</v>
      </c>
    </row>
    <row r="313" spans="5:16" x14ac:dyDescent="0.25">
      <c r="E313">
        <f t="shared" si="81"/>
        <v>0</v>
      </c>
      <c r="F313" s="3">
        <f t="shared" si="77"/>
        <v>0</v>
      </c>
      <c r="G313" s="3"/>
      <c r="H313" s="2"/>
      <c r="I313">
        <f t="shared" si="82"/>
        <v>0</v>
      </c>
      <c r="J313" s="3">
        <f t="shared" si="78"/>
        <v>0</v>
      </c>
      <c r="K313" s="2"/>
      <c r="L313">
        <f t="shared" si="83"/>
        <v>0</v>
      </c>
      <c r="M313" s="3">
        <f t="shared" si="79"/>
        <v>0</v>
      </c>
      <c r="N313" s="2"/>
      <c r="O313">
        <f t="shared" si="84"/>
        <v>0</v>
      </c>
      <c r="P313" s="4">
        <f t="shared" si="80"/>
        <v>0</v>
      </c>
    </row>
    <row r="314" spans="5:16" x14ac:dyDescent="0.25">
      <c r="E314">
        <f t="shared" si="81"/>
        <v>0</v>
      </c>
      <c r="F314" s="3">
        <f t="shared" si="77"/>
        <v>0</v>
      </c>
      <c r="G314" s="3"/>
      <c r="H314" s="2"/>
      <c r="I314">
        <f t="shared" si="82"/>
        <v>0</v>
      </c>
      <c r="J314" s="3">
        <f t="shared" si="78"/>
        <v>0</v>
      </c>
      <c r="K314" s="2"/>
      <c r="L314">
        <f t="shared" si="83"/>
        <v>0</v>
      </c>
      <c r="M314" s="3">
        <f t="shared" si="79"/>
        <v>0</v>
      </c>
      <c r="N314" s="2"/>
      <c r="O314">
        <f t="shared" si="84"/>
        <v>0</v>
      </c>
      <c r="P314" s="4">
        <f t="shared" si="80"/>
        <v>0</v>
      </c>
    </row>
    <row r="315" spans="5:16" x14ac:dyDescent="0.25">
      <c r="E315">
        <f t="shared" si="81"/>
        <v>0</v>
      </c>
      <c r="F315" s="3">
        <f t="shared" si="77"/>
        <v>0</v>
      </c>
      <c r="G315" s="3"/>
      <c r="H315" s="2"/>
      <c r="I315">
        <f t="shared" si="82"/>
        <v>0</v>
      </c>
      <c r="J315" s="3">
        <f t="shared" si="78"/>
        <v>0</v>
      </c>
      <c r="K315" s="2"/>
      <c r="L315">
        <f t="shared" si="83"/>
        <v>0</v>
      </c>
      <c r="M315" s="3">
        <f t="shared" si="79"/>
        <v>0</v>
      </c>
      <c r="N315" s="2"/>
      <c r="O315">
        <f t="shared" si="84"/>
        <v>0</v>
      </c>
      <c r="P315" s="4">
        <f t="shared" si="80"/>
        <v>0</v>
      </c>
    </row>
    <row r="316" spans="5:16" x14ac:dyDescent="0.25">
      <c r="E316">
        <f t="shared" si="81"/>
        <v>0</v>
      </c>
      <c r="F316" s="3">
        <f t="shared" si="77"/>
        <v>0</v>
      </c>
      <c r="G316" s="3"/>
      <c r="H316" s="2"/>
      <c r="I316">
        <f t="shared" si="82"/>
        <v>0</v>
      </c>
      <c r="J316" s="3">
        <f t="shared" si="78"/>
        <v>0</v>
      </c>
      <c r="K316" s="2"/>
      <c r="L316">
        <f t="shared" si="83"/>
        <v>0</v>
      </c>
      <c r="M316" s="3">
        <f t="shared" si="79"/>
        <v>0</v>
      </c>
      <c r="N316" s="2"/>
      <c r="O316">
        <f t="shared" si="84"/>
        <v>0</v>
      </c>
      <c r="P316" s="4">
        <f t="shared" si="80"/>
        <v>0</v>
      </c>
    </row>
    <row r="317" spans="5:16" x14ac:dyDescent="0.25">
      <c r="E317">
        <f t="shared" si="81"/>
        <v>0</v>
      </c>
      <c r="F317" s="3">
        <f t="shared" si="77"/>
        <v>0</v>
      </c>
      <c r="G317" s="3"/>
      <c r="H317" s="2"/>
      <c r="I317">
        <f t="shared" si="82"/>
        <v>0</v>
      </c>
      <c r="J317" s="3">
        <f t="shared" si="78"/>
        <v>0</v>
      </c>
      <c r="K317" s="2"/>
      <c r="L317">
        <f t="shared" si="83"/>
        <v>0</v>
      </c>
      <c r="M317" s="3">
        <f t="shared" si="79"/>
        <v>0</v>
      </c>
      <c r="N317" s="2"/>
      <c r="O317">
        <f t="shared" si="84"/>
        <v>0</v>
      </c>
      <c r="P317" s="4">
        <f t="shared" si="80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I7:J7 A2:A4 E2:F4 I2:J4 L7:M8 L2:M4 O7:P8 O2:P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C25:C44" name="Data entry_6"/>
    <protectedRange sqref="A46:B70" name="Data entry_4"/>
    <protectedRange sqref="C46:C70" name="Data entry_4_2"/>
    <protectedRange sqref="A91:B115" name="Data entry_3"/>
    <protectedRange sqref="C91:C115" name="Data entry_3_1"/>
    <protectedRange sqref="A5:A6 E5:F6 I5:J6 L5:M6 O5:P6" name="Fitting parameters_2"/>
    <protectedRange sqref="A136:C160" name="Data entry_1_6"/>
    <protectedRange sqref="A161:C185" name="Data entry_1_7"/>
    <protectedRange sqref="A186:C210" name="Data entry_1_8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83A79-3C7C-4C5E-846B-84DB49AACB0F}">
  <sheetPr codeName="Sheet17">
    <tabColor indexed="48"/>
  </sheetPr>
  <dimension ref="A1:AQ323"/>
  <sheetViews>
    <sheetView zoomScaleNormal="100" workbookViewId="0">
      <selection activeCell="Q16" sqref="Q16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822.00497135639637</v>
      </c>
      <c r="F2" s="35">
        <v>750.85561229367977</v>
      </c>
      <c r="I2" s="35">
        <v>822.00497135639637</v>
      </c>
      <c r="J2" s="35">
        <v>751.56851853269006</v>
      </c>
      <c r="L2" s="35">
        <v>822.00497135639637</v>
      </c>
      <c r="M2" s="35">
        <v>752.61706294856526</v>
      </c>
      <c r="O2" s="35">
        <v>822.00497135639637</v>
      </c>
      <c r="P2" s="35">
        <v>751.58404399832568</v>
      </c>
      <c r="S2" s="3">
        <f>0</f>
        <v>0</v>
      </c>
      <c r="AC2">
        <f>MAX(AC1,MAX(A25:A226))</f>
        <v>0.4</v>
      </c>
      <c r="AK2">
        <f>MAX(AK1,MAX(B25:B226))</f>
        <v>1.2</v>
      </c>
    </row>
    <row r="3" spans="1:43" ht="13" x14ac:dyDescent="0.3">
      <c r="B3" s="21" t="s">
        <v>36</v>
      </c>
      <c r="C3" s="12"/>
      <c r="D3" s="12"/>
      <c r="E3" s="49">
        <v>7.3487558636251338</v>
      </c>
      <c r="F3" s="49">
        <v>4.2510056432262395</v>
      </c>
      <c r="G3" s="12"/>
      <c r="H3" s="12"/>
      <c r="I3" s="49">
        <v>7.3487558636251338</v>
      </c>
      <c r="J3" s="49">
        <v>4.2216034924298569</v>
      </c>
      <c r="K3" s="12"/>
      <c r="L3" s="49">
        <v>7.3487558636251338</v>
      </c>
      <c r="M3" s="49">
        <v>4.0830954037706437</v>
      </c>
      <c r="N3" s="12"/>
      <c r="O3" s="49">
        <v>7.3487558636251338</v>
      </c>
      <c r="P3" s="49">
        <v>4.7381785782499568</v>
      </c>
      <c r="S3" s="3">
        <f>MAX(C25:C226)</f>
        <v>1055.7647335331101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4.3224349997408682</v>
      </c>
      <c r="F4" s="51">
        <v>3.3022793293663906</v>
      </c>
      <c r="G4" s="8"/>
      <c r="H4" s="8"/>
      <c r="I4" s="51">
        <v>4.3224349997408682</v>
      </c>
      <c r="J4" s="51">
        <v>3.2568480718371746</v>
      </c>
      <c r="K4" s="8"/>
      <c r="L4" s="51">
        <v>4.3224349997408682</v>
      </c>
      <c r="M4" s="51">
        <v>3.3662958568292698</v>
      </c>
      <c r="N4" s="8"/>
      <c r="O4" s="51">
        <v>4.3224349997408682</v>
      </c>
      <c r="P4" s="51">
        <v>3.9589296444662767</v>
      </c>
      <c r="AC4">
        <v>0</v>
      </c>
      <c r="AD4">
        <f t="shared" ref="AD4:AD16" si="0">$E$2/(1+(AC4/$E$5)^$E$3)</f>
        <v>822.00497135639637</v>
      </c>
      <c r="AJ4">
        <v>0</v>
      </c>
      <c r="AK4">
        <f t="shared" ref="AK4:AK16" si="1">$E$2/(1+(AJ4/$E$6)^$E$4)</f>
        <v>822.00497135639637</v>
      </c>
    </row>
    <row r="5" spans="1:43" ht="13" x14ac:dyDescent="0.3">
      <c r="B5" s="21" t="s">
        <v>45</v>
      </c>
      <c r="C5" s="12"/>
      <c r="D5" s="12"/>
      <c r="E5" s="88">
        <v>0.1227679911534473</v>
      </c>
      <c r="F5" s="88">
        <v>0.13804768730420805</v>
      </c>
      <c r="G5" s="12"/>
      <c r="H5" s="12"/>
      <c r="I5" s="88">
        <v>0.1227679911534473</v>
      </c>
      <c r="J5" s="88">
        <v>0.13913943966762082</v>
      </c>
      <c r="K5" s="12"/>
      <c r="L5" s="88">
        <v>0.1227679911534473</v>
      </c>
      <c r="M5" s="88">
        <v>0.14266161806883632</v>
      </c>
      <c r="N5" s="12"/>
      <c r="O5" s="88">
        <v>0.1227679911534473</v>
      </c>
      <c r="P5" s="88">
        <v>0.13648626531554767</v>
      </c>
      <c r="AC5">
        <f t="shared" ref="AC5:AC13" si="2">AC6/$AE$1</f>
        <v>2.9015260114562277E-2</v>
      </c>
      <c r="AD5">
        <f t="shared" si="0"/>
        <v>821.98449881678653</v>
      </c>
      <c r="AJ5">
        <f t="shared" ref="AJ5:AJ13" si="3">AJ6/$AN$1</f>
        <v>8.7045780343686832E-2</v>
      </c>
      <c r="AK5">
        <f t="shared" si="1"/>
        <v>821.79438965349004</v>
      </c>
    </row>
    <row r="6" spans="1:43" ht="13" x14ac:dyDescent="0.3">
      <c r="B6" s="22" t="s">
        <v>44</v>
      </c>
      <c r="C6" s="8"/>
      <c r="D6" s="8"/>
      <c r="E6" s="87">
        <v>0.58966953867943073</v>
      </c>
      <c r="F6" s="87">
        <v>0.65427796308789277</v>
      </c>
      <c r="G6" s="8"/>
      <c r="H6" s="8"/>
      <c r="I6" s="87">
        <v>0.58966953867943073</v>
      </c>
      <c r="J6" s="87">
        <v>0.65964857097653073</v>
      </c>
      <c r="K6" s="8"/>
      <c r="L6" s="87">
        <v>0.58966953867943073</v>
      </c>
      <c r="M6" s="87">
        <v>0.64625423610250043</v>
      </c>
      <c r="N6" s="8"/>
      <c r="O6" s="87">
        <v>0.58966953867943073</v>
      </c>
      <c r="P6" s="87">
        <v>0.6305290765507594</v>
      </c>
      <c r="AC6">
        <f t="shared" si="2"/>
        <v>3.7719838148930963E-2</v>
      </c>
      <c r="AD6">
        <f t="shared" si="0"/>
        <v>821.86422082439242</v>
      </c>
      <c r="AJ6">
        <f t="shared" si="3"/>
        <v>0.11315951444679288</v>
      </c>
      <c r="AK6">
        <f t="shared" si="1"/>
        <v>821.35078892899401</v>
      </c>
    </row>
    <row r="7" spans="1:43" ht="13" x14ac:dyDescent="0.3">
      <c r="B7" s="1" t="s">
        <v>7</v>
      </c>
      <c r="F7" s="2"/>
      <c r="G7" s="2"/>
      <c r="H7" s="2"/>
      <c r="I7" s="26">
        <v>0.47507798981688659</v>
      </c>
      <c r="J7" s="26">
        <v>-8.2844968154450263E-2</v>
      </c>
      <c r="L7" s="26">
        <v>0.47507798981688659</v>
      </c>
      <c r="M7" s="26">
        <v>0.8254035137557284</v>
      </c>
      <c r="O7" s="26">
        <v>0.47507798981688659</v>
      </c>
      <c r="P7" s="26">
        <v>-1.0531015807295649</v>
      </c>
      <c r="X7">
        <v>0</v>
      </c>
      <c r="Y7">
        <v>0</v>
      </c>
      <c r="AC7">
        <f t="shared" si="2"/>
        <v>4.9035789593610254E-2</v>
      </c>
      <c r="AD7">
        <f t="shared" si="0"/>
        <v>821.03813009559315</v>
      </c>
      <c r="AJ7">
        <f t="shared" si="3"/>
        <v>0.14710736878083075</v>
      </c>
      <c r="AK7">
        <f t="shared" si="1"/>
        <v>819.97502969651293</v>
      </c>
    </row>
    <row r="8" spans="1:43" ht="13" x14ac:dyDescent="0.3">
      <c r="B8" s="1" t="s">
        <v>8</v>
      </c>
      <c r="L8" s="26">
        <v>-0.12406887850405514</v>
      </c>
      <c r="M8" s="26">
        <v>-1.7904655024241207</v>
      </c>
      <c r="O8" s="26">
        <v>-0.22346947732037115</v>
      </c>
      <c r="P8" s="26">
        <v>1.0997928801719712</v>
      </c>
      <c r="X8">
        <f>MAX(MAX(E228:E303), MAX(I228:I303), MAX(L228:L303), MAX(O228:O303))</f>
        <v>2.952393230709097</v>
      </c>
      <c r="Y8">
        <v>0</v>
      </c>
      <c r="AC8">
        <f t="shared" si="2"/>
        <v>6.3746526471693335E-2</v>
      </c>
      <c r="AD8">
        <f t="shared" si="0"/>
        <v>815.40251145380887</v>
      </c>
      <c r="AJ8">
        <f t="shared" si="3"/>
        <v>0.19123957941507999</v>
      </c>
      <c r="AK8">
        <f t="shared" si="1"/>
        <v>815.72813071579503</v>
      </c>
    </row>
    <row r="9" spans="1:43" ht="13" x14ac:dyDescent="0.3">
      <c r="B9" s="1"/>
      <c r="C9" s="2" t="s">
        <v>129</v>
      </c>
      <c r="E9" s="143">
        <f>SUM(F25:F115)</f>
        <v>472726.9727241802</v>
      </c>
      <c r="L9" t="s">
        <v>130</v>
      </c>
      <c r="AC9">
        <f t="shared" si="2"/>
        <v>8.2870484413201342E-2</v>
      </c>
      <c r="AD9">
        <f t="shared" si="0"/>
        <v>778.65198670191864</v>
      </c>
      <c r="AJ9">
        <f t="shared" si="3"/>
        <v>0.24861145323960399</v>
      </c>
      <c r="AK9">
        <f t="shared" si="1"/>
        <v>802.80422775612351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594.43238458136807</v>
      </c>
      <c r="AG10" s="3"/>
      <c r="AJ10">
        <f t="shared" si="3"/>
        <v>0.3231948892114852</v>
      </c>
      <c r="AK10">
        <f t="shared" si="1"/>
        <v>765.12571257197169</v>
      </c>
    </row>
    <row r="11" spans="1:43" x14ac:dyDescent="0.25">
      <c r="C11" s="24" t="s">
        <v>60</v>
      </c>
      <c r="E11" s="3">
        <f>E13-E12</f>
        <v>11368528.229348674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0.14005111865831027</v>
      </c>
      <c r="AD11">
        <f t="shared" si="0"/>
        <v>226.29520714791437</v>
      </c>
      <c r="AJ11">
        <f t="shared" si="3"/>
        <v>0.42015335597493081</v>
      </c>
      <c r="AK11">
        <f t="shared" si="1"/>
        <v>667.71866509805466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2379958.0868880479</v>
      </c>
      <c r="F12" s="54">
        <f>F13-F11</f>
        <v>139</v>
      </c>
      <c r="G12" s="55"/>
      <c r="H12" s="55"/>
      <c r="I12" s="79">
        <f>SUM(J25:J225)</f>
        <v>2311596.8935741554</v>
      </c>
      <c r="J12" s="57"/>
      <c r="K12" s="55"/>
      <c r="L12" s="79">
        <f>SUM(M25:M225)</f>
        <v>2310401.3311334937</v>
      </c>
      <c r="M12" s="57"/>
      <c r="N12" s="55"/>
      <c r="O12" s="79">
        <f>SUM(P25:P225)</f>
        <v>2302359.5268348367</v>
      </c>
      <c r="P12" s="25"/>
      <c r="Q12"/>
      <c r="AC12">
        <f t="shared" si="2"/>
        <v>0.18206645425580337</v>
      </c>
      <c r="AD12">
        <f t="shared" si="0"/>
        <v>43.034781001493243</v>
      </c>
      <c r="AE12"/>
      <c r="AF12"/>
      <c r="AJ12">
        <f t="shared" si="3"/>
        <v>0.5461993627674101</v>
      </c>
      <c r="AK12">
        <f t="shared" si="1"/>
        <v>478.4099773765094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13748486.316236723</v>
      </c>
      <c r="F13" s="63">
        <f>C16-1</f>
        <v>143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6.5517292841436667</v>
      </c>
      <c r="AJ13">
        <f t="shared" si="3"/>
        <v>0.7100591715976331</v>
      </c>
      <c r="AK13">
        <f t="shared" si="1"/>
        <v>254.30687638726775</v>
      </c>
    </row>
    <row r="14" spans="1:43" ht="12.75" customHeight="1" x14ac:dyDescent="0.25">
      <c r="B14" s="80" t="s">
        <v>72</v>
      </c>
      <c r="AC14">
        <f>AC15/$AE$1</f>
        <v>0.30769230769230771</v>
      </c>
      <c r="AD14">
        <f t="shared" si="0"/>
        <v>0.95936149879069477</v>
      </c>
      <c r="AJ14">
        <f>AJ15/$AN$1</f>
        <v>0.92307692307692302</v>
      </c>
      <c r="AK14">
        <f t="shared" si="1"/>
        <v>103.54528692446917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0.4</v>
      </c>
      <c r="AD15">
        <f t="shared" si="0"/>
        <v>0.13966055831169114</v>
      </c>
      <c r="AJ15">
        <f>$AK$2</f>
        <v>1.2</v>
      </c>
      <c r="AK15">
        <f t="shared" si="1"/>
        <v>36.425484192988961</v>
      </c>
    </row>
    <row r="16" spans="1:43" ht="13" x14ac:dyDescent="0.3">
      <c r="B16" s="29" t="s">
        <v>11</v>
      </c>
      <c r="C16" s="30">
        <f>COUNT(C25:C225)</f>
        <v>144</v>
      </c>
      <c r="E16" s="35" t="s">
        <v>52</v>
      </c>
      <c r="F16" s="36">
        <f>E11/E13</f>
        <v>0.82689308247138749</v>
      </c>
      <c r="I16" s="35" t="s">
        <v>52</v>
      </c>
      <c r="J16" s="36">
        <f>($E$13-I12)/$E$13</f>
        <v>0.83186535299931885</v>
      </c>
      <c r="L16" s="35" t="s">
        <v>52</v>
      </c>
      <c r="M16" s="36">
        <f>($E$13-L12)/$E$13</f>
        <v>0.83195231256804247</v>
      </c>
      <c r="O16" s="35" t="s">
        <v>52</v>
      </c>
      <c r="P16" s="36">
        <f>($E$13-O12)/$E$13</f>
        <v>0.83253723545436487</v>
      </c>
      <c r="Q16" s="6"/>
      <c r="AC16">
        <f>AC15*$AE$1</f>
        <v>0.52</v>
      </c>
      <c r="AD16">
        <f t="shared" si="0"/>
        <v>2.0313977012089871E-2</v>
      </c>
      <c r="AJ16">
        <f>AJ15*$AN$1</f>
        <v>1.56</v>
      </c>
      <c r="AK16">
        <f t="shared" si="1"/>
        <v>12.08220147360335</v>
      </c>
    </row>
    <row r="17" spans="1:43" ht="13" x14ac:dyDescent="0.3">
      <c r="B17" s="29"/>
      <c r="E17" s="24" t="s">
        <v>54</v>
      </c>
      <c r="F17" s="25">
        <f>(F16/(1-F16)*((C16-1-COUNT(E3:E6))/(COUNT(E3:E6))))</f>
        <v>165.99298876159145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6.757383761749847E-52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4.1967785316651147</v>
      </c>
      <c r="J19" s="27"/>
      <c r="L19" s="26">
        <f>$C$16*LN(E12/L12)</f>
        <v>4.2712748801815037</v>
      </c>
      <c r="M19" s="27">
        <f>$C$16*LN(I12/L12)</f>
        <v>7.4496348516383343E-2</v>
      </c>
      <c r="O19" s="26">
        <f>$C$16*LN(E12/O12)</f>
        <v>4.7733694078999314</v>
      </c>
      <c r="P19" s="27">
        <f>$C$16*LN(I12/O12)</f>
        <v>0.57659087623481808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4.050084882925626E-2</v>
      </c>
      <c r="J20" s="27"/>
      <c r="L20" s="17">
        <f>CHIDIST(L19,L18)</f>
        <v>0.11816924055226567</v>
      </c>
      <c r="M20" s="16">
        <f>CHIDIST(M19,M18)</f>
        <v>0.78489919014553744</v>
      </c>
      <c r="O20" s="17">
        <f>CHIDIST(O19,O18)</f>
        <v>9.1933967523010682E-2</v>
      </c>
      <c r="P20" s="16">
        <f>CHIDIST(P19,P18)</f>
        <v>0.44765169966254581</v>
      </c>
      <c r="AC20">
        <v>0</v>
      </c>
      <c r="AD20">
        <f>$I$2/(1+(AC20/$I$5)^$I$3)</f>
        <v>822.00497135639637</v>
      </c>
      <c r="AE20" s="1"/>
      <c r="AG20" s="1"/>
      <c r="AJ20">
        <v>0</v>
      </c>
      <c r="AK20">
        <f>$I$2/(1+(AJ20/$I$6)^$I$4)</f>
        <v>822.00497135639637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2.9015260114562277E-2</v>
      </c>
      <c r="AD21">
        <f>$I$2/(1+(AC21/$I$5)^$I$3)</f>
        <v>821.98449881678653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821.79438965349004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3.7719838148930963E-2</v>
      </c>
      <c r="AD22">
        <f>$I$2/(1+(AC22/$I$5)^$I$3)</f>
        <v>821.86422082439242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821.35078892899401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4.9035789593610254E-2</v>
      </c>
      <c r="AD23">
        <f>$I$2/(1+(AC23/$I$5)^$I$3)</f>
        <v>821.03813009559315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819.97502969651293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95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6.3746526471693335E-2</v>
      </c>
      <c r="AD24">
        <f t="shared" ref="AD24:AD32" si="6">$I$2/(1+(AC24/$I$5)^$I$3)</f>
        <v>815.40251145380887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815.72813071579503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797</v>
      </c>
      <c r="D25" s="11"/>
      <c r="E25" s="11">
        <f>CA(A25,B25,$E$2,$E$3,$E$4,$E$5,$E$6)</f>
        <v>822.00497135639637</v>
      </c>
      <c r="F25" s="10">
        <f>($C25-E25)^2</f>
        <v>625.24859253420277</v>
      </c>
      <c r="G25" s="11">
        <f>AVERAGE($C$25:$C$225)</f>
        <v>521.88396179759889</v>
      </c>
      <c r="H25" s="11"/>
      <c r="I25" s="11">
        <f>CA_SA(A25,B25,$I$2,$I$3,$I$4,$I$5,$I$6,$I$7)</f>
        <v>822.00497135639637</v>
      </c>
      <c r="J25" s="10">
        <f>($C25-I25)^2</f>
        <v>625.24859253420277</v>
      </c>
      <c r="K25" s="11"/>
      <c r="L25" s="11">
        <f>CA_DR(A25,B25,$L$2,$L$3,$L$4,$L$5,$L$6,$L$7,$L$8)</f>
        <v>822.00497135639637</v>
      </c>
      <c r="M25" s="10">
        <f>($C25-L25)^2</f>
        <v>625.24859253420277</v>
      </c>
      <c r="N25" s="11"/>
      <c r="O25" s="11">
        <f>CA_DL(A25,B25,$O$2,$O$3,$O$4,$O$5,$O$6,$O$7,$O$8)</f>
        <v>822.00497135639637</v>
      </c>
      <c r="P25" s="10">
        <f>($C25-O25)^2</f>
        <v>625.24859253420277</v>
      </c>
      <c r="Q25" s="3" t="s">
        <v>32</v>
      </c>
      <c r="AC25">
        <f t="shared" si="5"/>
        <v>8.2870484413201342E-2</v>
      </c>
      <c r="AD25">
        <f t="shared" si="6"/>
        <v>778.65198670191864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802.80422775612351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815</v>
      </c>
      <c r="D26" s="11"/>
      <c r="E26" s="11">
        <f t="shared" ref="E26:E42" si="8">CA(A26,B26,$E$2,$E$3,$E$4,$E$5,$E$6)</f>
        <v>822.00497135639637</v>
      </c>
      <c r="F26" s="10">
        <f t="shared" ref="F26:F42" si="9">($C26-E26)^2</f>
        <v>49.069623703933566</v>
      </c>
      <c r="G26" s="11">
        <f t="shared" ref="G26:G42" si="10">AVERAGE($C$25:$C$225)</f>
        <v>521.88396179759889</v>
      </c>
      <c r="H26" s="11"/>
      <c r="I26" s="11">
        <f t="shared" ref="I26:I42" si="11">CA_SA(A26,B26,$I$2,$I$3,$I$4,$I$5,$I$6,$I$7)</f>
        <v>822.00497135639637</v>
      </c>
      <c r="J26" s="10">
        <f t="shared" ref="J26:J42" si="12">($C26-I26)^2</f>
        <v>49.069623703933566</v>
      </c>
      <c r="K26" s="11"/>
      <c r="L26" s="11">
        <f t="shared" ref="L26:L42" si="13">CA_DR(A26,B26,$L$2,$L$3,$L$4,$L$5,$L$6,$L$7,$L$8)</f>
        <v>822.00497135639637</v>
      </c>
      <c r="M26" s="10">
        <f t="shared" ref="M26:M42" si="14">($C26-L26)^2</f>
        <v>49.069623703933566</v>
      </c>
      <c r="N26" s="11"/>
      <c r="O26" s="11">
        <f t="shared" ref="O26:O42" si="15">CA_DL(A26,B26,$O$2,$O$3,$O$4,$O$5,$O$6,$O$7,$O$8)</f>
        <v>822.00497135639637</v>
      </c>
      <c r="P26" s="10">
        <f t="shared" ref="P26:P42" si="16">($C26-O26)^2</f>
        <v>49.069623703933566</v>
      </c>
      <c r="Q26" s="3"/>
      <c r="AC26">
        <f t="shared" si="5"/>
        <v>0.10773162973716174</v>
      </c>
      <c r="AD26">
        <f t="shared" si="6"/>
        <v>594.43238458136807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765.12571257197169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703</v>
      </c>
      <c r="D27" s="11"/>
      <c r="E27" s="11">
        <f t="shared" si="8"/>
        <v>822.00497135639637</v>
      </c>
      <c r="F27" s="10">
        <f t="shared" si="9"/>
        <v>14162.18320753672</v>
      </c>
      <c r="G27" s="11">
        <f t="shared" si="10"/>
        <v>521.88396179759889</v>
      </c>
      <c r="H27" s="11"/>
      <c r="I27" s="11">
        <f t="shared" si="11"/>
        <v>822.00497135639637</v>
      </c>
      <c r="J27" s="10">
        <f t="shared" si="12"/>
        <v>14162.18320753672</v>
      </c>
      <c r="K27" s="11"/>
      <c r="L27" s="11">
        <f t="shared" si="13"/>
        <v>822.00497135639637</v>
      </c>
      <c r="M27" s="10">
        <f t="shared" si="14"/>
        <v>14162.18320753672</v>
      </c>
      <c r="N27" s="11"/>
      <c r="O27" s="11">
        <f t="shared" si="15"/>
        <v>822.00497135639637</v>
      </c>
      <c r="P27" s="10">
        <f t="shared" si="16"/>
        <v>14162.18320753672</v>
      </c>
      <c r="Q27" s="3"/>
      <c r="AC27">
        <f t="shared" si="5"/>
        <v>0.14005111865831027</v>
      </c>
      <c r="AD27">
        <f t="shared" si="6"/>
        <v>226.29520714791437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667.71866509805466</v>
      </c>
      <c r="AL27" s="3"/>
      <c r="AM27" s="3"/>
      <c r="AN27" s="3"/>
      <c r="AO27" s="3"/>
      <c r="AP27" s="3"/>
      <c r="AQ27" s="3"/>
    </row>
    <row r="28" spans="1:43" x14ac:dyDescent="0.25">
      <c r="A28" s="10"/>
      <c r="B28" s="10"/>
      <c r="C28" s="11"/>
      <c r="D28" s="11"/>
      <c r="E28" s="11"/>
      <c r="F28" s="10"/>
      <c r="G28" s="11"/>
      <c r="H28" s="11"/>
      <c r="I28" s="11"/>
      <c r="J28" s="10"/>
      <c r="K28" s="11"/>
      <c r="L28" s="11"/>
      <c r="M28" s="10"/>
      <c r="N28" s="11"/>
      <c r="O28" s="11"/>
      <c r="P28" s="10"/>
      <c r="Q28" s="3"/>
      <c r="AC28">
        <f t="shared" si="5"/>
        <v>0.18206645425580337</v>
      </c>
      <c r="AD28">
        <f t="shared" si="6"/>
        <v>43.034781001493243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478.4099773765094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733</v>
      </c>
      <c r="D29" s="11"/>
      <c r="E29" s="11">
        <f t="shared" si="8"/>
        <v>822.00497135639637</v>
      </c>
      <c r="F29" s="10">
        <f t="shared" si="9"/>
        <v>7921.8849261529376</v>
      </c>
      <c r="G29" s="11">
        <f t="shared" si="10"/>
        <v>521.88396179759889</v>
      </c>
      <c r="H29" s="11"/>
      <c r="I29" s="11">
        <f t="shared" si="11"/>
        <v>822.00497135639637</v>
      </c>
      <c r="J29" s="10">
        <f t="shared" si="12"/>
        <v>7921.8849261529376</v>
      </c>
      <c r="K29" s="11"/>
      <c r="L29" s="11">
        <f t="shared" si="13"/>
        <v>822.00497135639637</v>
      </c>
      <c r="M29" s="10">
        <f t="shared" si="14"/>
        <v>7921.8849261529376</v>
      </c>
      <c r="N29" s="11"/>
      <c r="O29" s="11">
        <f t="shared" si="15"/>
        <v>822.00497135639637</v>
      </c>
      <c r="P29" s="10">
        <f t="shared" si="16"/>
        <v>7921.8849261529376</v>
      </c>
      <c r="Q29" s="3"/>
      <c r="AC29">
        <f t="shared" si="5"/>
        <v>0.23668639053254439</v>
      </c>
      <c r="AD29">
        <f t="shared" si="6"/>
        <v>6.5517292841436667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254.30687638726775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860.9424760561725</v>
      </c>
      <c r="D30" s="11"/>
      <c r="E30" s="11">
        <f t="shared" si="8"/>
        <v>822.00497135639637</v>
      </c>
      <c r="F30" s="10">
        <f t="shared" si="9"/>
        <v>1516.129272245088</v>
      </c>
      <c r="G30" s="11">
        <f t="shared" si="10"/>
        <v>521.88396179759889</v>
      </c>
      <c r="H30" s="11"/>
      <c r="I30" s="11">
        <f t="shared" si="11"/>
        <v>822.00497135639637</v>
      </c>
      <c r="J30" s="10">
        <f t="shared" si="12"/>
        <v>1516.129272245088</v>
      </c>
      <c r="K30" s="11"/>
      <c r="L30" s="11">
        <f t="shared" si="13"/>
        <v>822.00497135639637</v>
      </c>
      <c r="M30" s="10">
        <f t="shared" si="14"/>
        <v>1516.129272245088</v>
      </c>
      <c r="N30" s="11"/>
      <c r="O30" s="11">
        <f t="shared" si="15"/>
        <v>822.00497135639637</v>
      </c>
      <c r="P30" s="10">
        <f t="shared" si="16"/>
        <v>1516.129272245088</v>
      </c>
      <c r="Q30" s="3"/>
      <c r="AC30">
        <f t="shared" si="5"/>
        <v>0.30769230769230771</v>
      </c>
      <c r="AD30">
        <f t="shared" si="6"/>
        <v>0.95936149879069477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103.54528692446917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966.94870438921214</v>
      </c>
      <c r="D31" s="11"/>
      <c r="E31" s="11">
        <f t="shared" si="8"/>
        <v>822.00497135639637</v>
      </c>
      <c r="F31" s="10">
        <f t="shared" si="9"/>
        <v>21008.685745488168</v>
      </c>
      <c r="G31" s="11">
        <f t="shared" si="10"/>
        <v>521.88396179759889</v>
      </c>
      <c r="H31" s="11"/>
      <c r="I31" s="11">
        <f t="shared" si="11"/>
        <v>822.00497135639637</v>
      </c>
      <c r="J31" s="10">
        <f t="shared" si="12"/>
        <v>21008.685745488168</v>
      </c>
      <c r="K31" s="11"/>
      <c r="L31" s="11">
        <f t="shared" si="13"/>
        <v>822.00497135639637</v>
      </c>
      <c r="M31" s="10">
        <f t="shared" si="14"/>
        <v>21008.685745488168</v>
      </c>
      <c r="N31" s="11"/>
      <c r="O31" s="11">
        <f t="shared" si="15"/>
        <v>822.00497135639637</v>
      </c>
      <c r="P31" s="10">
        <f t="shared" si="16"/>
        <v>21008.685745488168</v>
      </c>
      <c r="Q31" s="3"/>
      <c r="AC31">
        <f>$AC$2</f>
        <v>0.4</v>
      </c>
      <c r="AD31">
        <f t="shared" si="6"/>
        <v>0.13966055831169114</v>
      </c>
      <c r="AE31" s="5"/>
      <c r="AF31" s="3"/>
      <c r="AG31" s="3"/>
      <c r="AH31" s="3"/>
      <c r="AI31" s="3"/>
      <c r="AJ31">
        <f>$AK$2</f>
        <v>1.2</v>
      </c>
      <c r="AK31">
        <f t="shared" si="7"/>
        <v>36.425484192988961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842.31976026793586</v>
      </c>
      <c r="D32" s="11"/>
      <c r="E32" s="11">
        <f t="shared" si="8"/>
        <v>822.00497135639637</v>
      </c>
      <c r="F32" s="10">
        <f t="shared" si="9"/>
        <v>412.69064852040799</v>
      </c>
      <c r="G32" s="11">
        <f t="shared" si="10"/>
        <v>521.88396179759889</v>
      </c>
      <c r="H32" s="11"/>
      <c r="I32" s="11">
        <f t="shared" si="11"/>
        <v>822.00497135639637</v>
      </c>
      <c r="J32" s="10">
        <f t="shared" si="12"/>
        <v>412.69064852040799</v>
      </c>
      <c r="K32" s="11"/>
      <c r="L32" s="11">
        <f t="shared" si="13"/>
        <v>822.00497135639637</v>
      </c>
      <c r="M32" s="10">
        <f t="shared" si="14"/>
        <v>412.69064852040799</v>
      </c>
      <c r="N32" s="11"/>
      <c r="O32" s="11">
        <f t="shared" si="15"/>
        <v>822.00497135639637</v>
      </c>
      <c r="P32" s="10">
        <f t="shared" si="16"/>
        <v>412.69064852040799</v>
      </c>
      <c r="Q32" s="3"/>
      <c r="AC32">
        <f>AC31*$AE$1</f>
        <v>0.52</v>
      </c>
      <c r="AD32">
        <f t="shared" si="6"/>
        <v>2.0313977012089871E-2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12.08220147360335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840.88724366884071</v>
      </c>
      <c r="D33" s="11"/>
      <c r="E33" s="11">
        <f t="shared" si="8"/>
        <v>822.00497135639637</v>
      </c>
      <c r="F33" s="10">
        <f t="shared" si="9"/>
        <v>356.54020768130221</v>
      </c>
      <c r="G33" s="11">
        <f t="shared" si="10"/>
        <v>521.88396179759889</v>
      </c>
      <c r="H33" s="11"/>
      <c r="I33" s="11">
        <f t="shared" si="11"/>
        <v>822.00497135639637</v>
      </c>
      <c r="J33" s="10">
        <f t="shared" si="12"/>
        <v>356.54020768130221</v>
      </c>
      <c r="K33" s="11"/>
      <c r="L33" s="11">
        <f t="shared" si="13"/>
        <v>822.00497135639637</v>
      </c>
      <c r="M33" s="10">
        <f t="shared" si="14"/>
        <v>356.54020768130221</v>
      </c>
      <c r="N33" s="11"/>
      <c r="O33" s="11">
        <f t="shared" si="15"/>
        <v>822.00497135639637</v>
      </c>
      <c r="P33" s="10">
        <f t="shared" si="16"/>
        <v>356.54020768130221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773.55896351136971</v>
      </c>
      <c r="D34" s="11"/>
      <c r="E34" s="11">
        <f t="shared" si="8"/>
        <v>822.00497135639637</v>
      </c>
      <c r="F34" s="10">
        <f t="shared" si="9"/>
        <v>2347.0156761203843</v>
      </c>
      <c r="G34" s="11">
        <f t="shared" si="10"/>
        <v>521.88396179759889</v>
      </c>
      <c r="H34" s="11"/>
      <c r="I34" s="11">
        <f t="shared" si="11"/>
        <v>822.00497135639637</v>
      </c>
      <c r="J34" s="10">
        <f t="shared" si="12"/>
        <v>2347.0156761203843</v>
      </c>
      <c r="K34" s="11"/>
      <c r="L34" s="11">
        <f t="shared" si="13"/>
        <v>822.00497135639637</v>
      </c>
      <c r="M34" s="10">
        <f t="shared" si="14"/>
        <v>2347.0156761203843</v>
      </c>
      <c r="N34" s="11"/>
      <c r="O34" s="11">
        <f t="shared" si="15"/>
        <v>822.00497135639637</v>
      </c>
      <c r="P34" s="10">
        <f t="shared" si="16"/>
        <v>2347.0156761203843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848</v>
      </c>
      <c r="D35" s="11"/>
      <c r="E35" s="11">
        <f t="shared" si="8"/>
        <v>822.00497135639637</v>
      </c>
      <c r="F35" s="10">
        <f t="shared" si="9"/>
        <v>675.74151418177325</v>
      </c>
      <c r="G35" s="11">
        <f t="shared" si="10"/>
        <v>521.88396179759889</v>
      </c>
      <c r="H35" s="11"/>
      <c r="I35" s="11">
        <f t="shared" si="11"/>
        <v>822.00497135639637</v>
      </c>
      <c r="J35" s="10">
        <f t="shared" si="12"/>
        <v>675.74151418177325</v>
      </c>
      <c r="K35" s="11"/>
      <c r="L35" s="11">
        <f t="shared" si="13"/>
        <v>822.00497135639637</v>
      </c>
      <c r="M35" s="10">
        <f t="shared" si="14"/>
        <v>675.74151418177325</v>
      </c>
      <c r="N35" s="11"/>
      <c r="O35" s="11">
        <f t="shared" si="15"/>
        <v>822.00497135639637</v>
      </c>
      <c r="P35" s="10">
        <f t="shared" si="16"/>
        <v>675.74151418177325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872</v>
      </c>
      <c r="D36" s="11"/>
      <c r="E36" s="11">
        <f t="shared" si="8"/>
        <v>822.00497135639637</v>
      </c>
      <c r="F36" s="10">
        <f t="shared" si="9"/>
        <v>2499.5028890747476</v>
      </c>
      <c r="G36" s="11">
        <f t="shared" si="10"/>
        <v>521.88396179759889</v>
      </c>
      <c r="H36" s="11"/>
      <c r="I36" s="11">
        <f t="shared" si="11"/>
        <v>822.00497135639637</v>
      </c>
      <c r="J36" s="10">
        <f t="shared" si="12"/>
        <v>2499.5028890747476</v>
      </c>
      <c r="K36" s="11"/>
      <c r="L36" s="11">
        <f t="shared" si="13"/>
        <v>822.00497135639637</v>
      </c>
      <c r="M36" s="10">
        <f t="shared" si="14"/>
        <v>2499.5028890747476</v>
      </c>
      <c r="N36" s="11"/>
      <c r="O36" s="11">
        <f t="shared" si="15"/>
        <v>822.00497135639637</v>
      </c>
      <c r="P36" s="10">
        <f t="shared" si="16"/>
        <v>2499.5028890747476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888</v>
      </c>
      <c r="D37" s="11"/>
      <c r="E37" s="11">
        <f t="shared" si="8"/>
        <v>822.00497135639637</v>
      </c>
      <c r="F37" s="10">
        <f t="shared" si="9"/>
        <v>4355.3438056700643</v>
      </c>
      <c r="G37" s="11">
        <f t="shared" si="10"/>
        <v>521.88396179759889</v>
      </c>
      <c r="H37" s="11"/>
      <c r="I37" s="11">
        <f t="shared" si="11"/>
        <v>822.00497135639637</v>
      </c>
      <c r="J37" s="10">
        <f t="shared" si="12"/>
        <v>4355.3438056700643</v>
      </c>
      <c r="K37" s="11"/>
      <c r="L37" s="11">
        <f t="shared" si="13"/>
        <v>822.00497135639637</v>
      </c>
      <c r="M37" s="10">
        <f t="shared" si="14"/>
        <v>4355.3438056700643</v>
      </c>
      <c r="N37" s="11"/>
      <c r="O37" s="11">
        <f t="shared" si="15"/>
        <v>822.00497135639637</v>
      </c>
      <c r="P37" s="10">
        <f t="shared" si="16"/>
        <v>4355.3438056700643</v>
      </c>
      <c r="Q37" s="3"/>
      <c r="AC37">
        <v>0</v>
      </c>
      <c r="AD37">
        <f t="shared" ref="AD37:AD49" si="17">$L$2/(1+(AC37/$L$5)^$L$3)</f>
        <v>822.00497135639637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749</v>
      </c>
      <c r="D38" s="11"/>
      <c r="E38" s="11">
        <f t="shared" si="8"/>
        <v>822.00497135639637</v>
      </c>
      <c r="F38" s="10">
        <f t="shared" si="9"/>
        <v>5329.7258427482539</v>
      </c>
      <c r="G38" s="11">
        <f t="shared" si="10"/>
        <v>521.88396179759889</v>
      </c>
      <c r="H38" s="11"/>
      <c r="I38" s="11">
        <f t="shared" si="11"/>
        <v>822.00497135639637</v>
      </c>
      <c r="J38" s="10">
        <f t="shared" si="12"/>
        <v>5329.7258427482539</v>
      </c>
      <c r="K38" s="11"/>
      <c r="L38" s="11">
        <f t="shared" si="13"/>
        <v>822.00497135639637</v>
      </c>
      <c r="M38" s="10">
        <f t="shared" si="14"/>
        <v>5329.7258427482539</v>
      </c>
      <c r="N38" s="11"/>
      <c r="O38" s="11">
        <f t="shared" si="15"/>
        <v>822.00497135639637</v>
      </c>
      <c r="P38" s="10">
        <f t="shared" si="16"/>
        <v>5329.7258427482539</v>
      </c>
      <c r="Q38" s="3"/>
      <c r="AC38">
        <f t="shared" ref="AC38:AC46" si="18">AC39/$AE$1</f>
        <v>2.9015260114562277E-2</v>
      </c>
      <c r="AD38">
        <f t="shared" si="17"/>
        <v>821.98449881678653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822.00497135639637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909</v>
      </c>
      <c r="D39" s="11"/>
      <c r="E39" s="11">
        <f t="shared" si="8"/>
        <v>822.00497135639637</v>
      </c>
      <c r="F39" s="10">
        <f t="shared" si="9"/>
        <v>7568.1350087014162</v>
      </c>
      <c r="G39" s="11">
        <f t="shared" si="10"/>
        <v>521.88396179759889</v>
      </c>
      <c r="H39" s="11"/>
      <c r="I39" s="11">
        <f t="shared" si="11"/>
        <v>822.00497135639637</v>
      </c>
      <c r="J39" s="10">
        <f t="shared" si="12"/>
        <v>7568.1350087014162</v>
      </c>
      <c r="K39" s="11"/>
      <c r="L39" s="11">
        <f t="shared" si="13"/>
        <v>822.00497135639637</v>
      </c>
      <c r="M39" s="10">
        <f t="shared" si="14"/>
        <v>7568.1350087014162</v>
      </c>
      <c r="N39" s="11"/>
      <c r="O39" s="11">
        <f t="shared" si="15"/>
        <v>822.00497135639637</v>
      </c>
      <c r="P39" s="10">
        <f t="shared" si="16"/>
        <v>7568.1350087014162</v>
      </c>
      <c r="Q39" s="3"/>
      <c r="AC39">
        <f t="shared" si="18"/>
        <v>3.7719838148930963E-2</v>
      </c>
      <c r="AD39">
        <f t="shared" si="17"/>
        <v>821.86422082439242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821.79438965349004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767.8288971149891</v>
      </c>
      <c r="D40" s="11"/>
      <c r="E40" s="11">
        <f t="shared" si="8"/>
        <v>822.00497135639637</v>
      </c>
      <c r="F40" s="10">
        <f t="shared" si="9"/>
        <v>2935.0470202104716</v>
      </c>
      <c r="G40" s="11">
        <f t="shared" si="10"/>
        <v>521.88396179759889</v>
      </c>
      <c r="H40" s="11"/>
      <c r="I40" s="11">
        <f t="shared" si="11"/>
        <v>822.00497135639637</v>
      </c>
      <c r="J40" s="10">
        <f t="shared" si="12"/>
        <v>2935.0470202104716</v>
      </c>
      <c r="K40" s="11"/>
      <c r="L40" s="11">
        <f t="shared" si="13"/>
        <v>822.00497135639637</v>
      </c>
      <c r="M40" s="10">
        <f t="shared" si="14"/>
        <v>2935.0470202104716</v>
      </c>
      <c r="N40" s="11"/>
      <c r="O40" s="11">
        <f t="shared" si="15"/>
        <v>822.00497135639637</v>
      </c>
      <c r="P40" s="10">
        <f t="shared" si="16"/>
        <v>2935.0470202104716</v>
      </c>
      <c r="Q40" s="3" t="s">
        <v>33</v>
      </c>
      <c r="AC40">
        <f t="shared" si="18"/>
        <v>4.9035789593610254E-2</v>
      </c>
      <c r="AD40">
        <f t="shared" si="17"/>
        <v>821.03813009559315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821.35078892899401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806.50684529055764</v>
      </c>
      <c r="D41" s="11"/>
      <c r="E41" s="11">
        <f t="shared" si="8"/>
        <v>822.00497135639637</v>
      </c>
      <c r="F41" s="10">
        <f t="shared" si="9"/>
        <v>240.19191155262996</v>
      </c>
      <c r="G41" s="11">
        <f t="shared" si="10"/>
        <v>521.88396179759889</v>
      </c>
      <c r="H41" s="11"/>
      <c r="I41" s="11">
        <f t="shared" si="11"/>
        <v>822.00497135639637</v>
      </c>
      <c r="J41" s="10">
        <f t="shared" si="12"/>
        <v>240.19191155262996</v>
      </c>
      <c r="K41" s="11"/>
      <c r="L41" s="11">
        <f t="shared" si="13"/>
        <v>822.00497135639637</v>
      </c>
      <c r="M41" s="10">
        <f t="shared" si="14"/>
        <v>240.19191155262996</v>
      </c>
      <c r="N41" s="11"/>
      <c r="O41" s="11">
        <f t="shared" si="15"/>
        <v>822.00497135639637</v>
      </c>
      <c r="P41" s="10">
        <f t="shared" si="16"/>
        <v>240.19191155262996</v>
      </c>
      <c r="Q41" s="3"/>
      <c r="AC41">
        <f t="shared" si="18"/>
        <v>6.3746526471693335E-2</v>
      </c>
      <c r="AD41">
        <f t="shared" si="17"/>
        <v>815.40251145380887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819.97502969651293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774.99148011046475</v>
      </c>
      <c r="D42" s="11"/>
      <c r="E42" s="11">
        <f t="shared" si="8"/>
        <v>822.00497135639637</v>
      </c>
      <c r="F42" s="10">
        <f t="shared" si="9"/>
        <v>2210.2683591312889</v>
      </c>
      <c r="G42" s="11">
        <f t="shared" si="10"/>
        <v>521.88396179759889</v>
      </c>
      <c r="H42" s="11"/>
      <c r="I42" s="11">
        <f t="shared" si="11"/>
        <v>822.00497135639637</v>
      </c>
      <c r="J42" s="10">
        <f t="shared" si="12"/>
        <v>2210.2683591312889</v>
      </c>
      <c r="K42" s="11"/>
      <c r="L42" s="11">
        <f t="shared" si="13"/>
        <v>822.00497135639637</v>
      </c>
      <c r="M42" s="10">
        <f t="shared" si="14"/>
        <v>2210.2683591312889</v>
      </c>
      <c r="N42" s="11"/>
      <c r="O42" s="11">
        <f t="shared" si="15"/>
        <v>822.00497135639637</v>
      </c>
      <c r="P42" s="10">
        <f t="shared" si="16"/>
        <v>2210.2683591312889</v>
      </c>
      <c r="Q42" s="3"/>
      <c r="AC42">
        <f t="shared" si="18"/>
        <v>8.2870484413201342E-2</v>
      </c>
      <c r="AD42">
        <f t="shared" si="17"/>
        <v>778.65198670191864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815.72813071579503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795.04671249779665</v>
      </c>
      <c r="D43" s="11"/>
      <c r="E43" s="11">
        <f>CA(A43,B43,$E$2,$E$3,$E$4,$E$5,$E$6)</f>
        <v>822.00497135639637</v>
      </c>
      <c r="F43" s="10">
        <f>($C43-E43)^2</f>
        <v>726.74772068727032</v>
      </c>
      <c r="G43" s="11">
        <f>AVERAGE($C$25:$C$225)</f>
        <v>521.88396179759889</v>
      </c>
      <c r="H43" s="11"/>
      <c r="I43" s="11">
        <f>CA_SA(A43,B43,$I$2,$I$3,$I$4,$I$5,$I$6,$I$7)</f>
        <v>822.00497135639637</v>
      </c>
      <c r="J43" s="10">
        <f>($C43-I43)^2</f>
        <v>726.74772068727032</v>
      </c>
      <c r="K43" s="11"/>
      <c r="L43" s="11">
        <f>CA_DR(A43,B43,$L$2,$L$3,$L$4,$L$5,$L$6,$L$7,$L$8)</f>
        <v>822.00497135639637</v>
      </c>
      <c r="M43" s="10">
        <f>($C43-L43)^2</f>
        <v>726.74772068727032</v>
      </c>
      <c r="N43" s="11"/>
      <c r="O43" s="11">
        <f>CA_DL(A43,B43,$O$2,$O$3,$O$4,$O$5,$O$6,$O$7,$O$8)</f>
        <v>822.00497135639637</v>
      </c>
      <c r="P43" s="10">
        <f>($C43-O43)^2</f>
        <v>726.74772068727032</v>
      </c>
      <c r="Q43" s="3"/>
      <c r="AC43">
        <f t="shared" si="18"/>
        <v>0.10773162973716174</v>
      </c>
      <c r="AD43">
        <f t="shared" si="17"/>
        <v>594.43238458136807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802.80422775612351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697.6355837593278</v>
      </c>
      <c r="D44" s="11"/>
      <c r="E44" s="11">
        <f>CA(A44,B44,$E$2,$E$3,$E$4,$E$5,$E$6)</f>
        <v>822.00497135639637</v>
      </c>
      <c r="F44" s="10">
        <f>($C44-E44)^2</f>
        <v>15467.744571269872</v>
      </c>
      <c r="G44" s="11">
        <f>AVERAGE($C$25:$C$225)</f>
        <v>521.88396179759889</v>
      </c>
      <c r="H44" s="11"/>
      <c r="I44" s="11">
        <f>CA_SA(A44,B44,$I$2,$I$3,$I$4,$I$5,$I$6,$I$7)</f>
        <v>822.00497135639637</v>
      </c>
      <c r="J44" s="10">
        <f>($C44-I44)^2</f>
        <v>15467.744571269872</v>
      </c>
      <c r="K44" s="11"/>
      <c r="L44" s="11">
        <f>CA_DR(A44,B44,$L$2,$L$3,$L$4,$L$5,$L$6,$L$7,$L$8)</f>
        <v>822.00497135639637</v>
      </c>
      <c r="M44" s="10">
        <f>($C44-L44)^2</f>
        <v>15467.744571269872</v>
      </c>
      <c r="N44" s="11"/>
      <c r="O44" s="11">
        <f>CA_DL(A44,B44,$O$2,$O$3,$O$4,$O$5,$O$6,$O$7,$O$8)</f>
        <v>822.00497135639637</v>
      </c>
      <c r="P44" s="10">
        <f>($C44-O44)^2</f>
        <v>15467.744571269872</v>
      </c>
      <c r="Q44" s="3"/>
      <c r="AC44">
        <f t="shared" si="18"/>
        <v>0.14005111865831027</v>
      </c>
      <c r="AD44">
        <f t="shared" si="17"/>
        <v>226.29520714791437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765.12571257197169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0.18206645425580337</v>
      </c>
      <c r="AD45">
        <f t="shared" si="17"/>
        <v>43.034781001493243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667.71866509805466</v>
      </c>
      <c r="AL45" s="3"/>
      <c r="AM45" s="3"/>
      <c r="AN45" s="3"/>
      <c r="AO45" s="3"/>
      <c r="AP45" s="3"/>
      <c r="AQ45" s="3"/>
    </row>
    <row r="46" spans="1:43" x14ac:dyDescent="0.25">
      <c r="A46" s="12">
        <v>2.5000000000000001E-2</v>
      </c>
      <c r="B46" s="12">
        <v>0</v>
      </c>
      <c r="C46" s="12">
        <v>719</v>
      </c>
      <c r="D46" s="13"/>
      <c r="E46" s="13">
        <f>CA(A46,B46,$E$2,$E$3,$E$4,$E$5,$E$6)</f>
        <v>821.99811941062387</v>
      </c>
      <c r="F46" s="13">
        <f>($C46-E46)^2</f>
        <v>10608.612602125135</v>
      </c>
      <c r="G46" s="11">
        <f>$G$25</f>
        <v>521.88396179759889</v>
      </c>
      <c r="H46" s="13"/>
      <c r="I46" s="13">
        <f>CA_SA(A46,B46,$I$2,$I$3,$I$4,$I$5,$I$6,$I$7)</f>
        <v>821.99811941062387</v>
      </c>
      <c r="J46" s="13">
        <f>($C46-I46)^2</f>
        <v>10608.612602125135</v>
      </c>
      <c r="K46" s="13"/>
      <c r="L46" s="13">
        <f>CA_DR(A46,B46,$L$2,$L$3,$L$4,$L$5,$L$6,$L$7,$L$8)</f>
        <v>821.99811941062387</v>
      </c>
      <c r="M46" s="13">
        <f>($C46-L46)^2</f>
        <v>10608.612602125135</v>
      </c>
      <c r="N46" s="13"/>
      <c r="O46" s="13">
        <f>CA_DL(A46,B46,$O$2,$O$3,$O$4,$O$5,$O$6,$O$7,$O$8)</f>
        <v>821.99811941062387</v>
      </c>
      <c r="P46" s="13">
        <f>($C46-O46)^2</f>
        <v>10608.612602125135</v>
      </c>
      <c r="Q46" s="3"/>
      <c r="AC46">
        <f t="shared" si="18"/>
        <v>0.23668639053254439</v>
      </c>
      <c r="AD46">
        <f t="shared" si="17"/>
        <v>6.5517292841436667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478.4099773765094</v>
      </c>
      <c r="AL46" s="3"/>
      <c r="AM46" s="3"/>
      <c r="AN46" s="3"/>
      <c r="AO46" s="3"/>
      <c r="AP46" s="3"/>
      <c r="AQ46" s="3"/>
    </row>
    <row r="47" spans="1:43" x14ac:dyDescent="0.25">
      <c r="A47" s="12">
        <v>2.5000000000000001E-2</v>
      </c>
      <c r="B47" s="12">
        <v>0</v>
      </c>
      <c r="C47" s="12">
        <v>806</v>
      </c>
      <c r="D47" s="13"/>
      <c r="E47" s="13">
        <f t="shared" ref="E47:E70" si="21">CA(A47,B47,$E$2,$E$3,$E$4,$E$5,$E$6)</f>
        <v>821.99811941062387</v>
      </c>
      <c r="F47" s="13">
        <f t="shared" ref="F47:F70" si="22">($C47-E47)^2</f>
        <v>255.93982467658029</v>
      </c>
      <c r="G47" s="11">
        <f t="shared" ref="G47:G70" si="23">$G$25</f>
        <v>521.88396179759889</v>
      </c>
      <c r="H47" s="13"/>
      <c r="I47" s="13">
        <f t="shared" ref="I47:I70" si="24">CA_SA(A47,B47,$I$2,$I$3,$I$4,$I$5,$I$6,$I$7)</f>
        <v>821.99811941062387</v>
      </c>
      <c r="J47" s="13">
        <f t="shared" ref="J47:J70" si="25">($C47-I47)^2</f>
        <v>255.93982467658029</v>
      </c>
      <c r="K47" s="13"/>
      <c r="L47" s="13">
        <f t="shared" ref="L47:L70" si="26">CA_DR(A47,B47,$L$2,$L$3,$L$4,$L$5,$L$6,$L$7,$L$8)</f>
        <v>821.99811941062387</v>
      </c>
      <c r="M47" s="13">
        <f t="shared" ref="M47:M70" si="27">($C47-L47)^2</f>
        <v>255.93982467658029</v>
      </c>
      <c r="N47" s="13"/>
      <c r="O47" s="13">
        <f t="shared" ref="O47:O70" si="28">CA_DL(A47,B47,$O$2,$O$3,$O$4,$O$5,$O$6,$O$7,$O$8)</f>
        <v>821.99811941062387</v>
      </c>
      <c r="P47" s="13">
        <f t="shared" ref="P47:P70" si="29">($C47-O47)^2</f>
        <v>255.93982467658029</v>
      </c>
      <c r="Q47" s="3"/>
      <c r="AC47">
        <f>AC48/$AE$1</f>
        <v>0.30769230769230771</v>
      </c>
      <c r="AD47">
        <f t="shared" si="17"/>
        <v>0.95936149879069477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254.30687638726775</v>
      </c>
      <c r="AL47" s="3"/>
      <c r="AM47" s="3"/>
      <c r="AN47" s="3"/>
      <c r="AO47" s="3"/>
      <c r="AP47" s="3"/>
      <c r="AQ47" s="3"/>
    </row>
    <row r="48" spans="1:43" x14ac:dyDescent="0.25">
      <c r="A48" s="12">
        <v>2.5000000000000001E-2</v>
      </c>
      <c r="B48" s="12">
        <v>0</v>
      </c>
      <c r="C48" s="12">
        <v>776</v>
      </c>
      <c r="D48" s="13"/>
      <c r="E48" s="13">
        <f t="shared" si="21"/>
        <v>821.99811941062387</v>
      </c>
      <c r="F48" s="13">
        <f t="shared" si="22"/>
        <v>2115.8269893140127</v>
      </c>
      <c r="G48" s="11">
        <f t="shared" si="23"/>
        <v>521.88396179759889</v>
      </c>
      <c r="H48" s="13"/>
      <c r="I48" s="13">
        <f t="shared" si="24"/>
        <v>821.99811941062387</v>
      </c>
      <c r="J48" s="13">
        <f t="shared" si="25"/>
        <v>2115.8269893140127</v>
      </c>
      <c r="K48" s="13"/>
      <c r="L48" s="13">
        <f t="shared" si="26"/>
        <v>821.99811941062387</v>
      </c>
      <c r="M48" s="13">
        <f t="shared" si="27"/>
        <v>2115.8269893140127</v>
      </c>
      <c r="N48" s="13"/>
      <c r="O48" s="13">
        <f t="shared" si="28"/>
        <v>821.99811941062387</v>
      </c>
      <c r="P48" s="13">
        <f t="shared" si="29"/>
        <v>2115.8269893140127</v>
      </c>
      <c r="Q48" s="3"/>
      <c r="AC48">
        <f>$AC$2</f>
        <v>0.4</v>
      </c>
      <c r="AD48">
        <f t="shared" si="17"/>
        <v>0.13966055831169114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103.54528692446917</v>
      </c>
      <c r="AL48" s="3"/>
      <c r="AM48" s="3"/>
      <c r="AN48" s="3"/>
      <c r="AO48" s="3"/>
      <c r="AP48" s="3"/>
      <c r="AQ48" s="3"/>
    </row>
    <row r="49" spans="1:43" x14ac:dyDescent="0.25">
      <c r="A49" s="12">
        <v>2.5000000000000001E-2</v>
      </c>
      <c r="B49" s="12">
        <v>0</v>
      </c>
      <c r="C49" s="12">
        <v>771</v>
      </c>
      <c r="D49" s="13"/>
      <c r="E49" s="13">
        <f t="shared" si="21"/>
        <v>821.99811941062387</v>
      </c>
      <c r="F49" s="13">
        <f t="shared" si="22"/>
        <v>2600.8081834202512</v>
      </c>
      <c r="G49" s="11">
        <f t="shared" si="23"/>
        <v>521.88396179759889</v>
      </c>
      <c r="H49" s="13"/>
      <c r="I49" s="13">
        <f t="shared" si="24"/>
        <v>821.99811941062387</v>
      </c>
      <c r="J49" s="13">
        <f t="shared" si="25"/>
        <v>2600.8081834202512</v>
      </c>
      <c r="K49" s="13"/>
      <c r="L49" s="13">
        <f t="shared" si="26"/>
        <v>821.99811941062387</v>
      </c>
      <c r="M49" s="13">
        <f t="shared" si="27"/>
        <v>2600.8081834202512</v>
      </c>
      <c r="N49" s="13"/>
      <c r="O49" s="13">
        <f t="shared" si="28"/>
        <v>821.99811941062387</v>
      </c>
      <c r="P49" s="13">
        <f t="shared" si="29"/>
        <v>2600.8081834202512</v>
      </c>
      <c r="Q49" s="3"/>
      <c r="AC49" s="5">
        <f>AC48*$AE$1</f>
        <v>0.52</v>
      </c>
      <c r="AD49" s="5">
        <f t="shared" si="17"/>
        <v>2.0313977012089871E-2</v>
      </c>
      <c r="AE49" s="5"/>
      <c r="AF49" s="3"/>
      <c r="AG49" s="3"/>
      <c r="AH49" s="3"/>
      <c r="AI49" s="3"/>
      <c r="AJ49">
        <f>$AK$2</f>
        <v>1.2</v>
      </c>
      <c r="AK49">
        <f t="shared" si="19"/>
        <v>36.425484192988961</v>
      </c>
      <c r="AL49" s="3"/>
      <c r="AM49" s="3"/>
      <c r="AN49" s="3"/>
      <c r="AO49" s="3"/>
      <c r="AP49" s="3"/>
      <c r="AQ49" s="3"/>
    </row>
    <row r="50" spans="1:43" x14ac:dyDescent="0.25">
      <c r="A50" s="12">
        <v>2.5000000000000001E-2</v>
      </c>
      <c r="B50" s="12">
        <v>0</v>
      </c>
      <c r="C50" s="12">
        <v>655</v>
      </c>
      <c r="D50" s="13"/>
      <c r="E50" s="13">
        <f t="shared" si="21"/>
        <v>821.99811941062387</v>
      </c>
      <c r="F50" s="13">
        <f t="shared" si="22"/>
        <v>27888.371886684989</v>
      </c>
      <c r="G50" s="11">
        <f t="shared" si="23"/>
        <v>521.88396179759889</v>
      </c>
      <c r="H50" s="13"/>
      <c r="I50" s="13">
        <f t="shared" si="24"/>
        <v>821.99811941062387</v>
      </c>
      <c r="J50" s="13">
        <f t="shared" si="25"/>
        <v>27888.371886684989</v>
      </c>
      <c r="K50" s="13"/>
      <c r="L50" s="13">
        <f t="shared" si="26"/>
        <v>821.99811941062387</v>
      </c>
      <c r="M50" s="13">
        <f t="shared" si="27"/>
        <v>27888.371886684989</v>
      </c>
      <c r="N50" s="13"/>
      <c r="O50" s="13">
        <f t="shared" si="28"/>
        <v>821.99811941062387</v>
      </c>
      <c r="P50" s="13">
        <f t="shared" si="29"/>
        <v>27888.371886684989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12.08220147360335</v>
      </c>
      <c r="AL50" s="3"/>
      <c r="AM50" s="3"/>
      <c r="AN50" s="3"/>
      <c r="AO50" s="3"/>
      <c r="AP50" s="3"/>
      <c r="AQ50" s="3"/>
    </row>
    <row r="51" spans="1:43" x14ac:dyDescent="0.25">
      <c r="A51" s="12">
        <v>0.05</v>
      </c>
      <c r="B51" s="12">
        <v>0</v>
      </c>
      <c r="C51" s="13">
        <v>645</v>
      </c>
      <c r="D51" s="13"/>
      <c r="E51" s="13">
        <f t="shared" si="21"/>
        <v>820.88958895791779</v>
      </c>
      <c r="F51" s="13">
        <f t="shared" si="22"/>
        <v>30937.147503785276</v>
      </c>
      <c r="G51" s="11">
        <f t="shared" si="23"/>
        <v>521.88396179759889</v>
      </c>
      <c r="H51" s="13"/>
      <c r="I51" s="13">
        <f t="shared" si="24"/>
        <v>820.88958895791779</v>
      </c>
      <c r="J51" s="13">
        <f t="shared" si="25"/>
        <v>30937.147503785276</v>
      </c>
      <c r="K51" s="13"/>
      <c r="L51" s="13">
        <f t="shared" si="26"/>
        <v>820.88958895791779</v>
      </c>
      <c r="M51" s="13">
        <f t="shared" si="27"/>
        <v>30937.147503785276</v>
      </c>
      <c r="N51" s="13"/>
      <c r="O51" s="13">
        <f t="shared" si="28"/>
        <v>820.88958895791779</v>
      </c>
      <c r="P51" s="13">
        <f t="shared" si="29"/>
        <v>30937.147503785276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0.05</v>
      </c>
      <c r="B52" s="12">
        <v>0</v>
      </c>
      <c r="C52" s="13">
        <v>771</v>
      </c>
      <c r="D52" s="13"/>
      <c r="E52" s="13">
        <f t="shared" si="21"/>
        <v>820.88958895791779</v>
      </c>
      <c r="F52" s="13">
        <f t="shared" si="22"/>
        <v>2488.9710863899932</v>
      </c>
      <c r="G52" s="11">
        <f t="shared" si="23"/>
        <v>521.88396179759889</v>
      </c>
      <c r="H52" s="13"/>
      <c r="I52" s="13">
        <f t="shared" si="24"/>
        <v>820.88958895791779</v>
      </c>
      <c r="J52" s="13">
        <f t="shared" si="25"/>
        <v>2488.9710863899932</v>
      </c>
      <c r="K52" s="13"/>
      <c r="L52" s="13">
        <f t="shared" si="26"/>
        <v>820.88958895791779</v>
      </c>
      <c r="M52" s="13">
        <f t="shared" si="27"/>
        <v>2488.9710863899932</v>
      </c>
      <c r="N52" s="13"/>
      <c r="O52" s="13">
        <f t="shared" si="28"/>
        <v>820.88958895791779</v>
      </c>
      <c r="P52" s="13">
        <f t="shared" si="29"/>
        <v>2488.9710863899932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0.05</v>
      </c>
      <c r="B53" s="12">
        <v>0</v>
      </c>
      <c r="C53" s="13">
        <v>729</v>
      </c>
      <c r="D53" s="13"/>
      <c r="E53" s="13">
        <f t="shared" si="21"/>
        <v>820.88958895791779</v>
      </c>
      <c r="F53" s="13">
        <f t="shared" si="22"/>
        <v>8443.6965588550884</v>
      </c>
      <c r="G53" s="11">
        <f t="shared" si="23"/>
        <v>521.88396179759889</v>
      </c>
      <c r="H53" s="13"/>
      <c r="I53" s="13">
        <f t="shared" si="24"/>
        <v>820.88958895791779</v>
      </c>
      <c r="J53" s="13">
        <f t="shared" si="25"/>
        <v>8443.6965588550884</v>
      </c>
      <c r="K53" s="13"/>
      <c r="L53" s="13">
        <f t="shared" si="26"/>
        <v>820.88958895791779</v>
      </c>
      <c r="M53" s="13">
        <f t="shared" si="27"/>
        <v>8443.6965588550884</v>
      </c>
      <c r="N53" s="13"/>
      <c r="O53" s="13">
        <f t="shared" si="28"/>
        <v>820.88958895791779</v>
      </c>
      <c r="P53" s="13">
        <f t="shared" si="29"/>
        <v>8443.6965588550884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0.05</v>
      </c>
      <c r="B54" s="12">
        <v>0</v>
      </c>
      <c r="C54" s="13">
        <v>787</v>
      </c>
      <c r="D54" s="13"/>
      <c r="E54" s="13">
        <f t="shared" si="21"/>
        <v>820.88958895791779</v>
      </c>
      <c r="F54" s="13">
        <f t="shared" si="22"/>
        <v>1148.5042397366237</v>
      </c>
      <c r="G54" s="11">
        <f t="shared" si="23"/>
        <v>521.88396179759889</v>
      </c>
      <c r="H54" s="13"/>
      <c r="I54" s="13">
        <f t="shared" si="24"/>
        <v>820.88958895791779</v>
      </c>
      <c r="J54" s="13">
        <f t="shared" si="25"/>
        <v>1148.5042397366237</v>
      </c>
      <c r="K54" s="13"/>
      <c r="L54" s="13">
        <f t="shared" si="26"/>
        <v>820.88958895791779</v>
      </c>
      <c r="M54" s="13">
        <f t="shared" si="27"/>
        <v>1148.5042397366237</v>
      </c>
      <c r="N54" s="13"/>
      <c r="O54" s="13">
        <f t="shared" si="28"/>
        <v>820.88958895791779</v>
      </c>
      <c r="P54" s="13">
        <f t="shared" si="29"/>
        <v>1148.5042397366237</v>
      </c>
      <c r="Q54" s="3"/>
      <c r="AC54">
        <v>0</v>
      </c>
      <c r="AD54">
        <f>$O$2/(1+(AC54/$O$5)^$O$3)</f>
        <v>822.00497135639637</v>
      </c>
      <c r="AE54" s="5"/>
      <c r="AF54" s="3"/>
      <c r="AG54" s="3"/>
      <c r="AH54" s="3"/>
      <c r="AI54" s="3"/>
      <c r="AJ54">
        <v>0</v>
      </c>
      <c r="AK54">
        <f t="shared" ref="AK54:AK66" si="30">$O$2/(1+(AJ54/$O$6)^$O$4)</f>
        <v>822.00497135639637</v>
      </c>
      <c r="AL54" s="3"/>
      <c r="AM54" s="3"/>
      <c r="AN54" s="3"/>
      <c r="AO54" s="3"/>
      <c r="AP54" s="3"/>
      <c r="AQ54" s="3"/>
    </row>
    <row r="55" spans="1:43" x14ac:dyDescent="0.25">
      <c r="A55" s="12">
        <v>0.05</v>
      </c>
      <c r="B55" s="12">
        <v>0</v>
      </c>
      <c r="C55" s="13">
        <v>892</v>
      </c>
      <c r="D55" s="13"/>
      <c r="E55" s="13">
        <f t="shared" si="21"/>
        <v>820.88958895791779</v>
      </c>
      <c r="F55" s="13">
        <f t="shared" si="22"/>
        <v>5056.6905585738868</v>
      </c>
      <c r="G55" s="11">
        <f t="shared" si="23"/>
        <v>521.88396179759889</v>
      </c>
      <c r="H55" s="13"/>
      <c r="I55" s="13">
        <f t="shared" si="24"/>
        <v>820.88958895791779</v>
      </c>
      <c r="J55" s="13">
        <f t="shared" si="25"/>
        <v>5056.6905585738868</v>
      </c>
      <c r="K55" s="13"/>
      <c r="L55" s="13">
        <f t="shared" si="26"/>
        <v>820.88958895791779</v>
      </c>
      <c r="M55" s="13">
        <f t="shared" si="27"/>
        <v>5056.6905585738868</v>
      </c>
      <c r="N55" s="13"/>
      <c r="O55" s="13">
        <f t="shared" si="28"/>
        <v>820.88958895791779</v>
      </c>
      <c r="P55" s="13">
        <f t="shared" si="29"/>
        <v>5056.6905585738868</v>
      </c>
      <c r="Q55" s="3"/>
      <c r="AC55">
        <f t="shared" ref="AC55:AC63" si="31">AC56/$AE$1</f>
        <v>2.9015260114562277E-2</v>
      </c>
      <c r="AD55">
        <f t="shared" ref="AD55:AD66" si="32">$O$2/(1+(AC55/$O$5)^$O$3)</f>
        <v>821.98449881678653</v>
      </c>
      <c r="AE55" s="5"/>
      <c r="AF55" s="3"/>
      <c r="AG55" s="3"/>
      <c r="AH55" s="3"/>
      <c r="AI55" s="3"/>
      <c r="AJ55">
        <f t="shared" ref="AJ55:AJ63" si="33">AJ56/$AN$1</f>
        <v>8.7045780343686832E-2</v>
      </c>
      <c r="AK55">
        <f t="shared" si="30"/>
        <v>821.79438965349004</v>
      </c>
      <c r="AL55" s="3"/>
      <c r="AM55" s="3"/>
      <c r="AN55" s="3"/>
      <c r="AO55" s="3"/>
      <c r="AP55" s="3"/>
      <c r="AQ55" s="3"/>
    </row>
    <row r="56" spans="1:43" x14ac:dyDescent="0.25">
      <c r="A56" s="12">
        <v>0.1</v>
      </c>
      <c r="B56" s="12">
        <v>0</v>
      </c>
      <c r="C56" s="13">
        <v>736</v>
      </c>
      <c r="D56" s="13"/>
      <c r="E56" s="13">
        <f t="shared" si="21"/>
        <v>672.95805913381355</v>
      </c>
      <c r="F56" s="13">
        <f t="shared" si="22"/>
        <v>3974.2863081757491</v>
      </c>
      <c r="G56" s="11">
        <f t="shared" si="23"/>
        <v>521.88396179759889</v>
      </c>
      <c r="H56" s="13"/>
      <c r="I56" s="13">
        <f t="shared" si="24"/>
        <v>672.95805913381355</v>
      </c>
      <c r="J56" s="13">
        <f t="shared" si="25"/>
        <v>3974.2863081757491</v>
      </c>
      <c r="K56" s="13"/>
      <c r="L56" s="13">
        <f t="shared" si="26"/>
        <v>672.95805913381355</v>
      </c>
      <c r="M56" s="13">
        <f t="shared" si="27"/>
        <v>3974.2863081757491</v>
      </c>
      <c r="N56" s="13"/>
      <c r="O56" s="13">
        <f t="shared" si="28"/>
        <v>672.95805913381355</v>
      </c>
      <c r="P56" s="13">
        <f t="shared" si="29"/>
        <v>3974.2863081757491</v>
      </c>
      <c r="Q56" s="3"/>
      <c r="AC56">
        <f t="shared" si="31"/>
        <v>3.7719838148930963E-2</v>
      </c>
      <c r="AD56">
        <f t="shared" si="32"/>
        <v>821.86422082439242</v>
      </c>
      <c r="AE56" s="5"/>
      <c r="AF56" s="3"/>
      <c r="AG56" s="3"/>
      <c r="AH56" s="3"/>
      <c r="AI56" s="3"/>
      <c r="AJ56">
        <f t="shared" si="33"/>
        <v>0.11315951444679288</v>
      </c>
      <c r="AK56">
        <f t="shared" si="30"/>
        <v>821.35078892899401</v>
      </c>
      <c r="AL56" s="3"/>
      <c r="AM56" s="3"/>
      <c r="AN56" s="3"/>
      <c r="AO56" s="3"/>
      <c r="AP56" s="3"/>
      <c r="AQ56" s="3"/>
    </row>
    <row r="57" spans="1:43" x14ac:dyDescent="0.25">
      <c r="A57" s="12">
        <v>0.1</v>
      </c>
      <c r="B57" s="12">
        <v>0</v>
      </c>
      <c r="C57" s="13">
        <v>697</v>
      </c>
      <c r="D57" s="13"/>
      <c r="E57" s="13">
        <f t="shared" si="21"/>
        <v>672.95805913381355</v>
      </c>
      <c r="F57" s="13">
        <f t="shared" si="22"/>
        <v>578.01492061320607</v>
      </c>
      <c r="G57" s="11">
        <f t="shared" si="23"/>
        <v>521.88396179759889</v>
      </c>
      <c r="H57" s="13"/>
      <c r="I57" s="13">
        <f t="shared" si="24"/>
        <v>672.95805913381355</v>
      </c>
      <c r="J57" s="13">
        <f t="shared" si="25"/>
        <v>578.01492061320607</v>
      </c>
      <c r="K57" s="13"/>
      <c r="L57" s="13">
        <f t="shared" si="26"/>
        <v>672.95805913381355</v>
      </c>
      <c r="M57" s="13">
        <f t="shared" si="27"/>
        <v>578.01492061320607</v>
      </c>
      <c r="N57" s="13"/>
      <c r="O57" s="13">
        <f t="shared" si="28"/>
        <v>672.95805913381355</v>
      </c>
      <c r="P57" s="13">
        <f t="shared" si="29"/>
        <v>578.01492061320607</v>
      </c>
      <c r="Q57" s="3"/>
      <c r="AC57">
        <f t="shared" si="31"/>
        <v>4.9035789593610254E-2</v>
      </c>
      <c r="AD57">
        <f t="shared" si="32"/>
        <v>821.03813009559315</v>
      </c>
      <c r="AE57" s="5"/>
      <c r="AF57" s="3"/>
      <c r="AG57" s="3"/>
      <c r="AH57" s="3"/>
      <c r="AI57" s="3"/>
      <c r="AJ57">
        <f t="shared" si="33"/>
        <v>0.14710736878083075</v>
      </c>
      <c r="AK57">
        <f t="shared" si="30"/>
        <v>819.97502969651293</v>
      </c>
      <c r="AL57" s="3"/>
      <c r="AM57" s="3"/>
      <c r="AN57" s="3"/>
      <c r="AO57" s="3"/>
      <c r="AP57" s="3"/>
      <c r="AQ57" s="3"/>
    </row>
    <row r="58" spans="1:43" x14ac:dyDescent="0.25">
      <c r="A58" s="12">
        <v>0.1</v>
      </c>
      <c r="B58" s="12">
        <v>0</v>
      </c>
      <c r="C58" s="13">
        <v>718</v>
      </c>
      <c r="D58" s="13"/>
      <c r="E58" s="13">
        <f t="shared" si="21"/>
        <v>672.95805913381355</v>
      </c>
      <c r="F58" s="13">
        <f t="shared" si="22"/>
        <v>2028.7764369930371</v>
      </c>
      <c r="G58" s="11">
        <f t="shared" si="23"/>
        <v>521.88396179759889</v>
      </c>
      <c r="H58" s="13"/>
      <c r="I58" s="13">
        <f t="shared" si="24"/>
        <v>672.95805913381355</v>
      </c>
      <c r="J58" s="13">
        <f t="shared" si="25"/>
        <v>2028.7764369930371</v>
      </c>
      <c r="K58" s="13"/>
      <c r="L58" s="13">
        <f t="shared" si="26"/>
        <v>672.95805913381355</v>
      </c>
      <c r="M58" s="13">
        <f t="shared" si="27"/>
        <v>2028.7764369930371</v>
      </c>
      <c r="N58" s="13"/>
      <c r="O58" s="13">
        <f t="shared" si="28"/>
        <v>672.95805913381355</v>
      </c>
      <c r="P58" s="13">
        <f t="shared" si="29"/>
        <v>2028.7764369930371</v>
      </c>
      <c r="Q58" s="3"/>
      <c r="AC58">
        <f t="shared" si="31"/>
        <v>6.3746526471693335E-2</v>
      </c>
      <c r="AD58">
        <f t="shared" si="32"/>
        <v>815.40251145380887</v>
      </c>
      <c r="AE58" s="5"/>
      <c r="AF58" s="3"/>
      <c r="AG58" s="3"/>
      <c r="AH58" s="3"/>
      <c r="AI58" s="3"/>
      <c r="AJ58">
        <f t="shared" si="33"/>
        <v>0.19123957941507999</v>
      </c>
      <c r="AK58">
        <f t="shared" si="30"/>
        <v>815.72813071579503</v>
      </c>
      <c r="AL58" s="3"/>
      <c r="AM58" s="3"/>
      <c r="AN58" s="3"/>
      <c r="AO58" s="3"/>
      <c r="AP58" s="3"/>
      <c r="AQ58" s="3"/>
    </row>
    <row r="59" spans="1:43" x14ac:dyDescent="0.25">
      <c r="A59" s="12">
        <v>0.1</v>
      </c>
      <c r="B59" s="12">
        <v>0</v>
      </c>
      <c r="C59" s="13">
        <v>731</v>
      </c>
      <c r="D59" s="13"/>
      <c r="E59" s="13">
        <f t="shared" si="21"/>
        <v>672.95805913381355</v>
      </c>
      <c r="F59" s="13">
        <f t="shared" si="22"/>
        <v>3368.8668995138846</v>
      </c>
      <c r="G59" s="11">
        <f t="shared" si="23"/>
        <v>521.88396179759889</v>
      </c>
      <c r="H59" s="13"/>
      <c r="I59" s="13">
        <f t="shared" si="24"/>
        <v>672.95805913381355</v>
      </c>
      <c r="J59" s="13">
        <f t="shared" si="25"/>
        <v>3368.8668995138846</v>
      </c>
      <c r="K59" s="13"/>
      <c r="L59" s="13">
        <f t="shared" si="26"/>
        <v>672.95805913381355</v>
      </c>
      <c r="M59" s="13">
        <f t="shared" si="27"/>
        <v>3368.8668995138846</v>
      </c>
      <c r="N59" s="13"/>
      <c r="O59" s="13">
        <f t="shared" si="28"/>
        <v>672.95805913381355</v>
      </c>
      <c r="P59" s="13">
        <f t="shared" si="29"/>
        <v>3368.8668995138846</v>
      </c>
      <c r="Q59" s="3"/>
      <c r="AC59">
        <f t="shared" si="31"/>
        <v>8.2870484413201342E-2</v>
      </c>
      <c r="AD59">
        <f t="shared" si="32"/>
        <v>778.65198670191864</v>
      </c>
      <c r="AE59" s="5"/>
      <c r="AF59" s="3"/>
      <c r="AG59" s="3"/>
      <c r="AH59" s="3"/>
      <c r="AI59" s="3"/>
      <c r="AJ59">
        <f t="shared" si="33"/>
        <v>0.24861145323960399</v>
      </c>
      <c r="AK59">
        <f t="shared" si="30"/>
        <v>802.80422775612351</v>
      </c>
      <c r="AL59" s="3"/>
      <c r="AM59" s="3"/>
      <c r="AN59" s="3"/>
      <c r="AO59" s="3"/>
      <c r="AP59" s="3"/>
      <c r="AQ59" s="3"/>
    </row>
    <row r="60" spans="1:43" x14ac:dyDescent="0.25">
      <c r="A60" s="12">
        <v>0.1</v>
      </c>
      <c r="B60" s="12">
        <v>0</v>
      </c>
      <c r="C60" s="13">
        <v>488</v>
      </c>
      <c r="D60" s="13"/>
      <c r="E60" s="13">
        <f t="shared" si="21"/>
        <v>672.95805913381355</v>
      </c>
      <c r="F60" s="13">
        <f t="shared" si="22"/>
        <v>34209.483638547266</v>
      </c>
      <c r="G60" s="11">
        <f t="shared" si="23"/>
        <v>521.88396179759889</v>
      </c>
      <c r="H60" s="13"/>
      <c r="I60" s="13">
        <f t="shared" si="24"/>
        <v>672.95805913381355</v>
      </c>
      <c r="J60" s="13">
        <f t="shared" si="25"/>
        <v>34209.483638547266</v>
      </c>
      <c r="K60" s="13"/>
      <c r="L60" s="13">
        <f t="shared" si="26"/>
        <v>672.95805913381355</v>
      </c>
      <c r="M60" s="13">
        <f t="shared" si="27"/>
        <v>34209.483638547266</v>
      </c>
      <c r="N60" s="13"/>
      <c r="O60" s="13">
        <f t="shared" si="28"/>
        <v>672.95805913381355</v>
      </c>
      <c r="P60" s="13">
        <f t="shared" si="29"/>
        <v>34209.483638547266</v>
      </c>
      <c r="Q60" s="3"/>
      <c r="AC60">
        <f t="shared" si="31"/>
        <v>0.10773162973716174</v>
      </c>
      <c r="AD60">
        <f t="shared" si="32"/>
        <v>594.43238458136807</v>
      </c>
      <c r="AE60" s="5"/>
      <c r="AF60" s="3"/>
      <c r="AG60" s="3"/>
      <c r="AH60" s="3"/>
      <c r="AI60" s="3"/>
      <c r="AJ60">
        <f t="shared" si="33"/>
        <v>0.3231948892114852</v>
      </c>
      <c r="AK60">
        <f t="shared" si="30"/>
        <v>765.12571257197169</v>
      </c>
      <c r="AL60" s="3"/>
      <c r="AM60" s="3"/>
      <c r="AN60" s="3"/>
      <c r="AO60" s="3"/>
      <c r="AP60" s="3"/>
      <c r="AQ60" s="3"/>
    </row>
    <row r="61" spans="1:43" x14ac:dyDescent="0.25">
      <c r="A61" s="12">
        <v>0.2</v>
      </c>
      <c r="B61" s="12">
        <v>0</v>
      </c>
      <c r="C61" s="13">
        <v>28</v>
      </c>
      <c r="D61" s="13"/>
      <c r="E61" s="13">
        <f t="shared" si="21"/>
        <v>22.155290322617756</v>
      </c>
      <c r="F61" s="13">
        <f t="shared" si="22"/>
        <v>34.160631212885662</v>
      </c>
      <c r="G61" s="11">
        <f t="shared" si="23"/>
        <v>521.88396179759889</v>
      </c>
      <c r="H61" s="13"/>
      <c r="I61" s="13">
        <f t="shared" si="24"/>
        <v>22.155290322617756</v>
      </c>
      <c r="J61" s="13">
        <f t="shared" si="25"/>
        <v>34.160631212885662</v>
      </c>
      <c r="K61" s="13"/>
      <c r="L61" s="13">
        <f t="shared" si="26"/>
        <v>22.155290322617756</v>
      </c>
      <c r="M61" s="13">
        <f t="shared" si="27"/>
        <v>34.160631212885662</v>
      </c>
      <c r="N61" s="13"/>
      <c r="O61" s="13">
        <f t="shared" si="28"/>
        <v>22.155290322617756</v>
      </c>
      <c r="P61" s="13">
        <f t="shared" si="29"/>
        <v>34.160631212885662</v>
      </c>
      <c r="Q61" s="3"/>
      <c r="AC61">
        <f t="shared" si="31"/>
        <v>0.14005111865831027</v>
      </c>
      <c r="AD61">
        <f t="shared" si="32"/>
        <v>226.29520714791437</v>
      </c>
      <c r="AE61" s="5"/>
      <c r="AF61" s="3"/>
      <c r="AG61" s="3"/>
      <c r="AH61" s="3"/>
      <c r="AI61" s="3"/>
      <c r="AJ61">
        <f t="shared" si="33"/>
        <v>0.42015335597493081</v>
      </c>
      <c r="AK61">
        <f t="shared" si="30"/>
        <v>667.71866509805466</v>
      </c>
      <c r="AL61" s="3"/>
      <c r="AM61" s="3"/>
      <c r="AN61" s="3"/>
      <c r="AO61" s="3"/>
      <c r="AP61" s="3"/>
      <c r="AQ61" s="3"/>
    </row>
    <row r="62" spans="1:43" x14ac:dyDescent="0.25">
      <c r="A62" s="12">
        <v>0.2</v>
      </c>
      <c r="B62" s="12">
        <v>0</v>
      </c>
      <c r="C62" s="13">
        <v>26</v>
      </c>
      <c r="D62" s="13"/>
      <c r="E62" s="13">
        <f t="shared" si="21"/>
        <v>22.155290322617756</v>
      </c>
      <c r="F62" s="13">
        <f t="shared" si="22"/>
        <v>14.781792503356682</v>
      </c>
      <c r="G62" s="11">
        <f t="shared" si="23"/>
        <v>521.88396179759889</v>
      </c>
      <c r="H62" s="13"/>
      <c r="I62" s="13">
        <f t="shared" si="24"/>
        <v>22.155290322617756</v>
      </c>
      <c r="J62" s="13">
        <f t="shared" si="25"/>
        <v>14.781792503356682</v>
      </c>
      <c r="K62" s="13"/>
      <c r="L62" s="13">
        <f t="shared" si="26"/>
        <v>22.155290322617756</v>
      </c>
      <c r="M62" s="13">
        <f t="shared" si="27"/>
        <v>14.781792503356682</v>
      </c>
      <c r="N62" s="13"/>
      <c r="O62" s="13">
        <f t="shared" si="28"/>
        <v>22.155290322617756</v>
      </c>
      <c r="P62" s="13">
        <f t="shared" si="29"/>
        <v>14.781792503356682</v>
      </c>
      <c r="Q62" s="3"/>
      <c r="AC62">
        <f t="shared" si="31"/>
        <v>0.18206645425580337</v>
      </c>
      <c r="AD62">
        <f t="shared" si="32"/>
        <v>43.034781001493243</v>
      </c>
      <c r="AE62" s="5"/>
      <c r="AF62" s="3"/>
      <c r="AG62" s="3"/>
      <c r="AH62" s="3"/>
      <c r="AI62" s="3"/>
      <c r="AJ62">
        <f t="shared" si="33"/>
        <v>0.5461993627674101</v>
      </c>
      <c r="AK62">
        <f t="shared" si="30"/>
        <v>478.4099773765094</v>
      </c>
      <c r="AL62" s="3"/>
      <c r="AM62" s="3"/>
      <c r="AN62" s="3"/>
      <c r="AO62" s="3"/>
      <c r="AP62" s="3"/>
      <c r="AQ62" s="3"/>
    </row>
    <row r="63" spans="1:43" x14ac:dyDescent="0.25">
      <c r="A63" s="12">
        <v>0.2</v>
      </c>
      <c r="B63" s="12">
        <v>0</v>
      </c>
      <c r="C63" s="13">
        <v>16</v>
      </c>
      <c r="D63" s="13"/>
      <c r="E63" s="13">
        <f t="shared" si="21"/>
        <v>22.155290322617756</v>
      </c>
      <c r="F63" s="13">
        <f t="shared" si="22"/>
        <v>37.887598955711795</v>
      </c>
      <c r="G63" s="11">
        <f t="shared" si="23"/>
        <v>521.88396179759889</v>
      </c>
      <c r="H63" s="13"/>
      <c r="I63" s="13">
        <f t="shared" si="24"/>
        <v>22.155290322617756</v>
      </c>
      <c r="J63" s="13">
        <f t="shared" si="25"/>
        <v>37.887598955711795</v>
      </c>
      <c r="K63" s="13"/>
      <c r="L63" s="13">
        <f t="shared" si="26"/>
        <v>22.155290322617756</v>
      </c>
      <c r="M63" s="13">
        <f t="shared" si="27"/>
        <v>37.887598955711795</v>
      </c>
      <c r="N63" s="13"/>
      <c r="O63" s="13">
        <f t="shared" si="28"/>
        <v>22.155290322617756</v>
      </c>
      <c r="P63" s="13">
        <f t="shared" si="29"/>
        <v>37.887598955711795</v>
      </c>
      <c r="Q63" s="3"/>
      <c r="AC63">
        <f t="shared" si="31"/>
        <v>0.23668639053254439</v>
      </c>
      <c r="AD63">
        <f t="shared" si="32"/>
        <v>6.5517292841436667</v>
      </c>
      <c r="AE63" s="5"/>
      <c r="AF63" s="3"/>
      <c r="AG63" s="3"/>
      <c r="AH63" s="3"/>
      <c r="AI63" s="3"/>
      <c r="AJ63">
        <f t="shared" si="33"/>
        <v>0.7100591715976331</v>
      </c>
      <c r="AK63">
        <f t="shared" si="30"/>
        <v>254.30687638726775</v>
      </c>
      <c r="AL63" s="3"/>
      <c r="AM63" s="3"/>
      <c r="AN63" s="3"/>
      <c r="AO63" s="3"/>
      <c r="AP63" s="3"/>
      <c r="AQ63" s="3"/>
    </row>
    <row r="64" spans="1:43" x14ac:dyDescent="0.25">
      <c r="A64" s="12">
        <v>0.2</v>
      </c>
      <c r="B64" s="12">
        <v>0</v>
      </c>
      <c r="C64" s="13">
        <v>10</v>
      </c>
      <c r="D64" s="13"/>
      <c r="E64" s="13">
        <f t="shared" si="21"/>
        <v>22.155290322617756</v>
      </c>
      <c r="F64" s="13">
        <f t="shared" si="22"/>
        <v>147.75108282712486</v>
      </c>
      <c r="G64" s="11">
        <f t="shared" si="23"/>
        <v>521.88396179759889</v>
      </c>
      <c r="H64" s="13"/>
      <c r="I64" s="13">
        <f t="shared" si="24"/>
        <v>22.155290322617756</v>
      </c>
      <c r="J64" s="13">
        <f t="shared" si="25"/>
        <v>147.75108282712486</v>
      </c>
      <c r="K64" s="13"/>
      <c r="L64" s="13">
        <f t="shared" si="26"/>
        <v>22.155290322617756</v>
      </c>
      <c r="M64" s="13">
        <f t="shared" si="27"/>
        <v>147.75108282712486</v>
      </c>
      <c r="N64" s="13"/>
      <c r="O64" s="13">
        <f t="shared" si="28"/>
        <v>22.155290322617756</v>
      </c>
      <c r="P64" s="13">
        <f t="shared" si="29"/>
        <v>147.75108282712486</v>
      </c>
      <c r="Q64" s="3"/>
      <c r="AC64">
        <f>AC65/$AE$1</f>
        <v>0.30769230769230771</v>
      </c>
      <c r="AD64">
        <f t="shared" si="32"/>
        <v>0.95936149879069477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0"/>
        <v>103.54528692446917</v>
      </c>
      <c r="AL64" s="3"/>
      <c r="AM64" s="3"/>
      <c r="AN64" s="3"/>
      <c r="AO64" s="3"/>
      <c r="AP64" s="3"/>
      <c r="AQ64" s="3"/>
    </row>
    <row r="65" spans="1:43" x14ac:dyDescent="0.25">
      <c r="A65" s="12">
        <v>0.2</v>
      </c>
      <c r="B65" s="12">
        <v>0</v>
      </c>
      <c r="C65" s="13">
        <v>16</v>
      </c>
      <c r="D65" s="13"/>
      <c r="E65" s="13">
        <f t="shared" si="21"/>
        <v>22.155290322617756</v>
      </c>
      <c r="F65" s="13">
        <f t="shared" si="22"/>
        <v>37.887598955711795</v>
      </c>
      <c r="G65" s="11">
        <f t="shared" si="23"/>
        <v>521.88396179759889</v>
      </c>
      <c r="H65" s="13"/>
      <c r="I65" s="13">
        <f t="shared" si="24"/>
        <v>22.155290322617756</v>
      </c>
      <c r="J65" s="13">
        <f t="shared" si="25"/>
        <v>37.887598955711795</v>
      </c>
      <c r="K65" s="13"/>
      <c r="L65" s="13">
        <f t="shared" si="26"/>
        <v>22.155290322617756</v>
      </c>
      <c r="M65" s="13">
        <f t="shared" si="27"/>
        <v>37.887598955711795</v>
      </c>
      <c r="N65" s="13"/>
      <c r="O65" s="13">
        <f t="shared" si="28"/>
        <v>22.155290322617756</v>
      </c>
      <c r="P65" s="13">
        <f t="shared" si="29"/>
        <v>37.887598955711795</v>
      </c>
      <c r="Q65" s="3"/>
      <c r="AC65">
        <f>$AC$2</f>
        <v>0.4</v>
      </c>
      <c r="AD65">
        <f t="shared" si="32"/>
        <v>0.13966055831169114</v>
      </c>
      <c r="AE65" s="5"/>
      <c r="AF65" s="3"/>
      <c r="AG65" s="3"/>
      <c r="AH65" s="3"/>
      <c r="AI65" s="3"/>
      <c r="AJ65">
        <f>$AK$2</f>
        <v>1.2</v>
      </c>
      <c r="AK65">
        <f t="shared" si="30"/>
        <v>36.425484192988961</v>
      </c>
      <c r="AL65" s="3"/>
      <c r="AM65" s="3"/>
      <c r="AN65" s="3"/>
      <c r="AO65" s="3"/>
      <c r="AP65" s="3"/>
      <c r="AQ65" s="3"/>
    </row>
    <row r="66" spans="1:43" x14ac:dyDescent="0.25">
      <c r="A66" s="12">
        <v>0.4</v>
      </c>
      <c r="B66" s="12">
        <v>0</v>
      </c>
      <c r="C66" s="13">
        <v>2</v>
      </c>
      <c r="D66" s="13"/>
      <c r="E66" s="13">
        <f t="shared" si="21"/>
        <v>0.13966055831169102</v>
      </c>
      <c r="F66" s="13">
        <f t="shared" si="22"/>
        <v>3.4608628383011695</v>
      </c>
      <c r="G66" s="11">
        <f t="shared" si="23"/>
        <v>521.88396179759889</v>
      </c>
      <c r="H66" s="13"/>
      <c r="I66" s="13">
        <f t="shared" si="24"/>
        <v>0.13966055831169102</v>
      </c>
      <c r="J66" s="13">
        <f t="shared" si="25"/>
        <v>3.4608628383011695</v>
      </c>
      <c r="K66" s="13"/>
      <c r="L66" s="13">
        <f t="shared" si="26"/>
        <v>0.13966055831169102</v>
      </c>
      <c r="M66" s="13">
        <f t="shared" si="27"/>
        <v>3.4608628383011695</v>
      </c>
      <c r="N66" s="13"/>
      <c r="O66" s="13">
        <f t="shared" si="28"/>
        <v>0.13966055831169102</v>
      </c>
      <c r="P66" s="13">
        <f t="shared" si="29"/>
        <v>3.4608628383011695</v>
      </c>
      <c r="Q66" s="3"/>
      <c r="AC66" s="5">
        <f>AC65*$AE$1</f>
        <v>0.52</v>
      </c>
      <c r="AD66" s="5">
        <f t="shared" si="32"/>
        <v>2.0313977012089871E-2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0"/>
        <v>12.08220147360335</v>
      </c>
      <c r="AL66" s="3"/>
      <c r="AM66" s="3"/>
      <c r="AN66" s="3"/>
      <c r="AO66" s="3"/>
      <c r="AP66" s="3"/>
      <c r="AQ66" s="3"/>
    </row>
    <row r="67" spans="1:43" x14ac:dyDescent="0.25">
      <c r="A67" s="12">
        <v>0.4</v>
      </c>
      <c r="B67" s="12">
        <v>0</v>
      </c>
      <c r="C67" s="13">
        <v>0</v>
      </c>
      <c r="D67" s="13"/>
      <c r="E67" s="13">
        <f t="shared" si="21"/>
        <v>0.13966055831169102</v>
      </c>
      <c r="F67" s="13">
        <f t="shared" si="22"/>
        <v>1.950507154793325E-2</v>
      </c>
      <c r="G67" s="11">
        <f t="shared" si="23"/>
        <v>521.88396179759889</v>
      </c>
      <c r="H67" s="13"/>
      <c r="I67" s="13">
        <f t="shared" si="24"/>
        <v>0.13966055831169102</v>
      </c>
      <c r="J67" s="13">
        <f t="shared" si="25"/>
        <v>1.950507154793325E-2</v>
      </c>
      <c r="K67" s="13"/>
      <c r="L67" s="13">
        <f t="shared" si="26"/>
        <v>0.13966055831169102</v>
      </c>
      <c r="M67" s="13">
        <f t="shared" si="27"/>
        <v>1.950507154793325E-2</v>
      </c>
      <c r="N67" s="13"/>
      <c r="O67" s="13">
        <f t="shared" si="28"/>
        <v>0.13966055831169102</v>
      </c>
      <c r="P67" s="13">
        <f t="shared" si="29"/>
        <v>1.950507154793325E-2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0.4</v>
      </c>
      <c r="B68" s="12">
        <v>0</v>
      </c>
      <c r="C68" s="13">
        <v>0</v>
      </c>
      <c r="D68" s="13"/>
      <c r="E68" s="13">
        <f t="shared" si="21"/>
        <v>0.13966055831169102</v>
      </c>
      <c r="F68" s="13">
        <f t="shared" si="22"/>
        <v>1.950507154793325E-2</v>
      </c>
      <c r="G68" s="11">
        <f t="shared" si="23"/>
        <v>521.88396179759889</v>
      </c>
      <c r="H68" s="13"/>
      <c r="I68" s="13">
        <f t="shared" si="24"/>
        <v>0.13966055831169102</v>
      </c>
      <c r="J68" s="13">
        <f t="shared" si="25"/>
        <v>1.950507154793325E-2</v>
      </c>
      <c r="K68" s="13"/>
      <c r="L68" s="13">
        <f t="shared" si="26"/>
        <v>0.13966055831169102</v>
      </c>
      <c r="M68" s="13">
        <f t="shared" si="27"/>
        <v>1.950507154793325E-2</v>
      </c>
      <c r="N68" s="13"/>
      <c r="O68" s="13">
        <f t="shared" si="28"/>
        <v>0.13966055831169102</v>
      </c>
      <c r="P68" s="13">
        <f t="shared" si="29"/>
        <v>1.950507154793325E-2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0.4</v>
      </c>
      <c r="B69" s="12">
        <v>0</v>
      </c>
      <c r="C69" s="13">
        <v>3</v>
      </c>
      <c r="D69" s="13"/>
      <c r="E69" s="13">
        <f t="shared" si="21"/>
        <v>0.13966055831169102</v>
      </c>
      <c r="F69" s="13">
        <f t="shared" si="22"/>
        <v>8.1815417216777853</v>
      </c>
      <c r="G69" s="11">
        <f t="shared" si="23"/>
        <v>521.88396179759889</v>
      </c>
      <c r="H69" s="13"/>
      <c r="I69" s="13">
        <f t="shared" si="24"/>
        <v>0.13966055831169102</v>
      </c>
      <c r="J69" s="13">
        <f t="shared" si="25"/>
        <v>8.1815417216777853</v>
      </c>
      <c r="K69" s="13"/>
      <c r="L69" s="13">
        <f t="shared" si="26"/>
        <v>0.13966055831169102</v>
      </c>
      <c r="M69" s="13">
        <f t="shared" si="27"/>
        <v>8.1815417216777853</v>
      </c>
      <c r="N69" s="13"/>
      <c r="O69" s="13">
        <f t="shared" si="28"/>
        <v>0.13966055831169102</v>
      </c>
      <c r="P69" s="13">
        <f t="shared" si="29"/>
        <v>8.1815417216777853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0.4</v>
      </c>
      <c r="B70" s="12">
        <v>0</v>
      </c>
      <c r="C70" s="13">
        <v>0</v>
      </c>
      <c r="D70" s="13"/>
      <c r="E70" s="13">
        <f t="shared" si="21"/>
        <v>0.13966055831169102</v>
      </c>
      <c r="F70" s="13">
        <f t="shared" si="22"/>
        <v>1.950507154793325E-2</v>
      </c>
      <c r="G70" s="11">
        <f t="shared" si="23"/>
        <v>521.88396179759889</v>
      </c>
      <c r="H70" s="13"/>
      <c r="I70" s="13">
        <f t="shared" si="24"/>
        <v>0.13966055831169102</v>
      </c>
      <c r="J70" s="13">
        <f t="shared" si="25"/>
        <v>1.950507154793325E-2</v>
      </c>
      <c r="K70" s="13"/>
      <c r="L70" s="13">
        <f t="shared" si="26"/>
        <v>0.13966055831169102</v>
      </c>
      <c r="M70" s="13">
        <f t="shared" si="27"/>
        <v>1.950507154793325E-2</v>
      </c>
      <c r="N70" s="13"/>
      <c r="O70" s="13">
        <f t="shared" si="28"/>
        <v>0.13966055831169102</v>
      </c>
      <c r="P70" s="13">
        <f t="shared" si="29"/>
        <v>1.950507154793325E-2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762.09883071860861</v>
      </c>
      <c r="D91" s="9"/>
      <c r="E91" s="9">
        <f>CA(A91,B91,$E$2,$E$3,$E$4,$E$5,$E$6)</f>
        <v>821.89434198744004</v>
      </c>
      <c r="F91" s="9">
        <f>($C91-E91)^2</f>
        <v>3575.5031679009467</v>
      </c>
      <c r="G91" s="11">
        <f>$G$25</f>
        <v>521.88396179759889</v>
      </c>
      <c r="H91" s="9"/>
      <c r="I91" s="9">
        <f>CA_SA(A91,B91,$I$2,$I$3,$I$4,$I$5,$I$6,$I$7)</f>
        <v>821.89434198744004</v>
      </c>
      <c r="J91" s="9">
        <f>($C91-I91)^2</f>
        <v>3575.5031679009467</v>
      </c>
      <c r="K91" s="9"/>
      <c r="L91" s="9">
        <f>CA_DR(A91,B91,$L$2,$L$3,$L$4,$L$5,$L$6,$L$7,$L$8)</f>
        <v>821.89434198744004</v>
      </c>
      <c r="M91" s="9">
        <f>($C91-L91)^2</f>
        <v>3575.5031679009467</v>
      </c>
      <c r="N91" s="9"/>
      <c r="O91" s="9">
        <f>CA_DL(A91,B91,$O$2,$O$3,$O$4,$O$5,$O$6,$O$7,$O$8)</f>
        <v>821.89434198744004</v>
      </c>
      <c r="P91" s="9">
        <f>($C91-O91)^2</f>
        <v>3575.5031679009467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946.89347200188024</v>
      </c>
      <c r="D92" s="9"/>
      <c r="E92" s="9">
        <f t="shared" ref="E92:E115" si="34">CA(A92,B92,$E$2,$E$3,$E$4,$E$5,$E$6)</f>
        <v>821.89434198744004</v>
      </c>
      <c r="F92" s="9">
        <f t="shared" ref="F92:F115" si="35">($C92-E92)^2</f>
        <v>15624.782504366924</v>
      </c>
      <c r="G92" s="11">
        <f t="shared" ref="G92:G115" si="36">$G$25</f>
        <v>521.88396179759889</v>
      </c>
      <c r="H92" s="9"/>
      <c r="I92" s="9">
        <f t="shared" ref="I92:I115" si="37">CA_SA(A92,B92,$I$2,$I$3,$I$4,$I$5,$I$6,$I$7)</f>
        <v>821.89434198744004</v>
      </c>
      <c r="J92" s="9">
        <f t="shared" ref="J92:J115" si="38">($C92-I92)^2</f>
        <v>15624.782504366924</v>
      </c>
      <c r="K92" s="9"/>
      <c r="L92" s="9">
        <f t="shared" ref="L92:L115" si="39">CA_DR(A92,B92,$L$2,$L$3,$L$4,$L$5,$L$6,$L$7,$L$8)</f>
        <v>821.89434198744004</v>
      </c>
      <c r="M92" s="9">
        <f t="shared" ref="M92:M115" si="40">($C92-L92)^2</f>
        <v>15624.782504366924</v>
      </c>
      <c r="N92" s="9"/>
      <c r="O92" s="9">
        <f t="shared" ref="O92:O115" si="41">CA_DL(A92,B92,$O$2,$O$3,$O$4,$O$5,$O$6,$O$7,$O$8)</f>
        <v>821.89434198744004</v>
      </c>
      <c r="P92" s="9">
        <f t="shared" ref="P92:P115" si="42">($C92-O92)^2</f>
        <v>15624.782504366924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1028.5469181503026</v>
      </c>
      <c r="D93" s="9"/>
      <c r="E93" s="9">
        <f t="shared" si="34"/>
        <v>821.89434198744004</v>
      </c>
      <c r="F93" s="9">
        <f t="shared" si="35"/>
        <v>42705.287234747731</v>
      </c>
      <c r="G93" s="11">
        <f t="shared" si="36"/>
        <v>521.88396179759889</v>
      </c>
      <c r="H93" s="9"/>
      <c r="I93" s="9">
        <f t="shared" si="37"/>
        <v>821.89434198744004</v>
      </c>
      <c r="J93" s="9">
        <f t="shared" si="38"/>
        <v>42705.287234747731</v>
      </c>
      <c r="K93" s="9"/>
      <c r="L93" s="9">
        <f t="shared" si="39"/>
        <v>821.89434198744004</v>
      </c>
      <c r="M93" s="9">
        <f t="shared" si="40"/>
        <v>42705.287234747731</v>
      </c>
      <c r="N93" s="9"/>
      <c r="O93" s="9">
        <f t="shared" si="41"/>
        <v>821.89434198744004</v>
      </c>
      <c r="P93" s="9">
        <f t="shared" si="42"/>
        <v>42705.287234747731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677.58035137199602</v>
      </c>
      <c r="D94" s="9"/>
      <c r="E94" s="9">
        <f t="shared" si="34"/>
        <v>821.89434198744004</v>
      </c>
      <c r="F94" s="9">
        <f t="shared" si="35"/>
        <v>20826.527887354467</v>
      </c>
      <c r="G94" s="11">
        <f t="shared" si="36"/>
        <v>521.88396179759889</v>
      </c>
      <c r="H94" s="9"/>
      <c r="I94" s="9">
        <f t="shared" si="37"/>
        <v>821.89434198744004</v>
      </c>
      <c r="J94" s="9">
        <f t="shared" si="38"/>
        <v>20826.527887354467</v>
      </c>
      <c r="K94" s="9"/>
      <c r="L94" s="9">
        <f t="shared" si="39"/>
        <v>821.89434198744004</v>
      </c>
      <c r="M94" s="9">
        <f t="shared" si="40"/>
        <v>20826.527887354467</v>
      </c>
      <c r="N94" s="9"/>
      <c r="O94" s="9">
        <f t="shared" si="41"/>
        <v>821.89434198744004</v>
      </c>
      <c r="P94" s="9">
        <f t="shared" si="42"/>
        <v>20826.527887354467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836.58969387155537</v>
      </c>
      <c r="D95" s="9"/>
      <c r="E95" s="9">
        <f t="shared" si="34"/>
        <v>821.89434198744004</v>
      </c>
      <c r="F95" s="9">
        <f t="shared" si="35"/>
        <v>215.95336699797184</v>
      </c>
      <c r="G95" s="11">
        <f t="shared" si="36"/>
        <v>521.88396179759889</v>
      </c>
      <c r="H95" s="9"/>
      <c r="I95" s="9">
        <f t="shared" si="37"/>
        <v>821.89434198744004</v>
      </c>
      <c r="J95" s="9">
        <f t="shared" si="38"/>
        <v>215.95336699797184</v>
      </c>
      <c r="K95" s="9"/>
      <c r="L95" s="9">
        <f t="shared" si="39"/>
        <v>821.89434198744004</v>
      </c>
      <c r="M95" s="9">
        <f t="shared" si="40"/>
        <v>215.95336699797184</v>
      </c>
      <c r="N95" s="9"/>
      <c r="O95" s="9">
        <f t="shared" si="41"/>
        <v>821.89434198744004</v>
      </c>
      <c r="P95" s="9">
        <f t="shared" si="42"/>
        <v>215.95336699797184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1011.3567189611611</v>
      </c>
      <c r="D96" s="9"/>
      <c r="E96" s="9">
        <f t="shared" si="34"/>
        <v>819.79725389378802</v>
      </c>
      <c r="F96" s="9">
        <f t="shared" si="35"/>
        <v>36695.02865689811</v>
      </c>
      <c r="G96" s="11">
        <f t="shared" si="36"/>
        <v>521.88396179759889</v>
      </c>
      <c r="H96" s="9"/>
      <c r="I96" s="9">
        <f t="shared" si="37"/>
        <v>819.79725389378802</v>
      </c>
      <c r="J96" s="9">
        <f t="shared" si="38"/>
        <v>36695.02865689811</v>
      </c>
      <c r="K96" s="9"/>
      <c r="L96" s="9">
        <f t="shared" si="39"/>
        <v>819.79725389378802</v>
      </c>
      <c r="M96" s="9">
        <f t="shared" si="40"/>
        <v>36695.02865689811</v>
      </c>
      <c r="N96" s="9"/>
      <c r="O96" s="9">
        <f t="shared" si="41"/>
        <v>819.79725389378802</v>
      </c>
      <c r="P96" s="9">
        <f t="shared" si="42"/>
        <v>36695.02865689811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908.21552382631182</v>
      </c>
      <c r="D97" s="9"/>
      <c r="E97" s="9">
        <f t="shared" si="34"/>
        <v>819.79725389378802</v>
      </c>
      <c r="F97" s="9">
        <f t="shared" si="35"/>
        <v>7817.7904578606422</v>
      </c>
      <c r="G97" s="11">
        <f t="shared" si="36"/>
        <v>521.88396179759889</v>
      </c>
      <c r="H97" s="9"/>
      <c r="I97" s="9">
        <f t="shared" si="37"/>
        <v>819.79725389378802</v>
      </c>
      <c r="J97" s="9">
        <f t="shared" si="38"/>
        <v>7817.7904578606422</v>
      </c>
      <c r="K97" s="9"/>
      <c r="L97" s="9">
        <f t="shared" si="39"/>
        <v>819.79725389378802</v>
      </c>
      <c r="M97" s="9">
        <f t="shared" si="40"/>
        <v>7817.7904578606422</v>
      </c>
      <c r="N97" s="9"/>
      <c r="O97" s="9">
        <f t="shared" si="41"/>
        <v>819.79725389378802</v>
      </c>
      <c r="P97" s="9">
        <f t="shared" si="42"/>
        <v>7817.7904578606422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858.07744285798231</v>
      </c>
      <c r="D98" s="9"/>
      <c r="E98" s="9">
        <f t="shared" si="34"/>
        <v>819.79725389378802</v>
      </c>
      <c r="F98" s="9">
        <f t="shared" si="35"/>
        <v>1465.3728671344215</v>
      </c>
      <c r="G98" s="11">
        <f t="shared" si="36"/>
        <v>521.88396179759889</v>
      </c>
      <c r="H98" s="9"/>
      <c r="I98" s="9">
        <f t="shared" si="37"/>
        <v>819.79725389378802</v>
      </c>
      <c r="J98" s="9">
        <f t="shared" si="38"/>
        <v>1465.3728671344215</v>
      </c>
      <c r="K98" s="9"/>
      <c r="L98" s="9">
        <f t="shared" si="39"/>
        <v>819.79725389378802</v>
      </c>
      <c r="M98" s="9">
        <f t="shared" si="40"/>
        <v>1465.3728671344215</v>
      </c>
      <c r="N98" s="9"/>
      <c r="O98" s="9">
        <f t="shared" si="41"/>
        <v>819.79725389378802</v>
      </c>
      <c r="P98" s="9">
        <f t="shared" si="42"/>
        <v>1465.3728671344215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1055.7647335331101</v>
      </c>
      <c r="D99" s="9"/>
      <c r="E99" s="9">
        <f t="shared" si="34"/>
        <v>819.79725389378802</v>
      </c>
      <c r="F99" s="9">
        <f t="shared" si="35"/>
        <v>55680.651447333868</v>
      </c>
      <c r="G99" s="11">
        <f t="shared" si="36"/>
        <v>521.88396179759889</v>
      </c>
      <c r="H99" s="9"/>
      <c r="I99" s="9">
        <f t="shared" si="37"/>
        <v>819.79725389378802</v>
      </c>
      <c r="J99" s="9">
        <f t="shared" si="38"/>
        <v>55680.651447333868</v>
      </c>
      <c r="K99" s="9"/>
      <c r="L99" s="9">
        <f t="shared" si="39"/>
        <v>819.79725389378802</v>
      </c>
      <c r="M99" s="9">
        <f t="shared" si="40"/>
        <v>55680.651447333868</v>
      </c>
      <c r="N99" s="9"/>
      <c r="O99" s="9">
        <f t="shared" si="41"/>
        <v>819.79725389378802</v>
      </c>
      <c r="P99" s="9">
        <f t="shared" si="42"/>
        <v>55680.651447333868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934.0008226100241</v>
      </c>
      <c r="D100" s="9"/>
      <c r="E100" s="9">
        <f t="shared" si="34"/>
        <v>819.79725389378802</v>
      </c>
      <c r="F100" s="9">
        <f t="shared" si="35"/>
        <v>13042.455107524056</v>
      </c>
      <c r="G100" s="11">
        <f t="shared" si="36"/>
        <v>521.88396179759889</v>
      </c>
      <c r="H100" s="9"/>
      <c r="I100" s="9">
        <f t="shared" si="37"/>
        <v>819.79725389378802</v>
      </c>
      <c r="J100" s="9">
        <f t="shared" si="38"/>
        <v>13042.455107524056</v>
      </c>
      <c r="K100" s="9"/>
      <c r="L100" s="9">
        <f t="shared" si="39"/>
        <v>819.79725389378802</v>
      </c>
      <c r="M100" s="9">
        <f t="shared" si="40"/>
        <v>13042.455107524056</v>
      </c>
      <c r="N100" s="9"/>
      <c r="O100" s="9">
        <f t="shared" si="41"/>
        <v>819.79725389378802</v>
      </c>
      <c r="P100" s="9">
        <f t="shared" si="42"/>
        <v>13042.455107524056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756.36876432222812</v>
      </c>
      <c r="D101" s="9"/>
      <c r="E101" s="9">
        <f t="shared" si="34"/>
        <v>779.98039816620428</v>
      </c>
      <c r="F101" s="9">
        <f t="shared" si="35"/>
        <v>557.50925278200066</v>
      </c>
      <c r="G101" s="11">
        <f t="shared" si="36"/>
        <v>521.88396179759889</v>
      </c>
      <c r="H101" s="9"/>
      <c r="I101" s="9">
        <f t="shared" si="37"/>
        <v>779.98039816620428</v>
      </c>
      <c r="J101" s="9">
        <f t="shared" si="38"/>
        <v>557.50925278200066</v>
      </c>
      <c r="K101" s="9"/>
      <c r="L101" s="9">
        <f t="shared" si="39"/>
        <v>779.98039816620428</v>
      </c>
      <c r="M101" s="9">
        <f t="shared" si="40"/>
        <v>557.50925278200066</v>
      </c>
      <c r="N101" s="9"/>
      <c r="O101" s="9">
        <f t="shared" si="41"/>
        <v>779.98039816620428</v>
      </c>
      <c r="P101" s="9">
        <f t="shared" si="42"/>
        <v>557.50925278200066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782.15406310594051</v>
      </c>
      <c r="D102" s="9"/>
      <c r="E102" s="9">
        <f t="shared" si="34"/>
        <v>779.98039816620428</v>
      </c>
      <c r="F102" s="9">
        <f t="shared" si="35"/>
        <v>4.7248192702384957</v>
      </c>
      <c r="G102" s="11">
        <f t="shared" si="36"/>
        <v>521.88396179759889</v>
      </c>
      <c r="H102" s="9"/>
      <c r="I102" s="9">
        <f t="shared" si="37"/>
        <v>779.98039816620428</v>
      </c>
      <c r="J102" s="9">
        <f t="shared" si="38"/>
        <v>4.7248192702384957</v>
      </c>
      <c r="K102" s="9"/>
      <c r="L102" s="9">
        <f t="shared" si="39"/>
        <v>779.98039816620428</v>
      </c>
      <c r="M102" s="9">
        <f t="shared" si="40"/>
        <v>4.7248192702384957</v>
      </c>
      <c r="N102" s="9"/>
      <c r="O102" s="9">
        <f t="shared" si="41"/>
        <v>779.98039816620428</v>
      </c>
      <c r="P102" s="9">
        <f t="shared" si="42"/>
        <v>4.7248192702384957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753.50373112403781</v>
      </c>
      <c r="D103" s="9"/>
      <c r="E103" s="9">
        <f t="shared" si="34"/>
        <v>779.98039816620428</v>
      </c>
      <c r="F103" s="9">
        <f t="shared" si="35"/>
        <v>701.01389766174407</v>
      </c>
      <c r="G103" s="11">
        <f t="shared" si="36"/>
        <v>521.88396179759889</v>
      </c>
      <c r="H103" s="9"/>
      <c r="I103" s="9">
        <f t="shared" si="37"/>
        <v>779.98039816620428</v>
      </c>
      <c r="J103" s="9">
        <f t="shared" si="38"/>
        <v>701.01389766174407</v>
      </c>
      <c r="K103" s="9"/>
      <c r="L103" s="9">
        <f t="shared" si="39"/>
        <v>779.98039816620428</v>
      </c>
      <c r="M103" s="9">
        <f t="shared" si="40"/>
        <v>701.01389766174407</v>
      </c>
      <c r="N103" s="9"/>
      <c r="O103" s="9">
        <f t="shared" si="41"/>
        <v>779.98039816620428</v>
      </c>
      <c r="P103" s="9">
        <f t="shared" si="42"/>
        <v>701.01389766174407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760.66631411951357</v>
      </c>
      <c r="D104" s="9"/>
      <c r="E104" s="9">
        <f t="shared" si="34"/>
        <v>779.98039816620428</v>
      </c>
      <c r="F104" s="9">
        <f t="shared" si="35"/>
        <v>373.03384256263257</v>
      </c>
      <c r="G104" s="11">
        <f t="shared" si="36"/>
        <v>521.88396179759889</v>
      </c>
      <c r="H104" s="9"/>
      <c r="I104" s="9">
        <f t="shared" si="37"/>
        <v>779.98039816620428</v>
      </c>
      <c r="J104" s="9">
        <f t="shared" si="38"/>
        <v>373.03384256263257</v>
      </c>
      <c r="K104" s="9"/>
      <c r="L104" s="9">
        <f t="shared" si="39"/>
        <v>779.98039816620428</v>
      </c>
      <c r="M104" s="9">
        <f t="shared" si="40"/>
        <v>373.03384256263257</v>
      </c>
      <c r="N104" s="9"/>
      <c r="O104" s="9">
        <f t="shared" si="41"/>
        <v>779.98039816620428</v>
      </c>
      <c r="P104" s="9">
        <f t="shared" si="42"/>
        <v>373.03384256263257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889.59280803807519</v>
      </c>
      <c r="D105" s="9"/>
      <c r="E105" s="9">
        <f t="shared" si="34"/>
        <v>779.98039816620428</v>
      </c>
      <c r="F105" s="9">
        <f t="shared" si="35"/>
        <v>12014.880397919023</v>
      </c>
      <c r="G105" s="11">
        <f t="shared" si="36"/>
        <v>521.88396179759889</v>
      </c>
      <c r="H105" s="9"/>
      <c r="I105" s="9">
        <f t="shared" si="37"/>
        <v>779.98039816620428</v>
      </c>
      <c r="J105" s="9">
        <f t="shared" si="38"/>
        <v>12014.880397919023</v>
      </c>
      <c r="K105" s="9"/>
      <c r="L105" s="9">
        <f t="shared" si="39"/>
        <v>779.98039816620428</v>
      </c>
      <c r="M105" s="9">
        <f t="shared" si="40"/>
        <v>12014.880397919023</v>
      </c>
      <c r="N105" s="9"/>
      <c r="O105" s="9">
        <f t="shared" si="41"/>
        <v>779.98039816620428</v>
      </c>
      <c r="P105" s="9">
        <f t="shared" si="42"/>
        <v>12014.880397919023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300.82848580997711</v>
      </c>
      <c r="D106" s="9"/>
      <c r="E106" s="9">
        <f t="shared" si="34"/>
        <v>395.58287798248597</v>
      </c>
      <c r="F106" s="9">
        <f t="shared" si="35"/>
        <v>8978.3948359816077</v>
      </c>
      <c r="G106" s="11">
        <f t="shared" si="36"/>
        <v>521.88396179759889</v>
      </c>
      <c r="H106" s="9"/>
      <c r="I106" s="9">
        <f t="shared" si="37"/>
        <v>395.58287798248597</v>
      </c>
      <c r="J106" s="9">
        <f t="shared" si="38"/>
        <v>8978.3948359816077</v>
      </c>
      <c r="K106" s="9"/>
      <c r="L106" s="9">
        <f t="shared" si="39"/>
        <v>395.58287798248597</v>
      </c>
      <c r="M106" s="9">
        <f t="shared" si="40"/>
        <v>8978.3948359816077</v>
      </c>
      <c r="N106" s="9"/>
      <c r="O106" s="9">
        <f t="shared" si="41"/>
        <v>395.58287798248597</v>
      </c>
      <c r="P106" s="9">
        <f t="shared" si="42"/>
        <v>8978.3948359816077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471.29796110229745</v>
      </c>
      <c r="D107" s="9"/>
      <c r="E107" s="9">
        <f t="shared" si="34"/>
        <v>395.58287798248597</v>
      </c>
      <c r="F107" s="9">
        <f t="shared" si="35"/>
        <v>5732.7738118399611</v>
      </c>
      <c r="G107" s="11">
        <f t="shared" si="36"/>
        <v>521.88396179759889</v>
      </c>
      <c r="H107" s="9"/>
      <c r="I107" s="9">
        <f t="shared" si="37"/>
        <v>395.58287798248597</v>
      </c>
      <c r="J107" s="9">
        <f t="shared" si="38"/>
        <v>5732.7738118399611</v>
      </c>
      <c r="K107" s="9"/>
      <c r="L107" s="9">
        <f t="shared" si="39"/>
        <v>395.58287798248597</v>
      </c>
      <c r="M107" s="9">
        <f t="shared" si="40"/>
        <v>5732.7738118399611</v>
      </c>
      <c r="N107" s="9"/>
      <c r="O107" s="9">
        <f t="shared" si="41"/>
        <v>395.58287798248597</v>
      </c>
      <c r="P107" s="9">
        <f t="shared" si="42"/>
        <v>5732.7738118399611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461.27034490863156</v>
      </c>
      <c r="D108" s="9"/>
      <c r="E108" s="9">
        <f t="shared" si="34"/>
        <v>395.58287798248597</v>
      </c>
      <c r="F108" s="9">
        <f t="shared" si="35"/>
        <v>4314.8433111734703</v>
      </c>
      <c r="G108" s="11">
        <f t="shared" si="36"/>
        <v>521.88396179759889</v>
      </c>
      <c r="H108" s="9"/>
      <c r="I108" s="9">
        <f t="shared" si="37"/>
        <v>395.58287798248597</v>
      </c>
      <c r="J108" s="9">
        <f t="shared" si="38"/>
        <v>4314.8433111734703</v>
      </c>
      <c r="K108" s="9"/>
      <c r="L108" s="9">
        <f t="shared" si="39"/>
        <v>395.58287798248597</v>
      </c>
      <c r="M108" s="9">
        <f t="shared" si="40"/>
        <v>4314.8433111734703</v>
      </c>
      <c r="N108" s="9"/>
      <c r="O108" s="9">
        <f t="shared" si="41"/>
        <v>395.58287798248597</v>
      </c>
      <c r="P108" s="9">
        <f t="shared" si="42"/>
        <v>4314.8433111734703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391.07703155297025</v>
      </c>
      <c r="D109" s="9"/>
      <c r="E109" s="9">
        <f t="shared" si="34"/>
        <v>395.58287798248597</v>
      </c>
      <c r="F109" s="9">
        <f t="shared" si="35"/>
        <v>20.302652046379507</v>
      </c>
      <c r="G109" s="11">
        <f t="shared" si="36"/>
        <v>521.88396179759889</v>
      </c>
      <c r="H109" s="9"/>
      <c r="I109" s="9">
        <f t="shared" si="37"/>
        <v>395.58287798248597</v>
      </c>
      <c r="J109" s="9">
        <f t="shared" si="38"/>
        <v>20.302652046379507</v>
      </c>
      <c r="K109" s="9"/>
      <c r="L109" s="9">
        <f t="shared" si="39"/>
        <v>395.58287798248597</v>
      </c>
      <c r="M109" s="9">
        <f t="shared" si="40"/>
        <v>20.302652046379507</v>
      </c>
      <c r="N109" s="9"/>
      <c r="O109" s="9">
        <f t="shared" si="41"/>
        <v>395.58287798248597</v>
      </c>
      <c r="P109" s="9">
        <f t="shared" si="42"/>
        <v>20.302652046379507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315.1536518009284</v>
      </c>
      <c r="D110" s="9"/>
      <c r="E110" s="9">
        <f t="shared" si="34"/>
        <v>395.58287798248597</v>
      </c>
      <c r="F110" s="9">
        <f t="shared" si="35"/>
        <v>6468.8604241641451</v>
      </c>
      <c r="G110" s="11">
        <f t="shared" si="36"/>
        <v>521.88396179759889</v>
      </c>
      <c r="H110" s="9"/>
      <c r="I110" s="9">
        <f t="shared" si="37"/>
        <v>395.58287798248597</v>
      </c>
      <c r="J110" s="9">
        <f t="shared" si="38"/>
        <v>6468.8604241641451</v>
      </c>
      <c r="K110" s="9"/>
      <c r="L110" s="9">
        <f t="shared" si="39"/>
        <v>395.58287798248597</v>
      </c>
      <c r="M110" s="9">
        <f t="shared" si="40"/>
        <v>6468.8604241641451</v>
      </c>
      <c r="N110" s="9"/>
      <c r="O110" s="9">
        <f t="shared" si="41"/>
        <v>395.58287798248597</v>
      </c>
      <c r="P110" s="9">
        <f t="shared" si="42"/>
        <v>6468.8604241641451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101.70867853575416</v>
      </c>
      <c r="D111" s="9"/>
      <c r="E111" s="9">
        <f t="shared" si="34"/>
        <v>36.425484192988961</v>
      </c>
      <c r="F111" s="9">
        <f t="shared" si="35"/>
        <v>4261.8954635952505</v>
      </c>
      <c r="G111" s="11">
        <f t="shared" si="36"/>
        <v>521.88396179759889</v>
      </c>
      <c r="H111" s="9"/>
      <c r="I111" s="9">
        <f t="shared" si="37"/>
        <v>36.425484192988961</v>
      </c>
      <c r="J111" s="9">
        <f t="shared" si="38"/>
        <v>4261.8954635952505</v>
      </c>
      <c r="K111" s="9"/>
      <c r="L111" s="9">
        <f t="shared" si="39"/>
        <v>36.425484192988961</v>
      </c>
      <c r="M111" s="9">
        <f t="shared" si="40"/>
        <v>4261.8954635952505</v>
      </c>
      <c r="N111" s="9"/>
      <c r="O111" s="9">
        <f t="shared" si="41"/>
        <v>36.425484192988961</v>
      </c>
      <c r="P111" s="9">
        <f t="shared" si="42"/>
        <v>4261.8954635952505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22.920265585522063</v>
      </c>
      <c r="D112" s="9"/>
      <c r="E112" s="9">
        <f t="shared" si="34"/>
        <v>36.425484192988961</v>
      </c>
      <c r="F112" s="9">
        <f t="shared" si="35"/>
        <v>182.39092963547012</v>
      </c>
      <c r="G112" s="11">
        <f t="shared" si="36"/>
        <v>521.88396179759889</v>
      </c>
      <c r="H112" s="9"/>
      <c r="I112" s="9">
        <f t="shared" si="37"/>
        <v>36.425484192988961</v>
      </c>
      <c r="J112" s="9">
        <f t="shared" si="38"/>
        <v>182.39092963547012</v>
      </c>
      <c r="K112" s="9"/>
      <c r="L112" s="9">
        <f t="shared" si="39"/>
        <v>36.425484192988961</v>
      </c>
      <c r="M112" s="9">
        <f t="shared" si="40"/>
        <v>182.39092963547012</v>
      </c>
      <c r="N112" s="9"/>
      <c r="O112" s="9">
        <f t="shared" si="41"/>
        <v>36.425484192988961</v>
      </c>
      <c r="P112" s="9">
        <f t="shared" si="42"/>
        <v>182.39092963547012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78.7884129502321</v>
      </c>
      <c r="D113" s="9"/>
      <c r="E113" s="9">
        <f t="shared" si="34"/>
        <v>36.425484192988961</v>
      </c>
      <c r="F113" s="9">
        <f t="shared" si="35"/>
        <v>1794.6177328912577</v>
      </c>
      <c r="G113" s="11">
        <f t="shared" si="36"/>
        <v>521.88396179759889</v>
      </c>
      <c r="H113" s="9"/>
      <c r="I113" s="9">
        <f t="shared" si="37"/>
        <v>36.425484192988961</v>
      </c>
      <c r="J113" s="9">
        <f t="shared" si="38"/>
        <v>1794.6177328912577</v>
      </c>
      <c r="K113" s="9"/>
      <c r="L113" s="9">
        <f t="shared" si="39"/>
        <v>36.425484192988961</v>
      </c>
      <c r="M113" s="9">
        <f t="shared" si="40"/>
        <v>1794.6177328912577</v>
      </c>
      <c r="N113" s="9"/>
      <c r="O113" s="9">
        <f t="shared" si="41"/>
        <v>36.425484192988961</v>
      </c>
      <c r="P113" s="9">
        <f t="shared" si="42"/>
        <v>1794.6177328912577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21.487748986426936</v>
      </c>
      <c r="D114" s="9"/>
      <c r="E114" s="9">
        <f t="shared" si="34"/>
        <v>36.425484192988961</v>
      </c>
      <c r="F114" s="9">
        <f t="shared" si="35"/>
        <v>223.13593310136261</v>
      </c>
      <c r="G114" s="11">
        <f t="shared" si="36"/>
        <v>521.88396179759889</v>
      </c>
      <c r="H114" s="9"/>
      <c r="I114" s="9">
        <f t="shared" si="37"/>
        <v>36.425484192988961</v>
      </c>
      <c r="J114" s="9">
        <f t="shared" si="38"/>
        <v>223.13593310136261</v>
      </c>
      <c r="K114" s="9"/>
      <c r="L114" s="9">
        <f t="shared" si="39"/>
        <v>36.425484192988961</v>
      </c>
      <c r="M114" s="9">
        <f t="shared" si="40"/>
        <v>223.13593310136261</v>
      </c>
      <c r="N114" s="9"/>
      <c r="O114" s="9">
        <f t="shared" si="41"/>
        <v>36.425484192988961</v>
      </c>
      <c r="P114" s="9">
        <f t="shared" si="42"/>
        <v>223.13593310136261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91.681062342088254</v>
      </c>
      <c r="D115" s="9"/>
      <c r="E115" s="9">
        <f t="shared" si="34"/>
        <v>36.425484192988961</v>
      </c>
      <c r="F115" s="9">
        <f t="shared" si="35"/>
        <v>3053.1789165912191</v>
      </c>
      <c r="G115" s="11">
        <f t="shared" si="36"/>
        <v>521.88396179759889</v>
      </c>
      <c r="H115" s="9"/>
      <c r="I115" s="9">
        <f t="shared" si="37"/>
        <v>36.425484192988961</v>
      </c>
      <c r="J115" s="9">
        <f t="shared" si="38"/>
        <v>3053.1789165912191</v>
      </c>
      <c r="K115" s="9"/>
      <c r="L115" s="9">
        <f t="shared" si="39"/>
        <v>36.425484192988961</v>
      </c>
      <c r="M115" s="9">
        <f t="shared" si="40"/>
        <v>3053.1789165912191</v>
      </c>
      <c r="N115" s="9"/>
      <c r="O115" s="9">
        <f t="shared" si="41"/>
        <v>36.425484192988961</v>
      </c>
      <c r="P115" s="9">
        <f t="shared" si="42"/>
        <v>3053.1789165912191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6.2500000000000003E-3</v>
      </c>
      <c r="B136" s="14">
        <v>5.6250000000000001E-2</v>
      </c>
      <c r="C136" s="15">
        <v>741</v>
      </c>
      <c r="D136" s="15"/>
      <c r="E136" s="15">
        <f>CA(A136,B136,$E$2,$E$3,$E$4,$E$5,$E$6)</f>
        <v>821.92958736950914</v>
      </c>
      <c r="F136" s="15">
        <f>($C136-E136)^2</f>
        <v>6549.5981117990123</v>
      </c>
      <c r="G136" s="11">
        <f>$G$25</f>
        <v>521.88396179759889</v>
      </c>
      <c r="H136" s="15"/>
      <c r="I136" s="15">
        <f>CA_SA(A136,B136,$I$2,$I$3,$I$4,$I$5,$I$6,$I$7)</f>
        <v>821.95936203307201</v>
      </c>
      <c r="J136" s="15">
        <f>($C136-I136)^2</f>
        <v>6554.4183008020218</v>
      </c>
      <c r="K136" s="15"/>
      <c r="L136" s="15">
        <f>CA_DR(A136,B136,$L$2,$L$3,$L$4,$L$5,$L$6,$L$7,$L$8)</f>
        <v>821.95723410560117</v>
      </c>
      <c r="M136" s="15">
        <f>($C136-L136)^2</f>
        <v>6554.0737540291138</v>
      </c>
      <c r="N136" s="15"/>
      <c r="O136" s="15">
        <f>CA_DL(A136,B136,$O$2,$O$3,$O$4,$O$5,$O$6,$O$7,$O$8)</f>
        <v>821.96010403025207</v>
      </c>
      <c r="P136" s="15">
        <f>($C136-O136)^2</f>
        <v>6554.5384445892369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6.2500000000000003E-3</v>
      </c>
      <c r="B137" s="14">
        <v>5.6250000000000001E-2</v>
      </c>
      <c r="C137" s="15">
        <v>707</v>
      </c>
      <c r="D137" s="15"/>
      <c r="E137" s="15">
        <f t="shared" ref="E137:E200" si="43">CA(A137,B137,$E$2,$E$3,$E$4,$E$5,$E$6)</f>
        <v>821.92958736950914</v>
      </c>
      <c r="F137" s="15">
        <f t="shared" ref="F137:F200" si="44">($C137-E137)^2</f>
        <v>13208.810052925633</v>
      </c>
      <c r="G137" s="11">
        <f t="shared" ref="G137:G200" si="45">$G$25</f>
        <v>521.88396179759889</v>
      </c>
      <c r="H137" s="15"/>
      <c r="I137" s="15">
        <f t="shared" ref="I137:I200" si="46">CA_SA(A137,B137,$I$2,$I$3,$I$4,$I$5,$I$6,$I$7)</f>
        <v>821.95936203307201</v>
      </c>
      <c r="J137" s="15">
        <f t="shared" ref="J137:J200" si="47">($C137-I137)^2</f>
        <v>13215.654919050919</v>
      </c>
      <c r="K137" s="15"/>
      <c r="L137" s="15">
        <f t="shared" ref="L137:L200" si="48">CA_DR(A137,B137,$L$2,$L$3,$L$4,$L$5,$L$6,$L$7,$L$8)</f>
        <v>821.95723410560117</v>
      </c>
      <c r="M137" s="15">
        <f t="shared" ref="M137:M200" si="49">($C137-L137)^2</f>
        <v>13215.165673209995</v>
      </c>
      <c r="N137" s="15"/>
      <c r="O137" s="15">
        <f t="shared" ref="O137:O200" si="50">CA_DL(A137,B137,$O$2,$O$3,$O$4,$O$5,$O$6,$O$7,$O$8)</f>
        <v>821.96010403025207</v>
      </c>
      <c r="P137" s="15">
        <f t="shared" ref="P137:P200" si="51">($C137-O137)^2</f>
        <v>13215.825518646378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6.2500000000000003E-3</v>
      </c>
      <c r="B138" s="14">
        <v>5.6250000000000001E-2</v>
      </c>
      <c r="C138" s="15">
        <v>775</v>
      </c>
      <c r="D138" s="15"/>
      <c r="E138" s="15">
        <f t="shared" si="43"/>
        <v>821.92958736950914</v>
      </c>
      <c r="F138" s="15">
        <f t="shared" si="44"/>
        <v>2202.3861706723915</v>
      </c>
      <c r="G138" s="11">
        <f t="shared" si="45"/>
        <v>521.88396179759889</v>
      </c>
      <c r="H138" s="15"/>
      <c r="I138" s="15">
        <f t="shared" si="46"/>
        <v>821.95936203307201</v>
      </c>
      <c r="J138" s="15">
        <f t="shared" si="47"/>
        <v>2205.181682553125</v>
      </c>
      <c r="K138" s="15"/>
      <c r="L138" s="15">
        <f t="shared" si="48"/>
        <v>821.95723410560117</v>
      </c>
      <c r="M138" s="15">
        <f t="shared" si="49"/>
        <v>2204.981834848234</v>
      </c>
      <c r="N138" s="15"/>
      <c r="O138" s="15">
        <f t="shared" si="50"/>
        <v>821.96010403025207</v>
      </c>
      <c r="P138" s="15">
        <f t="shared" si="51"/>
        <v>2205.2513705320966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6.2500000000000003E-3</v>
      </c>
      <c r="B139" s="14">
        <v>5.6250000000000001E-2</v>
      </c>
      <c r="C139" s="15">
        <v>829</v>
      </c>
      <c r="D139" s="15"/>
      <c r="E139" s="15">
        <f t="shared" si="43"/>
        <v>821.92958736950914</v>
      </c>
      <c r="F139" s="15">
        <f t="shared" si="44"/>
        <v>49.990734765404738</v>
      </c>
      <c r="G139" s="11">
        <f t="shared" si="45"/>
        <v>521.88396179759889</v>
      </c>
      <c r="H139" s="15"/>
      <c r="I139" s="15">
        <f t="shared" si="46"/>
        <v>821.95936203307201</v>
      </c>
      <c r="J139" s="15">
        <f t="shared" si="47"/>
        <v>49.570582981347883</v>
      </c>
      <c r="K139" s="15"/>
      <c r="L139" s="15">
        <f t="shared" si="48"/>
        <v>821.95723410560117</v>
      </c>
      <c r="M139" s="15">
        <f t="shared" si="49"/>
        <v>49.600551443307296</v>
      </c>
      <c r="N139" s="15"/>
      <c r="O139" s="15">
        <f t="shared" si="50"/>
        <v>821.96010403025207</v>
      </c>
      <c r="P139" s="15">
        <f t="shared" si="51"/>
        <v>49.560135264873168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6.2500000000000003E-3</v>
      </c>
      <c r="B140" s="14">
        <v>5.6250000000000001E-2</v>
      </c>
      <c r="C140" s="15">
        <v>840</v>
      </c>
      <c r="D140" s="15"/>
      <c r="E140" s="15">
        <f t="shared" si="43"/>
        <v>821.92958736950914</v>
      </c>
      <c r="F140" s="15">
        <f t="shared" si="44"/>
        <v>326.53981263620375</v>
      </c>
      <c r="G140" s="11">
        <f t="shared" si="45"/>
        <v>521.88396179759889</v>
      </c>
      <c r="H140" s="15"/>
      <c r="I140" s="15">
        <f t="shared" si="46"/>
        <v>821.95936203307201</v>
      </c>
      <c r="J140" s="15">
        <f t="shared" si="47"/>
        <v>325.4646182537636</v>
      </c>
      <c r="K140" s="15"/>
      <c r="L140" s="15">
        <f t="shared" si="48"/>
        <v>821.95723410560117</v>
      </c>
      <c r="M140" s="15">
        <f t="shared" si="49"/>
        <v>325.5414011200815</v>
      </c>
      <c r="N140" s="15"/>
      <c r="O140" s="15">
        <f t="shared" si="50"/>
        <v>821.96010403025207</v>
      </c>
      <c r="P140" s="15">
        <f t="shared" si="51"/>
        <v>325.43784659932766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1.2500000000000001E-2</v>
      </c>
      <c r="B141" s="14">
        <v>0.1125</v>
      </c>
      <c r="C141" s="15">
        <v>629</v>
      </c>
      <c r="D141" s="15"/>
      <c r="E141" s="15">
        <f t="shared" si="43"/>
        <v>820.02153066733649</v>
      </c>
      <c r="F141" s="15">
        <f t="shared" si="44"/>
        <v>36489.225178492175</v>
      </c>
      <c r="G141" s="11">
        <f t="shared" si="45"/>
        <v>521.88396179759889</v>
      </c>
      <c r="H141" s="15"/>
      <c r="I141" s="15">
        <f t="shared" si="46"/>
        <v>820.81742814483709</v>
      </c>
      <c r="J141" s="15">
        <f t="shared" si="47"/>
        <v>36793.925740099745</v>
      </c>
      <c r="K141" s="15"/>
      <c r="L141" s="15">
        <f t="shared" si="48"/>
        <v>820.76084013324089</v>
      </c>
      <c r="M141" s="15">
        <f t="shared" si="49"/>
        <v>36772.219808606373</v>
      </c>
      <c r="N141" s="15"/>
      <c r="O141" s="15">
        <f t="shared" si="50"/>
        <v>820.85653684047452</v>
      </c>
      <c r="P141" s="15">
        <f t="shared" si="51"/>
        <v>36808.930728420353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1.2500000000000001E-2</v>
      </c>
      <c r="B142" s="14">
        <v>0.1125</v>
      </c>
      <c r="C142" s="15">
        <v>755</v>
      </c>
      <c r="D142" s="15"/>
      <c r="E142" s="15">
        <f t="shared" si="43"/>
        <v>820.02153066733649</v>
      </c>
      <c r="F142" s="15">
        <f t="shared" si="44"/>
        <v>4227.7994503233804</v>
      </c>
      <c r="G142" s="11">
        <f t="shared" si="45"/>
        <v>521.88396179759889</v>
      </c>
      <c r="H142" s="15"/>
      <c r="I142" s="15">
        <f t="shared" si="46"/>
        <v>820.81742814483709</v>
      </c>
      <c r="J142" s="15">
        <f t="shared" si="47"/>
        <v>4331.9338476007943</v>
      </c>
      <c r="K142" s="15"/>
      <c r="L142" s="15">
        <f t="shared" si="48"/>
        <v>820.76084013324089</v>
      </c>
      <c r="M142" s="15">
        <f t="shared" si="49"/>
        <v>4324.4880950296656</v>
      </c>
      <c r="N142" s="15"/>
      <c r="O142" s="15">
        <f t="shared" si="50"/>
        <v>820.85653684047452</v>
      </c>
      <c r="P142" s="15">
        <f t="shared" si="51"/>
        <v>4337.0834446207773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1.2500000000000001E-2</v>
      </c>
      <c r="B143" s="14">
        <v>0.1125</v>
      </c>
      <c r="C143" s="15">
        <v>727</v>
      </c>
      <c r="D143" s="15"/>
      <c r="E143" s="15">
        <f t="shared" si="43"/>
        <v>820.02153066733649</v>
      </c>
      <c r="F143" s="15">
        <f t="shared" si="44"/>
        <v>8653.0051676942239</v>
      </c>
      <c r="G143" s="11">
        <f t="shared" si="45"/>
        <v>521.88396179759889</v>
      </c>
      <c r="H143" s="15"/>
      <c r="I143" s="15">
        <f t="shared" si="46"/>
        <v>820.81742814483709</v>
      </c>
      <c r="J143" s="15">
        <f t="shared" si="47"/>
        <v>8801.7098237116716</v>
      </c>
      <c r="K143" s="15"/>
      <c r="L143" s="15">
        <f t="shared" si="48"/>
        <v>820.76084013324089</v>
      </c>
      <c r="M143" s="15">
        <f t="shared" si="49"/>
        <v>8791.0951424911564</v>
      </c>
      <c r="N143" s="15"/>
      <c r="O143" s="15">
        <f t="shared" si="50"/>
        <v>820.85653684047452</v>
      </c>
      <c r="P143" s="15">
        <f t="shared" si="51"/>
        <v>8809.0495076873503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1.2500000000000001E-2</v>
      </c>
      <c r="B144" s="14">
        <v>0.1125</v>
      </c>
      <c r="C144" s="15">
        <v>748</v>
      </c>
      <c r="D144" s="15"/>
      <c r="E144" s="15">
        <f t="shared" si="43"/>
        <v>820.02153066733649</v>
      </c>
      <c r="F144" s="15">
        <f t="shared" si="44"/>
        <v>5187.1008796660908</v>
      </c>
      <c r="G144" s="11">
        <f t="shared" si="45"/>
        <v>521.88396179759889</v>
      </c>
      <c r="H144" s="15"/>
      <c r="I144" s="15">
        <f t="shared" si="46"/>
        <v>820.81742814483709</v>
      </c>
      <c r="J144" s="15">
        <f t="shared" si="47"/>
        <v>5302.3778416285131</v>
      </c>
      <c r="K144" s="15"/>
      <c r="L144" s="15">
        <f t="shared" si="48"/>
        <v>820.76084013324089</v>
      </c>
      <c r="M144" s="15">
        <f t="shared" si="49"/>
        <v>5294.1398568950381</v>
      </c>
      <c r="N144" s="15"/>
      <c r="O144" s="15">
        <f t="shared" si="50"/>
        <v>820.85653684047452</v>
      </c>
      <c r="P144" s="15">
        <f t="shared" si="51"/>
        <v>5308.074960387421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1.2500000000000001E-2</v>
      </c>
      <c r="B145" s="14">
        <v>0.1125</v>
      </c>
      <c r="C145" s="15">
        <v>762</v>
      </c>
      <c r="D145" s="15"/>
      <c r="E145" s="15">
        <f t="shared" si="43"/>
        <v>820.02153066733649</v>
      </c>
      <c r="F145" s="15">
        <f t="shared" si="44"/>
        <v>3366.498020980669</v>
      </c>
      <c r="G145" s="11">
        <f t="shared" si="45"/>
        <v>521.88396179759889</v>
      </c>
      <c r="H145" s="15"/>
      <c r="I145" s="15">
        <f t="shared" si="46"/>
        <v>820.81742814483709</v>
      </c>
      <c r="J145" s="15">
        <f t="shared" si="47"/>
        <v>3459.4898535730749</v>
      </c>
      <c r="K145" s="15"/>
      <c r="L145" s="15">
        <f t="shared" si="48"/>
        <v>820.76084013324089</v>
      </c>
      <c r="M145" s="15">
        <f t="shared" si="49"/>
        <v>3452.8363331642931</v>
      </c>
      <c r="N145" s="15"/>
      <c r="O145" s="15">
        <f t="shared" si="50"/>
        <v>820.85653684047452</v>
      </c>
      <c r="P145" s="15">
        <f t="shared" si="51"/>
        <v>3464.091928854134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2.5000000000000001E-2</v>
      </c>
      <c r="B146" s="14">
        <v>0.22500000000000001</v>
      </c>
      <c r="C146" s="15">
        <v>525</v>
      </c>
      <c r="D146" s="15"/>
      <c r="E146" s="15">
        <f t="shared" si="43"/>
        <v>768.63479138370258</v>
      </c>
      <c r="F146" s="15">
        <f t="shared" si="44"/>
        <v>59357.911572580277</v>
      </c>
      <c r="G146" s="11">
        <f t="shared" si="45"/>
        <v>521.88396179759889</v>
      </c>
      <c r="H146" s="15"/>
      <c r="I146" s="15">
        <f t="shared" si="46"/>
        <v>789.68238301734891</v>
      </c>
      <c r="J146" s="15">
        <f t="shared" si="47"/>
        <v>70056.76387974259</v>
      </c>
      <c r="K146" s="15"/>
      <c r="L146" s="15">
        <f t="shared" si="48"/>
        <v>788.16100689670156</v>
      </c>
      <c r="M146" s="15">
        <f t="shared" si="49"/>
        <v>69253.715550885812</v>
      </c>
      <c r="N146" s="15"/>
      <c r="O146" s="15">
        <f t="shared" si="50"/>
        <v>791.75604515255327</v>
      </c>
      <c r="P146" s="15">
        <f t="shared" si="51"/>
        <v>71158.787625431039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2.5000000000000001E-2</v>
      </c>
      <c r="B147" s="14">
        <v>0.22500000000000001</v>
      </c>
      <c r="C147" s="15">
        <v>540</v>
      </c>
      <c r="D147" s="15"/>
      <c r="E147" s="15">
        <f t="shared" si="43"/>
        <v>768.63479138370258</v>
      </c>
      <c r="F147" s="15">
        <f t="shared" si="44"/>
        <v>52273.867831069198</v>
      </c>
      <c r="G147" s="11">
        <f t="shared" si="45"/>
        <v>521.88396179759889</v>
      </c>
      <c r="H147" s="15"/>
      <c r="I147" s="15">
        <f t="shared" si="46"/>
        <v>789.68238301734891</v>
      </c>
      <c r="J147" s="15">
        <f t="shared" si="47"/>
        <v>62341.292389222122</v>
      </c>
      <c r="K147" s="15"/>
      <c r="L147" s="15">
        <f t="shared" si="48"/>
        <v>788.16100689670156</v>
      </c>
      <c r="M147" s="15">
        <f t="shared" si="49"/>
        <v>61583.885343984759</v>
      </c>
      <c r="N147" s="15"/>
      <c r="O147" s="15">
        <f t="shared" si="50"/>
        <v>791.75604515255327</v>
      </c>
      <c r="P147" s="15">
        <f t="shared" si="51"/>
        <v>63381.106270854441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2.5000000000000001E-2</v>
      </c>
      <c r="B148" s="14">
        <v>0.22500000000000001</v>
      </c>
      <c r="C148" s="15">
        <v>686</v>
      </c>
      <c r="D148" s="15"/>
      <c r="E148" s="15">
        <f t="shared" si="43"/>
        <v>768.63479138370258</v>
      </c>
      <c r="F148" s="15">
        <f t="shared" si="44"/>
        <v>6828.5087470280459</v>
      </c>
      <c r="G148" s="11">
        <f t="shared" si="45"/>
        <v>521.88396179759889</v>
      </c>
      <c r="H148" s="15"/>
      <c r="I148" s="15">
        <f t="shared" si="46"/>
        <v>789.68238301734891</v>
      </c>
      <c r="J148" s="15">
        <f t="shared" si="47"/>
        <v>10750.036548156242</v>
      </c>
      <c r="K148" s="15"/>
      <c r="L148" s="15">
        <f t="shared" si="48"/>
        <v>788.16100689670156</v>
      </c>
      <c r="M148" s="15">
        <f t="shared" si="49"/>
        <v>10436.871330147906</v>
      </c>
      <c r="N148" s="15"/>
      <c r="O148" s="15">
        <f t="shared" si="50"/>
        <v>791.75604515255327</v>
      </c>
      <c r="P148" s="15">
        <f t="shared" si="51"/>
        <v>11184.341086308887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2.5000000000000001E-2</v>
      </c>
      <c r="B149" s="14">
        <v>0.22500000000000001</v>
      </c>
      <c r="C149" s="15">
        <v>616</v>
      </c>
      <c r="D149" s="15"/>
      <c r="E149" s="15">
        <f t="shared" si="43"/>
        <v>768.63479138370258</v>
      </c>
      <c r="F149" s="15">
        <f t="shared" si="44"/>
        <v>23297.379540746406</v>
      </c>
      <c r="G149" s="11">
        <f t="shared" si="45"/>
        <v>521.88396179759889</v>
      </c>
      <c r="H149" s="15"/>
      <c r="I149" s="15">
        <f t="shared" si="46"/>
        <v>789.68238301734891</v>
      </c>
      <c r="J149" s="15">
        <f t="shared" si="47"/>
        <v>30165.570170585088</v>
      </c>
      <c r="K149" s="15"/>
      <c r="L149" s="15">
        <f t="shared" si="48"/>
        <v>788.16100689670156</v>
      </c>
      <c r="M149" s="15">
        <f t="shared" si="49"/>
        <v>29639.412295686125</v>
      </c>
      <c r="N149" s="15"/>
      <c r="O149" s="15">
        <f t="shared" si="50"/>
        <v>791.75604515255327</v>
      </c>
      <c r="P149" s="15">
        <f t="shared" si="51"/>
        <v>30890.187407666344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2.5000000000000001E-2</v>
      </c>
      <c r="B150" s="14">
        <v>0.22500000000000001</v>
      </c>
      <c r="C150" s="15">
        <v>706</v>
      </c>
      <c r="D150" s="15"/>
      <c r="E150" s="15">
        <f t="shared" si="43"/>
        <v>768.63479138370258</v>
      </c>
      <c r="F150" s="15">
        <f t="shared" si="44"/>
        <v>3923.1170916799424</v>
      </c>
      <c r="G150" s="11">
        <f t="shared" si="45"/>
        <v>521.88396179759889</v>
      </c>
      <c r="H150" s="15"/>
      <c r="I150" s="15">
        <f t="shared" si="46"/>
        <v>789.68238301734891</v>
      </c>
      <c r="J150" s="15">
        <f t="shared" si="47"/>
        <v>7002.7412274622857</v>
      </c>
      <c r="K150" s="15"/>
      <c r="L150" s="15">
        <f t="shared" si="48"/>
        <v>788.16100689670156</v>
      </c>
      <c r="M150" s="15">
        <f t="shared" si="49"/>
        <v>6750.4310542798421</v>
      </c>
      <c r="N150" s="15"/>
      <c r="O150" s="15">
        <f t="shared" si="50"/>
        <v>791.75604515255327</v>
      </c>
      <c r="P150" s="15">
        <f t="shared" si="51"/>
        <v>7354.0992802067549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0.05</v>
      </c>
      <c r="B151" s="14">
        <v>0.45</v>
      </c>
      <c r="C151" s="15">
        <v>363</v>
      </c>
      <c r="D151" s="15"/>
      <c r="E151" s="15">
        <f t="shared" si="43"/>
        <v>255.32520177654879</v>
      </c>
      <c r="F151" s="15">
        <f t="shared" si="44"/>
        <v>11593.862172460931</v>
      </c>
      <c r="G151" s="11">
        <f t="shared" si="45"/>
        <v>521.88396179759889</v>
      </c>
      <c r="H151" s="15"/>
      <c r="I151" s="15">
        <f t="shared" si="46"/>
        <v>359.81028410468002</v>
      </c>
      <c r="J151" s="15">
        <f t="shared" si="47"/>
        <v>10.174287492856928</v>
      </c>
      <c r="K151" s="15"/>
      <c r="L151" s="15">
        <f t="shared" si="48"/>
        <v>349.815670658871</v>
      </c>
      <c r="M151" s="15">
        <f t="shared" si="49"/>
        <v>173.82654017535506</v>
      </c>
      <c r="N151" s="15"/>
      <c r="O151" s="15">
        <f t="shared" si="50"/>
        <v>388.85047787316165</v>
      </c>
      <c r="P151" s="15">
        <f t="shared" si="51"/>
        <v>668.24720627082013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0.05</v>
      </c>
      <c r="B152" s="14">
        <v>0.45</v>
      </c>
      <c r="C152" s="15">
        <v>324</v>
      </c>
      <c r="D152" s="15"/>
      <c r="E152" s="15">
        <f t="shared" si="43"/>
        <v>255.32520177654879</v>
      </c>
      <c r="F152" s="15">
        <f t="shared" si="44"/>
        <v>4716.2279110317368</v>
      </c>
      <c r="G152" s="11">
        <f t="shared" si="45"/>
        <v>521.88396179759889</v>
      </c>
      <c r="H152" s="15"/>
      <c r="I152" s="15">
        <f t="shared" si="46"/>
        <v>359.81028410468002</v>
      </c>
      <c r="J152" s="15">
        <f t="shared" si="47"/>
        <v>1282.3764476578986</v>
      </c>
      <c r="K152" s="15"/>
      <c r="L152" s="15">
        <f t="shared" si="48"/>
        <v>349.815670658871</v>
      </c>
      <c r="M152" s="15">
        <f t="shared" si="49"/>
        <v>666.44885156729299</v>
      </c>
      <c r="N152" s="15"/>
      <c r="O152" s="15">
        <f t="shared" si="50"/>
        <v>388.85047787316165</v>
      </c>
      <c r="P152" s="15">
        <f t="shared" si="51"/>
        <v>4205.5844803774289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0.05</v>
      </c>
      <c r="B153" s="14">
        <v>0.45</v>
      </c>
      <c r="C153" s="15">
        <v>474</v>
      </c>
      <c r="D153" s="15"/>
      <c r="E153" s="15">
        <f t="shared" si="43"/>
        <v>255.32520177654879</v>
      </c>
      <c r="F153" s="15">
        <f t="shared" si="44"/>
        <v>47818.667378067097</v>
      </c>
      <c r="G153" s="11">
        <f t="shared" si="45"/>
        <v>521.88396179759889</v>
      </c>
      <c r="H153" s="15"/>
      <c r="I153" s="15">
        <f t="shared" si="46"/>
        <v>359.81028410468002</v>
      </c>
      <c r="J153" s="15">
        <f t="shared" si="47"/>
        <v>13039.291216253892</v>
      </c>
      <c r="K153" s="15"/>
      <c r="L153" s="15">
        <f t="shared" si="48"/>
        <v>349.815670658871</v>
      </c>
      <c r="M153" s="15">
        <f t="shared" si="49"/>
        <v>15421.747653905994</v>
      </c>
      <c r="N153" s="15"/>
      <c r="O153" s="15">
        <f t="shared" si="50"/>
        <v>388.85047787316165</v>
      </c>
      <c r="P153" s="15">
        <f t="shared" si="51"/>
        <v>7250.4411184289338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0.05</v>
      </c>
      <c r="B154" s="14">
        <v>0.45</v>
      </c>
      <c r="C154" s="15">
        <v>468</v>
      </c>
      <c r="D154" s="15"/>
      <c r="E154" s="15">
        <f t="shared" si="43"/>
        <v>255.32520177654879</v>
      </c>
      <c r="F154" s="15">
        <f t="shared" si="44"/>
        <v>45230.569799385681</v>
      </c>
      <c r="G154" s="11">
        <f t="shared" si="45"/>
        <v>521.88396179759889</v>
      </c>
      <c r="H154" s="15"/>
      <c r="I154" s="15">
        <f t="shared" si="46"/>
        <v>359.81028410468002</v>
      </c>
      <c r="J154" s="15">
        <f t="shared" si="47"/>
        <v>11705.014625510052</v>
      </c>
      <c r="K154" s="15"/>
      <c r="L154" s="15">
        <f t="shared" si="48"/>
        <v>349.815670658871</v>
      </c>
      <c r="M154" s="15">
        <f t="shared" si="49"/>
        <v>13967.535701812445</v>
      </c>
      <c r="N154" s="15"/>
      <c r="O154" s="15">
        <f t="shared" si="50"/>
        <v>388.85047787316165</v>
      </c>
      <c r="P154" s="15">
        <f t="shared" si="51"/>
        <v>6264.6468529068734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0.05</v>
      </c>
      <c r="B155" s="14">
        <v>0.45</v>
      </c>
      <c r="C155" s="15">
        <v>422</v>
      </c>
      <c r="D155" s="15"/>
      <c r="E155" s="15">
        <f t="shared" si="43"/>
        <v>255.32520177654879</v>
      </c>
      <c r="F155" s="15">
        <f t="shared" si="44"/>
        <v>27780.488362828171</v>
      </c>
      <c r="G155" s="11">
        <f t="shared" si="45"/>
        <v>521.88396179759889</v>
      </c>
      <c r="H155" s="15"/>
      <c r="I155" s="15">
        <f t="shared" si="46"/>
        <v>359.81028410468002</v>
      </c>
      <c r="J155" s="15">
        <f t="shared" si="47"/>
        <v>3867.5607631406142</v>
      </c>
      <c r="K155" s="15"/>
      <c r="L155" s="15">
        <f t="shared" si="48"/>
        <v>349.815670658871</v>
      </c>
      <c r="M155" s="15">
        <f t="shared" si="49"/>
        <v>5210.5774024285774</v>
      </c>
      <c r="N155" s="15"/>
      <c r="O155" s="15">
        <f t="shared" si="50"/>
        <v>388.85047787316165</v>
      </c>
      <c r="P155" s="15">
        <f t="shared" si="51"/>
        <v>1098.8908172377453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0.1</v>
      </c>
      <c r="B156" s="14">
        <v>0.9</v>
      </c>
      <c r="C156" s="15">
        <v>55</v>
      </c>
      <c r="D156" s="15"/>
      <c r="E156" s="15">
        <f t="shared" si="43"/>
        <v>10.016983604116307</v>
      </c>
      <c r="F156" s="15">
        <f t="shared" si="44"/>
        <v>2023.4717640723413</v>
      </c>
      <c r="G156" s="11">
        <f t="shared" si="45"/>
        <v>521.88396179759889</v>
      </c>
      <c r="H156" s="15"/>
      <c r="I156" s="15">
        <f t="shared" si="46"/>
        <v>17.537420307455264</v>
      </c>
      <c r="J156" s="15">
        <f t="shared" si="47"/>
        <v>1403.4448772202652</v>
      </c>
      <c r="K156" s="15"/>
      <c r="L156" s="15">
        <f t="shared" si="48"/>
        <v>16.673610476783814</v>
      </c>
      <c r="M156" s="15">
        <f t="shared" si="49"/>
        <v>1468.9121338852954</v>
      </c>
      <c r="N156" s="15"/>
      <c r="O156" s="15">
        <f t="shared" si="50"/>
        <v>23.413817351334927</v>
      </c>
      <c r="P156" s="15">
        <f t="shared" si="51"/>
        <v>997.68693431483052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0.1</v>
      </c>
      <c r="B157" s="14">
        <v>0.9</v>
      </c>
      <c r="C157" s="15">
        <v>32</v>
      </c>
      <c r="D157" s="15"/>
      <c r="E157" s="15">
        <f t="shared" si="43"/>
        <v>10.016983604116307</v>
      </c>
      <c r="F157" s="15">
        <f t="shared" si="44"/>
        <v>483.25300986169134</v>
      </c>
      <c r="G157" s="11">
        <f t="shared" si="45"/>
        <v>521.88396179759889</v>
      </c>
      <c r="H157" s="15"/>
      <c r="I157" s="15">
        <f t="shared" si="46"/>
        <v>17.537420307455264</v>
      </c>
      <c r="J157" s="15">
        <f t="shared" si="47"/>
        <v>209.1662113632074</v>
      </c>
      <c r="K157" s="15"/>
      <c r="L157" s="15">
        <f t="shared" si="48"/>
        <v>16.673610476783814</v>
      </c>
      <c r="M157" s="15">
        <f t="shared" si="49"/>
        <v>234.89821581735086</v>
      </c>
      <c r="N157" s="15"/>
      <c r="O157" s="15">
        <f t="shared" si="50"/>
        <v>23.413817351334927</v>
      </c>
      <c r="P157" s="15">
        <f t="shared" si="51"/>
        <v>73.722532476237163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0.1</v>
      </c>
      <c r="B158" s="14">
        <v>0.9</v>
      </c>
      <c r="C158" s="15">
        <v>51</v>
      </c>
      <c r="D158" s="15"/>
      <c r="E158" s="15">
        <f t="shared" si="43"/>
        <v>10.016983604116307</v>
      </c>
      <c r="F158" s="15">
        <f t="shared" si="44"/>
        <v>1679.6076329052717</v>
      </c>
      <c r="G158" s="11">
        <f t="shared" si="45"/>
        <v>521.88396179759889</v>
      </c>
      <c r="H158" s="15"/>
      <c r="I158" s="15">
        <f t="shared" si="46"/>
        <v>17.537420307455264</v>
      </c>
      <c r="J158" s="15">
        <f t="shared" si="47"/>
        <v>1119.7442396799074</v>
      </c>
      <c r="K158" s="15"/>
      <c r="L158" s="15">
        <f t="shared" si="48"/>
        <v>16.673610476783814</v>
      </c>
      <c r="M158" s="15">
        <f t="shared" si="49"/>
        <v>1178.3010176995658</v>
      </c>
      <c r="N158" s="15"/>
      <c r="O158" s="15">
        <f t="shared" si="50"/>
        <v>23.413817351334927</v>
      </c>
      <c r="P158" s="15">
        <f t="shared" si="51"/>
        <v>760.99747312550994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0.1</v>
      </c>
      <c r="B159" s="14">
        <v>0.9</v>
      </c>
      <c r="C159" s="15">
        <v>33</v>
      </c>
      <c r="D159" s="15"/>
      <c r="E159" s="15">
        <f t="shared" si="43"/>
        <v>10.016983604116307</v>
      </c>
      <c r="F159" s="15">
        <f t="shared" si="44"/>
        <v>528.2190426534587</v>
      </c>
      <c r="G159" s="11">
        <f t="shared" si="45"/>
        <v>521.88396179759889</v>
      </c>
      <c r="H159" s="15"/>
      <c r="I159" s="15">
        <f t="shared" si="46"/>
        <v>17.537420307455264</v>
      </c>
      <c r="J159" s="15">
        <f t="shared" si="47"/>
        <v>239.09137074829687</v>
      </c>
      <c r="K159" s="15"/>
      <c r="L159" s="15">
        <f t="shared" si="48"/>
        <v>16.673610476783814</v>
      </c>
      <c r="M159" s="15">
        <f t="shared" si="49"/>
        <v>266.55099486378322</v>
      </c>
      <c r="N159" s="15"/>
      <c r="O159" s="15">
        <f t="shared" si="50"/>
        <v>23.413817351334927</v>
      </c>
      <c r="P159" s="15">
        <f t="shared" si="51"/>
        <v>91.894897773567308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0.1</v>
      </c>
      <c r="B160" s="14">
        <v>0.9</v>
      </c>
      <c r="C160" s="15">
        <v>108</v>
      </c>
      <c r="D160" s="15"/>
      <c r="E160" s="15">
        <f t="shared" si="43"/>
        <v>10.016983604116307</v>
      </c>
      <c r="F160" s="15">
        <f t="shared" si="44"/>
        <v>9600.6715020360134</v>
      </c>
      <c r="G160" s="11">
        <f t="shared" si="45"/>
        <v>521.88396179759889</v>
      </c>
      <c r="H160" s="15"/>
      <c r="I160" s="15">
        <f t="shared" si="46"/>
        <v>17.537420307455264</v>
      </c>
      <c r="J160" s="15">
        <f t="shared" si="47"/>
        <v>8183.4783246300076</v>
      </c>
      <c r="K160" s="15"/>
      <c r="L160" s="15">
        <f t="shared" si="48"/>
        <v>16.673610476783814</v>
      </c>
      <c r="M160" s="15">
        <f t="shared" si="49"/>
        <v>8340.5094233462132</v>
      </c>
      <c r="N160" s="15"/>
      <c r="O160" s="15">
        <f t="shared" si="50"/>
        <v>23.413817351334927</v>
      </c>
      <c r="P160" s="15">
        <f t="shared" si="51"/>
        <v>7154.822295073328</v>
      </c>
      <c r="Q160" s="3"/>
    </row>
    <row r="161" spans="1:17" x14ac:dyDescent="0.25">
      <c r="A161" s="14">
        <v>1.8749999999999999E-2</v>
      </c>
      <c r="B161" s="14">
        <v>1.8749999999999999E-2</v>
      </c>
      <c r="C161" s="15">
        <v>745</v>
      </c>
      <c r="D161" s="15"/>
      <c r="E161" s="15">
        <f t="shared" si="43"/>
        <v>821.98255715436858</v>
      </c>
      <c r="F161" s="15">
        <f t="shared" si="44"/>
        <v>5926.3141060256248</v>
      </c>
      <c r="G161" s="11">
        <f t="shared" si="45"/>
        <v>521.88396179759889</v>
      </c>
      <c r="H161" s="15"/>
      <c r="I161" s="15">
        <f t="shared" si="46"/>
        <v>821.98989164164482</v>
      </c>
      <c r="J161" s="15">
        <f t="shared" si="47"/>
        <v>5927.4434149922108</v>
      </c>
      <c r="K161" s="15"/>
      <c r="L161" s="15">
        <f t="shared" si="48"/>
        <v>821.98854548584768</v>
      </c>
      <c r="M161" s="15">
        <f t="shared" si="49"/>
        <v>5927.2361360264376</v>
      </c>
      <c r="N161" s="15"/>
      <c r="O161" s="15">
        <f t="shared" si="50"/>
        <v>821.9901354790079</v>
      </c>
      <c r="P161" s="15">
        <f t="shared" si="51"/>
        <v>5927.4809610759912</v>
      </c>
      <c r="Q161" s="3"/>
    </row>
    <row r="162" spans="1:17" x14ac:dyDescent="0.25">
      <c r="A162" s="14">
        <v>1.8749999999999999E-2</v>
      </c>
      <c r="B162" s="14">
        <v>1.8749999999999999E-2</v>
      </c>
      <c r="C162" s="15">
        <v>602</v>
      </c>
      <c r="D162" s="15"/>
      <c r="E162" s="15">
        <f t="shared" si="43"/>
        <v>821.98255715436858</v>
      </c>
      <c r="F162" s="15">
        <f t="shared" si="44"/>
        <v>48392.325452175035</v>
      </c>
      <c r="G162" s="11">
        <f t="shared" si="45"/>
        <v>521.88396179759889</v>
      </c>
      <c r="H162" s="15"/>
      <c r="I162" s="15">
        <f t="shared" si="46"/>
        <v>821.98989164164482</v>
      </c>
      <c r="J162" s="15">
        <f t="shared" si="47"/>
        <v>48395.552424502632</v>
      </c>
      <c r="K162" s="15"/>
      <c r="L162" s="15">
        <f t="shared" si="48"/>
        <v>821.98854548584768</v>
      </c>
      <c r="M162" s="15">
        <f t="shared" si="49"/>
        <v>48394.960144978875</v>
      </c>
      <c r="N162" s="15"/>
      <c r="O162" s="15">
        <f t="shared" si="50"/>
        <v>821.9901354790079</v>
      </c>
      <c r="P162" s="15">
        <f t="shared" si="51"/>
        <v>48395.659708072249</v>
      </c>
      <c r="Q162" s="3"/>
    </row>
    <row r="163" spans="1:17" x14ac:dyDescent="0.25">
      <c r="A163" s="14">
        <v>1.8749999999999999E-2</v>
      </c>
      <c r="B163" s="14">
        <v>1.8749999999999999E-2</v>
      </c>
      <c r="C163" s="15">
        <v>585</v>
      </c>
      <c r="D163" s="15"/>
      <c r="E163" s="15">
        <f t="shared" si="43"/>
        <v>821.98255715436858</v>
      </c>
      <c r="F163" s="15">
        <f t="shared" si="44"/>
        <v>56160.732395423569</v>
      </c>
      <c r="G163" s="11">
        <f t="shared" si="45"/>
        <v>521.88396179759889</v>
      </c>
      <c r="H163" s="15"/>
      <c r="I163" s="15">
        <f t="shared" si="46"/>
        <v>821.98989164164482</v>
      </c>
      <c r="J163" s="15">
        <f t="shared" si="47"/>
        <v>56164.208740318551</v>
      </c>
      <c r="K163" s="15"/>
      <c r="L163" s="15">
        <f t="shared" si="48"/>
        <v>821.98854548584768</v>
      </c>
      <c r="M163" s="15">
        <f t="shared" si="49"/>
        <v>56163.570691497698</v>
      </c>
      <c r="N163" s="15"/>
      <c r="O163" s="15">
        <f t="shared" si="50"/>
        <v>821.9901354790079</v>
      </c>
      <c r="P163" s="15">
        <f t="shared" si="51"/>
        <v>56164.32431435852</v>
      </c>
      <c r="Q163" s="3"/>
    </row>
    <row r="164" spans="1:17" x14ac:dyDescent="0.25">
      <c r="A164" s="14">
        <v>1.8749999999999999E-2</v>
      </c>
      <c r="B164" s="14">
        <v>1.8749999999999999E-2</v>
      </c>
      <c r="C164" s="15">
        <v>521</v>
      </c>
      <c r="D164" s="15"/>
      <c r="E164" s="15">
        <f t="shared" si="43"/>
        <v>821.98255715436858</v>
      </c>
      <c r="F164" s="15">
        <f t="shared" si="44"/>
        <v>90590.499711182754</v>
      </c>
      <c r="G164" s="11">
        <f t="shared" si="45"/>
        <v>521.88396179759889</v>
      </c>
      <c r="H164" s="15"/>
      <c r="I164" s="15">
        <f t="shared" si="46"/>
        <v>821.98989164164482</v>
      </c>
      <c r="J164" s="15">
        <f t="shared" si="47"/>
        <v>90594.914870449094</v>
      </c>
      <c r="K164" s="15"/>
      <c r="L164" s="15">
        <f t="shared" si="48"/>
        <v>821.98854548584768</v>
      </c>
      <c r="M164" s="15">
        <f t="shared" si="49"/>
        <v>90594.104513686194</v>
      </c>
      <c r="N164" s="15"/>
      <c r="O164" s="15">
        <f t="shared" si="50"/>
        <v>821.9901354790079</v>
      </c>
      <c r="P164" s="15">
        <f t="shared" si="51"/>
        <v>90595.061655671539</v>
      </c>
      <c r="Q164" s="3"/>
    </row>
    <row r="165" spans="1:17" x14ac:dyDescent="0.25">
      <c r="A165" s="14">
        <v>1.8749999999999999E-2</v>
      </c>
      <c r="B165" s="14">
        <v>1.8749999999999999E-2</v>
      </c>
      <c r="C165" s="15">
        <v>687</v>
      </c>
      <c r="D165" s="15"/>
      <c r="E165" s="15">
        <f t="shared" si="43"/>
        <v>821.98255715436858</v>
      </c>
      <c r="F165" s="15">
        <f t="shared" si="44"/>
        <v>18220.29073593238</v>
      </c>
      <c r="G165" s="11">
        <f t="shared" si="45"/>
        <v>521.88396179759889</v>
      </c>
      <c r="H165" s="15"/>
      <c r="I165" s="15">
        <f t="shared" si="46"/>
        <v>821.98989164164482</v>
      </c>
      <c r="J165" s="15">
        <f t="shared" si="47"/>
        <v>18222.270845423009</v>
      </c>
      <c r="K165" s="15"/>
      <c r="L165" s="15">
        <f t="shared" si="48"/>
        <v>821.98854548584768</v>
      </c>
      <c r="M165" s="15">
        <f t="shared" si="49"/>
        <v>18221.907412384768</v>
      </c>
      <c r="N165" s="15"/>
      <c r="O165" s="15">
        <f t="shared" si="50"/>
        <v>821.9901354790079</v>
      </c>
      <c r="P165" s="15">
        <f t="shared" si="51"/>
        <v>18222.336676640909</v>
      </c>
      <c r="Q165" s="3"/>
    </row>
    <row r="166" spans="1:17" x14ac:dyDescent="0.25">
      <c r="A166" s="14">
        <v>3.7499999999999999E-2</v>
      </c>
      <c r="B166" s="14">
        <v>3.7499999999999999E-2</v>
      </c>
      <c r="C166" s="15">
        <v>496</v>
      </c>
      <c r="D166" s="15"/>
      <c r="E166" s="15">
        <f t="shared" si="43"/>
        <v>820.56163644540948</v>
      </c>
      <c r="F166" s="15">
        <f t="shared" si="44"/>
        <v>105340.25585212215</v>
      </c>
      <c r="G166" s="11">
        <f t="shared" si="45"/>
        <v>521.88396179759889</v>
      </c>
      <c r="H166" s="15"/>
      <c r="I166" s="15">
        <f t="shared" si="46"/>
        <v>821.05260134570062</v>
      </c>
      <c r="J166" s="15">
        <f t="shared" si="47"/>
        <v>105659.19364160698</v>
      </c>
      <c r="K166" s="15"/>
      <c r="L166" s="15">
        <f t="shared" si="48"/>
        <v>820.96320190933898</v>
      </c>
      <c r="M166" s="15">
        <f t="shared" si="49"/>
        <v>105601.08259516981</v>
      </c>
      <c r="N166" s="15"/>
      <c r="O166" s="15">
        <f t="shared" si="50"/>
        <v>821.08463217765257</v>
      </c>
      <c r="P166" s="15">
        <f t="shared" si="51"/>
        <v>105680.01807807967</v>
      </c>
      <c r="Q166" s="3"/>
    </row>
    <row r="167" spans="1:17" x14ac:dyDescent="0.25">
      <c r="A167" s="14">
        <v>3.7499999999999999E-2</v>
      </c>
      <c r="B167" s="14">
        <v>3.7499999999999999E-2</v>
      </c>
      <c r="C167" s="15">
        <v>442</v>
      </c>
      <c r="D167" s="15"/>
      <c r="E167" s="15">
        <f t="shared" si="43"/>
        <v>820.56163644540948</v>
      </c>
      <c r="F167" s="15">
        <f t="shared" si="44"/>
        <v>143308.91258822638</v>
      </c>
      <c r="G167" s="11">
        <f t="shared" si="45"/>
        <v>521.88396179759889</v>
      </c>
      <c r="H167" s="15"/>
      <c r="I167" s="15">
        <f t="shared" si="46"/>
        <v>821.05260134570062</v>
      </c>
      <c r="J167" s="15">
        <f t="shared" si="47"/>
        <v>143680.87458694263</v>
      </c>
      <c r="K167" s="15"/>
      <c r="L167" s="15">
        <f t="shared" si="48"/>
        <v>820.96320190933898</v>
      </c>
      <c r="M167" s="15">
        <f t="shared" si="49"/>
        <v>143613.10840137841</v>
      </c>
      <c r="N167" s="15"/>
      <c r="O167" s="15">
        <f t="shared" si="50"/>
        <v>821.08463217765257</v>
      </c>
      <c r="P167" s="15">
        <f t="shared" si="51"/>
        <v>143705.15835326613</v>
      </c>
      <c r="Q167" s="3"/>
    </row>
    <row r="168" spans="1:17" x14ac:dyDescent="0.25">
      <c r="A168" s="14">
        <v>3.7499999999999999E-2</v>
      </c>
      <c r="B168" s="14">
        <v>3.7499999999999999E-2</v>
      </c>
      <c r="C168" s="15">
        <v>692</v>
      </c>
      <c r="D168" s="15"/>
      <c r="E168" s="15">
        <f t="shared" si="43"/>
        <v>820.56163644540948</v>
      </c>
      <c r="F168" s="15">
        <f t="shared" si="44"/>
        <v>16528.09436552164</v>
      </c>
      <c r="G168" s="11">
        <f t="shared" si="45"/>
        <v>521.88396179759889</v>
      </c>
      <c r="H168" s="15"/>
      <c r="I168" s="15">
        <f t="shared" si="46"/>
        <v>821.05260134570062</v>
      </c>
      <c r="J168" s="15">
        <f t="shared" si="47"/>
        <v>16654.573914092329</v>
      </c>
      <c r="K168" s="15"/>
      <c r="L168" s="15">
        <f t="shared" si="48"/>
        <v>820.96320190933898</v>
      </c>
      <c r="M168" s="15">
        <f t="shared" si="49"/>
        <v>16631.507446708933</v>
      </c>
      <c r="N168" s="15"/>
      <c r="O168" s="15">
        <f t="shared" si="50"/>
        <v>821.08463217765257</v>
      </c>
      <c r="P168" s="15">
        <f t="shared" si="51"/>
        <v>16662.842264439856</v>
      </c>
      <c r="Q168" s="3"/>
    </row>
    <row r="169" spans="1:17" x14ac:dyDescent="0.25">
      <c r="A169" s="14">
        <v>3.7499999999999999E-2</v>
      </c>
      <c r="B169" s="14">
        <v>3.7499999999999999E-2</v>
      </c>
      <c r="C169" s="15">
        <v>689</v>
      </c>
      <c r="D169" s="15"/>
      <c r="E169" s="15">
        <f t="shared" si="43"/>
        <v>820.56163644540948</v>
      </c>
      <c r="F169" s="15">
        <f t="shared" si="44"/>
        <v>17308.464184194094</v>
      </c>
      <c r="G169" s="11">
        <f t="shared" si="45"/>
        <v>521.88396179759889</v>
      </c>
      <c r="H169" s="15"/>
      <c r="I169" s="15">
        <f t="shared" si="46"/>
        <v>821.05260134570062</v>
      </c>
      <c r="J169" s="15">
        <f t="shared" si="47"/>
        <v>17437.889522166533</v>
      </c>
      <c r="K169" s="15"/>
      <c r="L169" s="15">
        <f t="shared" si="48"/>
        <v>820.96320190933898</v>
      </c>
      <c r="M169" s="15">
        <f t="shared" si="49"/>
        <v>17414.286658164965</v>
      </c>
      <c r="N169" s="15"/>
      <c r="O169" s="15">
        <f t="shared" si="50"/>
        <v>821.08463217765257</v>
      </c>
      <c r="P169" s="15">
        <f t="shared" si="51"/>
        <v>17446.350057505773</v>
      </c>
      <c r="Q169" s="3"/>
    </row>
    <row r="170" spans="1:17" x14ac:dyDescent="0.25">
      <c r="A170" s="14">
        <v>3.7499999999999999E-2</v>
      </c>
      <c r="B170" s="14">
        <v>3.7499999999999999E-2</v>
      </c>
      <c r="C170" s="15">
        <v>709</v>
      </c>
      <c r="D170" s="15"/>
      <c r="E170" s="15">
        <f t="shared" si="43"/>
        <v>820.56163644540948</v>
      </c>
      <c r="F170" s="15">
        <f t="shared" si="44"/>
        <v>12445.998726377717</v>
      </c>
      <c r="G170" s="11">
        <f t="shared" si="45"/>
        <v>521.88396179759889</v>
      </c>
      <c r="H170" s="15"/>
      <c r="I170" s="15">
        <f t="shared" si="46"/>
        <v>821.05260134570062</v>
      </c>
      <c r="J170" s="15">
        <f t="shared" si="47"/>
        <v>12555.785468338509</v>
      </c>
      <c r="K170" s="15"/>
      <c r="L170" s="15">
        <f t="shared" si="48"/>
        <v>820.96320190933898</v>
      </c>
      <c r="M170" s="15">
        <f t="shared" si="49"/>
        <v>12535.758581791408</v>
      </c>
      <c r="N170" s="15"/>
      <c r="O170" s="15">
        <f t="shared" si="50"/>
        <v>821.08463217765257</v>
      </c>
      <c r="P170" s="15">
        <f t="shared" si="51"/>
        <v>12562.964770399669</v>
      </c>
      <c r="Q170" s="3"/>
    </row>
    <row r="171" spans="1:17" x14ac:dyDescent="0.25">
      <c r="A171" s="14">
        <v>7.4999999999999997E-2</v>
      </c>
      <c r="B171" s="14">
        <v>7.4999999999999997E-2</v>
      </c>
      <c r="C171" s="15">
        <v>721</v>
      </c>
      <c r="D171" s="15"/>
      <c r="E171" s="15">
        <f t="shared" si="43"/>
        <v>721.76805882656777</v>
      </c>
      <c r="F171" s="15">
        <f t="shared" si="44"/>
        <v>0.58991436106865525</v>
      </c>
      <c r="G171" s="11">
        <f t="shared" si="45"/>
        <v>521.88396179759889</v>
      </c>
      <c r="H171" s="15"/>
      <c r="I171" s="15">
        <f t="shared" si="46"/>
        <v>754.25024732975476</v>
      </c>
      <c r="J171" s="15">
        <f t="shared" si="47"/>
        <v>1105.5789474898634</v>
      </c>
      <c r="K171" s="15"/>
      <c r="L171" s="15">
        <f t="shared" si="48"/>
        <v>748.17103794673767</v>
      </c>
      <c r="M171" s="15">
        <f t="shared" si="49"/>
        <v>738.26530310305839</v>
      </c>
      <c r="N171" s="15"/>
      <c r="O171" s="15">
        <f t="shared" si="50"/>
        <v>758.57562724719696</v>
      </c>
      <c r="P171" s="15">
        <f t="shared" si="51"/>
        <v>1411.9277630202907</v>
      </c>
      <c r="Q171" s="3"/>
    </row>
    <row r="172" spans="1:17" x14ac:dyDescent="0.25">
      <c r="A172" s="14">
        <v>7.4999999999999997E-2</v>
      </c>
      <c r="B172" s="14">
        <v>7.4999999999999997E-2</v>
      </c>
      <c r="C172" s="15">
        <v>563</v>
      </c>
      <c r="D172" s="15"/>
      <c r="E172" s="15">
        <f t="shared" si="43"/>
        <v>721.76805882656777</v>
      </c>
      <c r="F172" s="15">
        <f t="shared" si="44"/>
        <v>25207.296503556485</v>
      </c>
      <c r="G172" s="11">
        <f t="shared" si="45"/>
        <v>521.88396179759889</v>
      </c>
      <c r="H172" s="15"/>
      <c r="I172" s="15">
        <f t="shared" si="46"/>
        <v>754.25024732975476</v>
      </c>
      <c r="J172" s="15">
        <f t="shared" si="47"/>
        <v>36576.657103692363</v>
      </c>
      <c r="K172" s="15"/>
      <c r="L172" s="15">
        <f t="shared" si="48"/>
        <v>748.17103794673767</v>
      </c>
      <c r="M172" s="15">
        <f t="shared" si="49"/>
        <v>34288.313294272164</v>
      </c>
      <c r="N172" s="15"/>
      <c r="O172" s="15">
        <f t="shared" si="50"/>
        <v>758.57562724719696</v>
      </c>
      <c r="P172" s="15">
        <f t="shared" si="51"/>
        <v>38249.825973134532</v>
      </c>
      <c r="Q172" s="3"/>
    </row>
    <row r="173" spans="1:17" x14ac:dyDescent="0.25">
      <c r="A173" s="14">
        <v>7.4999999999999997E-2</v>
      </c>
      <c r="B173" s="14">
        <v>7.4999999999999997E-2</v>
      </c>
      <c r="C173" s="15">
        <v>520</v>
      </c>
      <c r="D173" s="15"/>
      <c r="E173" s="15">
        <f t="shared" si="43"/>
        <v>721.76805882656777</v>
      </c>
      <c r="F173" s="15">
        <f t="shared" si="44"/>
        <v>40710.349562641313</v>
      </c>
      <c r="G173" s="11">
        <f t="shared" si="45"/>
        <v>521.88396179759889</v>
      </c>
      <c r="H173" s="15"/>
      <c r="I173" s="15">
        <f t="shared" si="46"/>
        <v>754.25024732975476</v>
      </c>
      <c r="J173" s="15">
        <f t="shared" si="47"/>
        <v>54873.178374051276</v>
      </c>
      <c r="K173" s="15"/>
      <c r="L173" s="15">
        <f t="shared" si="48"/>
        <v>748.17103794673767</v>
      </c>
      <c r="M173" s="15">
        <f t="shared" si="49"/>
        <v>52062.022557691598</v>
      </c>
      <c r="N173" s="15"/>
      <c r="O173" s="15">
        <f t="shared" si="50"/>
        <v>758.57562724719696</v>
      </c>
      <c r="P173" s="15">
        <f t="shared" si="51"/>
        <v>56918.329916393472</v>
      </c>
      <c r="Q173" s="3"/>
    </row>
    <row r="174" spans="1:17" x14ac:dyDescent="0.25">
      <c r="A174" s="14">
        <v>7.4999999999999997E-2</v>
      </c>
      <c r="B174" s="14">
        <v>7.4999999999999997E-2</v>
      </c>
      <c r="C174" s="15">
        <v>544</v>
      </c>
      <c r="D174" s="15"/>
      <c r="E174" s="15">
        <f t="shared" si="43"/>
        <v>721.76805882656777</v>
      </c>
      <c r="F174" s="15">
        <f t="shared" si="44"/>
        <v>31601.482738966057</v>
      </c>
      <c r="G174" s="11">
        <f t="shared" si="45"/>
        <v>521.88396179759889</v>
      </c>
      <c r="H174" s="15"/>
      <c r="I174" s="15">
        <f t="shared" si="46"/>
        <v>754.25024732975476</v>
      </c>
      <c r="J174" s="15">
        <f t="shared" si="47"/>
        <v>44205.166502223045</v>
      </c>
      <c r="K174" s="15"/>
      <c r="L174" s="15">
        <f t="shared" si="48"/>
        <v>748.17103794673767</v>
      </c>
      <c r="M174" s="15">
        <f t="shared" si="49"/>
        <v>41685.81273624819</v>
      </c>
      <c r="N174" s="15"/>
      <c r="O174" s="15">
        <f t="shared" si="50"/>
        <v>758.57562724719696</v>
      </c>
      <c r="P174" s="15">
        <f t="shared" si="51"/>
        <v>46042.699808528014</v>
      </c>
      <c r="Q174" s="3"/>
    </row>
    <row r="175" spans="1:17" x14ac:dyDescent="0.25">
      <c r="A175" s="14">
        <v>7.4999999999999997E-2</v>
      </c>
      <c r="B175" s="14">
        <v>7.4999999999999997E-2</v>
      </c>
      <c r="C175" s="15">
        <v>592</v>
      </c>
      <c r="D175" s="15"/>
      <c r="E175" s="15">
        <f t="shared" si="43"/>
        <v>721.76805882656777</v>
      </c>
      <c r="F175" s="15">
        <f t="shared" si="44"/>
        <v>16839.749091615551</v>
      </c>
      <c r="G175" s="11">
        <f t="shared" si="45"/>
        <v>521.88396179759889</v>
      </c>
      <c r="H175" s="15"/>
      <c r="I175" s="15">
        <f t="shared" si="46"/>
        <v>754.25024732975476</v>
      </c>
      <c r="J175" s="15">
        <f t="shared" si="47"/>
        <v>26325.142758566592</v>
      </c>
      <c r="K175" s="15"/>
      <c r="L175" s="15">
        <f t="shared" si="48"/>
        <v>748.17103794673767</v>
      </c>
      <c r="M175" s="15">
        <f t="shared" si="49"/>
        <v>24389.393093361377</v>
      </c>
      <c r="N175" s="15"/>
      <c r="O175" s="15">
        <f t="shared" si="50"/>
        <v>758.57562724719696</v>
      </c>
      <c r="P175" s="15">
        <f t="shared" si="51"/>
        <v>27747.439592797105</v>
      </c>
      <c r="Q175" s="3"/>
    </row>
    <row r="176" spans="1:17" x14ac:dyDescent="0.25">
      <c r="A176" s="14">
        <v>0.15</v>
      </c>
      <c r="B176" s="14">
        <v>0.15</v>
      </c>
      <c r="C176" s="15">
        <v>154</v>
      </c>
      <c r="D176" s="15"/>
      <c r="E176" s="15">
        <f t="shared" si="43"/>
        <v>57.858812424793477</v>
      </c>
      <c r="F176" s="15">
        <f t="shared" si="44"/>
        <v>9243.1279483710441</v>
      </c>
      <c r="G176" s="11">
        <f t="shared" si="45"/>
        <v>521.88396179759889</v>
      </c>
      <c r="H176" s="15"/>
      <c r="I176" s="15">
        <f t="shared" si="46"/>
        <v>87.463510674737535</v>
      </c>
      <c r="J176" s="15">
        <f t="shared" si="47"/>
        <v>4427.1044117307656</v>
      </c>
      <c r="K176" s="15"/>
      <c r="L176" s="15">
        <f t="shared" si="48"/>
        <v>80.113829098527532</v>
      </c>
      <c r="M176" s="15">
        <f t="shared" si="49"/>
        <v>5459.1662504815968</v>
      </c>
      <c r="N176" s="15"/>
      <c r="O176" s="15">
        <f t="shared" si="50"/>
        <v>99.811311358412127</v>
      </c>
      <c r="P176" s="15">
        <f t="shared" si="51"/>
        <v>2936.4139766949547</v>
      </c>
      <c r="Q176" s="3"/>
    </row>
    <row r="177" spans="1:17" x14ac:dyDescent="0.25">
      <c r="A177" s="14">
        <v>0.15</v>
      </c>
      <c r="B177" s="14">
        <v>0.15</v>
      </c>
      <c r="C177" s="15">
        <v>166</v>
      </c>
      <c r="D177" s="15"/>
      <c r="E177" s="15">
        <f t="shared" si="43"/>
        <v>57.858812424793477</v>
      </c>
      <c r="F177" s="15">
        <f t="shared" si="44"/>
        <v>11694.516450176001</v>
      </c>
      <c r="G177" s="11">
        <f t="shared" si="45"/>
        <v>521.88396179759889</v>
      </c>
      <c r="H177" s="15"/>
      <c r="I177" s="15">
        <f t="shared" si="46"/>
        <v>87.463510674737535</v>
      </c>
      <c r="J177" s="15">
        <f t="shared" si="47"/>
        <v>6167.980155537065</v>
      </c>
      <c r="K177" s="15"/>
      <c r="L177" s="15">
        <f t="shared" si="48"/>
        <v>80.113829098527532</v>
      </c>
      <c r="M177" s="15">
        <f t="shared" si="49"/>
        <v>7376.4343521169358</v>
      </c>
      <c r="N177" s="15"/>
      <c r="O177" s="15">
        <f t="shared" si="50"/>
        <v>99.811311358412127</v>
      </c>
      <c r="P177" s="15">
        <f t="shared" si="51"/>
        <v>4380.9425040930637</v>
      </c>
      <c r="Q177" s="3"/>
    </row>
    <row r="178" spans="1:17" x14ac:dyDescent="0.25">
      <c r="A178" s="14">
        <v>0.15</v>
      </c>
      <c r="B178" s="14">
        <v>0.15</v>
      </c>
      <c r="C178" s="15">
        <v>310</v>
      </c>
      <c r="D178" s="15"/>
      <c r="E178" s="15">
        <f t="shared" si="43"/>
        <v>57.858812424793477</v>
      </c>
      <c r="F178" s="15">
        <f t="shared" si="44"/>
        <v>63575.178471835476</v>
      </c>
      <c r="G178" s="11">
        <f t="shared" si="45"/>
        <v>521.88396179759889</v>
      </c>
      <c r="H178" s="15"/>
      <c r="I178" s="15">
        <f t="shared" si="46"/>
        <v>87.463510674737535</v>
      </c>
      <c r="J178" s="15">
        <f t="shared" si="47"/>
        <v>49522.489081212654</v>
      </c>
      <c r="K178" s="15"/>
      <c r="L178" s="15">
        <f t="shared" si="48"/>
        <v>80.113829098527532</v>
      </c>
      <c r="M178" s="15">
        <f t="shared" si="49"/>
        <v>52847.651571741008</v>
      </c>
      <c r="N178" s="15"/>
      <c r="O178" s="15">
        <f t="shared" si="50"/>
        <v>99.811311358412127</v>
      </c>
      <c r="P178" s="15">
        <f t="shared" si="51"/>
        <v>44179.284832870369</v>
      </c>
      <c r="Q178" s="3"/>
    </row>
    <row r="179" spans="1:17" x14ac:dyDescent="0.25">
      <c r="A179" s="14">
        <v>0.15</v>
      </c>
      <c r="B179" s="14">
        <v>0.15</v>
      </c>
      <c r="C179" s="15">
        <v>169</v>
      </c>
      <c r="D179" s="15"/>
      <c r="E179" s="15">
        <f t="shared" si="43"/>
        <v>57.858812424793477</v>
      </c>
      <c r="F179" s="15">
        <f t="shared" si="44"/>
        <v>12352.36357562724</v>
      </c>
      <c r="G179" s="11">
        <f t="shared" si="45"/>
        <v>521.88396179759889</v>
      </c>
      <c r="H179" s="15"/>
      <c r="I179" s="15">
        <f t="shared" si="46"/>
        <v>87.463510674737535</v>
      </c>
      <c r="J179" s="15">
        <f t="shared" si="47"/>
        <v>6648.1990914886401</v>
      </c>
      <c r="K179" s="15"/>
      <c r="L179" s="15">
        <f t="shared" si="48"/>
        <v>80.113829098527532</v>
      </c>
      <c r="M179" s="15">
        <f t="shared" si="49"/>
        <v>7900.7513775257712</v>
      </c>
      <c r="N179" s="15"/>
      <c r="O179" s="15">
        <f t="shared" si="50"/>
        <v>99.811311358412127</v>
      </c>
      <c r="P179" s="15">
        <f t="shared" si="51"/>
        <v>4787.0746359425912</v>
      </c>
      <c r="Q179" s="3"/>
    </row>
    <row r="180" spans="1:17" x14ac:dyDescent="0.25">
      <c r="A180" s="14">
        <v>0.15</v>
      </c>
      <c r="B180" s="14">
        <v>0.15</v>
      </c>
      <c r="C180" s="15">
        <v>190</v>
      </c>
      <c r="D180" s="15"/>
      <c r="E180" s="15">
        <f t="shared" si="43"/>
        <v>57.858812424793477</v>
      </c>
      <c r="F180" s="15">
        <f t="shared" si="44"/>
        <v>17461.293453785915</v>
      </c>
      <c r="G180" s="11">
        <f t="shared" si="45"/>
        <v>521.88396179759889</v>
      </c>
      <c r="H180" s="15"/>
      <c r="I180" s="15">
        <f t="shared" si="46"/>
        <v>87.463510674737535</v>
      </c>
      <c r="J180" s="15">
        <f t="shared" si="47"/>
        <v>10513.731643149664</v>
      </c>
      <c r="K180" s="15"/>
      <c r="L180" s="15">
        <f t="shared" si="48"/>
        <v>80.113829098527532</v>
      </c>
      <c r="M180" s="15">
        <f t="shared" si="49"/>
        <v>12074.970555387614</v>
      </c>
      <c r="N180" s="15"/>
      <c r="O180" s="15">
        <f t="shared" si="50"/>
        <v>99.811311358412127</v>
      </c>
      <c r="P180" s="15">
        <f t="shared" si="51"/>
        <v>8133.9995588892816</v>
      </c>
      <c r="Q180" s="3"/>
    </row>
    <row r="181" spans="1:17" x14ac:dyDescent="0.25">
      <c r="A181" s="14">
        <v>0.3</v>
      </c>
      <c r="B181" s="14">
        <v>0.3</v>
      </c>
      <c r="C181" s="15">
        <v>0</v>
      </c>
      <c r="D181" s="15"/>
      <c r="E181" s="15">
        <f t="shared" si="43"/>
        <v>0.55903138602504021</v>
      </c>
      <c r="F181" s="15">
        <f t="shared" si="44"/>
        <v>0.31251609056107754</v>
      </c>
      <c r="G181" s="11">
        <f t="shared" si="45"/>
        <v>521.88396179759889</v>
      </c>
      <c r="H181" s="15"/>
      <c r="I181" s="15">
        <f t="shared" si="46"/>
        <v>0.89101746834463902</v>
      </c>
      <c r="J181" s="15">
        <f t="shared" si="47"/>
        <v>0.79391212889528984</v>
      </c>
      <c r="K181" s="15"/>
      <c r="L181" s="15">
        <f t="shared" si="48"/>
        <v>0.8057066237518431</v>
      </c>
      <c r="M181" s="15">
        <f t="shared" si="49"/>
        <v>0.64916316355759407</v>
      </c>
      <c r="N181" s="15"/>
      <c r="O181" s="15">
        <f t="shared" si="50"/>
        <v>1.2109304962641474</v>
      </c>
      <c r="P181" s="15">
        <f t="shared" si="51"/>
        <v>1.4663526667825342</v>
      </c>
      <c r="Q181" s="3"/>
    </row>
    <row r="182" spans="1:17" x14ac:dyDescent="0.25">
      <c r="A182" s="14">
        <v>0.3</v>
      </c>
      <c r="B182" s="14">
        <v>0.3</v>
      </c>
      <c r="C182" s="15">
        <v>11</v>
      </c>
      <c r="D182" s="15"/>
      <c r="E182" s="15">
        <f t="shared" si="43"/>
        <v>0.55903138602504021</v>
      </c>
      <c r="F182" s="15">
        <f t="shared" si="44"/>
        <v>109.01382559801019</v>
      </c>
      <c r="G182" s="11">
        <f t="shared" si="45"/>
        <v>521.88396179759889</v>
      </c>
      <c r="H182" s="15"/>
      <c r="I182" s="15">
        <f t="shared" si="46"/>
        <v>0.89101746834463902</v>
      </c>
      <c r="J182" s="15">
        <f t="shared" si="47"/>
        <v>102.19152782531323</v>
      </c>
      <c r="K182" s="15"/>
      <c r="L182" s="15">
        <f t="shared" si="48"/>
        <v>0.8057066237518431</v>
      </c>
      <c r="M182" s="15">
        <f t="shared" si="49"/>
        <v>103.92361744101703</v>
      </c>
      <c r="N182" s="15"/>
      <c r="O182" s="15">
        <f t="shared" si="50"/>
        <v>1.2109304962641474</v>
      </c>
      <c r="P182" s="15">
        <f t="shared" si="51"/>
        <v>95.825881748971298</v>
      </c>
      <c r="Q182" s="3"/>
    </row>
    <row r="183" spans="1:17" x14ac:dyDescent="0.25">
      <c r="A183" s="14">
        <v>0.3</v>
      </c>
      <c r="B183" s="14">
        <v>0.3</v>
      </c>
      <c r="C183" s="15">
        <v>11</v>
      </c>
      <c r="D183" s="15"/>
      <c r="E183" s="15">
        <f t="shared" si="43"/>
        <v>0.55903138602504021</v>
      </c>
      <c r="F183" s="15">
        <f t="shared" si="44"/>
        <v>109.01382559801019</v>
      </c>
      <c r="G183" s="11">
        <f t="shared" si="45"/>
        <v>521.88396179759889</v>
      </c>
      <c r="H183" s="15"/>
      <c r="I183" s="15">
        <f t="shared" si="46"/>
        <v>0.89101746834463902</v>
      </c>
      <c r="J183" s="15">
        <f t="shared" si="47"/>
        <v>102.19152782531323</v>
      </c>
      <c r="K183" s="15"/>
      <c r="L183" s="15">
        <f t="shared" si="48"/>
        <v>0.8057066237518431</v>
      </c>
      <c r="M183" s="15">
        <f t="shared" si="49"/>
        <v>103.92361744101703</v>
      </c>
      <c r="N183" s="15"/>
      <c r="O183" s="15">
        <f t="shared" si="50"/>
        <v>1.2109304962641474</v>
      </c>
      <c r="P183" s="15">
        <f t="shared" si="51"/>
        <v>95.825881748971298</v>
      </c>
      <c r="Q183" s="2"/>
    </row>
    <row r="184" spans="1:17" ht="13" x14ac:dyDescent="0.3">
      <c r="A184" s="14">
        <v>0.3</v>
      </c>
      <c r="B184" s="14">
        <v>0.3</v>
      </c>
      <c r="C184" s="15">
        <v>2</v>
      </c>
      <c r="D184" s="15"/>
      <c r="E184" s="15">
        <f t="shared" si="43"/>
        <v>0.55903138602504021</v>
      </c>
      <c r="F184" s="15">
        <f t="shared" si="44"/>
        <v>2.0763905464609165</v>
      </c>
      <c r="G184" s="11">
        <f t="shared" si="45"/>
        <v>521.88396179759889</v>
      </c>
      <c r="H184" s="15"/>
      <c r="I184" s="15">
        <f t="shared" si="46"/>
        <v>0.89101746834463902</v>
      </c>
      <c r="J184" s="15">
        <f t="shared" si="47"/>
        <v>1.2298422555167337</v>
      </c>
      <c r="K184" s="15"/>
      <c r="L184" s="15">
        <f t="shared" si="48"/>
        <v>0.8057066237518431</v>
      </c>
      <c r="M184" s="15">
        <f t="shared" si="49"/>
        <v>1.4263366685502217</v>
      </c>
      <c r="N184" s="15"/>
      <c r="O184" s="15">
        <f t="shared" si="50"/>
        <v>1.2109304962641474</v>
      </c>
      <c r="P184" s="15">
        <f t="shared" si="51"/>
        <v>0.62263068172594471</v>
      </c>
      <c r="Q184" s="1"/>
    </row>
    <row r="185" spans="1:17" x14ac:dyDescent="0.25">
      <c r="A185" s="14">
        <v>0.3</v>
      </c>
      <c r="B185" s="14">
        <v>0.3</v>
      </c>
      <c r="C185" s="15">
        <v>6</v>
      </c>
      <c r="D185" s="15"/>
      <c r="E185" s="15">
        <f t="shared" si="43"/>
        <v>0.55903138602504021</v>
      </c>
      <c r="F185" s="15">
        <f t="shared" si="44"/>
        <v>29.604139458260594</v>
      </c>
      <c r="G185" s="11">
        <f t="shared" si="45"/>
        <v>521.88396179759889</v>
      </c>
      <c r="H185" s="15"/>
      <c r="I185" s="15">
        <f t="shared" si="46"/>
        <v>0.89101746834463902</v>
      </c>
      <c r="J185" s="15">
        <f t="shared" si="47"/>
        <v>26.101702508759619</v>
      </c>
      <c r="K185" s="15"/>
      <c r="L185" s="15">
        <f t="shared" si="48"/>
        <v>0.8057066237518431</v>
      </c>
      <c r="M185" s="15">
        <f t="shared" si="49"/>
        <v>26.980683678535478</v>
      </c>
      <c r="N185" s="15"/>
      <c r="O185" s="15">
        <f t="shared" si="50"/>
        <v>1.2109304962641474</v>
      </c>
      <c r="P185" s="15">
        <f t="shared" si="51"/>
        <v>22.935186711612765</v>
      </c>
      <c r="Q185" s="4"/>
    </row>
    <row r="186" spans="1:17" x14ac:dyDescent="0.25">
      <c r="A186" s="14">
        <v>1.2500000000000001E-2</v>
      </c>
      <c r="B186" s="14">
        <v>3.7499999999999999E-2</v>
      </c>
      <c r="C186" s="15">
        <v>632</v>
      </c>
      <c r="D186" s="15"/>
      <c r="E186" s="15">
        <f t="shared" si="43"/>
        <v>821.95934181018856</v>
      </c>
      <c r="F186" s="15">
        <f t="shared" si="44"/>
        <v>36084.551540960056</v>
      </c>
      <c r="G186" s="11">
        <f t="shared" si="45"/>
        <v>521.88396179759889</v>
      </c>
      <c r="H186" s="15"/>
      <c r="I186" s="15">
        <f t="shared" si="46"/>
        <v>821.97932210117119</v>
      </c>
      <c r="J186" s="15">
        <f t="shared" si="47"/>
        <v>36092.14282602055</v>
      </c>
      <c r="K186" s="15"/>
      <c r="L186" s="15">
        <f t="shared" si="48"/>
        <v>821.97684041413663</v>
      </c>
      <c r="M186" s="15">
        <f t="shared" si="49"/>
        <v>36091.19989373834</v>
      </c>
      <c r="N186" s="15"/>
      <c r="O186" s="15">
        <f t="shared" si="50"/>
        <v>821.97986074920527</v>
      </c>
      <c r="P186" s="15">
        <f t="shared" si="51"/>
        <v>36092.34749028743</v>
      </c>
      <c r="Q186" s="4"/>
    </row>
    <row r="187" spans="1:17" x14ac:dyDescent="0.25">
      <c r="A187" s="14">
        <v>1.2500000000000001E-2</v>
      </c>
      <c r="B187" s="14">
        <v>3.7499999999999999E-2</v>
      </c>
      <c r="C187" s="15">
        <v>632</v>
      </c>
      <c r="D187" s="15"/>
      <c r="E187" s="15">
        <f t="shared" si="43"/>
        <v>821.95934181018856</v>
      </c>
      <c r="F187" s="15">
        <f t="shared" si="44"/>
        <v>36084.551540960056</v>
      </c>
      <c r="G187" s="11">
        <f t="shared" si="45"/>
        <v>521.88396179759889</v>
      </c>
      <c r="H187" s="15"/>
      <c r="I187" s="15">
        <f t="shared" si="46"/>
        <v>821.97932210117119</v>
      </c>
      <c r="J187" s="15">
        <f t="shared" si="47"/>
        <v>36092.14282602055</v>
      </c>
      <c r="K187" s="15"/>
      <c r="L187" s="15">
        <f t="shared" si="48"/>
        <v>821.97684041413663</v>
      </c>
      <c r="M187" s="15">
        <f t="shared" si="49"/>
        <v>36091.19989373834</v>
      </c>
      <c r="N187" s="15"/>
      <c r="O187" s="15">
        <f t="shared" si="50"/>
        <v>821.97986074920527</v>
      </c>
      <c r="P187" s="15">
        <f t="shared" si="51"/>
        <v>36092.34749028743</v>
      </c>
      <c r="Q187" s="4"/>
    </row>
    <row r="188" spans="1:17" x14ac:dyDescent="0.25">
      <c r="A188" s="14">
        <v>1.2500000000000001E-2</v>
      </c>
      <c r="B188" s="14">
        <v>3.7499999999999999E-2</v>
      </c>
      <c r="C188" s="15">
        <v>595</v>
      </c>
      <c r="D188" s="15"/>
      <c r="E188" s="15">
        <f t="shared" si="43"/>
        <v>821.95934181018856</v>
      </c>
      <c r="F188" s="15">
        <f t="shared" si="44"/>
        <v>51510.542834914006</v>
      </c>
      <c r="G188" s="11">
        <f t="shared" si="45"/>
        <v>521.88396179759889</v>
      </c>
      <c r="H188" s="15"/>
      <c r="I188" s="15">
        <f t="shared" si="46"/>
        <v>821.97932210117119</v>
      </c>
      <c r="J188" s="15">
        <f t="shared" si="47"/>
        <v>51519.612661507221</v>
      </c>
      <c r="K188" s="15"/>
      <c r="L188" s="15">
        <f t="shared" si="48"/>
        <v>821.97684041413663</v>
      </c>
      <c r="M188" s="15">
        <f t="shared" si="49"/>
        <v>51518.486084384451</v>
      </c>
      <c r="N188" s="15"/>
      <c r="O188" s="15">
        <f t="shared" si="50"/>
        <v>821.97986074920527</v>
      </c>
      <c r="P188" s="15">
        <f t="shared" si="51"/>
        <v>51519.857185728615</v>
      </c>
      <c r="Q188" s="4"/>
    </row>
    <row r="189" spans="1:17" x14ac:dyDescent="0.25">
      <c r="A189" s="14">
        <v>1.2500000000000001E-2</v>
      </c>
      <c r="B189" s="14">
        <v>3.7499999999999999E-2</v>
      </c>
      <c r="C189" s="15">
        <v>567</v>
      </c>
      <c r="D189" s="15"/>
      <c r="E189" s="15">
        <f t="shared" si="43"/>
        <v>821.95934181018856</v>
      </c>
      <c r="F189" s="15">
        <f t="shared" si="44"/>
        <v>65004.265976284565</v>
      </c>
      <c r="G189" s="11">
        <f t="shared" si="45"/>
        <v>521.88396179759889</v>
      </c>
      <c r="H189" s="15"/>
      <c r="I189" s="15">
        <f t="shared" si="46"/>
        <v>821.97932210117119</v>
      </c>
      <c r="J189" s="15">
        <f t="shared" si="47"/>
        <v>65014.454699172806</v>
      </c>
      <c r="K189" s="15"/>
      <c r="L189" s="15">
        <f t="shared" si="48"/>
        <v>821.97684041413663</v>
      </c>
      <c r="M189" s="15">
        <f t="shared" si="49"/>
        <v>65013.1891475761</v>
      </c>
      <c r="N189" s="15"/>
      <c r="O189" s="15">
        <f t="shared" si="50"/>
        <v>821.97986074920527</v>
      </c>
      <c r="P189" s="15">
        <f t="shared" si="51"/>
        <v>65014.729387684114</v>
      </c>
      <c r="Q189" s="4"/>
    </row>
    <row r="190" spans="1:17" x14ac:dyDescent="0.25">
      <c r="A190" s="14">
        <v>1.2500000000000001E-2</v>
      </c>
      <c r="B190" s="14">
        <v>3.7499999999999999E-2</v>
      </c>
      <c r="C190" s="15">
        <v>398</v>
      </c>
      <c r="D190" s="15"/>
      <c r="E190" s="15">
        <f t="shared" si="43"/>
        <v>821.95934181018856</v>
      </c>
      <c r="F190" s="15">
        <f t="shared" si="44"/>
        <v>179741.5235081283</v>
      </c>
      <c r="G190" s="11">
        <f t="shared" si="45"/>
        <v>521.88396179759889</v>
      </c>
      <c r="H190" s="15"/>
      <c r="I190" s="15">
        <f t="shared" si="46"/>
        <v>821.97932210117119</v>
      </c>
      <c r="J190" s="15">
        <f t="shared" si="47"/>
        <v>179758.46556936868</v>
      </c>
      <c r="K190" s="15"/>
      <c r="L190" s="15">
        <f t="shared" si="48"/>
        <v>821.97684041413663</v>
      </c>
      <c r="M190" s="15">
        <f t="shared" si="49"/>
        <v>179756.36120755429</v>
      </c>
      <c r="N190" s="15"/>
      <c r="O190" s="15">
        <f t="shared" si="50"/>
        <v>821.97986074920527</v>
      </c>
      <c r="P190" s="15">
        <f t="shared" si="51"/>
        <v>179758.9223209155</v>
      </c>
      <c r="Q190" s="4"/>
    </row>
    <row r="191" spans="1:17" x14ac:dyDescent="0.25">
      <c r="A191" s="14">
        <v>2.5000000000000001E-2</v>
      </c>
      <c r="B191" s="14">
        <v>7.4999999999999997E-2</v>
      </c>
      <c r="C191" s="15">
        <v>594</v>
      </c>
      <c r="D191" s="15"/>
      <c r="E191" s="15">
        <f t="shared" si="43"/>
        <v>820.27450255152166</v>
      </c>
      <c r="F191" s="15">
        <f t="shared" si="44"/>
        <v>51200.150504938581</v>
      </c>
      <c r="G191" s="11">
        <f t="shared" si="45"/>
        <v>521.88396179759889</v>
      </c>
      <c r="H191" s="15"/>
      <c r="I191" s="15">
        <f t="shared" si="46"/>
        <v>821.05503189476826</v>
      </c>
      <c r="J191" s="15">
        <f t="shared" si="47"/>
        <v>51553.98750873423</v>
      </c>
      <c r="K191" s="15"/>
      <c r="L191" s="15">
        <f t="shared" si="48"/>
        <v>820.95915626093665</v>
      </c>
      <c r="M191" s="15">
        <f t="shared" si="49"/>
        <v>51510.458610676258</v>
      </c>
      <c r="N191" s="15"/>
      <c r="O191" s="15">
        <f t="shared" si="50"/>
        <v>821.09609353327119</v>
      </c>
      <c r="P191" s="15">
        <f t="shared" si="51"/>
        <v>51572.635698072256</v>
      </c>
      <c r="Q191" s="4"/>
    </row>
    <row r="192" spans="1:17" x14ac:dyDescent="0.25">
      <c r="A192" s="14">
        <v>2.5000000000000001E-2</v>
      </c>
      <c r="B192" s="14">
        <v>7.4999999999999997E-2</v>
      </c>
      <c r="C192" s="15">
        <v>575</v>
      </c>
      <c r="D192" s="15"/>
      <c r="E192" s="15">
        <f t="shared" si="43"/>
        <v>820.27450255152166</v>
      </c>
      <c r="F192" s="15">
        <f t="shared" si="44"/>
        <v>60159.581601896411</v>
      </c>
      <c r="G192" s="11">
        <f t="shared" si="45"/>
        <v>521.88396179759889</v>
      </c>
      <c r="H192" s="15"/>
      <c r="I192" s="15">
        <f t="shared" si="46"/>
        <v>821.05503189476826</v>
      </c>
      <c r="J192" s="15">
        <f t="shared" si="47"/>
        <v>60543.07872073543</v>
      </c>
      <c r="K192" s="15"/>
      <c r="L192" s="15">
        <f t="shared" si="48"/>
        <v>820.95915626093665</v>
      </c>
      <c r="M192" s="15">
        <f t="shared" si="49"/>
        <v>60495.906548591855</v>
      </c>
      <c r="N192" s="15"/>
      <c r="O192" s="15">
        <f t="shared" si="50"/>
        <v>821.09609353327119</v>
      </c>
      <c r="P192" s="15">
        <f t="shared" si="51"/>
        <v>60563.287252336559</v>
      </c>
      <c r="Q192" s="4"/>
    </row>
    <row r="193" spans="1:17" x14ac:dyDescent="0.25">
      <c r="A193" s="14">
        <v>2.5000000000000001E-2</v>
      </c>
      <c r="B193" s="14">
        <v>7.4999999999999997E-2</v>
      </c>
      <c r="C193" s="15">
        <v>710</v>
      </c>
      <c r="D193" s="15"/>
      <c r="E193" s="15">
        <f t="shared" si="43"/>
        <v>820.27450255152166</v>
      </c>
      <c r="F193" s="15">
        <f t="shared" si="44"/>
        <v>12160.465912985557</v>
      </c>
      <c r="G193" s="11">
        <f t="shared" si="45"/>
        <v>521.88396179759889</v>
      </c>
      <c r="H193" s="15"/>
      <c r="I193" s="15">
        <f t="shared" si="46"/>
        <v>821.05503189476826</v>
      </c>
      <c r="J193" s="15">
        <f t="shared" si="47"/>
        <v>12333.220109147996</v>
      </c>
      <c r="K193" s="15"/>
      <c r="L193" s="15">
        <f t="shared" si="48"/>
        <v>820.95915626093665</v>
      </c>
      <c r="M193" s="15">
        <f t="shared" si="49"/>
        <v>12311.934358138957</v>
      </c>
      <c r="N193" s="15"/>
      <c r="O193" s="15">
        <f t="shared" si="50"/>
        <v>821.09609353327119</v>
      </c>
      <c r="P193" s="15">
        <f t="shared" si="51"/>
        <v>12342.34199835334</v>
      </c>
      <c r="Q193" s="4"/>
    </row>
    <row r="194" spans="1:17" x14ac:dyDescent="0.25">
      <c r="A194" s="14">
        <v>2.5000000000000001E-2</v>
      </c>
      <c r="B194" s="14">
        <v>7.4999999999999997E-2</v>
      </c>
      <c r="C194" s="15">
        <v>654</v>
      </c>
      <c r="D194" s="15"/>
      <c r="E194" s="15">
        <f t="shared" si="43"/>
        <v>820.27450255152166</v>
      </c>
      <c r="F194" s="15">
        <f t="shared" si="44"/>
        <v>27647.210198755984</v>
      </c>
      <c r="G194" s="11">
        <f t="shared" si="45"/>
        <v>521.88396179759889</v>
      </c>
      <c r="H194" s="15"/>
      <c r="I194" s="15">
        <f t="shared" si="46"/>
        <v>821.05503189476826</v>
      </c>
      <c r="J194" s="15">
        <f t="shared" si="47"/>
        <v>27907.38368136204</v>
      </c>
      <c r="K194" s="15"/>
      <c r="L194" s="15">
        <f t="shared" si="48"/>
        <v>820.95915626093665</v>
      </c>
      <c r="M194" s="15">
        <f t="shared" si="49"/>
        <v>27875.359859363864</v>
      </c>
      <c r="N194" s="15"/>
      <c r="O194" s="15">
        <f t="shared" si="50"/>
        <v>821.09609353327119</v>
      </c>
      <c r="P194" s="15">
        <f t="shared" si="51"/>
        <v>27921.104474079712</v>
      </c>
      <c r="Q194" s="4"/>
    </row>
    <row r="195" spans="1:17" x14ac:dyDescent="0.25">
      <c r="A195" s="14">
        <v>2.5000000000000001E-2</v>
      </c>
      <c r="B195" s="14">
        <v>7.4999999999999997E-2</v>
      </c>
      <c r="C195" s="15">
        <v>540</v>
      </c>
      <c r="D195" s="15"/>
      <c r="E195" s="15">
        <f t="shared" si="43"/>
        <v>820.27450255152166</v>
      </c>
      <c r="F195" s="15">
        <f t="shared" si="44"/>
        <v>78553.796780502918</v>
      </c>
      <c r="G195" s="11">
        <f t="shared" si="45"/>
        <v>521.88396179759889</v>
      </c>
      <c r="H195" s="15"/>
      <c r="I195" s="15">
        <f t="shared" si="46"/>
        <v>821.05503189476826</v>
      </c>
      <c r="J195" s="15">
        <f t="shared" si="47"/>
        <v>78991.930953369199</v>
      </c>
      <c r="K195" s="15"/>
      <c r="L195" s="15">
        <f t="shared" si="48"/>
        <v>820.95915626093665</v>
      </c>
      <c r="M195" s="15">
        <f t="shared" si="49"/>
        <v>78938.047486857424</v>
      </c>
      <c r="N195" s="15"/>
      <c r="O195" s="15">
        <f t="shared" si="50"/>
        <v>821.09609353327119</v>
      </c>
      <c r="P195" s="15">
        <f t="shared" si="51"/>
        <v>79015.013799665539</v>
      </c>
      <c r="Q195" s="4"/>
    </row>
    <row r="196" spans="1:17" x14ac:dyDescent="0.25">
      <c r="A196" s="14">
        <v>0.05</v>
      </c>
      <c r="B196" s="14">
        <v>0.15</v>
      </c>
      <c r="C196" s="15">
        <v>610</v>
      </c>
      <c r="D196" s="15"/>
      <c r="E196" s="15">
        <f t="shared" si="43"/>
        <v>750.85131138485031</v>
      </c>
      <c r="F196" s="15">
        <f t="shared" si="44"/>
        <v>19839.091918832062</v>
      </c>
      <c r="G196" s="11">
        <f t="shared" si="45"/>
        <v>521.88396179759889</v>
      </c>
      <c r="H196" s="15"/>
      <c r="I196" s="15">
        <f t="shared" si="46"/>
        <v>782.49406164518541</v>
      </c>
      <c r="J196" s="15">
        <f t="shared" si="47"/>
        <v>29754.201302853024</v>
      </c>
      <c r="K196" s="15"/>
      <c r="L196" s="15">
        <f t="shared" si="48"/>
        <v>778.52270458612838</v>
      </c>
      <c r="M196" s="15">
        <f t="shared" si="49"/>
        <v>28399.901961023497</v>
      </c>
      <c r="N196" s="15"/>
      <c r="O196" s="15">
        <f t="shared" si="50"/>
        <v>785.83689579220527</v>
      </c>
      <c r="P196" s="15">
        <f t="shared" si="51"/>
        <v>30918.613921838856</v>
      </c>
      <c r="Q196" s="4"/>
    </row>
    <row r="197" spans="1:17" x14ac:dyDescent="0.25">
      <c r="A197" s="14">
        <v>0.05</v>
      </c>
      <c r="B197" s="14">
        <v>0.15</v>
      </c>
      <c r="C197" s="15">
        <v>606</v>
      </c>
      <c r="D197" s="15"/>
      <c r="E197" s="15">
        <f t="shared" si="43"/>
        <v>750.85131138485031</v>
      </c>
      <c r="F197" s="15">
        <f t="shared" si="44"/>
        <v>20981.902409910865</v>
      </c>
      <c r="G197" s="11">
        <f t="shared" si="45"/>
        <v>521.88396179759889</v>
      </c>
      <c r="H197" s="15"/>
      <c r="I197" s="15">
        <f t="shared" si="46"/>
        <v>782.49406164518541</v>
      </c>
      <c r="J197" s="15">
        <f t="shared" si="47"/>
        <v>31150.153796014507</v>
      </c>
      <c r="K197" s="15"/>
      <c r="L197" s="15">
        <f t="shared" si="48"/>
        <v>778.52270458612838</v>
      </c>
      <c r="M197" s="15">
        <f t="shared" si="49"/>
        <v>29764.083597712524</v>
      </c>
      <c r="N197" s="15"/>
      <c r="O197" s="15">
        <f t="shared" si="50"/>
        <v>785.83689579220527</v>
      </c>
      <c r="P197" s="15">
        <f t="shared" si="51"/>
        <v>32341.309088176498</v>
      </c>
      <c r="Q197" s="4"/>
    </row>
    <row r="198" spans="1:17" x14ac:dyDescent="0.25">
      <c r="A198" s="14">
        <v>0.05</v>
      </c>
      <c r="B198" s="14">
        <v>0.15</v>
      </c>
      <c r="C198" s="15">
        <v>650</v>
      </c>
      <c r="D198" s="15"/>
      <c r="E198" s="15">
        <f t="shared" si="43"/>
        <v>750.85131138485031</v>
      </c>
      <c r="F198" s="15">
        <f t="shared" si="44"/>
        <v>10170.987008044036</v>
      </c>
      <c r="G198" s="11">
        <f t="shared" si="45"/>
        <v>521.88396179759889</v>
      </c>
      <c r="H198" s="15"/>
      <c r="I198" s="15">
        <f t="shared" si="46"/>
        <v>782.49406164518541</v>
      </c>
      <c r="J198" s="15">
        <f t="shared" si="47"/>
        <v>17554.676371238191</v>
      </c>
      <c r="K198" s="15"/>
      <c r="L198" s="15">
        <f t="shared" si="48"/>
        <v>778.52270458612838</v>
      </c>
      <c r="M198" s="15">
        <f t="shared" si="49"/>
        <v>16518.085594133227</v>
      </c>
      <c r="N198" s="15"/>
      <c r="O198" s="15">
        <f t="shared" si="50"/>
        <v>785.83689579220527</v>
      </c>
      <c r="P198" s="15">
        <f t="shared" si="51"/>
        <v>18451.662258462435</v>
      </c>
      <c r="Q198" s="4"/>
    </row>
    <row r="199" spans="1:17" x14ac:dyDescent="0.25">
      <c r="A199" s="14">
        <v>0.05</v>
      </c>
      <c r="B199" s="14">
        <v>0.15</v>
      </c>
      <c r="C199" s="15">
        <v>648</v>
      </c>
      <c r="D199" s="15"/>
      <c r="E199" s="15">
        <f t="shared" si="43"/>
        <v>750.85131138485031</v>
      </c>
      <c r="F199" s="15">
        <f t="shared" si="44"/>
        <v>10578.392253583437</v>
      </c>
      <c r="G199" s="11">
        <f t="shared" si="45"/>
        <v>521.88396179759889</v>
      </c>
      <c r="H199" s="15"/>
      <c r="I199" s="15">
        <f t="shared" si="46"/>
        <v>782.49406164518541</v>
      </c>
      <c r="J199" s="15">
        <f t="shared" si="47"/>
        <v>18088.652617818934</v>
      </c>
      <c r="K199" s="15"/>
      <c r="L199" s="15">
        <f t="shared" si="48"/>
        <v>778.52270458612838</v>
      </c>
      <c r="M199" s="15">
        <f t="shared" si="49"/>
        <v>17036.17641247774</v>
      </c>
      <c r="N199" s="15"/>
      <c r="O199" s="15">
        <f t="shared" si="50"/>
        <v>785.83689579220527</v>
      </c>
      <c r="P199" s="15">
        <f t="shared" si="51"/>
        <v>18999.009841631254</v>
      </c>
      <c r="Q199" s="4"/>
    </row>
    <row r="200" spans="1:17" x14ac:dyDescent="0.25">
      <c r="A200" s="14">
        <v>0.05</v>
      </c>
      <c r="B200" s="14">
        <v>0.15</v>
      </c>
      <c r="C200" s="15">
        <v>546</v>
      </c>
      <c r="D200" s="15"/>
      <c r="E200" s="15">
        <f t="shared" si="43"/>
        <v>750.85131138485031</v>
      </c>
      <c r="F200" s="15">
        <f t="shared" si="44"/>
        <v>41964.059776092901</v>
      </c>
      <c r="G200" s="11">
        <f t="shared" si="45"/>
        <v>521.88396179759889</v>
      </c>
      <c r="H200" s="15"/>
      <c r="I200" s="15">
        <f t="shared" si="46"/>
        <v>782.49406164518541</v>
      </c>
      <c r="J200" s="15">
        <f t="shared" si="47"/>
        <v>55929.44119343676</v>
      </c>
      <c r="K200" s="15"/>
      <c r="L200" s="15">
        <f t="shared" si="48"/>
        <v>778.52270458612838</v>
      </c>
      <c r="M200" s="15">
        <f t="shared" si="49"/>
        <v>54066.80814804793</v>
      </c>
      <c r="N200" s="15"/>
      <c r="O200" s="15">
        <f t="shared" si="50"/>
        <v>785.83689579220527</v>
      </c>
      <c r="P200" s="15">
        <f t="shared" si="51"/>
        <v>57521.736583241131</v>
      </c>
      <c r="Q200" s="4"/>
    </row>
    <row r="201" spans="1:17" x14ac:dyDescent="0.25">
      <c r="A201" s="14">
        <v>0.1</v>
      </c>
      <c r="B201" s="14">
        <v>0.3</v>
      </c>
      <c r="C201" s="15">
        <v>237</v>
      </c>
      <c r="D201" s="15"/>
      <c r="E201" s="15">
        <f t="shared" ref="E201:E210" si="52">CA(A201,B201,$E$2,$E$3,$E$4,$E$5,$E$6)</f>
        <v>133.71591424099825</v>
      </c>
      <c r="F201" s="15">
        <f t="shared" ref="F201:F210" si="53">($C201-E201)^2</f>
        <v>10667.60237107283</v>
      </c>
      <c r="G201" s="11">
        <f t="shared" ref="G201:G210" si="54">$G$25</f>
        <v>521.88396179759889</v>
      </c>
      <c r="H201" s="15"/>
      <c r="I201" s="15">
        <f t="shared" ref="I201:I210" si="55">CA_SA(A201,B201,$I$2,$I$3,$I$4,$I$5,$I$6,$I$7)</f>
        <v>224.82010621656059</v>
      </c>
      <c r="J201" s="15">
        <f t="shared" ref="J201:J210" si="56">($C201-I201)^2</f>
        <v>148.349812575866</v>
      </c>
      <c r="K201" s="15"/>
      <c r="L201" s="15">
        <f t="shared" ref="L201:L210" si="57">CA_DR(A201,B201,$L$2,$L$3,$L$4,$L$5,$L$6,$L$7,$L$8)</f>
        <v>207.93050298372293</v>
      </c>
      <c r="M201" s="15">
        <f t="shared" ref="M201:M210" si="58">($C201-L201)^2</f>
        <v>845.03565677934137</v>
      </c>
      <c r="N201" s="15"/>
      <c r="O201" s="15">
        <f t="shared" ref="O201:O210" si="59">CA_DL(A201,B201,$O$2,$O$3,$O$4,$O$5,$O$6,$O$7,$O$8)</f>
        <v>257.9627963784489</v>
      </c>
      <c r="P201" s="15">
        <f t="shared" ref="P201:P210" si="60">($C201-O201)^2</f>
        <v>439.43883200431031</v>
      </c>
      <c r="Q201" s="4"/>
    </row>
    <row r="202" spans="1:17" x14ac:dyDescent="0.25">
      <c r="A202" s="14">
        <v>0.1</v>
      </c>
      <c r="B202" s="14">
        <v>0.3</v>
      </c>
      <c r="C202" s="15">
        <v>305</v>
      </c>
      <c r="D202" s="15"/>
      <c r="E202" s="15">
        <f t="shared" si="52"/>
        <v>133.71591424099825</v>
      </c>
      <c r="F202" s="15">
        <f t="shared" si="53"/>
        <v>29338.238034297068</v>
      </c>
      <c r="G202" s="11">
        <f t="shared" si="54"/>
        <v>521.88396179759889</v>
      </c>
      <c r="H202" s="15"/>
      <c r="I202" s="15">
        <f t="shared" si="55"/>
        <v>224.82010621656059</v>
      </c>
      <c r="J202" s="15">
        <f t="shared" si="56"/>
        <v>6428.8153671236259</v>
      </c>
      <c r="K202" s="15"/>
      <c r="L202" s="15">
        <f t="shared" si="57"/>
        <v>207.93050298372293</v>
      </c>
      <c r="M202" s="15">
        <f t="shared" si="58"/>
        <v>9422.4872509930228</v>
      </c>
      <c r="N202" s="15"/>
      <c r="O202" s="15">
        <f t="shared" si="59"/>
        <v>257.9627963784489</v>
      </c>
      <c r="P202" s="15">
        <f t="shared" si="60"/>
        <v>2212.49852453526</v>
      </c>
      <c r="Q202" s="4"/>
    </row>
    <row r="203" spans="1:17" x14ac:dyDescent="0.25">
      <c r="A203" s="14">
        <v>0.1</v>
      </c>
      <c r="B203" s="14">
        <v>0.3</v>
      </c>
      <c r="C203" s="15">
        <v>209</v>
      </c>
      <c r="D203" s="15"/>
      <c r="E203" s="15">
        <f t="shared" si="52"/>
        <v>133.71591424099825</v>
      </c>
      <c r="F203" s="15">
        <f t="shared" si="53"/>
        <v>5667.6935685687313</v>
      </c>
      <c r="G203" s="11">
        <f t="shared" si="54"/>
        <v>521.88396179759889</v>
      </c>
      <c r="H203" s="15"/>
      <c r="I203" s="15">
        <f t="shared" si="55"/>
        <v>224.82010621656059</v>
      </c>
      <c r="J203" s="15">
        <f t="shared" si="56"/>
        <v>250.27576070325898</v>
      </c>
      <c r="K203" s="15"/>
      <c r="L203" s="15">
        <f t="shared" si="57"/>
        <v>207.93050298372293</v>
      </c>
      <c r="M203" s="15">
        <f t="shared" si="58"/>
        <v>1.1438238678255526</v>
      </c>
      <c r="N203" s="15"/>
      <c r="O203" s="15">
        <f t="shared" si="59"/>
        <v>257.9627963784489</v>
      </c>
      <c r="P203" s="15">
        <f t="shared" si="60"/>
        <v>2397.3554291974488</v>
      </c>
      <c r="Q203" s="4"/>
    </row>
    <row r="204" spans="1:17" x14ac:dyDescent="0.25">
      <c r="A204" s="14">
        <v>0.1</v>
      </c>
      <c r="B204" s="14">
        <v>0.3</v>
      </c>
      <c r="C204" s="15">
        <v>288</v>
      </c>
      <c r="D204" s="15"/>
      <c r="E204" s="15">
        <f t="shared" si="52"/>
        <v>133.71591424099825</v>
      </c>
      <c r="F204" s="15">
        <f t="shared" si="53"/>
        <v>23803.579118491009</v>
      </c>
      <c r="G204" s="11">
        <f t="shared" si="54"/>
        <v>521.88396179759889</v>
      </c>
      <c r="H204" s="15"/>
      <c r="I204" s="15">
        <f t="shared" si="55"/>
        <v>224.82010621656059</v>
      </c>
      <c r="J204" s="15">
        <f t="shared" si="56"/>
        <v>3991.698978486686</v>
      </c>
      <c r="K204" s="15"/>
      <c r="L204" s="15">
        <f t="shared" si="57"/>
        <v>207.93050298372293</v>
      </c>
      <c r="M204" s="15">
        <f t="shared" si="58"/>
        <v>6411.1243524396023</v>
      </c>
      <c r="N204" s="15"/>
      <c r="O204" s="15">
        <f t="shared" si="59"/>
        <v>257.9627963784489</v>
      </c>
      <c r="P204" s="15">
        <f t="shared" si="60"/>
        <v>902.23360140252248</v>
      </c>
      <c r="Q204" s="4"/>
    </row>
    <row r="205" spans="1:17" x14ac:dyDescent="0.25">
      <c r="A205" s="14">
        <v>0.1</v>
      </c>
      <c r="B205" s="14">
        <v>0.3</v>
      </c>
      <c r="C205" s="15">
        <v>162</v>
      </c>
      <c r="D205" s="15"/>
      <c r="E205" s="15">
        <f t="shared" si="52"/>
        <v>133.71591424099825</v>
      </c>
      <c r="F205" s="15">
        <f t="shared" si="53"/>
        <v>799.98950722256586</v>
      </c>
      <c r="G205" s="11">
        <f t="shared" si="54"/>
        <v>521.88396179759889</v>
      </c>
      <c r="H205" s="15"/>
      <c r="I205" s="15">
        <f t="shared" si="55"/>
        <v>224.82010621656059</v>
      </c>
      <c r="J205" s="15">
        <f t="shared" si="56"/>
        <v>3946.3657450599544</v>
      </c>
      <c r="K205" s="15"/>
      <c r="L205" s="15">
        <f t="shared" si="57"/>
        <v>207.93050298372293</v>
      </c>
      <c r="M205" s="15">
        <f t="shared" si="58"/>
        <v>2109.6111043377809</v>
      </c>
      <c r="N205" s="15"/>
      <c r="O205" s="15">
        <f t="shared" si="59"/>
        <v>257.9627963784489</v>
      </c>
      <c r="P205" s="15">
        <f t="shared" si="60"/>
        <v>9208.8582887716457</v>
      </c>
      <c r="Q205" s="4"/>
    </row>
    <row r="206" spans="1:17" x14ac:dyDescent="0.25">
      <c r="A206" s="14">
        <v>0.2</v>
      </c>
      <c r="B206" s="14">
        <v>0.6</v>
      </c>
      <c r="C206" s="15">
        <v>71</v>
      </c>
      <c r="D206" s="15"/>
      <c r="E206" s="15">
        <f t="shared" si="52"/>
        <v>2.3932091025682087</v>
      </c>
      <c r="F206" s="15">
        <f t="shared" si="53"/>
        <v>4706.8917572439295</v>
      </c>
      <c r="G206" s="11">
        <f t="shared" si="54"/>
        <v>521.88396179759889</v>
      </c>
      <c r="H206" s="15"/>
      <c r="I206" s="15">
        <f t="shared" si="55"/>
        <v>4.7801817362428931</v>
      </c>
      <c r="J206" s="15">
        <f t="shared" si="56"/>
        <v>4385.0643308850194</v>
      </c>
      <c r="K206" s="15"/>
      <c r="L206" s="15">
        <f t="shared" si="57"/>
        <v>4.2792108601485452</v>
      </c>
      <c r="M206" s="15">
        <f t="shared" si="58"/>
        <v>4451.6637034445212</v>
      </c>
      <c r="N206" s="15"/>
      <c r="O206" s="15">
        <f t="shared" si="59"/>
        <v>7.1702249749199183</v>
      </c>
      <c r="P206" s="15">
        <f t="shared" si="60"/>
        <v>4074.2401797523371</v>
      </c>
      <c r="Q206" s="4"/>
    </row>
    <row r="207" spans="1:17" x14ac:dyDescent="0.25">
      <c r="A207" s="14">
        <v>0.2</v>
      </c>
      <c r="B207" s="14">
        <v>0.6</v>
      </c>
      <c r="C207" s="15">
        <v>57</v>
      </c>
      <c r="D207" s="15"/>
      <c r="E207" s="15">
        <f t="shared" si="52"/>
        <v>2.3932091025682087</v>
      </c>
      <c r="F207" s="15">
        <f t="shared" si="53"/>
        <v>2981.9016121158397</v>
      </c>
      <c r="G207" s="11">
        <f t="shared" si="54"/>
        <v>521.88396179759889</v>
      </c>
      <c r="H207" s="15"/>
      <c r="I207" s="15">
        <f t="shared" si="55"/>
        <v>4.7801817362428931</v>
      </c>
      <c r="J207" s="15">
        <f t="shared" si="56"/>
        <v>2726.9094194998202</v>
      </c>
      <c r="K207" s="15"/>
      <c r="L207" s="15">
        <f t="shared" si="57"/>
        <v>4.2792108601485452</v>
      </c>
      <c r="M207" s="15">
        <f t="shared" si="58"/>
        <v>2779.481607528679</v>
      </c>
      <c r="N207" s="15"/>
      <c r="O207" s="15">
        <f t="shared" si="59"/>
        <v>7.1702249749199183</v>
      </c>
      <c r="P207" s="15">
        <f t="shared" si="60"/>
        <v>2483.0064790500946</v>
      </c>
      <c r="Q207" s="4"/>
    </row>
    <row r="208" spans="1:17" x14ac:dyDescent="0.25">
      <c r="A208" s="14">
        <v>0.2</v>
      </c>
      <c r="B208" s="14">
        <v>0.6</v>
      </c>
      <c r="C208" s="15">
        <v>58</v>
      </c>
      <c r="D208" s="15"/>
      <c r="E208" s="15">
        <f t="shared" si="52"/>
        <v>2.3932091025682087</v>
      </c>
      <c r="F208" s="15">
        <f t="shared" si="53"/>
        <v>3092.1151939107035</v>
      </c>
      <c r="G208" s="11">
        <f t="shared" si="54"/>
        <v>521.88396179759889</v>
      </c>
      <c r="H208" s="15"/>
      <c r="I208" s="15">
        <f t="shared" si="55"/>
        <v>4.7801817362428931</v>
      </c>
      <c r="J208" s="15">
        <f t="shared" si="56"/>
        <v>2832.3490560273344</v>
      </c>
      <c r="K208" s="15"/>
      <c r="L208" s="15">
        <f t="shared" si="57"/>
        <v>4.2792108601485452</v>
      </c>
      <c r="M208" s="15">
        <f t="shared" si="58"/>
        <v>2885.9231858083822</v>
      </c>
      <c r="N208" s="15"/>
      <c r="O208" s="15">
        <f t="shared" si="59"/>
        <v>7.1702249749199183</v>
      </c>
      <c r="P208" s="15">
        <f t="shared" si="60"/>
        <v>2583.6660291002549</v>
      </c>
      <c r="Q208" s="4"/>
    </row>
    <row r="209" spans="1:17" x14ac:dyDescent="0.25">
      <c r="A209" s="14">
        <v>0.2</v>
      </c>
      <c r="B209" s="14">
        <v>0.6</v>
      </c>
      <c r="C209" s="15">
        <v>62</v>
      </c>
      <c r="D209" s="15"/>
      <c r="E209" s="15">
        <f t="shared" si="52"/>
        <v>2.3932091025682087</v>
      </c>
      <c r="F209" s="15">
        <f t="shared" si="53"/>
        <v>3552.9695210901577</v>
      </c>
      <c r="G209" s="11">
        <f t="shared" si="54"/>
        <v>521.88396179759889</v>
      </c>
      <c r="H209" s="15"/>
      <c r="I209" s="15">
        <f t="shared" si="55"/>
        <v>4.7801817362428931</v>
      </c>
      <c r="J209" s="15">
        <f t="shared" si="56"/>
        <v>3274.107602137391</v>
      </c>
      <c r="K209" s="15"/>
      <c r="L209" s="15">
        <f t="shared" si="57"/>
        <v>4.2792108601485452</v>
      </c>
      <c r="M209" s="15">
        <f t="shared" si="58"/>
        <v>3331.6894989271937</v>
      </c>
      <c r="N209" s="15"/>
      <c r="O209" s="15">
        <f t="shared" si="59"/>
        <v>7.1702249749199183</v>
      </c>
      <c r="P209" s="15">
        <f t="shared" si="60"/>
        <v>3006.3042293008953</v>
      </c>
      <c r="Q209" s="4"/>
    </row>
    <row r="210" spans="1:17" x14ac:dyDescent="0.25">
      <c r="A210" s="14">
        <v>0.2</v>
      </c>
      <c r="B210" s="14">
        <v>0.6</v>
      </c>
      <c r="C210" s="15">
        <v>22</v>
      </c>
      <c r="D210" s="15"/>
      <c r="E210" s="15">
        <f t="shared" si="52"/>
        <v>2.3932091025682087</v>
      </c>
      <c r="F210" s="15">
        <f t="shared" si="53"/>
        <v>384.42624929561424</v>
      </c>
      <c r="G210" s="11">
        <f t="shared" si="54"/>
        <v>521.88396179759889</v>
      </c>
      <c r="H210" s="15"/>
      <c r="I210" s="15">
        <f t="shared" si="55"/>
        <v>4.7801817362428931</v>
      </c>
      <c r="J210" s="15">
        <f t="shared" si="56"/>
        <v>296.52214103682275</v>
      </c>
      <c r="K210" s="15"/>
      <c r="L210" s="15">
        <f t="shared" si="57"/>
        <v>4.2792108601485452</v>
      </c>
      <c r="M210" s="15">
        <f t="shared" si="58"/>
        <v>314.02636773907727</v>
      </c>
      <c r="N210" s="15"/>
      <c r="O210" s="15">
        <f t="shared" si="59"/>
        <v>7.1702249749199183</v>
      </c>
      <c r="P210" s="15">
        <f t="shared" si="60"/>
        <v>219.92222729448895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0.14630144805435449</v>
      </c>
      <c r="F228" s="3">
        <f t="shared" ref="F228:F291" si="61">C136-E136</f>
        <v>-80.929587369509136</v>
      </c>
      <c r="G228" s="3"/>
      <c r="H228" s="2"/>
      <c r="I228">
        <f>(A136/$I$5)+(B136/$I$6)</f>
        <v>0.14630144805435449</v>
      </c>
      <c r="J228" s="3">
        <f t="shared" ref="J228:J291" si="62">C136-I136</f>
        <v>-80.959362033072011</v>
      </c>
      <c r="K228" s="2"/>
      <c r="L228">
        <f>(A136/$L$5)+(B136/$L$6)</f>
        <v>0.14630144805435449</v>
      </c>
      <c r="M228" s="3">
        <f t="shared" ref="M228:M291" si="63">C136-L136</f>
        <v>-80.957234105601174</v>
      </c>
      <c r="N228" s="2"/>
      <c r="O228">
        <f>(A136/$O$5)+(B136/$O$6)</f>
        <v>0.14630144805435449</v>
      </c>
      <c r="P228" s="4">
        <f t="shared" ref="P228:P291" si="64">C136-O136</f>
        <v>-80.960104030252069</v>
      </c>
      <c r="Q228" s="4"/>
    </row>
    <row r="229" spans="1:17" x14ac:dyDescent="0.25">
      <c r="C229" s="2"/>
      <c r="D229" s="3"/>
      <c r="E229">
        <f t="shared" ref="E229:E292" si="65">(A137/$E$5)+(B137/$E$6)</f>
        <v>0.14630144805435449</v>
      </c>
      <c r="F229" s="3">
        <f t="shared" si="61"/>
        <v>-114.92958736950914</v>
      </c>
      <c r="G229" s="3"/>
      <c r="H229" s="2"/>
      <c r="I229">
        <f t="shared" ref="I229:I292" si="66">(A137/$I$5)+(B137/$I$6)</f>
        <v>0.14630144805435449</v>
      </c>
      <c r="J229" s="3">
        <f t="shared" si="62"/>
        <v>-114.95936203307201</v>
      </c>
      <c r="K229" s="2"/>
      <c r="L229">
        <f t="shared" ref="L229:L292" si="67">(A137/$L$5)+(B137/$L$6)</f>
        <v>0.14630144805435449</v>
      </c>
      <c r="M229" s="3">
        <f t="shared" si="63"/>
        <v>-114.95723410560117</v>
      </c>
      <c r="N229" s="2"/>
      <c r="O229">
        <f t="shared" ref="O229:O292" si="68">(A137/$O$5)+(B137/$O$6)</f>
        <v>0.14630144805435449</v>
      </c>
      <c r="P229" s="4">
        <f t="shared" si="64"/>
        <v>-114.96010403025207</v>
      </c>
      <c r="Q229" s="4"/>
    </row>
    <row r="230" spans="1:17" x14ac:dyDescent="0.25">
      <c r="C230" s="2"/>
      <c r="D230" s="3"/>
      <c r="E230">
        <f t="shared" si="65"/>
        <v>0.14630144805435449</v>
      </c>
      <c r="F230" s="3">
        <f t="shared" si="61"/>
        <v>-46.929587369509136</v>
      </c>
      <c r="G230" s="3"/>
      <c r="H230" s="2"/>
      <c r="I230">
        <f t="shared" si="66"/>
        <v>0.14630144805435449</v>
      </c>
      <c r="J230" s="3">
        <f t="shared" si="62"/>
        <v>-46.959362033072011</v>
      </c>
      <c r="K230" s="2"/>
      <c r="L230">
        <f t="shared" si="67"/>
        <v>0.14630144805435449</v>
      </c>
      <c r="M230" s="3">
        <f t="shared" si="63"/>
        <v>-46.957234105601174</v>
      </c>
      <c r="N230" s="2"/>
      <c r="O230">
        <f t="shared" si="68"/>
        <v>0.14630144805435449</v>
      </c>
      <c r="P230" s="4">
        <f t="shared" si="64"/>
        <v>-46.960104030252069</v>
      </c>
      <c r="Q230" s="4"/>
    </row>
    <row r="231" spans="1:17" x14ac:dyDescent="0.25">
      <c r="C231" s="2"/>
      <c r="D231" s="3"/>
      <c r="E231">
        <f t="shared" si="65"/>
        <v>0.14630144805435449</v>
      </c>
      <c r="F231" s="3">
        <f t="shared" si="61"/>
        <v>7.0704126304908641</v>
      </c>
      <c r="G231" s="3"/>
      <c r="H231" s="2"/>
      <c r="I231">
        <f t="shared" si="66"/>
        <v>0.14630144805435449</v>
      </c>
      <c r="J231" s="3">
        <f t="shared" si="62"/>
        <v>7.0406379669279886</v>
      </c>
      <c r="K231" s="2"/>
      <c r="L231">
        <f t="shared" si="67"/>
        <v>0.14630144805435449</v>
      </c>
      <c r="M231" s="3">
        <f t="shared" si="63"/>
        <v>7.0427658943988263</v>
      </c>
      <c r="N231" s="2"/>
      <c r="O231">
        <f t="shared" si="68"/>
        <v>0.14630144805435449</v>
      </c>
      <c r="P231" s="4">
        <f t="shared" si="64"/>
        <v>7.0398959697479313</v>
      </c>
      <c r="Q231" s="4"/>
    </row>
    <row r="232" spans="1:17" x14ac:dyDescent="0.25">
      <c r="C232" s="2"/>
      <c r="E232">
        <f t="shared" si="65"/>
        <v>0.14630144805435449</v>
      </c>
      <c r="F232" s="3">
        <f t="shared" si="61"/>
        <v>18.070412630490864</v>
      </c>
      <c r="G232" s="3"/>
      <c r="H232" s="2"/>
      <c r="I232">
        <f t="shared" si="66"/>
        <v>0.14630144805435449</v>
      </c>
      <c r="J232" s="3">
        <f t="shared" si="62"/>
        <v>18.040637966927989</v>
      </c>
      <c r="K232" s="2"/>
      <c r="L232">
        <f t="shared" si="67"/>
        <v>0.14630144805435449</v>
      </c>
      <c r="M232" s="3">
        <f t="shared" si="63"/>
        <v>18.042765894398826</v>
      </c>
      <c r="N232" s="2"/>
      <c r="O232">
        <f t="shared" si="68"/>
        <v>0.14630144805435449</v>
      </c>
      <c r="P232" s="4">
        <f t="shared" si="64"/>
        <v>18.039895969747931</v>
      </c>
      <c r="Q232" s="4"/>
    </row>
    <row r="233" spans="1:17" x14ac:dyDescent="0.25">
      <c r="C233" s="2"/>
      <c r="D233" s="2"/>
      <c r="E233">
        <f t="shared" si="65"/>
        <v>0.29260289610870899</v>
      </c>
      <c r="F233" s="3">
        <f t="shared" si="61"/>
        <v>-191.02153066733649</v>
      </c>
      <c r="G233" s="3"/>
      <c r="H233" s="2"/>
      <c r="I233">
        <f t="shared" si="66"/>
        <v>0.29260289610870899</v>
      </c>
      <c r="J233" s="3">
        <f t="shared" si="62"/>
        <v>-191.81742814483709</v>
      </c>
      <c r="K233" s="2"/>
      <c r="L233">
        <f t="shared" si="67"/>
        <v>0.29260289610870899</v>
      </c>
      <c r="M233" s="3">
        <f t="shared" si="63"/>
        <v>-191.76084013324089</v>
      </c>
      <c r="N233" s="2"/>
      <c r="O233">
        <f t="shared" si="68"/>
        <v>0.29260289610870899</v>
      </c>
      <c r="P233" s="4">
        <f t="shared" si="64"/>
        <v>-191.85653684047452</v>
      </c>
      <c r="Q233" s="4"/>
    </row>
    <row r="234" spans="1:17" x14ac:dyDescent="0.25">
      <c r="C234" s="2"/>
      <c r="D234" s="2"/>
      <c r="E234">
        <f t="shared" si="65"/>
        <v>0.29260289610870899</v>
      </c>
      <c r="F234" s="3">
        <f t="shared" si="61"/>
        <v>-65.021530667336492</v>
      </c>
      <c r="G234" s="3"/>
      <c r="H234" s="2"/>
      <c r="I234">
        <f t="shared" si="66"/>
        <v>0.29260289610870899</v>
      </c>
      <c r="J234" s="3">
        <f t="shared" si="62"/>
        <v>-65.817428144837095</v>
      </c>
      <c r="K234" s="2"/>
      <c r="L234">
        <f t="shared" si="67"/>
        <v>0.29260289610870899</v>
      </c>
      <c r="M234" s="3">
        <f t="shared" si="63"/>
        <v>-65.76084013324089</v>
      </c>
      <c r="N234" s="2"/>
      <c r="O234">
        <f t="shared" si="68"/>
        <v>0.29260289610870899</v>
      </c>
      <c r="P234" s="4">
        <f t="shared" si="64"/>
        <v>-65.856536840474519</v>
      </c>
      <c r="Q234" s="4"/>
    </row>
    <row r="235" spans="1:17" x14ac:dyDescent="0.25">
      <c r="C235" s="2"/>
      <c r="D235" s="2"/>
      <c r="E235">
        <f t="shared" si="65"/>
        <v>0.29260289610870899</v>
      </c>
      <c r="F235" s="3">
        <f t="shared" si="61"/>
        <v>-93.021530667336492</v>
      </c>
      <c r="G235" s="3"/>
      <c r="H235" s="2"/>
      <c r="I235">
        <f t="shared" si="66"/>
        <v>0.29260289610870899</v>
      </c>
      <c r="J235" s="3">
        <f t="shared" si="62"/>
        <v>-93.817428144837095</v>
      </c>
      <c r="K235" s="2"/>
      <c r="L235">
        <f t="shared" si="67"/>
        <v>0.29260289610870899</v>
      </c>
      <c r="M235" s="3">
        <f t="shared" si="63"/>
        <v>-93.76084013324089</v>
      </c>
      <c r="N235" s="2"/>
      <c r="O235">
        <f t="shared" si="68"/>
        <v>0.29260289610870899</v>
      </c>
      <c r="P235" s="4">
        <f t="shared" si="64"/>
        <v>-93.856536840474519</v>
      </c>
      <c r="Q235" s="4"/>
    </row>
    <row r="236" spans="1:17" x14ac:dyDescent="0.25">
      <c r="C236" s="2"/>
      <c r="D236" s="2"/>
      <c r="E236">
        <f t="shared" si="65"/>
        <v>0.29260289610870899</v>
      </c>
      <c r="F236" s="3">
        <f t="shared" si="61"/>
        <v>-72.021530667336492</v>
      </c>
      <c r="G236" s="3"/>
      <c r="H236" s="2"/>
      <c r="I236">
        <f t="shared" si="66"/>
        <v>0.29260289610870899</v>
      </c>
      <c r="J236" s="3">
        <f t="shared" si="62"/>
        <v>-72.817428144837095</v>
      </c>
      <c r="K236" s="2"/>
      <c r="L236">
        <f t="shared" si="67"/>
        <v>0.29260289610870899</v>
      </c>
      <c r="M236" s="3">
        <f t="shared" si="63"/>
        <v>-72.76084013324089</v>
      </c>
      <c r="N236" s="2"/>
      <c r="O236">
        <f t="shared" si="68"/>
        <v>0.29260289610870899</v>
      </c>
      <c r="P236" s="4">
        <f t="shared" si="64"/>
        <v>-72.856536840474519</v>
      </c>
      <c r="Q236" s="4"/>
    </row>
    <row r="237" spans="1:17" x14ac:dyDescent="0.25">
      <c r="D237" s="2"/>
      <c r="E237">
        <f t="shared" si="65"/>
        <v>0.29260289610870899</v>
      </c>
      <c r="F237" s="3">
        <f t="shared" si="61"/>
        <v>-58.021530667336492</v>
      </c>
      <c r="G237" s="3"/>
      <c r="H237" s="2"/>
      <c r="I237">
        <f t="shared" si="66"/>
        <v>0.29260289610870899</v>
      </c>
      <c r="J237" s="3">
        <f t="shared" si="62"/>
        <v>-58.817428144837095</v>
      </c>
      <c r="K237" s="2"/>
      <c r="L237">
        <f t="shared" si="67"/>
        <v>0.29260289610870899</v>
      </c>
      <c r="M237" s="3">
        <f t="shared" si="63"/>
        <v>-58.76084013324089</v>
      </c>
      <c r="N237" s="2"/>
      <c r="O237">
        <f t="shared" si="68"/>
        <v>0.29260289610870899</v>
      </c>
      <c r="P237" s="4">
        <f t="shared" si="64"/>
        <v>-58.856536840474519</v>
      </c>
      <c r="Q237" s="4"/>
    </row>
    <row r="238" spans="1:17" x14ac:dyDescent="0.25">
      <c r="D238" s="2"/>
      <c r="E238">
        <f t="shared" si="65"/>
        <v>0.58520579221741797</v>
      </c>
      <c r="F238" s="3">
        <f t="shared" si="61"/>
        <v>-243.63479138370258</v>
      </c>
      <c r="G238" s="3"/>
      <c r="H238" s="2"/>
      <c r="I238">
        <f t="shared" si="66"/>
        <v>0.58520579221741797</v>
      </c>
      <c r="J238" s="3">
        <f t="shared" si="62"/>
        <v>-264.68238301734891</v>
      </c>
      <c r="K238" s="2"/>
      <c r="L238">
        <f t="shared" si="67"/>
        <v>0.58520579221741797</v>
      </c>
      <c r="M238" s="3">
        <f t="shared" si="63"/>
        <v>-263.16100689670156</v>
      </c>
      <c r="N238" s="2"/>
      <c r="O238">
        <f t="shared" si="68"/>
        <v>0.58520579221741797</v>
      </c>
      <c r="P238" s="4">
        <f t="shared" si="64"/>
        <v>-266.75604515255327</v>
      </c>
      <c r="Q238" s="4"/>
    </row>
    <row r="239" spans="1:17" x14ac:dyDescent="0.25">
      <c r="D239" s="2"/>
      <c r="E239">
        <f t="shared" si="65"/>
        <v>0.58520579221741797</v>
      </c>
      <c r="F239" s="3">
        <f t="shared" si="61"/>
        <v>-228.63479138370258</v>
      </c>
      <c r="G239" s="3"/>
      <c r="H239" s="2"/>
      <c r="I239">
        <f t="shared" si="66"/>
        <v>0.58520579221741797</v>
      </c>
      <c r="J239" s="3">
        <f t="shared" si="62"/>
        <v>-249.68238301734891</v>
      </c>
      <c r="K239" s="2"/>
      <c r="L239">
        <f t="shared" si="67"/>
        <v>0.58520579221741797</v>
      </c>
      <c r="M239" s="3">
        <f t="shared" si="63"/>
        <v>-248.16100689670156</v>
      </c>
      <c r="N239" s="2"/>
      <c r="O239">
        <f t="shared" si="68"/>
        <v>0.58520579221741797</v>
      </c>
      <c r="P239" s="4">
        <f t="shared" si="64"/>
        <v>-251.75604515255327</v>
      </c>
      <c r="Q239" s="4"/>
    </row>
    <row r="240" spans="1:17" x14ac:dyDescent="0.25">
      <c r="D240" s="2"/>
      <c r="E240">
        <f t="shared" si="65"/>
        <v>0.58520579221741797</v>
      </c>
      <c r="F240" s="3">
        <f t="shared" si="61"/>
        <v>-82.634791383702577</v>
      </c>
      <c r="G240" s="3"/>
      <c r="H240" s="2"/>
      <c r="I240">
        <f t="shared" si="66"/>
        <v>0.58520579221741797</v>
      </c>
      <c r="J240" s="3">
        <f t="shared" si="62"/>
        <v>-103.68238301734891</v>
      </c>
      <c r="K240" s="2"/>
      <c r="L240">
        <f t="shared" si="67"/>
        <v>0.58520579221741797</v>
      </c>
      <c r="M240" s="3">
        <f t="shared" si="63"/>
        <v>-102.16100689670156</v>
      </c>
      <c r="N240" s="2"/>
      <c r="O240">
        <f t="shared" si="68"/>
        <v>0.58520579221741797</v>
      </c>
      <c r="P240" s="4">
        <f t="shared" si="64"/>
        <v>-105.75604515255327</v>
      </c>
      <c r="Q240" s="4"/>
    </row>
    <row r="241" spans="4:17" x14ac:dyDescent="0.25">
      <c r="D241" s="2"/>
      <c r="E241">
        <f t="shared" si="65"/>
        <v>0.58520579221741797</v>
      </c>
      <c r="F241" s="3">
        <f t="shared" si="61"/>
        <v>-152.63479138370258</v>
      </c>
      <c r="G241" s="3"/>
      <c r="H241" s="2"/>
      <c r="I241">
        <f t="shared" si="66"/>
        <v>0.58520579221741797</v>
      </c>
      <c r="J241" s="3">
        <f t="shared" si="62"/>
        <v>-173.68238301734891</v>
      </c>
      <c r="K241" s="2"/>
      <c r="L241">
        <f t="shared" si="67"/>
        <v>0.58520579221741797</v>
      </c>
      <c r="M241" s="3">
        <f t="shared" si="63"/>
        <v>-172.16100689670156</v>
      </c>
      <c r="N241" s="2"/>
      <c r="O241">
        <f t="shared" si="68"/>
        <v>0.58520579221741797</v>
      </c>
      <c r="P241" s="4">
        <f t="shared" si="64"/>
        <v>-175.75604515255327</v>
      </c>
      <c r="Q241" s="4"/>
    </row>
    <row r="242" spans="4:17" x14ac:dyDescent="0.25">
      <c r="E242">
        <f t="shared" si="65"/>
        <v>0.58520579221741797</v>
      </c>
      <c r="F242" s="3">
        <f t="shared" si="61"/>
        <v>-62.634791383702577</v>
      </c>
      <c r="G242" s="3"/>
      <c r="H242" s="2"/>
      <c r="I242">
        <f t="shared" si="66"/>
        <v>0.58520579221741797</v>
      </c>
      <c r="J242" s="3">
        <f t="shared" si="62"/>
        <v>-83.682383017348911</v>
      </c>
      <c r="K242" s="2"/>
      <c r="L242">
        <f t="shared" si="67"/>
        <v>0.58520579221741797</v>
      </c>
      <c r="M242" s="3">
        <f t="shared" si="63"/>
        <v>-82.161006896701565</v>
      </c>
      <c r="N242" s="2"/>
      <c r="O242">
        <f t="shared" si="68"/>
        <v>0.58520579221741797</v>
      </c>
      <c r="P242" s="4">
        <f t="shared" si="64"/>
        <v>-85.75604515255327</v>
      </c>
      <c r="Q242" s="4"/>
    </row>
    <row r="243" spans="4:17" x14ac:dyDescent="0.25">
      <c r="E243">
        <f t="shared" si="65"/>
        <v>1.1704115844348359</v>
      </c>
      <c r="F243" s="3">
        <f t="shared" si="61"/>
        <v>107.67479822345121</v>
      </c>
      <c r="G243" s="3"/>
      <c r="H243" s="2"/>
      <c r="I243">
        <f t="shared" si="66"/>
        <v>1.1704115844348359</v>
      </c>
      <c r="J243" s="3">
        <f t="shared" si="62"/>
        <v>3.1897158953199778</v>
      </c>
      <c r="K243" s="2"/>
      <c r="L243">
        <f t="shared" si="67"/>
        <v>1.1704115844348359</v>
      </c>
      <c r="M243" s="3">
        <f t="shared" si="63"/>
        <v>13.184329341129001</v>
      </c>
      <c r="N243" s="2"/>
      <c r="O243">
        <f t="shared" si="68"/>
        <v>1.1704115844348359</v>
      </c>
      <c r="P243" s="4">
        <f t="shared" si="64"/>
        <v>-25.850477873161651</v>
      </c>
      <c r="Q243" s="4"/>
    </row>
    <row r="244" spans="4:17" x14ac:dyDescent="0.25">
      <c r="E244">
        <f t="shared" si="65"/>
        <v>1.1704115844348359</v>
      </c>
      <c r="F244" s="3">
        <f t="shared" si="61"/>
        <v>68.674798223451205</v>
      </c>
      <c r="G244" s="3"/>
      <c r="H244" s="2"/>
      <c r="I244">
        <f t="shared" si="66"/>
        <v>1.1704115844348359</v>
      </c>
      <c r="J244" s="3">
        <f t="shared" si="62"/>
        <v>-35.810284104680022</v>
      </c>
      <c r="K244" s="2"/>
      <c r="L244">
        <f t="shared" si="67"/>
        <v>1.1704115844348359</v>
      </c>
      <c r="M244" s="3">
        <f t="shared" si="63"/>
        <v>-25.815670658870999</v>
      </c>
      <c r="N244" s="2"/>
      <c r="O244">
        <f t="shared" si="68"/>
        <v>1.1704115844348359</v>
      </c>
      <c r="P244" s="4">
        <f t="shared" si="64"/>
        <v>-64.850477873161651</v>
      </c>
      <c r="Q244" s="4"/>
    </row>
    <row r="245" spans="4:17" x14ac:dyDescent="0.25">
      <c r="E245">
        <f t="shared" si="65"/>
        <v>1.1704115844348359</v>
      </c>
      <c r="F245" s="3">
        <f t="shared" si="61"/>
        <v>218.67479822345121</v>
      </c>
      <c r="G245" s="3"/>
      <c r="H245" s="2"/>
      <c r="I245">
        <f t="shared" si="66"/>
        <v>1.1704115844348359</v>
      </c>
      <c r="J245" s="3">
        <f t="shared" si="62"/>
        <v>114.18971589531998</v>
      </c>
      <c r="K245" s="2"/>
      <c r="L245">
        <f t="shared" si="67"/>
        <v>1.1704115844348359</v>
      </c>
      <c r="M245" s="3">
        <f t="shared" si="63"/>
        <v>124.184329341129</v>
      </c>
      <c r="N245" s="2"/>
      <c r="O245">
        <f t="shared" si="68"/>
        <v>1.1704115844348359</v>
      </c>
      <c r="P245" s="4">
        <f t="shared" si="64"/>
        <v>85.149522126838349</v>
      </c>
      <c r="Q245" s="4"/>
    </row>
    <row r="246" spans="4:17" x14ac:dyDescent="0.25">
      <c r="E246">
        <f t="shared" si="65"/>
        <v>1.1704115844348359</v>
      </c>
      <c r="F246" s="3">
        <f t="shared" si="61"/>
        <v>212.67479822345121</v>
      </c>
      <c r="G246" s="3"/>
      <c r="H246" s="2"/>
      <c r="I246">
        <f t="shared" si="66"/>
        <v>1.1704115844348359</v>
      </c>
      <c r="J246" s="3">
        <f t="shared" si="62"/>
        <v>108.18971589531998</v>
      </c>
      <c r="K246" s="2"/>
      <c r="L246">
        <f t="shared" si="67"/>
        <v>1.1704115844348359</v>
      </c>
      <c r="M246" s="3">
        <f t="shared" si="63"/>
        <v>118.184329341129</v>
      </c>
      <c r="N246" s="2"/>
      <c r="O246">
        <f t="shared" si="68"/>
        <v>1.1704115844348359</v>
      </c>
      <c r="P246" s="4">
        <f t="shared" si="64"/>
        <v>79.149522126838349</v>
      </c>
      <c r="Q246" s="4"/>
    </row>
    <row r="247" spans="4:17" x14ac:dyDescent="0.25">
      <c r="E247">
        <f t="shared" si="65"/>
        <v>1.1704115844348359</v>
      </c>
      <c r="F247" s="3">
        <f t="shared" si="61"/>
        <v>166.67479822345121</v>
      </c>
      <c r="G247" s="3"/>
      <c r="H247" s="2"/>
      <c r="I247">
        <f t="shared" si="66"/>
        <v>1.1704115844348359</v>
      </c>
      <c r="J247" s="3">
        <f t="shared" si="62"/>
        <v>62.189715895319978</v>
      </c>
      <c r="K247" s="2"/>
      <c r="L247">
        <f t="shared" si="67"/>
        <v>1.1704115844348359</v>
      </c>
      <c r="M247" s="3">
        <f t="shared" si="63"/>
        <v>72.184329341129001</v>
      </c>
      <c r="N247" s="2"/>
      <c r="O247">
        <f t="shared" si="68"/>
        <v>1.1704115844348359</v>
      </c>
      <c r="P247" s="4">
        <f t="shared" si="64"/>
        <v>33.149522126838349</v>
      </c>
      <c r="Q247" s="4"/>
    </row>
    <row r="248" spans="4:17" x14ac:dyDescent="0.25">
      <c r="E248">
        <f t="shared" si="65"/>
        <v>2.3408231688696719</v>
      </c>
      <c r="F248" s="3">
        <f t="shared" si="61"/>
        <v>44.983016395883695</v>
      </c>
      <c r="G248" s="3"/>
      <c r="H248" s="2"/>
      <c r="I248">
        <f t="shared" si="66"/>
        <v>2.3408231688696719</v>
      </c>
      <c r="J248" s="3">
        <f t="shared" si="62"/>
        <v>37.462579692544736</v>
      </c>
      <c r="K248" s="2"/>
      <c r="L248">
        <f t="shared" si="67"/>
        <v>2.3408231688696719</v>
      </c>
      <c r="M248" s="3">
        <f t="shared" si="63"/>
        <v>38.326389523216186</v>
      </c>
      <c r="N248" s="2"/>
      <c r="O248">
        <f t="shared" si="68"/>
        <v>2.3408231688696719</v>
      </c>
      <c r="P248" s="4">
        <f t="shared" si="64"/>
        <v>31.586182648665073</v>
      </c>
      <c r="Q248" s="4"/>
    </row>
    <row r="249" spans="4:17" x14ac:dyDescent="0.25">
      <c r="E249">
        <f t="shared" si="65"/>
        <v>2.3408231688696719</v>
      </c>
      <c r="F249" s="3">
        <f t="shared" si="61"/>
        <v>21.983016395883695</v>
      </c>
      <c r="G249" s="3"/>
      <c r="H249" s="2"/>
      <c r="I249">
        <f t="shared" si="66"/>
        <v>2.3408231688696719</v>
      </c>
      <c r="J249" s="3">
        <f t="shared" si="62"/>
        <v>14.462579692544736</v>
      </c>
      <c r="K249" s="2"/>
      <c r="L249">
        <f t="shared" si="67"/>
        <v>2.3408231688696719</v>
      </c>
      <c r="M249" s="3">
        <f t="shared" si="63"/>
        <v>15.326389523216186</v>
      </c>
      <c r="N249" s="2"/>
      <c r="O249">
        <f t="shared" si="68"/>
        <v>2.3408231688696719</v>
      </c>
      <c r="P249" s="4">
        <f t="shared" si="64"/>
        <v>8.5861826486650727</v>
      </c>
      <c r="Q249" s="4"/>
    </row>
    <row r="250" spans="4:17" x14ac:dyDescent="0.25">
      <c r="E250">
        <f t="shared" si="65"/>
        <v>2.3408231688696719</v>
      </c>
      <c r="F250" s="3">
        <f t="shared" si="61"/>
        <v>40.983016395883695</v>
      </c>
      <c r="G250" s="3"/>
      <c r="H250" s="2"/>
      <c r="I250">
        <f t="shared" si="66"/>
        <v>2.3408231688696719</v>
      </c>
      <c r="J250" s="3">
        <f t="shared" si="62"/>
        <v>33.462579692544736</v>
      </c>
      <c r="K250" s="2"/>
      <c r="L250">
        <f t="shared" si="67"/>
        <v>2.3408231688696719</v>
      </c>
      <c r="M250" s="3">
        <f t="shared" si="63"/>
        <v>34.326389523216186</v>
      </c>
      <c r="N250" s="2"/>
      <c r="O250">
        <f t="shared" si="68"/>
        <v>2.3408231688696719</v>
      </c>
      <c r="P250" s="4">
        <f t="shared" si="64"/>
        <v>27.586182648665073</v>
      </c>
      <c r="Q250" s="4"/>
    </row>
    <row r="251" spans="4:17" x14ac:dyDescent="0.25">
      <c r="E251">
        <f t="shared" si="65"/>
        <v>2.3408231688696719</v>
      </c>
      <c r="F251" s="3">
        <f t="shared" si="61"/>
        <v>22.983016395883695</v>
      </c>
      <c r="G251" s="3"/>
      <c r="H251" s="2"/>
      <c r="I251">
        <f t="shared" si="66"/>
        <v>2.3408231688696719</v>
      </c>
      <c r="J251" s="3">
        <f t="shared" si="62"/>
        <v>15.462579692544736</v>
      </c>
      <c r="K251" s="2"/>
      <c r="L251">
        <f t="shared" si="67"/>
        <v>2.3408231688696719</v>
      </c>
      <c r="M251" s="3">
        <f t="shared" si="63"/>
        <v>16.326389523216186</v>
      </c>
      <c r="N251" s="2"/>
      <c r="O251">
        <f t="shared" si="68"/>
        <v>2.3408231688696719</v>
      </c>
      <c r="P251" s="4">
        <f t="shared" si="64"/>
        <v>9.5861826486650727</v>
      </c>
      <c r="Q251" s="4"/>
    </row>
    <row r="252" spans="4:17" x14ac:dyDescent="0.25">
      <c r="E252">
        <f t="shared" si="65"/>
        <v>2.3408231688696719</v>
      </c>
      <c r="F252" s="3">
        <f t="shared" si="61"/>
        <v>97.983016395883695</v>
      </c>
      <c r="G252" s="3"/>
      <c r="H252" s="2"/>
      <c r="I252">
        <f t="shared" si="66"/>
        <v>2.3408231688696719</v>
      </c>
      <c r="J252" s="3">
        <f t="shared" si="62"/>
        <v>90.462579692544736</v>
      </c>
      <c r="K252" s="2"/>
      <c r="L252">
        <f t="shared" si="67"/>
        <v>2.3408231688696719</v>
      </c>
      <c r="M252" s="3">
        <f t="shared" si="63"/>
        <v>91.326389523216193</v>
      </c>
      <c r="N252" s="2"/>
      <c r="O252">
        <f t="shared" si="68"/>
        <v>2.3408231688696719</v>
      </c>
      <c r="P252" s="4">
        <f t="shared" si="64"/>
        <v>84.586182648665073</v>
      </c>
      <c r="Q252" s="4"/>
    </row>
    <row r="253" spans="4:17" x14ac:dyDescent="0.25">
      <c r="E253">
        <f t="shared" si="65"/>
        <v>0.18452457691931856</v>
      </c>
      <c r="F253" s="3">
        <f t="shared" si="61"/>
        <v>-76.982557154368578</v>
      </c>
      <c r="G253" s="3"/>
      <c r="H253" s="2"/>
      <c r="I253">
        <f t="shared" si="66"/>
        <v>0.18452457691931856</v>
      </c>
      <c r="J253" s="3">
        <f t="shared" si="62"/>
        <v>-76.989891641644817</v>
      </c>
      <c r="K253" s="2"/>
      <c r="L253">
        <f t="shared" si="67"/>
        <v>0.18452457691931856</v>
      </c>
      <c r="M253" s="3">
        <f t="shared" si="63"/>
        <v>-76.988545485847681</v>
      </c>
      <c r="N253" s="2"/>
      <c r="O253">
        <f t="shared" si="68"/>
        <v>0.18452457691931856</v>
      </c>
      <c r="P253" s="4">
        <f t="shared" si="64"/>
        <v>-76.990135479007904</v>
      </c>
      <c r="Q253" s="4"/>
    </row>
    <row r="254" spans="4:17" x14ac:dyDescent="0.25">
      <c r="E254">
        <f t="shared" si="65"/>
        <v>0.18452457691931856</v>
      </c>
      <c r="F254" s="3">
        <f t="shared" si="61"/>
        <v>-219.98255715436858</v>
      </c>
      <c r="G254" s="3"/>
      <c r="H254" s="2"/>
      <c r="I254">
        <f t="shared" si="66"/>
        <v>0.18452457691931856</v>
      </c>
      <c r="J254" s="3">
        <f t="shared" si="62"/>
        <v>-219.98989164164482</v>
      </c>
      <c r="K254" s="2"/>
      <c r="L254">
        <f t="shared" si="67"/>
        <v>0.18452457691931856</v>
      </c>
      <c r="M254" s="3">
        <f t="shared" si="63"/>
        <v>-219.98854548584768</v>
      </c>
      <c r="N254" s="2"/>
      <c r="O254">
        <f t="shared" si="68"/>
        <v>0.18452457691931856</v>
      </c>
      <c r="P254" s="4">
        <f t="shared" si="64"/>
        <v>-219.9901354790079</v>
      </c>
      <c r="Q254" s="4"/>
    </row>
    <row r="255" spans="4:17" x14ac:dyDescent="0.25">
      <c r="E255">
        <f t="shared" si="65"/>
        <v>0.18452457691931856</v>
      </c>
      <c r="F255" s="3">
        <f t="shared" si="61"/>
        <v>-236.98255715436858</v>
      </c>
      <c r="G255" s="3"/>
      <c r="H255" s="2"/>
      <c r="I255">
        <f t="shared" si="66"/>
        <v>0.18452457691931856</v>
      </c>
      <c r="J255" s="3">
        <f t="shared" si="62"/>
        <v>-236.98989164164482</v>
      </c>
      <c r="K255" s="2"/>
      <c r="L255">
        <f t="shared" si="67"/>
        <v>0.18452457691931856</v>
      </c>
      <c r="M255" s="3">
        <f t="shared" si="63"/>
        <v>-236.98854548584768</v>
      </c>
      <c r="N255" s="2"/>
      <c r="O255">
        <f t="shared" si="68"/>
        <v>0.18452457691931856</v>
      </c>
      <c r="P255" s="4">
        <f t="shared" si="64"/>
        <v>-236.9901354790079</v>
      </c>
      <c r="Q255" s="4"/>
    </row>
    <row r="256" spans="4:17" x14ac:dyDescent="0.25">
      <c r="E256">
        <f t="shared" si="65"/>
        <v>0.18452457691931856</v>
      </c>
      <c r="F256" s="3">
        <f t="shared" si="61"/>
        <v>-300.98255715436858</v>
      </c>
      <c r="G256" s="3"/>
      <c r="H256" s="2"/>
      <c r="I256">
        <f t="shared" si="66"/>
        <v>0.18452457691931856</v>
      </c>
      <c r="J256" s="3">
        <f t="shared" si="62"/>
        <v>-300.98989164164482</v>
      </c>
      <c r="K256" s="2"/>
      <c r="L256">
        <f t="shared" si="67"/>
        <v>0.18452457691931856</v>
      </c>
      <c r="M256" s="3">
        <f t="shared" si="63"/>
        <v>-300.98854548584768</v>
      </c>
      <c r="N256" s="2"/>
      <c r="O256">
        <f t="shared" si="68"/>
        <v>0.18452457691931856</v>
      </c>
      <c r="P256" s="4">
        <f t="shared" si="64"/>
        <v>-300.9901354790079</v>
      </c>
      <c r="Q256" s="4"/>
    </row>
    <row r="257" spans="5:17" x14ac:dyDescent="0.25">
      <c r="E257">
        <f t="shared" si="65"/>
        <v>0.18452457691931856</v>
      </c>
      <c r="F257" s="3">
        <f t="shared" si="61"/>
        <v>-134.98255715436858</v>
      </c>
      <c r="G257" s="3"/>
      <c r="H257" s="2"/>
      <c r="I257">
        <f t="shared" si="66"/>
        <v>0.18452457691931856</v>
      </c>
      <c r="J257" s="3">
        <f t="shared" si="62"/>
        <v>-134.98989164164482</v>
      </c>
      <c r="K257" s="2"/>
      <c r="L257">
        <f t="shared" si="67"/>
        <v>0.18452457691931856</v>
      </c>
      <c r="M257" s="3">
        <f t="shared" si="63"/>
        <v>-134.98854548584768</v>
      </c>
      <c r="N257" s="2"/>
      <c r="O257">
        <f t="shared" si="68"/>
        <v>0.18452457691931856</v>
      </c>
      <c r="P257" s="4">
        <f t="shared" si="64"/>
        <v>-134.9901354790079</v>
      </c>
      <c r="Q257" s="4"/>
    </row>
    <row r="258" spans="5:17" x14ac:dyDescent="0.25">
      <c r="E258">
        <f t="shared" si="65"/>
        <v>0.36904915383863712</v>
      </c>
      <c r="F258" s="3">
        <f t="shared" si="61"/>
        <v>-324.56163644540948</v>
      </c>
      <c r="G258" s="3"/>
      <c r="H258" s="2"/>
      <c r="I258">
        <f t="shared" si="66"/>
        <v>0.36904915383863712</v>
      </c>
      <c r="J258" s="3">
        <f t="shared" si="62"/>
        <v>-325.05260134570062</v>
      </c>
      <c r="K258" s="2"/>
      <c r="L258">
        <f t="shared" si="67"/>
        <v>0.36904915383863712</v>
      </c>
      <c r="M258" s="3">
        <f t="shared" si="63"/>
        <v>-324.96320190933898</v>
      </c>
      <c r="N258" s="2"/>
      <c r="O258">
        <f t="shared" si="68"/>
        <v>0.36904915383863712</v>
      </c>
      <c r="P258" s="4">
        <f t="shared" si="64"/>
        <v>-325.08463217765257</v>
      </c>
      <c r="Q258" s="4"/>
    </row>
    <row r="259" spans="5:17" x14ac:dyDescent="0.25">
      <c r="E259">
        <f t="shared" si="65"/>
        <v>0.36904915383863712</v>
      </c>
      <c r="F259" s="3">
        <f t="shared" si="61"/>
        <v>-378.56163644540948</v>
      </c>
      <c r="G259" s="3"/>
      <c r="H259" s="2"/>
      <c r="I259">
        <f t="shared" si="66"/>
        <v>0.36904915383863712</v>
      </c>
      <c r="J259" s="3">
        <f t="shared" si="62"/>
        <v>-379.05260134570062</v>
      </c>
      <c r="K259" s="2"/>
      <c r="L259">
        <f t="shared" si="67"/>
        <v>0.36904915383863712</v>
      </c>
      <c r="M259" s="3">
        <f t="shared" si="63"/>
        <v>-378.96320190933898</v>
      </c>
      <c r="N259" s="2"/>
      <c r="O259">
        <f t="shared" si="68"/>
        <v>0.36904915383863712</v>
      </c>
      <c r="P259" s="4">
        <f t="shared" si="64"/>
        <v>-379.08463217765257</v>
      </c>
      <c r="Q259" s="4"/>
    </row>
    <row r="260" spans="5:17" x14ac:dyDescent="0.25">
      <c r="E260">
        <f t="shared" si="65"/>
        <v>0.36904915383863712</v>
      </c>
      <c r="F260" s="3">
        <f t="shared" si="61"/>
        <v>-128.56163644540948</v>
      </c>
      <c r="G260" s="3"/>
      <c r="H260" s="2"/>
      <c r="I260">
        <f t="shared" si="66"/>
        <v>0.36904915383863712</v>
      </c>
      <c r="J260" s="3">
        <f t="shared" si="62"/>
        <v>-129.05260134570062</v>
      </c>
      <c r="K260" s="2"/>
      <c r="L260">
        <f t="shared" si="67"/>
        <v>0.36904915383863712</v>
      </c>
      <c r="M260" s="3">
        <f t="shared" si="63"/>
        <v>-128.96320190933898</v>
      </c>
      <c r="N260" s="2"/>
      <c r="O260">
        <f t="shared" si="68"/>
        <v>0.36904915383863712</v>
      </c>
      <c r="P260" s="4">
        <f t="shared" si="64"/>
        <v>-129.08463217765257</v>
      </c>
      <c r="Q260" s="4"/>
    </row>
    <row r="261" spans="5:17" x14ac:dyDescent="0.25">
      <c r="E261">
        <f t="shared" si="65"/>
        <v>0.36904915383863712</v>
      </c>
      <c r="F261" s="3">
        <f t="shared" si="61"/>
        <v>-131.56163644540948</v>
      </c>
      <c r="G261" s="3"/>
      <c r="H261" s="2"/>
      <c r="I261">
        <f t="shared" si="66"/>
        <v>0.36904915383863712</v>
      </c>
      <c r="J261" s="3">
        <f t="shared" si="62"/>
        <v>-132.05260134570062</v>
      </c>
      <c r="K261" s="2"/>
      <c r="L261">
        <f t="shared" si="67"/>
        <v>0.36904915383863712</v>
      </c>
      <c r="M261" s="3">
        <f t="shared" si="63"/>
        <v>-131.96320190933898</v>
      </c>
      <c r="N261" s="2"/>
      <c r="O261">
        <f t="shared" si="68"/>
        <v>0.36904915383863712</v>
      </c>
      <c r="P261" s="4">
        <f t="shared" si="64"/>
        <v>-132.08463217765257</v>
      </c>
      <c r="Q261" s="4"/>
    </row>
    <row r="262" spans="5:17" x14ac:dyDescent="0.25">
      <c r="E262">
        <f t="shared" si="65"/>
        <v>0.36904915383863712</v>
      </c>
      <c r="F262" s="3">
        <f t="shared" si="61"/>
        <v>-111.56163644540948</v>
      </c>
      <c r="G262" s="3"/>
      <c r="H262" s="2"/>
      <c r="I262">
        <f t="shared" si="66"/>
        <v>0.36904915383863712</v>
      </c>
      <c r="J262" s="3">
        <f t="shared" si="62"/>
        <v>-112.05260134570062</v>
      </c>
      <c r="K262" s="2"/>
      <c r="L262">
        <f t="shared" si="67"/>
        <v>0.36904915383863712</v>
      </c>
      <c r="M262" s="3">
        <f t="shared" si="63"/>
        <v>-111.96320190933898</v>
      </c>
      <c r="N262" s="2"/>
      <c r="O262">
        <f t="shared" si="68"/>
        <v>0.36904915383863712</v>
      </c>
      <c r="P262" s="4">
        <f t="shared" si="64"/>
        <v>-112.08463217765257</v>
      </c>
      <c r="Q262" s="4"/>
    </row>
    <row r="263" spans="5:17" x14ac:dyDescent="0.25">
      <c r="E263">
        <f t="shared" si="65"/>
        <v>0.73809830767727425</v>
      </c>
      <c r="F263" s="3">
        <f t="shared" si="61"/>
        <v>-0.76805882656776703</v>
      </c>
      <c r="G263" s="3"/>
      <c r="H263" s="2"/>
      <c r="I263">
        <f t="shared" si="66"/>
        <v>0.73809830767727425</v>
      </c>
      <c r="J263" s="3">
        <f t="shared" si="62"/>
        <v>-33.250247329754757</v>
      </c>
      <c r="K263" s="2"/>
      <c r="L263">
        <f t="shared" si="67"/>
        <v>0.73809830767727425</v>
      </c>
      <c r="M263" s="3">
        <f t="shared" si="63"/>
        <v>-27.17103794673767</v>
      </c>
      <c r="N263" s="2"/>
      <c r="O263">
        <f t="shared" si="68"/>
        <v>0.73809830767727425</v>
      </c>
      <c r="P263" s="4">
        <f t="shared" si="64"/>
        <v>-37.575627247196962</v>
      </c>
      <c r="Q263" s="4"/>
    </row>
    <row r="264" spans="5:17" x14ac:dyDescent="0.25">
      <c r="E264">
        <f t="shared" si="65"/>
        <v>0.73809830767727425</v>
      </c>
      <c r="F264" s="3">
        <f t="shared" si="61"/>
        <v>-158.76805882656777</v>
      </c>
      <c r="G264" s="3"/>
      <c r="H264" s="2"/>
      <c r="I264">
        <f t="shared" si="66"/>
        <v>0.73809830767727425</v>
      </c>
      <c r="J264" s="3">
        <f t="shared" si="62"/>
        <v>-191.25024732975476</v>
      </c>
      <c r="K264" s="2"/>
      <c r="L264">
        <f t="shared" si="67"/>
        <v>0.73809830767727425</v>
      </c>
      <c r="M264" s="3">
        <f t="shared" si="63"/>
        <v>-185.17103794673767</v>
      </c>
      <c r="N264" s="2"/>
      <c r="O264">
        <f t="shared" si="68"/>
        <v>0.73809830767727425</v>
      </c>
      <c r="P264" s="4">
        <f t="shared" si="64"/>
        <v>-195.57562724719696</v>
      </c>
      <c r="Q264" s="4"/>
    </row>
    <row r="265" spans="5:17" x14ac:dyDescent="0.25">
      <c r="E265">
        <f t="shared" si="65"/>
        <v>0.73809830767727425</v>
      </c>
      <c r="F265" s="3">
        <f t="shared" si="61"/>
        <v>-201.76805882656777</v>
      </c>
      <c r="G265" s="3"/>
      <c r="H265" s="2"/>
      <c r="I265">
        <f t="shared" si="66"/>
        <v>0.73809830767727425</v>
      </c>
      <c r="J265" s="3">
        <f t="shared" si="62"/>
        <v>-234.25024732975476</v>
      </c>
      <c r="K265" s="2"/>
      <c r="L265">
        <f t="shared" si="67"/>
        <v>0.73809830767727425</v>
      </c>
      <c r="M265" s="3">
        <f t="shared" si="63"/>
        <v>-228.17103794673767</v>
      </c>
      <c r="N265" s="2"/>
      <c r="O265">
        <f t="shared" si="68"/>
        <v>0.73809830767727425</v>
      </c>
      <c r="P265" s="4">
        <f t="shared" si="64"/>
        <v>-238.57562724719696</v>
      </c>
      <c r="Q265" s="4"/>
    </row>
    <row r="266" spans="5:17" x14ac:dyDescent="0.25">
      <c r="E266">
        <f t="shared" si="65"/>
        <v>0.73809830767727425</v>
      </c>
      <c r="F266" s="3">
        <f t="shared" si="61"/>
        <v>-177.76805882656777</v>
      </c>
      <c r="G266" s="3"/>
      <c r="H266" s="2"/>
      <c r="I266">
        <f t="shared" si="66"/>
        <v>0.73809830767727425</v>
      </c>
      <c r="J266" s="3">
        <f t="shared" si="62"/>
        <v>-210.25024732975476</v>
      </c>
      <c r="K266" s="2"/>
      <c r="L266">
        <f t="shared" si="67"/>
        <v>0.73809830767727425</v>
      </c>
      <c r="M266" s="3">
        <f t="shared" si="63"/>
        <v>-204.17103794673767</v>
      </c>
      <c r="N266" s="2"/>
      <c r="O266">
        <f t="shared" si="68"/>
        <v>0.73809830767727425</v>
      </c>
      <c r="P266" s="4">
        <f t="shared" si="64"/>
        <v>-214.57562724719696</v>
      </c>
      <c r="Q266" s="4"/>
    </row>
    <row r="267" spans="5:17" x14ac:dyDescent="0.25">
      <c r="E267">
        <f t="shared" si="65"/>
        <v>0.73809830767727425</v>
      </c>
      <c r="F267" s="3">
        <f t="shared" si="61"/>
        <v>-129.76805882656777</v>
      </c>
      <c r="G267" s="3"/>
      <c r="H267" s="2"/>
      <c r="I267">
        <f t="shared" si="66"/>
        <v>0.73809830767727425</v>
      </c>
      <c r="J267" s="3">
        <f t="shared" si="62"/>
        <v>-162.25024732975476</v>
      </c>
      <c r="K267" s="2"/>
      <c r="L267">
        <f t="shared" si="67"/>
        <v>0.73809830767727425</v>
      </c>
      <c r="M267" s="3">
        <f t="shared" si="63"/>
        <v>-156.17103794673767</v>
      </c>
      <c r="N267" s="2"/>
      <c r="O267">
        <f t="shared" si="68"/>
        <v>0.73809830767727425</v>
      </c>
      <c r="P267" s="4">
        <f t="shared" si="64"/>
        <v>-166.57562724719696</v>
      </c>
      <c r="Q267" s="4"/>
    </row>
    <row r="268" spans="5:17" x14ac:dyDescent="0.25">
      <c r="E268">
        <f t="shared" si="65"/>
        <v>1.4761966153545485</v>
      </c>
      <c r="F268" s="3">
        <f t="shared" si="61"/>
        <v>96.141187575206516</v>
      </c>
      <c r="G268" s="3"/>
      <c r="H268" s="2"/>
      <c r="I268">
        <f t="shared" si="66"/>
        <v>1.4761966153545485</v>
      </c>
      <c r="J268" s="3">
        <f t="shared" si="62"/>
        <v>66.536489325262465</v>
      </c>
      <c r="K268" s="2"/>
      <c r="L268">
        <f t="shared" si="67"/>
        <v>1.4761966153545485</v>
      </c>
      <c r="M268" s="3">
        <f t="shared" si="63"/>
        <v>73.886170901472468</v>
      </c>
      <c r="N268" s="2"/>
      <c r="O268">
        <f t="shared" si="68"/>
        <v>1.4761966153545485</v>
      </c>
      <c r="P268" s="4">
        <f t="shared" si="64"/>
        <v>54.188688641587873</v>
      </c>
      <c r="Q268" s="4"/>
    </row>
    <row r="269" spans="5:17" x14ac:dyDescent="0.25">
      <c r="E269">
        <f t="shared" si="65"/>
        <v>1.4761966153545485</v>
      </c>
      <c r="F269" s="3">
        <f t="shared" si="61"/>
        <v>108.14118757520652</v>
      </c>
      <c r="G269" s="3"/>
      <c r="H269" s="2"/>
      <c r="I269">
        <f t="shared" si="66"/>
        <v>1.4761966153545485</v>
      </c>
      <c r="J269" s="3">
        <f t="shared" si="62"/>
        <v>78.536489325262465</v>
      </c>
      <c r="K269" s="2"/>
      <c r="L269">
        <f t="shared" si="67"/>
        <v>1.4761966153545485</v>
      </c>
      <c r="M269" s="3">
        <f t="shared" si="63"/>
        <v>85.886170901472468</v>
      </c>
      <c r="N269" s="2"/>
      <c r="O269">
        <f t="shared" si="68"/>
        <v>1.4761966153545485</v>
      </c>
      <c r="P269" s="4">
        <f t="shared" si="64"/>
        <v>66.188688641587873</v>
      </c>
      <c r="Q269" s="4"/>
    </row>
    <row r="270" spans="5:17" x14ac:dyDescent="0.25">
      <c r="E270">
        <f t="shared" si="65"/>
        <v>1.4761966153545485</v>
      </c>
      <c r="F270" s="3">
        <f t="shared" si="61"/>
        <v>252.14118757520652</v>
      </c>
      <c r="G270" s="3"/>
      <c r="H270" s="2"/>
      <c r="I270">
        <f t="shared" si="66"/>
        <v>1.4761966153545485</v>
      </c>
      <c r="J270" s="3">
        <f t="shared" si="62"/>
        <v>222.53648932526247</v>
      </c>
      <c r="K270" s="2"/>
      <c r="L270">
        <f t="shared" si="67"/>
        <v>1.4761966153545485</v>
      </c>
      <c r="M270" s="3">
        <f t="shared" si="63"/>
        <v>229.88617090147247</v>
      </c>
      <c r="N270" s="2"/>
      <c r="O270">
        <f t="shared" si="68"/>
        <v>1.4761966153545485</v>
      </c>
      <c r="P270" s="4">
        <f t="shared" si="64"/>
        <v>210.18868864158787</v>
      </c>
      <c r="Q270" s="4"/>
    </row>
    <row r="271" spans="5:17" x14ac:dyDescent="0.25">
      <c r="E271">
        <f t="shared" si="65"/>
        <v>1.4761966153545485</v>
      </c>
      <c r="F271" s="3">
        <f t="shared" si="61"/>
        <v>111.14118757520652</v>
      </c>
      <c r="G271" s="3"/>
      <c r="H271" s="2"/>
      <c r="I271">
        <f t="shared" si="66"/>
        <v>1.4761966153545485</v>
      </c>
      <c r="J271" s="3">
        <f t="shared" si="62"/>
        <v>81.536489325262465</v>
      </c>
      <c r="K271" s="2"/>
      <c r="L271">
        <f t="shared" si="67"/>
        <v>1.4761966153545485</v>
      </c>
      <c r="M271" s="3">
        <f t="shared" si="63"/>
        <v>88.886170901472468</v>
      </c>
      <c r="N271" s="2"/>
      <c r="O271">
        <f t="shared" si="68"/>
        <v>1.4761966153545485</v>
      </c>
      <c r="P271" s="4">
        <f t="shared" si="64"/>
        <v>69.188688641587873</v>
      </c>
      <c r="Q271" s="4"/>
    </row>
    <row r="272" spans="5:17" x14ac:dyDescent="0.25">
      <c r="E272">
        <f t="shared" si="65"/>
        <v>1.4761966153545485</v>
      </c>
      <c r="F272" s="3">
        <f t="shared" si="61"/>
        <v>132.14118757520652</v>
      </c>
      <c r="G272" s="3"/>
      <c r="H272" s="2"/>
      <c r="I272">
        <f t="shared" si="66"/>
        <v>1.4761966153545485</v>
      </c>
      <c r="J272" s="3">
        <f t="shared" si="62"/>
        <v>102.53648932526247</v>
      </c>
      <c r="K272" s="2"/>
      <c r="L272">
        <f t="shared" si="67"/>
        <v>1.4761966153545485</v>
      </c>
      <c r="M272" s="3">
        <f t="shared" si="63"/>
        <v>109.88617090147247</v>
      </c>
      <c r="N272" s="2"/>
      <c r="O272">
        <f t="shared" si="68"/>
        <v>1.4761966153545485</v>
      </c>
      <c r="P272" s="4">
        <f t="shared" si="64"/>
        <v>90.188688641587873</v>
      </c>
      <c r="Q272" s="4"/>
    </row>
    <row r="273" spans="5:17" x14ac:dyDescent="0.25">
      <c r="E273">
        <f t="shared" si="65"/>
        <v>2.952393230709097</v>
      </c>
      <c r="F273" s="3">
        <f t="shared" si="61"/>
        <v>-0.55903138602504021</v>
      </c>
      <c r="G273" s="3"/>
      <c r="H273" s="2"/>
      <c r="I273">
        <f t="shared" si="66"/>
        <v>2.952393230709097</v>
      </c>
      <c r="J273" s="3">
        <f t="shared" si="62"/>
        <v>-0.89101746834463902</v>
      </c>
      <c r="K273" s="2"/>
      <c r="L273">
        <f t="shared" si="67"/>
        <v>2.952393230709097</v>
      </c>
      <c r="M273" s="3">
        <f t="shared" si="63"/>
        <v>-0.8057066237518431</v>
      </c>
      <c r="N273" s="2"/>
      <c r="O273">
        <f t="shared" si="68"/>
        <v>2.952393230709097</v>
      </c>
      <c r="P273" s="4">
        <f t="shared" si="64"/>
        <v>-1.2109304962641474</v>
      </c>
      <c r="Q273" s="4"/>
    </row>
    <row r="274" spans="5:17" x14ac:dyDescent="0.25">
      <c r="E274">
        <f t="shared" si="65"/>
        <v>2.952393230709097</v>
      </c>
      <c r="F274" s="3">
        <f t="shared" si="61"/>
        <v>10.44096861397496</v>
      </c>
      <c r="G274" s="3"/>
      <c r="H274" s="2"/>
      <c r="I274">
        <f t="shared" si="66"/>
        <v>2.952393230709097</v>
      </c>
      <c r="J274" s="3">
        <f t="shared" si="62"/>
        <v>10.108982531655361</v>
      </c>
      <c r="K274" s="2"/>
      <c r="L274">
        <f t="shared" si="67"/>
        <v>2.952393230709097</v>
      </c>
      <c r="M274" s="3">
        <f t="shared" si="63"/>
        <v>10.194293376248156</v>
      </c>
      <c r="N274" s="2"/>
      <c r="O274">
        <f t="shared" si="68"/>
        <v>2.952393230709097</v>
      </c>
      <c r="P274" s="4">
        <f t="shared" si="64"/>
        <v>9.7890695037358526</v>
      </c>
      <c r="Q274" s="4"/>
    </row>
    <row r="275" spans="5:17" x14ac:dyDescent="0.25">
      <c r="E275">
        <f t="shared" si="65"/>
        <v>2.952393230709097</v>
      </c>
      <c r="F275" s="3">
        <f t="shared" si="61"/>
        <v>10.44096861397496</v>
      </c>
      <c r="G275" s="3"/>
      <c r="H275" s="2"/>
      <c r="I275">
        <f t="shared" si="66"/>
        <v>2.952393230709097</v>
      </c>
      <c r="J275" s="3">
        <f t="shared" si="62"/>
        <v>10.108982531655361</v>
      </c>
      <c r="K275" s="2"/>
      <c r="L275">
        <f t="shared" si="67"/>
        <v>2.952393230709097</v>
      </c>
      <c r="M275" s="3">
        <f t="shared" si="63"/>
        <v>10.194293376248156</v>
      </c>
      <c r="N275" s="2"/>
      <c r="O275">
        <f t="shared" si="68"/>
        <v>2.952393230709097</v>
      </c>
      <c r="P275" s="4">
        <f t="shared" si="64"/>
        <v>9.7890695037358526</v>
      </c>
      <c r="Q275" s="4"/>
    </row>
    <row r="276" spans="5:17" x14ac:dyDescent="0.25">
      <c r="E276">
        <f t="shared" si="65"/>
        <v>2.952393230709097</v>
      </c>
      <c r="F276" s="3">
        <f t="shared" si="61"/>
        <v>1.4409686139749598</v>
      </c>
      <c r="G276" s="3"/>
      <c r="H276" s="2"/>
      <c r="I276">
        <f t="shared" si="66"/>
        <v>2.952393230709097</v>
      </c>
      <c r="J276" s="3">
        <f t="shared" si="62"/>
        <v>1.108982531655361</v>
      </c>
      <c r="K276" s="2"/>
      <c r="L276">
        <f t="shared" si="67"/>
        <v>2.952393230709097</v>
      </c>
      <c r="M276" s="3">
        <f t="shared" si="63"/>
        <v>1.1942933762481569</v>
      </c>
      <c r="N276" s="2"/>
      <c r="O276">
        <f t="shared" si="68"/>
        <v>2.952393230709097</v>
      </c>
      <c r="P276" s="4">
        <f t="shared" si="64"/>
        <v>0.78906950373585261</v>
      </c>
      <c r="Q276" s="4"/>
    </row>
    <row r="277" spans="5:17" x14ac:dyDescent="0.25">
      <c r="E277">
        <f t="shared" si="65"/>
        <v>2.952393230709097</v>
      </c>
      <c r="F277" s="3">
        <f t="shared" si="61"/>
        <v>5.4409686139749596</v>
      </c>
      <c r="G277" s="3"/>
      <c r="H277" s="2"/>
      <c r="I277">
        <f t="shared" si="66"/>
        <v>2.952393230709097</v>
      </c>
      <c r="J277" s="3">
        <f t="shared" si="62"/>
        <v>5.1089825316553608</v>
      </c>
      <c r="K277" s="2"/>
      <c r="L277">
        <f t="shared" si="67"/>
        <v>2.952393230709097</v>
      </c>
      <c r="M277" s="3">
        <f t="shared" si="63"/>
        <v>5.1942933762481571</v>
      </c>
      <c r="N277" s="2"/>
      <c r="O277">
        <f t="shared" si="68"/>
        <v>2.952393230709097</v>
      </c>
      <c r="P277" s="4">
        <f t="shared" si="64"/>
        <v>4.7890695037358526</v>
      </c>
      <c r="Q277" s="4"/>
    </row>
    <row r="278" spans="5:17" x14ac:dyDescent="0.25">
      <c r="E278">
        <f t="shared" si="65"/>
        <v>0.16541301248683651</v>
      </c>
      <c r="F278" s="3">
        <f t="shared" si="61"/>
        <v>-189.95934181018856</v>
      </c>
      <c r="G278" s="3"/>
      <c r="H278" s="2"/>
      <c r="I278">
        <f t="shared" si="66"/>
        <v>0.16541301248683651</v>
      </c>
      <c r="J278" s="3">
        <f t="shared" si="62"/>
        <v>-189.97932210117119</v>
      </c>
      <c r="K278" s="2"/>
      <c r="L278">
        <f t="shared" si="67"/>
        <v>0.16541301248683651</v>
      </c>
      <c r="M278" s="3">
        <f t="shared" si="63"/>
        <v>-189.97684041413663</v>
      </c>
      <c r="N278" s="2"/>
      <c r="O278">
        <f t="shared" si="68"/>
        <v>0.16541301248683651</v>
      </c>
      <c r="P278" s="4">
        <f t="shared" si="64"/>
        <v>-189.97986074920527</v>
      </c>
      <c r="Q278" s="4"/>
    </row>
    <row r="279" spans="5:17" x14ac:dyDescent="0.25">
      <c r="E279">
        <f t="shared" si="65"/>
        <v>0.16541301248683651</v>
      </c>
      <c r="F279" s="3">
        <f t="shared" si="61"/>
        <v>-189.95934181018856</v>
      </c>
      <c r="G279" s="3"/>
      <c r="H279" s="2"/>
      <c r="I279">
        <f t="shared" si="66"/>
        <v>0.16541301248683651</v>
      </c>
      <c r="J279" s="3">
        <f t="shared" si="62"/>
        <v>-189.97932210117119</v>
      </c>
      <c r="K279" s="2"/>
      <c r="L279">
        <f t="shared" si="67"/>
        <v>0.16541301248683651</v>
      </c>
      <c r="M279" s="3">
        <f t="shared" si="63"/>
        <v>-189.97684041413663</v>
      </c>
      <c r="N279" s="2"/>
      <c r="O279">
        <f t="shared" si="68"/>
        <v>0.16541301248683651</v>
      </c>
      <c r="P279" s="4">
        <f t="shared" si="64"/>
        <v>-189.97986074920527</v>
      </c>
    </row>
    <row r="280" spans="5:17" x14ac:dyDescent="0.25">
      <c r="E280">
        <f t="shared" si="65"/>
        <v>0.16541301248683651</v>
      </c>
      <c r="F280" s="3">
        <f t="shared" si="61"/>
        <v>-226.95934181018856</v>
      </c>
      <c r="G280" s="3"/>
      <c r="H280" s="2"/>
      <c r="I280">
        <f t="shared" si="66"/>
        <v>0.16541301248683651</v>
      </c>
      <c r="J280" s="3">
        <f t="shared" si="62"/>
        <v>-226.97932210117119</v>
      </c>
      <c r="K280" s="2"/>
      <c r="L280">
        <f t="shared" si="67"/>
        <v>0.16541301248683651</v>
      </c>
      <c r="M280" s="3">
        <f t="shared" si="63"/>
        <v>-226.97684041413663</v>
      </c>
      <c r="N280" s="2"/>
      <c r="O280">
        <f t="shared" si="68"/>
        <v>0.16541301248683651</v>
      </c>
      <c r="P280" s="4">
        <f t="shared" si="64"/>
        <v>-226.97986074920527</v>
      </c>
    </row>
    <row r="281" spans="5:17" x14ac:dyDescent="0.25">
      <c r="E281">
        <f t="shared" si="65"/>
        <v>0.16541301248683651</v>
      </c>
      <c r="F281" s="3">
        <f t="shared" si="61"/>
        <v>-254.95934181018856</v>
      </c>
      <c r="G281" s="3"/>
      <c r="H281" s="2"/>
      <c r="I281">
        <f t="shared" si="66"/>
        <v>0.16541301248683651</v>
      </c>
      <c r="J281" s="3">
        <f t="shared" si="62"/>
        <v>-254.97932210117119</v>
      </c>
      <c r="K281" s="2"/>
      <c r="L281">
        <f t="shared" si="67"/>
        <v>0.16541301248683651</v>
      </c>
      <c r="M281" s="3">
        <f t="shared" si="63"/>
        <v>-254.97684041413663</v>
      </c>
      <c r="N281" s="2"/>
      <c r="O281">
        <f t="shared" si="68"/>
        <v>0.16541301248683651</v>
      </c>
      <c r="P281" s="4">
        <f t="shared" si="64"/>
        <v>-254.97986074920527</v>
      </c>
    </row>
    <row r="282" spans="5:17" x14ac:dyDescent="0.25">
      <c r="E282">
        <f t="shared" si="65"/>
        <v>0.16541301248683651</v>
      </c>
      <c r="F282" s="3">
        <f t="shared" si="61"/>
        <v>-423.95934181018856</v>
      </c>
      <c r="G282" s="3"/>
      <c r="H282" s="2"/>
      <c r="I282">
        <f t="shared" si="66"/>
        <v>0.16541301248683651</v>
      </c>
      <c r="J282" s="3">
        <f t="shared" si="62"/>
        <v>-423.97932210117119</v>
      </c>
      <c r="K282" s="2"/>
      <c r="L282">
        <f t="shared" si="67"/>
        <v>0.16541301248683651</v>
      </c>
      <c r="M282" s="3">
        <f t="shared" si="63"/>
        <v>-423.97684041413663</v>
      </c>
      <c r="N282" s="2"/>
      <c r="O282">
        <f t="shared" si="68"/>
        <v>0.16541301248683651</v>
      </c>
      <c r="P282" s="4">
        <f t="shared" si="64"/>
        <v>-423.97986074920527</v>
      </c>
    </row>
    <row r="283" spans="5:17" x14ac:dyDescent="0.25">
      <c r="E283">
        <f t="shared" si="65"/>
        <v>0.33082602497367303</v>
      </c>
      <c r="F283" s="3">
        <f t="shared" si="61"/>
        <v>-226.27450255152166</v>
      </c>
      <c r="G283" s="3"/>
      <c r="H283" s="2"/>
      <c r="I283">
        <f t="shared" si="66"/>
        <v>0.33082602497367303</v>
      </c>
      <c r="J283" s="3">
        <f t="shared" si="62"/>
        <v>-227.05503189476826</v>
      </c>
      <c r="K283" s="2"/>
      <c r="L283">
        <f t="shared" si="67"/>
        <v>0.33082602497367303</v>
      </c>
      <c r="M283" s="3">
        <f t="shared" si="63"/>
        <v>-226.95915626093665</v>
      </c>
      <c r="N283" s="2"/>
      <c r="O283">
        <f t="shared" si="68"/>
        <v>0.33082602497367303</v>
      </c>
      <c r="P283" s="4">
        <f t="shared" si="64"/>
        <v>-227.09609353327119</v>
      </c>
    </row>
    <row r="284" spans="5:17" x14ac:dyDescent="0.25">
      <c r="E284">
        <f t="shared" si="65"/>
        <v>0.33082602497367303</v>
      </c>
      <c r="F284" s="3">
        <f t="shared" si="61"/>
        <v>-245.27450255152166</v>
      </c>
      <c r="G284" s="3"/>
      <c r="H284" s="2"/>
      <c r="I284">
        <f t="shared" si="66"/>
        <v>0.33082602497367303</v>
      </c>
      <c r="J284" s="3">
        <f t="shared" si="62"/>
        <v>-246.05503189476826</v>
      </c>
      <c r="K284" s="2"/>
      <c r="L284">
        <f t="shared" si="67"/>
        <v>0.33082602497367303</v>
      </c>
      <c r="M284" s="3">
        <f t="shared" si="63"/>
        <v>-245.95915626093665</v>
      </c>
      <c r="N284" s="2"/>
      <c r="O284">
        <f t="shared" si="68"/>
        <v>0.33082602497367303</v>
      </c>
      <c r="P284" s="4">
        <f t="shared" si="64"/>
        <v>-246.09609353327119</v>
      </c>
    </row>
    <row r="285" spans="5:17" x14ac:dyDescent="0.25">
      <c r="E285">
        <f t="shared" si="65"/>
        <v>0.33082602497367303</v>
      </c>
      <c r="F285" s="3">
        <f t="shared" si="61"/>
        <v>-110.27450255152166</v>
      </c>
      <c r="G285" s="3"/>
      <c r="H285" s="2"/>
      <c r="I285">
        <f t="shared" si="66"/>
        <v>0.33082602497367303</v>
      </c>
      <c r="J285" s="3">
        <f t="shared" si="62"/>
        <v>-111.05503189476826</v>
      </c>
      <c r="K285" s="2"/>
      <c r="L285">
        <f t="shared" si="67"/>
        <v>0.33082602497367303</v>
      </c>
      <c r="M285" s="3">
        <f t="shared" si="63"/>
        <v>-110.95915626093665</v>
      </c>
      <c r="N285" s="2"/>
      <c r="O285">
        <f t="shared" si="68"/>
        <v>0.33082602497367303</v>
      </c>
      <c r="P285" s="4">
        <f t="shared" si="64"/>
        <v>-111.09609353327119</v>
      </c>
    </row>
    <row r="286" spans="5:17" x14ac:dyDescent="0.25">
      <c r="E286">
        <f t="shared" si="65"/>
        <v>0.33082602497367303</v>
      </c>
      <c r="F286" s="3">
        <f t="shared" si="61"/>
        <v>-166.27450255152166</v>
      </c>
      <c r="G286" s="3"/>
      <c r="H286" s="2"/>
      <c r="I286">
        <f t="shared" si="66"/>
        <v>0.33082602497367303</v>
      </c>
      <c r="J286" s="3">
        <f t="shared" si="62"/>
        <v>-167.05503189476826</v>
      </c>
      <c r="K286" s="2"/>
      <c r="L286">
        <f t="shared" si="67"/>
        <v>0.33082602497367303</v>
      </c>
      <c r="M286" s="3">
        <f t="shared" si="63"/>
        <v>-166.95915626093665</v>
      </c>
      <c r="N286" s="2"/>
      <c r="O286">
        <f t="shared" si="68"/>
        <v>0.33082602497367303</v>
      </c>
      <c r="P286" s="4">
        <f t="shared" si="64"/>
        <v>-167.09609353327119</v>
      </c>
    </row>
    <row r="287" spans="5:17" x14ac:dyDescent="0.25">
      <c r="E287">
        <f t="shared" si="65"/>
        <v>0.33082602497367303</v>
      </c>
      <c r="F287" s="3">
        <f t="shared" si="61"/>
        <v>-280.27450255152166</v>
      </c>
      <c r="G287" s="3"/>
      <c r="H287" s="2"/>
      <c r="I287">
        <f t="shared" si="66"/>
        <v>0.33082602497367303</v>
      </c>
      <c r="J287" s="3">
        <f t="shared" si="62"/>
        <v>-281.05503189476826</v>
      </c>
      <c r="K287" s="2"/>
      <c r="L287">
        <f t="shared" si="67"/>
        <v>0.33082602497367303</v>
      </c>
      <c r="M287" s="3">
        <f t="shared" si="63"/>
        <v>-280.95915626093665</v>
      </c>
      <c r="N287" s="2"/>
      <c r="O287">
        <f t="shared" si="68"/>
        <v>0.33082602497367303</v>
      </c>
      <c r="P287" s="4">
        <f t="shared" si="64"/>
        <v>-281.09609353327119</v>
      </c>
    </row>
    <row r="288" spans="5:17" x14ac:dyDescent="0.25">
      <c r="E288">
        <f t="shared" si="65"/>
        <v>0.66165204994734605</v>
      </c>
      <c r="F288" s="3">
        <f t="shared" si="61"/>
        <v>-140.85131138485031</v>
      </c>
      <c r="G288" s="3"/>
      <c r="H288" s="2"/>
      <c r="I288">
        <f t="shared" si="66"/>
        <v>0.66165204994734605</v>
      </c>
      <c r="J288" s="3">
        <f t="shared" si="62"/>
        <v>-172.49406164518541</v>
      </c>
      <c r="K288" s="2"/>
      <c r="L288">
        <f t="shared" si="67"/>
        <v>0.66165204994734605</v>
      </c>
      <c r="M288" s="3">
        <f t="shared" si="63"/>
        <v>-168.52270458612838</v>
      </c>
      <c r="N288" s="2"/>
      <c r="O288">
        <f t="shared" si="68"/>
        <v>0.66165204994734605</v>
      </c>
      <c r="P288" s="4">
        <f t="shared" si="64"/>
        <v>-175.83689579220527</v>
      </c>
    </row>
    <row r="289" spans="5:16" x14ac:dyDescent="0.25">
      <c r="E289">
        <f t="shared" si="65"/>
        <v>0.66165204994734605</v>
      </c>
      <c r="F289" s="3">
        <f t="shared" si="61"/>
        <v>-144.85131138485031</v>
      </c>
      <c r="G289" s="3"/>
      <c r="H289" s="2"/>
      <c r="I289">
        <f t="shared" si="66"/>
        <v>0.66165204994734605</v>
      </c>
      <c r="J289" s="3">
        <f t="shared" si="62"/>
        <v>-176.49406164518541</v>
      </c>
      <c r="K289" s="2"/>
      <c r="L289">
        <f t="shared" si="67"/>
        <v>0.66165204994734605</v>
      </c>
      <c r="M289" s="3">
        <f t="shared" si="63"/>
        <v>-172.52270458612838</v>
      </c>
      <c r="N289" s="2"/>
      <c r="O289">
        <f t="shared" si="68"/>
        <v>0.66165204994734605</v>
      </c>
      <c r="P289" s="4">
        <f t="shared" si="64"/>
        <v>-179.83689579220527</v>
      </c>
    </row>
    <row r="290" spans="5:16" x14ac:dyDescent="0.25">
      <c r="E290">
        <f t="shared" si="65"/>
        <v>0.66165204994734605</v>
      </c>
      <c r="F290" s="3">
        <f t="shared" si="61"/>
        <v>-100.85131138485031</v>
      </c>
      <c r="G290" s="3"/>
      <c r="H290" s="2"/>
      <c r="I290">
        <f t="shared" si="66"/>
        <v>0.66165204994734605</v>
      </c>
      <c r="J290" s="3">
        <f t="shared" si="62"/>
        <v>-132.49406164518541</v>
      </c>
      <c r="K290" s="2"/>
      <c r="L290">
        <f t="shared" si="67"/>
        <v>0.66165204994734605</v>
      </c>
      <c r="M290" s="3">
        <f t="shared" si="63"/>
        <v>-128.52270458612838</v>
      </c>
      <c r="N290" s="2"/>
      <c r="O290">
        <f t="shared" si="68"/>
        <v>0.66165204994734605</v>
      </c>
      <c r="P290" s="4">
        <f t="shared" si="64"/>
        <v>-135.83689579220527</v>
      </c>
    </row>
    <row r="291" spans="5:16" x14ac:dyDescent="0.25">
      <c r="E291">
        <f t="shared" si="65"/>
        <v>0.66165204994734605</v>
      </c>
      <c r="F291" s="3">
        <f t="shared" si="61"/>
        <v>-102.85131138485031</v>
      </c>
      <c r="G291" s="3"/>
      <c r="H291" s="2"/>
      <c r="I291">
        <f t="shared" si="66"/>
        <v>0.66165204994734605</v>
      </c>
      <c r="J291" s="3">
        <f t="shared" si="62"/>
        <v>-134.49406164518541</v>
      </c>
      <c r="K291" s="2"/>
      <c r="L291">
        <f t="shared" si="67"/>
        <v>0.66165204994734605</v>
      </c>
      <c r="M291" s="3">
        <f t="shared" si="63"/>
        <v>-130.52270458612838</v>
      </c>
      <c r="N291" s="2"/>
      <c r="O291">
        <f t="shared" si="68"/>
        <v>0.66165204994734605</v>
      </c>
      <c r="P291" s="4">
        <f t="shared" si="64"/>
        <v>-137.83689579220527</v>
      </c>
    </row>
    <row r="292" spans="5:16" x14ac:dyDescent="0.25">
      <c r="E292">
        <f t="shared" si="65"/>
        <v>0.66165204994734605</v>
      </c>
      <c r="F292" s="3">
        <f t="shared" ref="F292:F317" si="69">C200-E200</f>
        <v>-204.85131138485031</v>
      </c>
      <c r="G292" s="3"/>
      <c r="H292" s="2"/>
      <c r="I292">
        <f t="shared" si="66"/>
        <v>0.66165204994734605</v>
      </c>
      <c r="J292" s="3">
        <f t="shared" ref="J292:J317" si="70">C200-I200</f>
        <v>-236.49406164518541</v>
      </c>
      <c r="K292" s="2"/>
      <c r="L292">
        <f t="shared" si="67"/>
        <v>0.66165204994734605</v>
      </c>
      <c r="M292" s="3">
        <f t="shared" ref="M292:M317" si="71">C200-L200</f>
        <v>-232.52270458612838</v>
      </c>
      <c r="N292" s="2"/>
      <c r="O292">
        <f t="shared" si="68"/>
        <v>0.66165204994734605</v>
      </c>
      <c r="P292" s="4">
        <f t="shared" ref="P292:P317" si="72">C200-O200</f>
        <v>-239.83689579220527</v>
      </c>
    </row>
    <row r="293" spans="5:16" x14ac:dyDescent="0.25">
      <c r="E293">
        <f t="shared" ref="E293:E317" si="73">(A201/$E$5)+(B201/$E$6)</f>
        <v>1.3233040998946921</v>
      </c>
      <c r="F293" s="3">
        <f t="shared" si="69"/>
        <v>103.28408575900175</v>
      </c>
      <c r="G293" s="3"/>
      <c r="H293" s="2"/>
      <c r="I293">
        <f t="shared" ref="I293:I317" si="74">(A201/$I$5)+(B201/$I$6)</f>
        <v>1.3233040998946921</v>
      </c>
      <c r="J293" s="3">
        <f t="shared" si="70"/>
        <v>12.179893783439411</v>
      </c>
      <c r="K293" s="2"/>
      <c r="L293">
        <f t="shared" ref="L293:L317" si="75">(A201/$L$5)+(B201/$L$6)</f>
        <v>1.3233040998946921</v>
      </c>
      <c r="M293" s="3">
        <f t="shared" si="71"/>
        <v>29.069497016277069</v>
      </c>
      <c r="N293" s="2"/>
      <c r="O293">
        <f t="shared" ref="O293:O317" si="76">(A201/$O$5)+(B201/$O$6)</f>
        <v>1.3233040998946921</v>
      </c>
      <c r="P293" s="4">
        <f t="shared" si="72"/>
        <v>-20.9627963784489</v>
      </c>
    </row>
    <row r="294" spans="5:16" x14ac:dyDescent="0.25">
      <c r="E294">
        <f t="shared" si="73"/>
        <v>1.3233040998946921</v>
      </c>
      <c r="F294" s="3">
        <f t="shared" si="69"/>
        <v>171.28408575900175</v>
      </c>
      <c r="G294" s="3"/>
      <c r="H294" s="2"/>
      <c r="I294">
        <f t="shared" si="74"/>
        <v>1.3233040998946921</v>
      </c>
      <c r="J294" s="3">
        <f t="shared" si="70"/>
        <v>80.179893783439411</v>
      </c>
      <c r="K294" s="2"/>
      <c r="L294">
        <f t="shared" si="75"/>
        <v>1.3233040998946921</v>
      </c>
      <c r="M294" s="3">
        <f t="shared" si="71"/>
        <v>97.069497016277069</v>
      </c>
      <c r="N294" s="2"/>
      <c r="O294">
        <f t="shared" si="76"/>
        <v>1.3233040998946921</v>
      </c>
      <c r="P294" s="4">
        <f t="shared" si="72"/>
        <v>47.0372036215511</v>
      </c>
    </row>
    <row r="295" spans="5:16" x14ac:dyDescent="0.25">
      <c r="E295">
        <f t="shared" si="73"/>
        <v>1.3233040998946921</v>
      </c>
      <c r="F295" s="3">
        <f t="shared" si="69"/>
        <v>75.284085759001755</v>
      </c>
      <c r="G295" s="3"/>
      <c r="H295" s="2"/>
      <c r="I295">
        <f t="shared" si="74"/>
        <v>1.3233040998946921</v>
      </c>
      <c r="J295" s="3">
        <f t="shared" si="70"/>
        <v>-15.820106216560589</v>
      </c>
      <c r="K295" s="2"/>
      <c r="L295">
        <f t="shared" si="75"/>
        <v>1.3233040998946921</v>
      </c>
      <c r="M295" s="3">
        <f t="shared" si="71"/>
        <v>1.0694970162770687</v>
      </c>
      <c r="N295" s="2"/>
      <c r="O295">
        <f t="shared" si="76"/>
        <v>1.3233040998946921</v>
      </c>
      <c r="P295" s="4">
        <f t="shared" si="72"/>
        <v>-48.9627963784489</v>
      </c>
    </row>
    <row r="296" spans="5:16" x14ac:dyDescent="0.25">
      <c r="E296">
        <f t="shared" si="73"/>
        <v>1.3233040998946921</v>
      </c>
      <c r="F296" s="3">
        <f t="shared" si="69"/>
        <v>154.28408575900175</v>
      </c>
      <c r="G296" s="3"/>
      <c r="H296" s="2"/>
      <c r="I296">
        <f t="shared" si="74"/>
        <v>1.3233040998946921</v>
      </c>
      <c r="J296" s="3">
        <f t="shared" si="70"/>
        <v>63.179893783439411</v>
      </c>
      <c r="K296" s="2"/>
      <c r="L296">
        <f t="shared" si="75"/>
        <v>1.3233040998946921</v>
      </c>
      <c r="M296" s="3">
        <f t="shared" si="71"/>
        <v>80.069497016277069</v>
      </c>
      <c r="N296" s="2"/>
      <c r="O296">
        <f t="shared" si="76"/>
        <v>1.3233040998946921</v>
      </c>
      <c r="P296" s="4">
        <f t="shared" si="72"/>
        <v>30.0372036215511</v>
      </c>
    </row>
    <row r="297" spans="5:16" x14ac:dyDescent="0.25">
      <c r="E297">
        <f t="shared" si="73"/>
        <v>1.3233040998946921</v>
      </c>
      <c r="F297" s="3">
        <f t="shared" si="69"/>
        <v>28.284085759001755</v>
      </c>
      <c r="G297" s="3"/>
      <c r="H297" s="2"/>
      <c r="I297">
        <f t="shared" si="74"/>
        <v>1.3233040998946921</v>
      </c>
      <c r="J297" s="3">
        <f t="shared" si="70"/>
        <v>-62.820106216560589</v>
      </c>
      <c r="K297" s="2"/>
      <c r="L297">
        <f t="shared" si="75"/>
        <v>1.3233040998946921</v>
      </c>
      <c r="M297" s="3">
        <f t="shared" si="71"/>
        <v>-45.930502983722931</v>
      </c>
      <c r="N297" s="2"/>
      <c r="O297">
        <f t="shared" si="76"/>
        <v>1.3233040998946921</v>
      </c>
      <c r="P297" s="4">
        <f t="shared" si="72"/>
        <v>-95.9627963784489</v>
      </c>
    </row>
    <row r="298" spans="5:16" x14ac:dyDescent="0.25">
      <c r="E298">
        <f t="shared" si="73"/>
        <v>2.6466081997893842</v>
      </c>
      <c r="F298" s="3">
        <f t="shared" si="69"/>
        <v>68.606790897431793</v>
      </c>
      <c r="G298" s="3"/>
      <c r="H298" s="2"/>
      <c r="I298">
        <f t="shared" si="74"/>
        <v>2.6466081997893842</v>
      </c>
      <c r="J298" s="3">
        <f t="shared" si="70"/>
        <v>66.219818263757105</v>
      </c>
      <c r="K298" s="2"/>
      <c r="L298">
        <f t="shared" si="75"/>
        <v>2.6466081997893842</v>
      </c>
      <c r="M298" s="3">
        <f t="shared" si="71"/>
        <v>66.720789139851462</v>
      </c>
      <c r="N298" s="2"/>
      <c r="O298">
        <f t="shared" si="76"/>
        <v>2.6466081997893842</v>
      </c>
      <c r="P298" s="4">
        <f t="shared" si="72"/>
        <v>63.829775025080082</v>
      </c>
    </row>
    <row r="299" spans="5:16" x14ac:dyDescent="0.25">
      <c r="E299">
        <f t="shared" si="73"/>
        <v>2.6466081997893842</v>
      </c>
      <c r="F299" s="3">
        <f t="shared" si="69"/>
        <v>54.606790897431793</v>
      </c>
      <c r="G299" s="3"/>
      <c r="H299" s="2"/>
      <c r="I299">
        <f t="shared" si="74"/>
        <v>2.6466081997893842</v>
      </c>
      <c r="J299" s="3">
        <f t="shared" si="70"/>
        <v>52.219818263757105</v>
      </c>
      <c r="K299" s="2"/>
      <c r="L299">
        <f t="shared" si="75"/>
        <v>2.6466081997893842</v>
      </c>
      <c r="M299" s="3">
        <f t="shared" si="71"/>
        <v>52.720789139851455</v>
      </c>
      <c r="N299" s="2"/>
      <c r="O299">
        <f t="shared" si="76"/>
        <v>2.6466081997893842</v>
      </c>
      <c r="P299" s="4">
        <f t="shared" si="72"/>
        <v>49.829775025080082</v>
      </c>
    </row>
    <row r="300" spans="5:16" x14ac:dyDescent="0.25">
      <c r="E300">
        <f t="shared" si="73"/>
        <v>2.6466081997893842</v>
      </c>
      <c r="F300" s="3">
        <f t="shared" si="69"/>
        <v>55.606790897431793</v>
      </c>
      <c r="G300" s="3"/>
      <c r="H300" s="2"/>
      <c r="I300">
        <f t="shared" si="74"/>
        <v>2.6466081997893842</v>
      </c>
      <c r="J300" s="3">
        <f t="shared" si="70"/>
        <v>53.219818263757105</v>
      </c>
      <c r="K300" s="2"/>
      <c r="L300">
        <f t="shared" si="75"/>
        <v>2.6466081997893842</v>
      </c>
      <c r="M300" s="3">
        <f t="shared" si="71"/>
        <v>53.720789139851455</v>
      </c>
      <c r="N300" s="2"/>
      <c r="O300">
        <f t="shared" si="76"/>
        <v>2.6466081997893842</v>
      </c>
      <c r="P300" s="4">
        <f t="shared" si="72"/>
        <v>50.829775025080082</v>
      </c>
    </row>
    <row r="301" spans="5:16" x14ac:dyDescent="0.25">
      <c r="E301">
        <f t="shared" si="73"/>
        <v>2.6466081997893842</v>
      </c>
      <c r="F301" s="3">
        <f t="shared" si="69"/>
        <v>59.606790897431793</v>
      </c>
      <c r="G301" s="3"/>
      <c r="H301" s="2"/>
      <c r="I301">
        <f t="shared" si="74"/>
        <v>2.6466081997893842</v>
      </c>
      <c r="J301" s="3">
        <f t="shared" si="70"/>
        <v>57.219818263757105</v>
      </c>
      <c r="K301" s="2"/>
      <c r="L301">
        <f t="shared" si="75"/>
        <v>2.6466081997893842</v>
      </c>
      <c r="M301" s="3">
        <f t="shared" si="71"/>
        <v>57.720789139851455</v>
      </c>
      <c r="N301" s="2"/>
      <c r="O301">
        <f t="shared" si="76"/>
        <v>2.6466081997893842</v>
      </c>
      <c r="P301" s="4">
        <f t="shared" si="72"/>
        <v>54.829775025080082</v>
      </c>
    </row>
    <row r="302" spans="5:16" x14ac:dyDescent="0.25">
      <c r="E302">
        <f t="shared" si="73"/>
        <v>2.6466081997893842</v>
      </c>
      <c r="F302" s="3">
        <f t="shared" si="69"/>
        <v>19.606790897431793</v>
      </c>
      <c r="G302" s="3"/>
      <c r="H302" s="2"/>
      <c r="I302">
        <f t="shared" si="74"/>
        <v>2.6466081997893842</v>
      </c>
      <c r="J302" s="3">
        <f t="shared" si="70"/>
        <v>17.219818263757105</v>
      </c>
      <c r="K302" s="2"/>
      <c r="L302">
        <f t="shared" si="75"/>
        <v>2.6466081997893842</v>
      </c>
      <c r="M302" s="3">
        <f t="shared" si="71"/>
        <v>17.720789139851455</v>
      </c>
      <c r="N302" s="2"/>
      <c r="O302">
        <f t="shared" si="76"/>
        <v>2.6466081997893842</v>
      </c>
      <c r="P302" s="4">
        <f t="shared" si="72"/>
        <v>14.829775025080082</v>
      </c>
    </row>
    <row r="303" spans="5:16" x14ac:dyDescent="0.25">
      <c r="E303">
        <f t="shared" si="73"/>
        <v>0</v>
      </c>
      <c r="F303" s="3">
        <f t="shared" si="69"/>
        <v>0</v>
      </c>
      <c r="G303" s="3"/>
      <c r="H303" s="2"/>
      <c r="I303">
        <f t="shared" si="74"/>
        <v>0</v>
      </c>
      <c r="J303" s="3">
        <f t="shared" si="70"/>
        <v>0</v>
      </c>
      <c r="K303" s="2"/>
      <c r="L303">
        <f t="shared" si="75"/>
        <v>0</v>
      </c>
      <c r="M303" s="3">
        <f t="shared" si="71"/>
        <v>0</v>
      </c>
      <c r="N303" s="2"/>
      <c r="O303">
        <f t="shared" si="76"/>
        <v>0</v>
      </c>
      <c r="P303" s="4">
        <f t="shared" si="72"/>
        <v>0</v>
      </c>
    </row>
    <row r="304" spans="5:16" x14ac:dyDescent="0.25">
      <c r="E304">
        <f t="shared" si="73"/>
        <v>0</v>
      </c>
      <c r="F304" s="3">
        <f t="shared" si="69"/>
        <v>0</v>
      </c>
      <c r="G304" s="3"/>
      <c r="H304" s="2"/>
      <c r="I304">
        <f t="shared" si="74"/>
        <v>0</v>
      </c>
      <c r="J304" s="3">
        <f t="shared" si="70"/>
        <v>0</v>
      </c>
      <c r="K304" s="2"/>
      <c r="L304">
        <f t="shared" si="75"/>
        <v>0</v>
      </c>
      <c r="M304" s="3">
        <f t="shared" si="71"/>
        <v>0</v>
      </c>
      <c r="N304" s="2"/>
      <c r="O304">
        <f t="shared" si="76"/>
        <v>0</v>
      </c>
      <c r="P304" s="4">
        <f t="shared" si="72"/>
        <v>0</v>
      </c>
    </row>
    <row r="305" spans="5:16" x14ac:dyDescent="0.25">
      <c r="E305">
        <f t="shared" si="73"/>
        <v>0</v>
      </c>
      <c r="F305" s="3">
        <f t="shared" si="69"/>
        <v>0</v>
      </c>
      <c r="G305" s="3"/>
      <c r="H305" s="2"/>
      <c r="I305">
        <f t="shared" si="74"/>
        <v>0</v>
      </c>
      <c r="J305" s="3">
        <f t="shared" si="70"/>
        <v>0</v>
      </c>
      <c r="K305" s="2"/>
      <c r="L305">
        <f t="shared" si="75"/>
        <v>0</v>
      </c>
      <c r="M305" s="3">
        <f t="shared" si="71"/>
        <v>0</v>
      </c>
      <c r="N305" s="2"/>
      <c r="O305">
        <f t="shared" si="76"/>
        <v>0</v>
      </c>
      <c r="P305" s="4">
        <f t="shared" si="72"/>
        <v>0</v>
      </c>
    </row>
    <row r="306" spans="5:16" x14ac:dyDescent="0.25">
      <c r="E306">
        <f t="shared" si="73"/>
        <v>0</v>
      </c>
      <c r="F306" s="3">
        <f t="shared" si="69"/>
        <v>0</v>
      </c>
      <c r="G306" s="3"/>
      <c r="H306" s="2"/>
      <c r="I306">
        <f t="shared" si="74"/>
        <v>0</v>
      </c>
      <c r="J306" s="3">
        <f t="shared" si="70"/>
        <v>0</v>
      </c>
      <c r="K306" s="2"/>
      <c r="L306">
        <f t="shared" si="75"/>
        <v>0</v>
      </c>
      <c r="M306" s="3">
        <f t="shared" si="71"/>
        <v>0</v>
      </c>
      <c r="N306" s="2"/>
      <c r="O306">
        <f t="shared" si="76"/>
        <v>0</v>
      </c>
      <c r="P306" s="4">
        <f t="shared" si="72"/>
        <v>0</v>
      </c>
    </row>
    <row r="307" spans="5:16" x14ac:dyDescent="0.25">
      <c r="E307">
        <f t="shared" si="73"/>
        <v>0</v>
      </c>
      <c r="F307" s="3">
        <f t="shared" si="69"/>
        <v>0</v>
      </c>
      <c r="G307" s="3"/>
      <c r="H307" s="2"/>
      <c r="I307">
        <f t="shared" si="74"/>
        <v>0</v>
      </c>
      <c r="J307" s="3">
        <f t="shared" si="70"/>
        <v>0</v>
      </c>
      <c r="K307" s="2"/>
      <c r="L307">
        <f t="shared" si="75"/>
        <v>0</v>
      </c>
      <c r="M307" s="3">
        <f t="shared" si="71"/>
        <v>0</v>
      </c>
      <c r="N307" s="2"/>
      <c r="O307">
        <f t="shared" si="76"/>
        <v>0</v>
      </c>
      <c r="P307" s="4">
        <f t="shared" si="72"/>
        <v>0</v>
      </c>
    </row>
    <row r="308" spans="5:16" x14ac:dyDescent="0.25">
      <c r="E308">
        <f t="shared" si="73"/>
        <v>0</v>
      </c>
      <c r="F308" s="3">
        <f t="shared" si="69"/>
        <v>0</v>
      </c>
      <c r="G308" s="3"/>
      <c r="H308" s="2"/>
      <c r="I308">
        <f t="shared" si="74"/>
        <v>0</v>
      </c>
      <c r="J308" s="3">
        <f t="shared" si="70"/>
        <v>0</v>
      </c>
      <c r="K308" s="2"/>
      <c r="L308">
        <f t="shared" si="75"/>
        <v>0</v>
      </c>
      <c r="M308" s="3">
        <f t="shared" si="71"/>
        <v>0</v>
      </c>
      <c r="N308" s="2"/>
      <c r="O308">
        <f t="shared" si="76"/>
        <v>0</v>
      </c>
      <c r="P308" s="4">
        <f t="shared" si="72"/>
        <v>0</v>
      </c>
    </row>
    <row r="309" spans="5:16" x14ac:dyDescent="0.25">
      <c r="E309">
        <f t="shared" si="73"/>
        <v>0</v>
      </c>
      <c r="F309" s="3">
        <f t="shared" si="69"/>
        <v>0</v>
      </c>
      <c r="G309" s="3"/>
      <c r="H309" s="2"/>
      <c r="I309">
        <f t="shared" si="74"/>
        <v>0</v>
      </c>
      <c r="J309" s="3">
        <f t="shared" si="70"/>
        <v>0</v>
      </c>
      <c r="K309" s="2"/>
      <c r="L309">
        <f t="shared" si="75"/>
        <v>0</v>
      </c>
      <c r="M309" s="3">
        <f t="shared" si="71"/>
        <v>0</v>
      </c>
      <c r="N309" s="2"/>
      <c r="O309">
        <f t="shared" si="76"/>
        <v>0</v>
      </c>
      <c r="P309" s="4">
        <f t="shared" si="72"/>
        <v>0</v>
      </c>
    </row>
    <row r="310" spans="5:16" x14ac:dyDescent="0.25">
      <c r="E310">
        <f t="shared" si="73"/>
        <v>0</v>
      </c>
      <c r="F310" s="3">
        <f t="shared" si="69"/>
        <v>0</v>
      </c>
      <c r="G310" s="3"/>
      <c r="H310" s="2"/>
      <c r="I310">
        <f t="shared" si="74"/>
        <v>0</v>
      </c>
      <c r="J310" s="3">
        <f t="shared" si="70"/>
        <v>0</v>
      </c>
      <c r="K310" s="2"/>
      <c r="L310">
        <f t="shared" si="75"/>
        <v>0</v>
      </c>
      <c r="M310" s="3">
        <f t="shared" si="71"/>
        <v>0</v>
      </c>
      <c r="N310" s="2"/>
      <c r="O310">
        <f t="shared" si="76"/>
        <v>0</v>
      </c>
      <c r="P310" s="4">
        <f t="shared" si="72"/>
        <v>0</v>
      </c>
    </row>
    <row r="311" spans="5:16" x14ac:dyDescent="0.25">
      <c r="E311">
        <f t="shared" si="73"/>
        <v>0</v>
      </c>
      <c r="F311" s="3">
        <f t="shared" si="69"/>
        <v>0</v>
      </c>
      <c r="G311" s="3"/>
      <c r="H311" s="2"/>
      <c r="I311">
        <f t="shared" si="74"/>
        <v>0</v>
      </c>
      <c r="J311" s="3">
        <f t="shared" si="70"/>
        <v>0</v>
      </c>
      <c r="K311" s="2"/>
      <c r="L311">
        <f t="shared" si="75"/>
        <v>0</v>
      </c>
      <c r="M311" s="3">
        <f t="shared" si="71"/>
        <v>0</v>
      </c>
      <c r="N311" s="2"/>
      <c r="O311">
        <f t="shared" si="76"/>
        <v>0</v>
      </c>
      <c r="P311" s="4">
        <f t="shared" si="72"/>
        <v>0</v>
      </c>
    </row>
    <row r="312" spans="5:16" x14ac:dyDescent="0.25">
      <c r="E312">
        <f t="shared" si="73"/>
        <v>0</v>
      </c>
      <c r="F312" s="3">
        <f t="shared" si="69"/>
        <v>0</v>
      </c>
      <c r="G312" s="3"/>
      <c r="H312" s="2"/>
      <c r="I312">
        <f t="shared" si="74"/>
        <v>0</v>
      </c>
      <c r="J312" s="3">
        <f t="shared" si="70"/>
        <v>0</v>
      </c>
      <c r="K312" s="2"/>
      <c r="L312">
        <f t="shared" si="75"/>
        <v>0</v>
      </c>
      <c r="M312" s="3">
        <f t="shared" si="71"/>
        <v>0</v>
      </c>
      <c r="N312" s="2"/>
      <c r="O312">
        <f t="shared" si="76"/>
        <v>0</v>
      </c>
      <c r="P312" s="4">
        <f t="shared" si="72"/>
        <v>0</v>
      </c>
    </row>
    <row r="313" spans="5:16" x14ac:dyDescent="0.25">
      <c r="E313">
        <f t="shared" si="73"/>
        <v>0</v>
      </c>
      <c r="F313" s="3">
        <f t="shared" si="69"/>
        <v>0</v>
      </c>
      <c r="G313" s="3"/>
      <c r="H313" s="2"/>
      <c r="I313">
        <f t="shared" si="74"/>
        <v>0</v>
      </c>
      <c r="J313" s="3">
        <f t="shared" si="70"/>
        <v>0</v>
      </c>
      <c r="K313" s="2"/>
      <c r="L313">
        <f t="shared" si="75"/>
        <v>0</v>
      </c>
      <c r="M313" s="3">
        <f t="shared" si="71"/>
        <v>0</v>
      </c>
      <c r="N313" s="2"/>
      <c r="O313">
        <f t="shared" si="76"/>
        <v>0</v>
      </c>
      <c r="P313" s="4">
        <f t="shared" si="72"/>
        <v>0</v>
      </c>
    </row>
    <row r="314" spans="5:16" x14ac:dyDescent="0.25">
      <c r="E314">
        <f t="shared" si="73"/>
        <v>0</v>
      </c>
      <c r="F314" s="3">
        <f t="shared" si="69"/>
        <v>0</v>
      </c>
      <c r="G314" s="3"/>
      <c r="H314" s="2"/>
      <c r="I314">
        <f t="shared" si="74"/>
        <v>0</v>
      </c>
      <c r="J314" s="3">
        <f t="shared" si="70"/>
        <v>0</v>
      </c>
      <c r="K314" s="2"/>
      <c r="L314">
        <f t="shared" si="75"/>
        <v>0</v>
      </c>
      <c r="M314" s="3">
        <f t="shared" si="71"/>
        <v>0</v>
      </c>
      <c r="N314" s="2"/>
      <c r="O314">
        <f t="shared" si="76"/>
        <v>0</v>
      </c>
      <c r="P314" s="4">
        <f t="shared" si="72"/>
        <v>0</v>
      </c>
    </row>
    <row r="315" spans="5:16" x14ac:dyDescent="0.25">
      <c r="E315">
        <f t="shared" si="73"/>
        <v>0</v>
      </c>
      <c r="F315" s="3">
        <f t="shared" si="69"/>
        <v>0</v>
      </c>
      <c r="G315" s="3"/>
      <c r="H315" s="2"/>
      <c r="I315">
        <f t="shared" si="74"/>
        <v>0</v>
      </c>
      <c r="J315" s="3">
        <f t="shared" si="70"/>
        <v>0</v>
      </c>
      <c r="K315" s="2"/>
      <c r="L315">
        <f t="shared" si="75"/>
        <v>0</v>
      </c>
      <c r="M315" s="3">
        <f t="shared" si="71"/>
        <v>0</v>
      </c>
      <c r="N315" s="2"/>
      <c r="O315">
        <f t="shared" si="76"/>
        <v>0</v>
      </c>
      <c r="P315" s="4">
        <f t="shared" si="72"/>
        <v>0</v>
      </c>
    </row>
    <row r="316" spans="5:16" x14ac:dyDescent="0.25">
      <c r="E316">
        <f t="shared" si="73"/>
        <v>0</v>
      </c>
      <c r="F316" s="3">
        <f t="shared" si="69"/>
        <v>0</v>
      </c>
      <c r="G316" s="3"/>
      <c r="H316" s="2"/>
      <c r="I316">
        <f t="shared" si="74"/>
        <v>0</v>
      </c>
      <c r="J316" s="3">
        <f t="shared" si="70"/>
        <v>0</v>
      </c>
      <c r="K316" s="2"/>
      <c r="L316">
        <f t="shared" si="75"/>
        <v>0</v>
      </c>
      <c r="M316" s="3">
        <f t="shared" si="71"/>
        <v>0</v>
      </c>
      <c r="N316" s="2"/>
      <c r="O316">
        <f t="shared" si="76"/>
        <v>0</v>
      </c>
      <c r="P316" s="4">
        <f t="shared" si="72"/>
        <v>0</v>
      </c>
    </row>
    <row r="317" spans="5:16" x14ac:dyDescent="0.25">
      <c r="E317">
        <f t="shared" si="73"/>
        <v>0</v>
      </c>
      <c r="F317" s="3">
        <f t="shared" si="69"/>
        <v>0</v>
      </c>
      <c r="G317" s="3"/>
      <c r="H317" s="2"/>
      <c r="I317">
        <f t="shared" si="74"/>
        <v>0</v>
      </c>
      <c r="J317" s="3">
        <f t="shared" si="70"/>
        <v>0</v>
      </c>
      <c r="K317" s="2"/>
      <c r="L317">
        <f t="shared" si="75"/>
        <v>0</v>
      </c>
      <c r="M317" s="3">
        <f t="shared" si="71"/>
        <v>0</v>
      </c>
      <c r="N317" s="2"/>
      <c r="O317">
        <f t="shared" si="76"/>
        <v>0</v>
      </c>
      <c r="P317" s="4">
        <f t="shared" si="7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4 I7:J7 I2:J4 L7:M8 L2:M4 O7:P8 O2:P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C25:C44" name="Data entry_6"/>
    <protectedRange sqref="A91:B115" name="Data entry_3"/>
    <protectedRange sqref="C91:C115" name="Data entry_3_1"/>
    <protectedRange sqref="E5:F6 I5:J6 L5:M6 O5:P6" name="Fitting parameters_2"/>
    <protectedRange sqref="A46:B70" name="Data entry_4_2_1"/>
    <protectedRange sqref="C46:C70" name="Data entry_4_2_2"/>
    <protectedRange sqref="A136:A160" name="Data entry_1_3"/>
    <protectedRange sqref="B136:C160" name="Data entry_1_3_1"/>
    <protectedRange sqref="A161:A185" name="Data entry_1_3_2"/>
    <protectedRange sqref="B161:C185" name="Data entry_1_3_3"/>
    <protectedRange sqref="A186:A210" name="Data entry_1_3_4"/>
    <protectedRange sqref="B186:C210" name="Data entry_1_3_5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6F691-D30D-4663-B072-781AF692CF59}">
  <sheetPr codeName="Sheet14">
    <tabColor indexed="48"/>
  </sheetPr>
  <dimension ref="A1:AQ323"/>
  <sheetViews>
    <sheetView zoomScaleNormal="100" workbookViewId="0">
      <selection activeCell="M21" sqref="M21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581.02166082504834</v>
      </c>
      <c r="F2" s="35">
        <v>581.06820016103893</v>
      </c>
      <c r="I2" s="35">
        <v>581.02166082504834</v>
      </c>
      <c r="J2" s="35">
        <v>558.80976584711289</v>
      </c>
      <c r="L2" s="35">
        <v>581.02166082504834</v>
      </c>
      <c r="M2" s="36"/>
      <c r="O2" s="35">
        <v>581.02166082504834</v>
      </c>
      <c r="P2" s="36"/>
      <c r="S2" s="3">
        <f>0</f>
        <v>0</v>
      </c>
      <c r="AC2">
        <f>MAX(AC1,MAX(A25:A226))</f>
        <v>4</v>
      </c>
      <c r="AK2">
        <f>MAX(AK1,MAX(B25:B226))</f>
        <v>22.4</v>
      </c>
    </row>
    <row r="3" spans="1:43" ht="13" x14ac:dyDescent="0.3">
      <c r="B3" s="21" t="s">
        <v>36</v>
      </c>
      <c r="C3" s="12"/>
      <c r="D3" s="12"/>
      <c r="E3" s="88">
        <v>2.9956885355860177</v>
      </c>
      <c r="F3" s="94">
        <v>2.8438307013186765</v>
      </c>
      <c r="G3" s="12"/>
      <c r="H3" s="12"/>
      <c r="I3" s="88">
        <v>2.9956885355860177</v>
      </c>
      <c r="J3" s="94">
        <v>3</v>
      </c>
      <c r="K3" s="12"/>
      <c r="L3" s="88">
        <v>2.9956885355860177</v>
      </c>
      <c r="M3" s="50"/>
      <c r="N3" s="12"/>
      <c r="O3" s="88">
        <v>2.9956885355860177</v>
      </c>
      <c r="P3" s="50"/>
      <c r="S3" s="3">
        <f>MAX(C25:C226)</f>
        <v>731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2.7544977037827705</v>
      </c>
      <c r="F4" s="51">
        <v>2.7535217553338902</v>
      </c>
      <c r="G4" s="8"/>
      <c r="H4" s="8"/>
      <c r="I4" s="51">
        <v>2.7544977037827705</v>
      </c>
      <c r="J4" s="51">
        <v>3.8570008590766962</v>
      </c>
      <c r="K4" s="8"/>
      <c r="L4" s="51">
        <v>2.7544977037827705</v>
      </c>
      <c r="M4" s="52"/>
      <c r="N4" s="8"/>
      <c r="O4" s="51">
        <v>2.7544977037827705</v>
      </c>
      <c r="P4" s="52"/>
      <c r="AC4">
        <v>0</v>
      </c>
      <c r="AD4">
        <f t="shared" ref="AD4:AD16" si="0">$E$2/(1+(AC4/$E$5)^$E$3)</f>
        <v>581.02166082504834</v>
      </c>
      <c r="AJ4">
        <v>0</v>
      </c>
      <c r="AK4">
        <f t="shared" ref="AK4:AK16" si="1">$E$2/(1+(AJ4/$E$6)^$E$4)</f>
        <v>581.02166082504834</v>
      </c>
    </row>
    <row r="5" spans="1:43" ht="13" x14ac:dyDescent="0.3">
      <c r="B5" s="21" t="s">
        <v>45</v>
      </c>
      <c r="C5" s="12"/>
      <c r="D5" s="12"/>
      <c r="E5" s="86">
        <v>12</v>
      </c>
      <c r="F5" s="86">
        <v>12.724205931857382</v>
      </c>
      <c r="G5" s="12"/>
      <c r="H5" s="12"/>
      <c r="I5" s="86">
        <v>12</v>
      </c>
      <c r="J5" s="86">
        <v>12.724205931857382</v>
      </c>
      <c r="K5" s="12"/>
      <c r="L5" s="86">
        <v>12</v>
      </c>
      <c r="M5" s="50"/>
      <c r="N5" s="12"/>
      <c r="O5" s="86">
        <v>12</v>
      </c>
      <c r="P5" s="50"/>
      <c r="AC5">
        <f t="shared" ref="AC5:AC13" si="2">AC6/$AE$1</f>
        <v>0.2901526011456228</v>
      </c>
      <c r="AD5">
        <f t="shared" si="0"/>
        <v>581.01331457349852</v>
      </c>
      <c r="AJ5">
        <f t="shared" ref="AJ5:AJ13" si="3">AJ6/$AN$1</f>
        <v>1.6248545664154874</v>
      </c>
      <c r="AK5">
        <f t="shared" si="1"/>
        <v>559.47569644341274</v>
      </c>
    </row>
    <row r="6" spans="1:43" ht="13" x14ac:dyDescent="0.3">
      <c r="B6" s="22" t="s">
        <v>44</v>
      </c>
      <c r="C6" s="8"/>
      <c r="D6" s="8"/>
      <c r="E6" s="87">
        <v>5.3003859580201214</v>
      </c>
      <c r="F6" s="87">
        <v>5.2996492064859444</v>
      </c>
      <c r="G6" s="8"/>
      <c r="H6" s="8"/>
      <c r="I6" s="87">
        <v>5.3003859580201214</v>
      </c>
      <c r="J6" s="87">
        <v>5.8690411521922954</v>
      </c>
      <c r="K6" s="8"/>
      <c r="L6" s="87">
        <v>5.3003859580201214</v>
      </c>
      <c r="M6" s="52"/>
      <c r="N6" s="8"/>
      <c r="O6" s="87">
        <v>5.3003859580201214</v>
      </c>
      <c r="P6" s="52"/>
      <c r="AC6">
        <f t="shared" si="2"/>
        <v>0.37719838148930962</v>
      </c>
      <c r="AD6">
        <f t="shared" si="0"/>
        <v>581.00334515496286</v>
      </c>
      <c r="AJ6">
        <f t="shared" si="3"/>
        <v>2.1123109363401338</v>
      </c>
      <c r="AK6">
        <f t="shared" si="1"/>
        <v>538.31661441148265</v>
      </c>
    </row>
    <row r="7" spans="1:43" ht="13" x14ac:dyDescent="0.3">
      <c r="B7" s="1" t="s">
        <v>7</v>
      </c>
      <c r="F7" s="2"/>
      <c r="G7" s="2"/>
      <c r="H7" s="2"/>
      <c r="I7" s="26">
        <v>3.932395624356583</v>
      </c>
      <c r="J7" s="26">
        <v>3.0314274586508732</v>
      </c>
      <c r="L7" s="26">
        <v>3.932395624356583</v>
      </c>
      <c r="M7" s="25"/>
      <c r="O7" s="26">
        <v>3.932395624356583</v>
      </c>
      <c r="P7" s="25"/>
      <c r="X7">
        <v>0</v>
      </c>
      <c r="Y7">
        <v>0</v>
      </c>
      <c r="AC7">
        <f t="shared" si="2"/>
        <v>0.49035789593610252</v>
      </c>
      <c r="AD7">
        <f t="shared" si="0"/>
        <v>580.98146830349935</v>
      </c>
      <c r="AJ7">
        <f t="shared" si="3"/>
        <v>2.7460042172421741</v>
      </c>
      <c r="AK7">
        <f t="shared" si="1"/>
        <v>499.40949365218228</v>
      </c>
    </row>
    <row r="8" spans="1:43" ht="13" x14ac:dyDescent="0.3">
      <c r="B8" s="1" t="s">
        <v>8</v>
      </c>
      <c r="L8" s="26">
        <v>-4.9750838855803031E-2</v>
      </c>
      <c r="M8" s="27"/>
      <c r="O8" s="26">
        <v>3.3267434053738769E-2</v>
      </c>
      <c r="P8" s="27"/>
      <c r="X8">
        <f>MAX(MAX(E228:E303), MAX(I228:I303), MAX(L228:L303), MAX(O228:O303))</f>
        <v>3.2529138380472555</v>
      </c>
      <c r="Y8">
        <v>0</v>
      </c>
      <c r="AC8">
        <f t="shared" si="2"/>
        <v>0.63746526471693332</v>
      </c>
      <c r="AD8">
        <f t="shared" si="0"/>
        <v>580.93346497251719</v>
      </c>
      <c r="AJ8">
        <f t="shared" si="3"/>
        <v>3.5698054824148264</v>
      </c>
      <c r="AK8">
        <f t="shared" si="1"/>
        <v>434.69096634943639</v>
      </c>
    </row>
    <row r="9" spans="1:43" ht="13" x14ac:dyDescent="0.3">
      <c r="B9" s="1"/>
      <c r="C9" s="2" t="s">
        <v>129</v>
      </c>
      <c r="E9" s="143">
        <f>SUM(F25:F115)</f>
        <v>327226.56946169067</v>
      </c>
      <c r="AC9">
        <f t="shared" si="2"/>
        <v>0.82870484413201329</v>
      </c>
      <c r="AD9">
        <f t="shared" si="0"/>
        <v>580.82814868433809</v>
      </c>
      <c r="AJ9">
        <f t="shared" si="3"/>
        <v>4.6407471271392744</v>
      </c>
      <c r="AK9">
        <f t="shared" si="1"/>
        <v>343.10056405848366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1.0773162973716173</v>
      </c>
      <c r="AD10">
        <f t="shared" si="0"/>
        <v>580.59716417594063</v>
      </c>
      <c r="AG10" s="3"/>
      <c r="AJ10">
        <f t="shared" si="3"/>
        <v>6.0329712652810574</v>
      </c>
      <c r="AK10">
        <f t="shared" si="1"/>
        <v>239.25514558692623</v>
      </c>
    </row>
    <row r="11" spans="1:43" x14ac:dyDescent="0.25">
      <c r="C11" s="24" t="s">
        <v>60</v>
      </c>
      <c r="E11" s="3">
        <f>E13-E12</f>
        <v>5048272.9344127644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1.4005111865831026</v>
      </c>
      <c r="AD11">
        <f t="shared" si="0"/>
        <v>580.09090832977938</v>
      </c>
      <c r="AJ11">
        <f t="shared" si="3"/>
        <v>7.8428626448653747</v>
      </c>
      <c r="AK11">
        <f t="shared" si="1"/>
        <v>147.37177406182542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1228502.6931734434</v>
      </c>
      <c r="F12" s="54">
        <f>F13-F11</f>
        <v>140</v>
      </c>
      <c r="G12" s="55"/>
      <c r="H12" s="55"/>
      <c r="I12" s="79">
        <f>SUM(J25:J225)</f>
        <v>819782.15593250957</v>
      </c>
      <c r="J12" s="57"/>
      <c r="K12" s="55"/>
      <c r="L12" s="79">
        <f>SUM(M25:M225)</f>
        <v>819780.86993651779</v>
      </c>
      <c r="M12" s="57"/>
      <c r="N12" s="55"/>
      <c r="O12" s="79">
        <f>SUM(P25:P225)</f>
        <v>819091.41834009404</v>
      </c>
      <c r="P12" s="25"/>
      <c r="Q12"/>
      <c r="AC12">
        <f t="shared" si="2"/>
        <v>1.8206645425580334</v>
      </c>
      <c r="AD12">
        <f t="shared" si="0"/>
        <v>578.98301038842078</v>
      </c>
      <c r="AE12"/>
      <c r="AF12"/>
      <c r="AJ12">
        <f t="shared" si="3"/>
        <v>10.195721438324988</v>
      </c>
      <c r="AK12">
        <f t="shared" si="1"/>
        <v>82.279957085921694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6276775.6275862083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2.3668639053254434</v>
      </c>
      <c r="AD13">
        <f t="shared" si="0"/>
        <v>576.56648210595972</v>
      </c>
      <c r="AJ13">
        <f t="shared" si="3"/>
        <v>13.254437869822484</v>
      </c>
      <c r="AK13">
        <f t="shared" si="1"/>
        <v>43.081942882688267</v>
      </c>
    </row>
    <row r="14" spans="1:43" ht="12.75" customHeight="1" x14ac:dyDescent="0.25">
      <c r="B14" s="80" t="s">
        <v>72</v>
      </c>
      <c r="AC14">
        <f>AC15/$AE$1</f>
        <v>3.0769230769230766</v>
      </c>
      <c r="AD14">
        <f t="shared" si="0"/>
        <v>571.33343675998287</v>
      </c>
      <c r="AJ14">
        <f>AJ15/$AN$1</f>
        <v>17.23076923076923</v>
      </c>
      <c r="AK14">
        <f t="shared" si="1"/>
        <v>21.743662680305935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4</v>
      </c>
      <c r="AD15">
        <f t="shared" si="0"/>
        <v>560.17590013054985</v>
      </c>
      <c r="AJ15">
        <f>$AK$2</f>
        <v>22.4</v>
      </c>
      <c r="AK15">
        <f t="shared" si="1"/>
        <v>10.762679290009658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0.80427806152983738</v>
      </c>
      <c r="I16" s="35" t="s">
        <v>52</v>
      </c>
      <c r="J16" s="36">
        <f>($E$13-I12)/$E$13</f>
        <v>0.86939438263021618</v>
      </c>
      <c r="L16" s="35" t="s">
        <v>52</v>
      </c>
      <c r="M16" s="36">
        <f>($E$13-L12)/$E$13</f>
        <v>0.8693945875118414</v>
      </c>
      <c r="O16" s="35" t="s">
        <v>52</v>
      </c>
      <c r="P16" s="36">
        <f>($E$13-O12)/$E$13</f>
        <v>0.86950442919447102</v>
      </c>
      <c r="Q16" s="6"/>
      <c r="AC16">
        <f>AC15*$AE$1</f>
        <v>5.2</v>
      </c>
      <c r="AD16">
        <f t="shared" si="0"/>
        <v>537.15526452191864</v>
      </c>
      <c r="AJ16">
        <f>AJ15*$AN$1</f>
        <v>29.119999999999997</v>
      </c>
      <c r="AK16">
        <f t="shared" si="1"/>
        <v>5.2750063392790558</v>
      </c>
    </row>
    <row r="17" spans="1:43" ht="13" x14ac:dyDescent="0.3">
      <c r="B17" s="29"/>
      <c r="E17" s="24" t="s">
        <v>54</v>
      </c>
      <c r="F17" s="25">
        <f>(F16/(1-F16)*((C16-1-COUNT(E3:E6))/(COUNT(E3:E6))))</f>
        <v>143.82512442689543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1.4890735632671363E-48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58.654347696958489</v>
      </c>
      <c r="J19" s="27"/>
      <c r="L19" s="26">
        <f>$C$16*LN(E12/L12)</f>
        <v>58.654575159295547</v>
      </c>
      <c r="M19" s="27">
        <f>$C$16*LN(I12/L12)</f>
        <v>2.2746233705107309E-4</v>
      </c>
      <c r="O19" s="26">
        <f>$C$16*LN(E12/O12)</f>
        <v>58.776574277950566</v>
      </c>
      <c r="P19" s="27">
        <f>$C$16*LN(I12/O12)</f>
        <v>0.12222658099208634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1.8795234024608083E-14</v>
      </c>
      <c r="J20" s="27"/>
      <c r="L20" s="17">
        <f>CHIDIST(L19,L18)</f>
        <v>1.8336685444332613E-13</v>
      </c>
      <c r="M20" s="16">
        <f>CHIDIST(M19,M18)</f>
        <v>0.98796687727822918</v>
      </c>
      <c r="O20" s="17">
        <f>CHIDIST(O19,O18)</f>
        <v>1.7251587408788926E-13</v>
      </c>
      <c r="P20" s="16">
        <f>CHIDIST(P19,P18)</f>
        <v>0.72663201814974954</v>
      </c>
      <c r="AC20">
        <v>0</v>
      </c>
      <c r="AD20">
        <f>$I$2/(1+(AC20/$I$5)^$I$3)</f>
        <v>581.02166082504834</v>
      </c>
      <c r="AE20" s="1"/>
      <c r="AG20" s="1"/>
      <c r="AJ20">
        <v>0</v>
      </c>
      <c r="AK20">
        <f>$I$2/(1+(AJ20/$I$6)^$I$4)</f>
        <v>581.02166082504834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0.2901526011456228</v>
      </c>
      <c r="AD21">
        <f>$I$2/(1+(AC21/$I$5)^$I$3)</f>
        <v>581.01331457349852</v>
      </c>
      <c r="AE21" s="5"/>
      <c r="AF21" s="3"/>
      <c r="AG21" s="3"/>
      <c r="AH21" s="3"/>
      <c r="AI21" s="3"/>
      <c r="AJ21">
        <f t="shared" ref="AJ21:AJ29" si="4">AJ22/$AN$1</f>
        <v>1.6248545664154874</v>
      </c>
      <c r="AK21">
        <f>$I$2/(1+(AJ21/$I$6)^$I$4)</f>
        <v>559.47569644341274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0.37719838148930962</v>
      </c>
      <c r="AD22">
        <f>$I$2/(1+(AC22/$I$5)^$I$3)</f>
        <v>581.00334515496286</v>
      </c>
      <c r="AE22" s="5"/>
      <c r="AF22" s="3"/>
      <c r="AG22" s="3"/>
      <c r="AH22" s="3"/>
      <c r="AI22" s="3"/>
      <c r="AJ22">
        <f t="shared" si="4"/>
        <v>2.1123109363401338</v>
      </c>
      <c r="AK22">
        <f>$I$2/(1+(AJ22/$I$6)^$I$4)</f>
        <v>538.31661441148265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0.49035789593610252</v>
      </c>
      <c r="AD23">
        <f>$I$2/(1+(AC23/$I$5)^$I$3)</f>
        <v>580.98146830349935</v>
      </c>
      <c r="AE23" s="5"/>
      <c r="AF23" s="3"/>
      <c r="AG23" s="3"/>
      <c r="AH23" s="3"/>
      <c r="AI23" s="3"/>
      <c r="AJ23">
        <f t="shared" si="4"/>
        <v>2.7460042172421741</v>
      </c>
      <c r="AK23">
        <f>$I$2/(1+(AJ23/$I$6)^$I$4)</f>
        <v>499.40949365218228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109</v>
      </c>
      <c r="B24" s="23" t="s">
        <v>110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0.63746526471693332</v>
      </c>
      <c r="AD24">
        <f t="shared" ref="AD24:AD32" si="6">$I$2/(1+(AC24/$I$5)^$I$3)</f>
        <v>580.93346497251719</v>
      </c>
      <c r="AE24" s="5"/>
      <c r="AF24" s="3"/>
      <c r="AG24" s="3"/>
      <c r="AH24" s="3"/>
      <c r="AI24" s="3"/>
      <c r="AJ24">
        <f t="shared" si="4"/>
        <v>3.5698054824148264</v>
      </c>
      <c r="AK24">
        <f t="shared" ref="AK24:AK32" si="7">$I$2/(1+(AJ24/$I$6)^$I$4)</f>
        <v>434.69096634943639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620</v>
      </c>
      <c r="D25" s="11"/>
      <c r="E25" s="11">
        <f>CA(A25,B25,$E$2,$E$3,$E$4,$E$5,$E$6)</f>
        <v>581.02166082504834</v>
      </c>
      <c r="F25" s="10">
        <f>($C25-E25)^2</f>
        <v>1519.3109248375711</v>
      </c>
      <c r="G25" s="11">
        <f>AVERAGE($C$25:$C$225)</f>
        <v>442.36551724137934</v>
      </c>
      <c r="H25" s="11"/>
      <c r="I25" s="11">
        <f>CA_SA(A25,B25,$I$2,$I$3,$I$4,$I$5,$I$6,$I$7)</f>
        <v>581.02166082504834</v>
      </c>
      <c r="J25" s="10">
        <f>($C25-I25)^2</f>
        <v>1519.3109248375711</v>
      </c>
      <c r="K25" s="11"/>
      <c r="L25" s="11">
        <f>CA_DR(A25,B25,$L$2,$L$3,$L$4,$L$5,$L$6,$L$7,$L$8)</f>
        <v>581.02166082504834</v>
      </c>
      <c r="M25" s="10">
        <f>($C25-L25)^2</f>
        <v>1519.3109248375711</v>
      </c>
      <c r="N25" s="11"/>
      <c r="O25" s="11">
        <f>CA_DL(A25,B25,$O$2,$O$3,$O$4,$O$5,$O$6,$O$7,$O$8)</f>
        <v>581.02166082504834</v>
      </c>
      <c r="P25" s="10">
        <f>($C25-O25)^2</f>
        <v>1519.3109248375711</v>
      </c>
      <c r="Q25" s="3" t="s">
        <v>32</v>
      </c>
      <c r="AC25">
        <f t="shared" si="5"/>
        <v>0.82870484413201329</v>
      </c>
      <c r="AD25">
        <f t="shared" si="6"/>
        <v>580.82814868433809</v>
      </c>
      <c r="AE25" s="5"/>
      <c r="AF25" s="3"/>
      <c r="AG25" s="3"/>
      <c r="AH25" s="3"/>
      <c r="AI25" s="3"/>
      <c r="AJ25">
        <f t="shared" si="4"/>
        <v>4.6407471271392744</v>
      </c>
      <c r="AK25">
        <f t="shared" si="7"/>
        <v>343.10056405848366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590</v>
      </c>
      <c r="D26" s="11"/>
      <c r="E26" s="11">
        <f t="shared" ref="E26:E43" si="8">CA(A26,B26,$E$2,$E$3,$E$4,$E$5,$E$6)</f>
        <v>581.02166082504834</v>
      </c>
      <c r="F26" s="10">
        <f t="shared" ref="F26:F43" si="9">($C26-E26)^2</f>
        <v>80.610574340471601</v>
      </c>
      <c r="G26" s="11">
        <f t="shared" ref="G26:G44" si="10">AVERAGE($C$25:$C$225)</f>
        <v>442.36551724137934</v>
      </c>
      <c r="H26" s="11"/>
      <c r="I26" s="11">
        <f t="shared" ref="I26:I43" si="11">CA_SA(A26,B26,$I$2,$I$3,$I$4,$I$5,$I$6,$I$7)</f>
        <v>581.02166082504834</v>
      </c>
      <c r="J26" s="10">
        <f t="shared" ref="J26:J43" si="12">($C26-I26)^2</f>
        <v>80.610574340471601</v>
      </c>
      <c r="K26" s="11"/>
      <c r="L26" s="11">
        <f t="shared" ref="L26:L43" si="13">CA_DR(A26,B26,$L$2,$L$3,$L$4,$L$5,$L$6,$L$7,$L$8)</f>
        <v>581.02166082504834</v>
      </c>
      <c r="M26" s="10">
        <f t="shared" ref="M26:M43" si="14">($C26-L26)^2</f>
        <v>80.610574340471601</v>
      </c>
      <c r="N26" s="11"/>
      <c r="O26" s="11">
        <f t="shared" ref="O26:O43" si="15">CA_DL(A26,B26,$O$2,$O$3,$O$4,$O$5,$O$6,$O$7,$O$8)</f>
        <v>581.02166082504834</v>
      </c>
      <c r="P26" s="10">
        <f t="shared" ref="P26:P43" si="16">($C26-O26)^2</f>
        <v>80.610574340471601</v>
      </c>
      <c r="Q26" s="3"/>
      <c r="AC26">
        <f t="shared" si="5"/>
        <v>1.0773162973716173</v>
      </c>
      <c r="AD26">
        <f t="shared" si="6"/>
        <v>580.59716417594063</v>
      </c>
      <c r="AE26" s="5"/>
      <c r="AF26" s="3"/>
      <c r="AG26" s="3"/>
      <c r="AH26" s="3"/>
      <c r="AI26" s="3"/>
      <c r="AJ26">
        <f t="shared" si="4"/>
        <v>6.0329712652810574</v>
      </c>
      <c r="AK26">
        <f t="shared" si="7"/>
        <v>239.25514558692623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587</v>
      </c>
      <c r="D27" s="11"/>
      <c r="E27" s="11">
        <f t="shared" si="8"/>
        <v>581.02166082504834</v>
      </c>
      <c r="F27" s="10">
        <f t="shared" si="9"/>
        <v>35.740539290761653</v>
      </c>
      <c r="G27" s="11">
        <f t="shared" si="10"/>
        <v>442.36551724137934</v>
      </c>
      <c r="H27" s="11"/>
      <c r="I27" s="11">
        <f t="shared" si="11"/>
        <v>581.02166082504834</v>
      </c>
      <c r="J27" s="10">
        <f t="shared" si="12"/>
        <v>35.740539290761653</v>
      </c>
      <c r="K27" s="11"/>
      <c r="L27" s="11">
        <f t="shared" si="13"/>
        <v>581.02166082504834</v>
      </c>
      <c r="M27" s="10">
        <f t="shared" si="14"/>
        <v>35.740539290761653</v>
      </c>
      <c r="N27" s="11"/>
      <c r="O27" s="11">
        <f t="shared" si="15"/>
        <v>581.02166082504834</v>
      </c>
      <c r="P27" s="10">
        <f t="shared" si="16"/>
        <v>35.740539290761653</v>
      </c>
      <c r="Q27" s="3"/>
      <c r="AC27">
        <f t="shared" si="5"/>
        <v>1.4005111865831026</v>
      </c>
      <c r="AD27">
        <f t="shared" si="6"/>
        <v>580.09090832977938</v>
      </c>
      <c r="AE27" s="5"/>
      <c r="AF27" s="3"/>
      <c r="AG27" s="3"/>
      <c r="AH27" s="3"/>
      <c r="AI27" s="3"/>
      <c r="AJ27">
        <f t="shared" si="4"/>
        <v>7.8428626448653747</v>
      </c>
      <c r="AK27">
        <f t="shared" si="7"/>
        <v>147.37177406182542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731</v>
      </c>
      <c r="D28" s="11"/>
      <c r="E28" s="11">
        <f t="shared" si="8"/>
        <v>581.02166082504834</v>
      </c>
      <c r="F28" s="10">
        <f t="shared" si="9"/>
        <v>22493.502221676838</v>
      </c>
      <c r="G28" s="11">
        <f t="shared" si="10"/>
        <v>442.36551724137934</v>
      </c>
      <c r="H28" s="11"/>
      <c r="I28" s="11">
        <f t="shared" si="11"/>
        <v>581.02166082504834</v>
      </c>
      <c r="J28" s="10">
        <f t="shared" si="12"/>
        <v>22493.502221676838</v>
      </c>
      <c r="K28" s="11"/>
      <c r="L28" s="11">
        <f t="shared" si="13"/>
        <v>581.02166082504834</v>
      </c>
      <c r="M28" s="10">
        <f t="shared" si="14"/>
        <v>22493.502221676838</v>
      </c>
      <c r="N28" s="11"/>
      <c r="O28" s="11">
        <f t="shared" si="15"/>
        <v>581.02166082504834</v>
      </c>
      <c r="P28" s="10">
        <f t="shared" si="16"/>
        <v>22493.502221676838</v>
      </c>
      <c r="Q28" s="3"/>
      <c r="AC28">
        <f t="shared" si="5"/>
        <v>1.8206645425580334</v>
      </c>
      <c r="AD28">
        <f t="shared" si="6"/>
        <v>578.98301038842078</v>
      </c>
      <c r="AE28" s="5"/>
      <c r="AF28" s="3"/>
      <c r="AG28" s="3"/>
      <c r="AH28" s="3"/>
      <c r="AI28" s="3"/>
      <c r="AJ28">
        <f t="shared" si="4"/>
        <v>10.195721438324988</v>
      </c>
      <c r="AK28">
        <f t="shared" si="7"/>
        <v>82.279957085921694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538</v>
      </c>
      <c r="D29" s="11"/>
      <c r="E29" s="11">
        <f t="shared" si="8"/>
        <v>581.02166082504834</v>
      </c>
      <c r="F29" s="10">
        <f t="shared" si="9"/>
        <v>1850.8633001454994</v>
      </c>
      <c r="G29" s="11">
        <f t="shared" si="10"/>
        <v>442.36551724137934</v>
      </c>
      <c r="H29" s="11"/>
      <c r="I29" s="11">
        <f t="shared" si="11"/>
        <v>581.02166082504834</v>
      </c>
      <c r="J29" s="10">
        <f t="shared" si="12"/>
        <v>1850.8633001454994</v>
      </c>
      <c r="K29" s="11"/>
      <c r="L29" s="11">
        <f t="shared" si="13"/>
        <v>581.02166082504834</v>
      </c>
      <c r="M29" s="10">
        <f t="shared" si="14"/>
        <v>1850.8633001454994</v>
      </c>
      <c r="N29" s="11"/>
      <c r="O29" s="11">
        <f t="shared" si="15"/>
        <v>581.02166082504834</v>
      </c>
      <c r="P29" s="10">
        <f t="shared" si="16"/>
        <v>1850.8633001454994</v>
      </c>
      <c r="Q29" s="3"/>
      <c r="AC29">
        <f t="shared" si="5"/>
        <v>2.3668639053254434</v>
      </c>
      <c r="AD29">
        <f t="shared" si="6"/>
        <v>576.56648210595972</v>
      </c>
      <c r="AE29" s="5"/>
      <c r="AF29" s="3"/>
      <c r="AG29" s="3"/>
      <c r="AH29" s="3"/>
      <c r="AI29" s="3"/>
      <c r="AJ29">
        <f t="shared" si="4"/>
        <v>13.254437869822484</v>
      </c>
      <c r="AK29">
        <f t="shared" si="7"/>
        <v>43.081942882688267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531</v>
      </c>
      <c r="D30" s="11"/>
      <c r="E30" s="11">
        <f t="shared" si="8"/>
        <v>581.02166082504834</v>
      </c>
      <c r="F30" s="10">
        <f t="shared" si="9"/>
        <v>2502.1665516961762</v>
      </c>
      <c r="G30" s="11">
        <f t="shared" si="10"/>
        <v>442.36551724137934</v>
      </c>
      <c r="H30" s="11"/>
      <c r="I30" s="11">
        <f t="shared" si="11"/>
        <v>581.02166082504834</v>
      </c>
      <c r="J30" s="10">
        <f t="shared" si="12"/>
        <v>2502.1665516961762</v>
      </c>
      <c r="K30" s="11"/>
      <c r="L30" s="11">
        <f t="shared" si="13"/>
        <v>581.02166082504834</v>
      </c>
      <c r="M30" s="10">
        <f t="shared" si="14"/>
        <v>2502.1665516961762</v>
      </c>
      <c r="N30" s="11"/>
      <c r="O30" s="11">
        <f t="shared" si="15"/>
        <v>581.02166082504834</v>
      </c>
      <c r="P30" s="10">
        <f t="shared" si="16"/>
        <v>2502.1665516961762</v>
      </c>
      <c r="Q30" s="3"/>
      <c r="AC30">
        <f t="shared" si="5"/>
        <v>3.0769230769230766</v>
      </c>
      <c r="AD30">
        <f t="shared" si="6"/>
        <v>571.33343675998287</v>
      </c>
      <c r="AE30" s="5"/>
      <c r="AF30" s="3"/>
      <c r="AG30" s="3"/>
      <c r="AH30" s="3"/>
      <c r="AI30" s="3"/>
      <c r="AJ30">
        <f>AJ31/$AN$1</f>
        <v>17.23076923076923</v>
      </c>
      <c r="AK30">
        <f t="shared" si="7"/>
        <v>21.743662680305935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709</v>
      </c>
      <c r="D31" s="11"/>
      <c r="E31" s="11">
        <f t="shared" si="8"/>
        <v>581.02166082504834</v>
      </c>
      <c r="F31" s="10">
        <f t="shared" si="9"/>
        <v>16378.455297978966</v>
      </c>
      <c r="G31" s="11">
        <f t="shared" si="10"/>
        <v>442.36551724137934</v>
      </c>
      <c r="H31" s="11"/>
      <c r="I31" s="11">
        <f t="shared" si="11"/>
        <v>581.02166082504834</v>
      </c>
      <c r="J31" s="10">
        <f t="shared" si="12"/>
        <v>16378.455297978966</v>
      </c>
      <c r="K31" s="11"/>
      <c r="L31" s="11">
        <f t="shared" si="13"/>
        <v>581.02166082504834</v>
      </c>
      <c r="M31" s="10">
        <f t="shared" si="14"/>
        <v>16378.455297978966</v>
      </c>
      <c r="N31" s="11"/>
      <c r="O31" s="11">
        <f t="shared" si="15"/>
        <v>581.02166082504834</v>
      </c>
      <c r="P31" s="10">
        <f t="shared" si="16"/>
        <v>16378.455297978966</v>
      </c>
      <c r="Q31" s="3"/>
      <c r="AC31">
        <f>$AC$2</f>
        <v>4</v>
      </c>
      <c r="AD31">
        <f t="shared" si="6"/>
        <v>560.17590013054985</v>
      </c>
      <c r="AE31" s="5"/>
      <c r="AF31" s="3"/>
      <c r="AG31" s="3"/>
      <c r="AH31" s="3"/>
      <c r="AI31" s="3"/>
      <c r="AJ31">
        <f>$AK$2</f>
        <v>22.4</v>
      </c>
      <c r="AK31">
        <f t="shared" si="7"/>
        <v>10.762679290009658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631</v>
      </c>
      <c r="D32" s="11"/>
      <c r="E32" s="11">
        <f t="shared" si="8"/>
        <v>581.02166082504834</v>
      </c>
      <c r="F32" s="10">
        <f t="shared" si="9"/>
        <v>2497.8343866865075</v>
      </c>
      <c r="G32" s="11">
        <f t="shared" si="10"/>
        <v>442.36551724137934</v>
      </c>
      <c r="H32" s="11"/>
      <c r="I32" s="11">
        <f t="shared" si="11"/>
        <v>581.02166082504834</v>
      </c>
      <c r="J32" s="10">
        <f t="shared" si="12"/>
        <v>2497.8343866865075</v>
      </c>
      <c r="K32" s="11"/>
      <c r="L32" s="11">
        <f t="shared" si="13"/>
        <v>581.02166082504834</v>
      </c>
      <c r="M32" s="10">
        <f t="shared" si="14"/>
        <v>2497.8343866865075</v>
      </c>
      <c r="N32" s="11"/>
      <c r="O32" s="11">
        <f t="shared" si="15"/>
        <v>581.02166082504834</v>
      </c>
      <c r="P32" s="10">
        <f t="shared" si="16"/>
        <v>2497.8343866865075</v>
      </c>
      <c r="Q32" s="3"/>
      <c r="AC32">
        <f>AC31*$AE$1</f>
        <v>5.2</v>
      </c>
      <c r="AD32">
        <f t="shared" si="6"/>
        <v>537.15526452191864</v>
      </c>
      <c r="AE32" s="5"/>
      <c r="AF32" s="3"/>
      <c r="AG32" s="3"/>
      <c r="AH32" s="3"/>
      <c r="AI32" s="3"/>
      <c r="AJ32">
        <f>AJ31*$AN$1</f>
        <v>29.119999999999997</v>
      </c>
      <c r="AK32">
        <f t="shared" si="7"/>
        <v>5.2750063392790558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546</v>
      </c>
      <c r="D33" s="11"/>
      <c r="E33" s="11">
        <f t="shared" si="8"/>
        <v>581.02166082504834</v>
      </c>
      <c r="F33" s="10">
        <f t="shared" si="9"/>
        <v>1226.5167269447259</v>
      </c>
      <c r="G33" s="11">
        <f t="shared" si="10"/>
        <v>442.36551724137934</v>
      </c>
      <c r="H33" s="11"/>
      <c r="I33" s="11">
        <f t="shared" si="11"/>
        <v>581.02166082504834</v>
      </c>
      <c r="J33" s="10">
        <f t="shared" si="12"/>
        <v>1226.5167269447259</v>
      </c>
      <c r="K33" s="11"/>
      <c r="L33" s="11">
        <f t="shared" si="13"/>
        <v>581.02166082504834</v>
      </c>
      <c r="M33" s="10">
        <f t="shared" si="14"/>
        <v>1226.5167269447259</v>
      </c>
      <c r="N33" s="11"/>
      <c r="O33" s="11">
        <f t="shared" si="15"/>
        <v>581.02166082504834</v>
      </c>
      <c r="P33" s="10">
        <f t="shared" si="16"/>
        <v>1226.5167269447259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657</v>
      </c>
      <c r="D34" s="11"/>
      <c r="E34" s="11">
        <f t="shared" si="8"/>
        <v>581.02166082504834</v>
      </c>
      <c r="F34" s="10">
        <f t="shared" si="9"/>
        <v>5772.7080237839937</v>
      </c>
      <c r="G34" s="11">
        <f t="shared" si="10"/>
        <v>442.36551724137934</v>
      </c>
      <c r="H34" s="11"/>
      <c r="I34" s="11">
        <f t="shared" si="11"/>
        <v>581.02166082504834</v>
      </c>
      <c r="J34" s="10">
        <f t="shared" si="12"/>
        <v>5772.7080237839937</v>
      </c>
      <c r="K34" s="11"/>
      <c r="L34" s="11">
        <f t="shared" si="13"/>
        <v>581.02166082504834</v>
      </c>
      <c r="M34" s="10">
        <f t="shared" si="14"/>
        <v>5772.7080237839937</v>
      </c>
      <c r="N34" s="11"/>
      <c r="O34" s="11">
        <f t="shared" si="15"/>
        <v>581.02166082504834</v>
      </c>
      <c r="P34" s="10">
        <f t="shared" si="16"/>
        <v>5772.7080237839937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596</v>
      </c>
      <c r="D35" s="11"/>
      <c r="E35" s="11">
        <f t="shared" si="8"/>
        <v>581.02166082504834</v>
      </c>
      <c r="F35" s="10">
        <f t="shared" si="9"/>
        <v>224.35064443989148</v>
      </c>
      <c r="G35" s="11">
        <f t="shared" si="10"/>
        <v>442.36551724137934</v>
      </c>
      <c r="H35" s="11"/>
      <c r="I35" s="11">
        <f t="shared" si="11"/>
        <v>581.02166082504834</v>
      </c>
      <c r="J35" s="10">
        <f t="shared" si="12"/>
        <v>224.35064443989148</v>
      </c>
      <c r="K35" s="11"/>
      <c r="L35" s="11">
        <f t="shared" si="13"/>
        <v>581.02166082504834</v>
      </c>
      <c r="M35" s="10">
        <f t="shared" si="14"/>
        <v>224.35064443989148</v>
      </c>
      <c r="N35" s="11"/>
      <c r="O35" s="11">
        <f t="shared" si="15"/>
        <v>581.02166082504834</v>
      </c>
      <c r="P35" s="10">
        <f t="shared" si="16"/>
        <v>224.35064443989148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594</v>
      </c>
      <c r="D36" s="11"/>
      <c r="E36" s="11">
        <f t="shared" si="8"/>
        <v>581.02166082504834</v>
      </c>
      <c r="F36" s="10">
        <f t="shared" si="9"/>
        <v>168.43728774008486</v>
      </c>
      <c r="G36" s="11">
        <f t="shared" si="10"/>
        <v>442.36551724137934</v>
      </c>
      <c r="H36" s="11"/>
      <c r="I36" s="11">
        <f t="shared" si="11"/>
        <v>581.02166082504834</v>
      </c>
      <c r="J36" s="10">
        <f t="shared" si="12"/>
        <v>168.43728774008486</v>
      </c>
      <c r="K36" s="11"/>
      <c r="L36" s="11">
        <f t="shared" si="13"/>
        <v>581.02166082504834</v>
      </c>
      <c r="M36" s="10">
        <f t="shared" si="14"/>
        <v>168.43728774008486</v>
      </c>
      <c r="N36" s="11"/>
      <c r="O36" s="11">
        <f t="shared" si="15"/>
        <v>581.02166082504834</v>
      </c>
      <c r="P36" s="10">
        <f t="shared" si="16"/>
        <v>168.43728774008486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518</v>
      </c>
      <c r="D37" s="11"/>
      <c r="E37" s="11">
        <f t="shared" si="8"/>
        <v>581.02166082504834</v>
      </c>
      <c r="F37" s="10">
        <f t="shared" si="9"/>
        <v>3971.7297331474329</v>
      </c>
      <c r="G37" s="11">
        <f t="shared" si="10"/>
        <v>442.36551724137934</v>
      </c>
      <c r="H37" s="11"/>
      <c r="I37" s="11">
        <f t="shared" si="11"/>
        <v>581.02166082504834</v>
      </c>
      <c r="J37" s="10">
        <f t="shared" si="12"/>
        <v>3971.7297331474329</v>
      </c>
      <c r="K37" s="11"/>
      <c r="L37" s="11">
        <f t="shared" si="13"/>
        <v>581.02166082504834</v>
      </c>
      <c r="M37" s="10">
        <f t="shared" si="14"/>
        <v>3971.7297331474329</v>
      </c>
      <c r="N37" s="11"/>
      <c r="O37" s="11">
        <f t="shared" si="15"/>
        <v>581.02166082504834</v>
      </c>
      <c r="P37" s="10">
        <f t="shared" si="16"/>
        <v>3971.7297331474329</v>
      </c>
      <c r="Q37" s="3"/>
      <c r="AC37">
        <v>0</v>
      </c>
      <c r="AD37">
        <f t="shared" ref="AD37:AD49" si="17">$L$2/(1+(AC37/$L$5)^$L$3)</f>
        <v>581.02166082504834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711</v>
      </c>
      <c r="D38" s="11"/>
      <c r="E38" s="11">
        <f t="shared" si="8"/>
        <v>581.02166082504834</v>
      </c>
      <c r="F38" s="10">
        <f t="shared" si="9"/>
        <v>16894.368654678772</v>
      </c>
      <c r="G38" s="11">
        <f t="shared" si="10"/>
        <v>442.36551724137934</v>
      </c>
      <c r="H38" s="11"/>
      <c r="I38" s="11">
        <f t="shared" si="11"/>
        <v>581.02166082504834</v>
      </c>
      <c r="J38" s="10">
        <f t="shared" si="12"/>
        <v>16894.368654678772</v>
      </c>
      <c r="K38" s="11"/>
      <c r="L38" s="11">
        <f t="shared" si="13"/>
        <v>581.02166082504834</v>
      </c>
      <c r="M38" s="10">
        <f t="shared" si="14"/>
        <v>16894.368654678772</v>
      </c>
      <c r="N38" s="11"/>
      <c r="O38" s="11">
        <f t="shared" si="15"/>
        <v>581.02166082504834</v>
      </c>
      <c r="P38" s="10">
        <f t="shared" si="16"/>
        <v>16894.368654678772</v>
      </c>
      <c r="Q38" s="3"/>
      <c r="AC38">
        <f t="shared" ref="AC38:AC46" si="18">AC39/$AE$1</f>
        <v>0.2901526011456228</v>
      </c>
      <c r="AD38">
        <f t="shared" si="17"/>
        <v>581.01331457349852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581.02166082504834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566</v>
      </c>
      <c r="D39" s="11"/>
      <c r="E39" s="11">
        <f t="shared" si="8"/>
        <v>581.02166082504834</v>
      </c>
      <c r="F39" s="10">
        <f t="shared" si="9"/>
        <v>225.65029394279208</v>
      </c>
      <c r="G39" s="11">
        <f t="shared" si="10"/>
        <v>442.36551724137934</v>
      </c>
      <c r="H39" s="11"/>
      <c r="I39" s="11">
        <f t="shared" si="11"/>
        <v>581.02166082504834</v>
      </c>
      <c r="J39" s="10">
        <f t="shared" si="12"/>
        <v>225.65029394279208</v>
      </c>
      <c r="K39" s="11"/>
      <c r="L39" s="11">
        <f t="shared" si="13"/>
        <v>581.02166082504834</v>
      </c>
      <c r="M39" s="10">
        <f t="shared" si="14"/>
        <v>225.65029394279208</v>
      </c>
      <c r="N39" s="11"/>
      <c r="O39" s="11">
        <f t="shared" si="15"/>
        <v>581.02166082504834</v>
      </c>
      <c r="P39" s="10">
        <f t="shared" si="16"/>
        <v>225.65029394279208</v>
      </c>
      <c r="Q39" s="3"/>
      <c r="AC39">
        <f t="shared" si="18"/>
        <v>0.37719838148930962</v>
      </c>
      <c r="AD39">
        <f t="shared" si="17"/>
        <v>581.00334515496286</v>
      </c>
      <c r="AE39" s="5"/>
      <c r="AF39" s="3"/>
      <c r="AG39" s="3"/>
      <c r="AH39" s="3"/>
      <c r="AI39" s="3"/>
      <c r="AJ39">
        <f t="shared" ref="AJ39:AJ47" si="20">AJ40/$AN$1</f>
        <v>1.6248545664154874</v>
      </c>
      <c r="AK39">
        <f t="shared" si="19"/>
        <v>559.47569644341274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616</v>
      </c>
      <c r="D40" s="11"/>
      <c r="E40" s="11">
        <f t="shared" si="8"/>
        <v>581.02166082504834</v>
      </c>
      <c r="F40" s="10">
        <f t="shared" si="9"/>
        <v>1223.4842114379578</v>
      </c>
      <c r="G40" s="11">
        <f t="shared" si="10"/>
        <v>442.36551724137934</v>
      </c>
      <c r="H40" s="11"/>
      <c r="I40" s="11">
        <f t="shared" si="11"/>
        <v>581.02166082504834</v>
      </c>
      <c r="J40" s="10">
        <f t="shared" si="12"/>
        <v>1223.4842114379578</v>
      </c>
      <c r="K40" s="11"/>
      <c r="L40" s="11">
        <f t="shared" si="13"/>
        <v>581.02166082504834</v>
      </c>
      <c r="M40" s="10">
        <f t="shared" si="14"/>
        <v>1223.4842114379578</v>
      </c>
      <c r="N40" s="11"/>
      <c r="O40" s="11">
        <f t="shared" si="15"/>
        <v>581.02166082504834</v>
      </c>
      <c r="P40" s="10">
        <f t="shared" si="16"/>
        <v>1223.4842114379578</v>
      </c>
      <c r="Q40" s="3" t="s">
        <v>33</v>
      </c>
      <c r="AC40">
        <f t="shared" si="18"/>
        <v>0.49035789593610252</v>
      </c>
      <c r="AD40">
        <f t="shared" si="17"/>
        <v>580.98146830349935</v>
      </c>
      <c r="AE40" s="5"/>
      <c r="AF40" s="3"/>
      <c r="AG40" s="3"/>
      <c r="AH40" s="3"/>
      <c r="AI40" s="3"/>
      <c r="AJ40">
        <f t="shared" si="20"/>
        <v>2.1123109363401338</v>
      </c>
      <c r="AK40">
        <f t="shared" si="19"/>
        <v>538.31661441148265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569</v>
      </c>
      <c r="D41" s="11"/>
      <c r="E41" s="11">
        <f t="shared" si="8"/>
        <v>581.02166082504834</v>
      </c>
      <c r="F41" s="10">
        <f t="shared" si="9"/>
        <v>144.52032899250202</v>
      </c>
      <c r="G41" s="11">
        <f t="shared" si="10"/>
        <v>442.36551724137934</v>
      </c>
      <c r="H41" s="11"/>
      <c r="I41" s="11">
        <f t="shared" si="11"/>
        <v>581.02166082504834</v>
      </c>
      <c r="J41" s="10">
        <f t="shared" si="12"/>
        <v>144.52032899250202</v>
      </c>
      <c r="K41" s="11"/>
      <c r="L41" s="11">
        <f t="shared" si="13"/>
        <v>581.02166082504834</v>
      </c>
      <c r="M41" s="10">
        <f t="shared" si="14"/>
        <v>144.52032899250202</v>
      </c>
      <c r="N41" s="11"/>
      <c r="O41" s="11">
        <f t="shared" si="15"/>
        <v>581.02166082504834</v>
      </c>
      <c r="P41" s="10">
        <f t="shared" si="16"/>
        <v>144.52032899250202</v>
      </c>
      <c r="Q41" s="3"/>
      <c r="AC41">
        <f t="shared" si="18"/>
        <v>0.63746526471693332</v>
      </c>
      <c r="AD41">
        <f t="shared" si="17"/>
        <v>580.93346497251719</v>
      </c>
      <c r="AE41" s="5"/>
      <c r="AF41" s="3"/>
      <c r="AG41" s="3"/>
      <c r="AH41" s="3"/>
      <c r="AI41" s="3"/>
      <c r="AJ41">
        <f t="shared" si="20"/>
        <v>2.7460042172421741</v>
      </c>
      <c r="AK41">
        <f t="shared" si="19"/>
        <v>499.40949365218228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662</v>
      </c>
      <c r="D42" s="11"/>
      <c r="E42" s="11">
        <f t="shared" si="8"/>
        <v>581.02166082504834</v>
      </c>
      <c r="F42" s="10">
        <f t="shared" si="9"/>
        <v>6557.49141553351</v>
      </c>
      <c r="G42" s="11">
        <f t="shared" si="10"/>
        <v>442.36551724137934</v>
      </c>
      <c r="H42" s="11"/>
      <c r="I42" s="11">
        <f t="shared" si="11"/>
        <v>581.02166082504834</v>
      </c>
      <c r="J42" s="10">
        <f t="shared" si="12"/>
        <v>6557.49141553351</v>
      </c>
      <c r="K42" s="11"/>
      <c r="L42" s="11">
        <f t="shared" si="13"/>
        <v>581.02166082504834</v>
      </c>
      <c r="M42" s="10">
        <f t="shared" si="14"/>
        <v>6557.49141553351</v>
      </c>
      <c r="N42" s="11"/>
      <c r="O42" s="11">
        <f t="shared" si="15"/>
        <v>581.02166082504834</v>
      </c>
      <c r="P42" s="10">
        <f t="shared" si="16"/>
        <v>6557.49141553351</v>
      </c>
      <c r="Q42" s="3"/>
      <c r="AC42">
        <f t="shared" si="18"/>
        <v>0.82870484413201329</v>
      </c>
      <c r="AD42">
        <f t="shared" si="17"/>
        <v>580.82814868433809</v>
      </c>
      <c r="AE42" s="5"/>
      <c r="AF42" s="3"/>
      <c r="AG42" s="3"/>
      <c r="AH42" s="3"/>
      <c r="AI42" s="3"/>
      <c r="AJ42">
        <f t="shared" si="20"/>
        <v>3.5698054824148264</v>
      </c>
      <c r="AK42">
        <f t="shared" si="19"/>
        <v>434.69096634943639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643</v>
      </c>
      <c r="D43" s="11"/>
      <c r="E43" s="11">
        <f t="shared" si="8"/>
        <v>581.02166082504834</v>
      </c>
      <c r="F43" s="10">
        <f t="shared" si="9"/>
        <v>3841.3145268853473</v>
      </c>
      <c r="G43" s="11">
        <f t="shared" si="10"/>
        <v>442.36551724137934</v>
      </c>
      <c r="H43" s="11"/>
      <c r="I43" s="11">
        <f t="shared" si="11"/>
        <v>581.02166082504834</v>
      </c>
      <c r="J43" s="10">
        <f t="shared" si="12"/>
        <v>3841.3145268853473</v>
      </c>
      <c r="K43" s="11"/>
      <c r="L43" s="11">
        <f t="shared" si="13"/>
        <v>581.02166082504834</v>
      </c>
      <c r="M43" s="10">
        <f t="shared" si="14"/>
        <v>3841.3145268853473</v>
      </c>
      <c r="N43" s="11"/>
      <c r="O43" s="11">
        <f t="shared" si="15"/>
        <v>581.02166082504834</v>
      </c>
      <c r="P43" s="10">
        <f t="shared" si="16"/>
        <v>3841.3145268853473</v>
      </c>
      <c r="Q43" s="3"/>
      <c r="AC43">
        <f t="shared" si="18"/>
        <v>1.0773162973716173</v>
      </c>
      <c r="AD43">
        <f t="shared" si="17"/>
        <v>580.59716417594063</v>
      </c>
      <c r="AE43" s="5"/>
      <c r="AF43" s="3"/>
      <c r="AG43" s="3"/>
      <c r="AH43" s="3"/>
      <c r="AI43" s="3"/>
      <c r="AJ43">
        <f t="shared" si="20"/>
        <v>4.6407471271392744</v>
      </c>
      <c r="AK43">
        <f t="shared" si="19"/>
        <v>343.10056405848366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571</v>
      </c>
      <c r="D44" s="11"/>
      <c r="E44" s="11">
        <f t="shared" ref="E44" si="21">CA(A44,B44,$E$2,$E$3,$E$4,$E$5,$E$6)</f>
        <v>581.02166082504834</v>
      </c>
      <c r="F44" s="10">
        <f t="shared" ref="F44" si="22">($C44-E44)^2</f>
        <v>100.43368569230864</v>
      </c>
      <c r="G44" s="11">
        <f t="shared" si="10"/>
        <v>442.36551724137934</v>
      </c>
      <c r="H44" s="11"/>
      <c r="I44" s="11">
        <f t="shared" ref="I44" si="23">CA_SA(A44,B44,$I$2,$I$3,$I$4,$I$5,$I$6,$I$7)</f>
        <v>581.02166082504834</v>
      </c>
      <c r="J44" s="10">
        <f t="shared" ref="J44" si="24">($C44-I44)^2</f>
        <v>100.43368569230864</v>
      </c>
      <c r="K44" s="11"/>
      <c r="L44" s="11">
        <f t="shared" ref="L44" si="25">CA_DR(A44,B44,$L$2,$L$3,$L$4,$L$5,$L$6,$L$7,$L$8)</f>
        <v>581.02166082504834</v>
      </c>
      <c r="M44" s="10">
        <f t="shared" ref="M44" si="26">($C44-L44)^2</f>
        <v>100.43368569230864</v>
      </c>
      <c r="N44" s="11"/>
      <c r="O44" s="11">
        <f t="shared" ref="O44" si="27">CA_DL(A44,B44,$O$2,$O$3,$O$4,$O$5,$O$6,$O$7,$O$8)</f>
        <v>581.02166082504834</v>
      </c>
      <c r="P44" s="10">
        <f t="shared" ref="P44" si="28">($C44-O44)^2</f>
        <v>100.43368569230864</v>
      </c>
      <c r="Q44" s="3"/>
      <c r="AC44">
        <f t="shared" si="18"/>
        <v>1.4005111865831026</v>
      </c>
      <c r="AD44">
        <f t="shared" si="17"/>
        <v>580.09090832977938</v>
      </c>
      <c r="AE44" s="5"/>
      <c r="AF44" s="3"/>
      <c r="AG44" s="3"/>
      <c r="AH44" s="3"/>
      <c r="AI44" s="3"/>
      <c r="AJ44">
        <f t="shared" si="20"/>
        <v>6.0329712652810574</v>
      </c>
      <c r="AK44">
        <f t="shared" si="19"/>
        <v>239.25514558692623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1.8206645425580334</v>
      </c>
      <c r="AD45">
        <f t="shared" si="17"/>
        <v>578.98301038842078</v>
      </c>
      <c r="AE45" s="5"/>
      <c r="AF45" s="3"/>
      <c r="AG45" s="3"/>
      <c r="AH45" s="3"/>
      <c r="AI45" s="3"/>
      <c r="AJ45">
        <f t="shared" si="20"/>
        <v>7.8428626448653747</v>
      </c>
      <c r="AK45">
        <f t="shared" si="19"/>
        <v>147.37177406182542</v>
      </c>
      <c r="AL45" s="3"/>
      <c r="AM45" s="3"/>
      <c r="AN45" s="3"/>
      <c r="AO45" s="3"/>
      <c r="AP45" s="3"/>
      <c r="AQ45" s="3"/>
    </row>
    <row r="46" spans="1:43" x14ac:dyDescent="0.25">
      <c r="A46" s="12">
        <v>0.25</v>
      </c>
      <c r="B46" s="12">
        <v>0</v>
      </c>
      <c r="C46" s="12">
        <v>533</v>
      </c>
      <c r="D46" s="13"/>
      <c r="E46" s="13">
        <f>CA(A46,B46,$E$2,$E$3,$E$4,$E$5,$E$6)</f>
        <v>581.01631871008351</v>
      </c>
      <c r="F46" s="13">
        <f>($C46-E46)^2</f>
        <v>2305.5668624683158</v>
      </c>
      <c r="G46" s="11">
        <f>$G$25</f>
        <v>442.36551724137934</v>
      </c>
      <c r="H46" s="13"/>
      <c r="I46" s="13">
        <f>CA_SA(A46,B46,$I$2,$I$3,$I$4,$I$5,$I$6,$I$7)</f>
        <v>581.01631871008351</v>
      </c>
      <c r="J46" s="13">
        <f>($C46-I46)^2</f>
        <v>2305.5668624683158</v>
      </c>
      <c r="K46" s="13"/>
      <c r="L46" s="13">
        <f>CA_DR(A46,B46,$L$2,$L$3,$L$4,$L$5,$L$6,$L$7,$L$8)</f>
        <v>581.01631871008351</v>
      </c>
      <c r="M46" s="13">
        <f>($C46-L46)^2</f>
        <v>2305.5668624683158</v>
      </c>
      <c r="N46" s="13"/>
      <c r="O46" s="13">
        <f>CA_DL(A46,B46,$O$2,$O$3,$O$4,$O$5,$O$6,$O$7,$O$8)</f>
        <v>581.01631871008351</v>
      </c>
      <c r="P46" s="13">
        <f>($C46-O46)^2</f>
        <v>2305.5668624683158</v>
      </c>
      <c r="Q46" s="3"/>
      <c r="AC46">
        <f t="shared" si="18"/>
        <v>2.3668639053254434</v>
      </c>
      <c r="AD46">
        <f t="shared" si="17"/>
        <v>576.56648210595972</v>
      </c>
      <c r="AE46" s="5"/>
      <c r="AF46" s="3"/>
      <c r="AG46" s="3"/>
      <c r="AH46" s="3"/>
      <c r="AI46" s="3"/>
      <c r="AJ46">
        <f t="shared" si="20"/>
        <v>10.195721438324988</v>
      </c>
      <c r="AK46">
        <f t="shared" si="19"/>
        <v>82.279957085921694</v>
      </c>
      <c r="AL46" s="3"/>
      <c r="AM46" s="3"/>
      <c r="AN46" s="3"/>
      <c r="AO46" s="3"/>
      <c r="AP46" s="3"/>
      <c r="AQ46" s="3"/>
    </row>
    <row r="47" spans="1:43" x14ac:dyDescent="0.25">
      <c r="A47" s="12">
        <v>0.25</v>
      </c>
      <c r="B47" s="12">
        <v>0</v>
      </c>
      <c r="C47" s="12">
        <v>519</v>
      </c>
      <c r="D47" s="13"/>
      <c r="E47" s="13">
        <f t="shared" ref="E47:E70" si="29">CA(A47,B47,$E$2,$E$3,$E$4,$E$5,$E$6)</f>
        <v>581.01631871008351</v>
      </c>
      <c r="F47" s="13">
        <f t="shared" ref="F47:F70" si="30">($C47-E47)^2</f>
        <v>3846.0237863506541</v>
      </c>
      <c r="G47" s="11">
        <f t="shared" ref="G47:G70" si="31">$G$25</f>
        <v>442.36551724137934</v>
      </c>
      <c r="H47" s="13"/>
      <c r="I47" s="13">
        <f t="shared" ref="I47:I70" si="32">CA_SA(A47,B47,$I$2,$I$3,$I$4,$I$5,$I$6,$I$7)</f>
        <v>581.01631871008351</v>
      </c>
      <c r="J47" s="13">
        <f t="shared" ref="J47:J70" si="33">($C47-I47)^2</f>
        <v>3846.0237863506541</v>
      </c>
      <c r="K47" s="13"/>
      <c r="L47" s="13">
        <f t="shared" ref="L47:L70" si="34">CA_DR(A47,B47,$L$2,$L$3,$L$4,$L$5,$L$6,$L$7,$L$8)</f>
        <v>581.01631871008351</v>
      </c>
      <c r="M47" s="13">
        <f t="shared" ref="M47:M70" si="35">($C47-L47)^2</f>
        <v>3846.0237863506541</v>
      </c>
      <c r="N47" s="13"/>
      <c r="O47" s="13">
        <f t="shared" ref="O47:O70" si="36">CA_DL(A47,B47,$O$2,$O$3,$O$4,$O$5,$O$6,$O$7,$O$8)</f>
        <v>581.01631871008351</v>
      </c>
      <c r="P47" s="13">
        <f t="shared" ref="P47:P70" si="37">($C47-O47)^2</f>
        <v>3846.0237863506541</v>
      </c>
      <c r="Q47" s="3"/>
      <c r="AC47">
        <f>AC48/$AE$1</f>
        <v>3.0769230769230766</v>
      </c>
      <c r="AD47">
        <f t="shared" si="17"/>
        <v>571.33343675998287</v>
      </c>
      <c r="AE47" s="5"/>
      <c r="AF47" s="3"/>
      <c r="AG47" s="3"/>
      <c r="AH47" s="3"/>
      <c r="AI47" s="3"/>
      <c r="AJ47">
        <f t="shared" si="20"/>
        <v>13.254437869822484</v>
      </c>
      <c r="AK47">
        <f t="shared" si="19"/>
        <v>43.081942882688267</v>
      </c>
      <c r="AL47" s="3"/>
      <c r="AM47" s="3"/>
      <c r="AN47" s="3"/>
      <c r="AO47" s="3"/>
      <c r="AP47" s="3"/>
      <c r="AQ47" s="3"/>
    </row>
    <row r="48" spans="1:43" x14ac:dyDescent="0.25">
      <c r="A48" s="12">
        <v>0.25</v>
      </c>
      <c r="B48" s="12">
        <v>0</v>
      </c>
      <c r="C48" s="12">
        <v>633</v>
      </c>
      <c r="D48" s="13"/>
      <c r="E48" s="13">
        <f t="shared" si="29"/>
        <v>581.01631871008351</v>
      </c>
      <c r="F48" s="13">
        <f t="shared" si="30"/>
        <v>2702.3031204516137</v>
      </c>
      <c r="G48" s="11">
        <f t="shared" si="31"/>
        <v>442.36551724137934</v>
      </c>
      <c r="H48" s="13"/>
      <c r="I48" s="13">
        <f t="shared" si="32"/>
        <v>581.01631871008351</v>
      </c>
      <c r="J48" s="13">
        <f t="shared" si="33"/>
        <v>2702.3031204516137</v>
      </c>
      <c r="K48" s="13"/>
      <c r="L48" s="13">
        <f t="shared" si="34"/>
        <v>581.01631871008351</v>
      </c>
      <c r="M48" s="13">
        <f t="shared" si="35"/>
        <v>2702.3031204516137</v>
      </c>
      <c r="N48" s="13"/>
      <c r="O48" s="13">
        <f t="shared" si="36"/>
        <v>581.01631871008351</v>
      </c>
      <c r="P48" s="13">
        <f t="shared" si="37"/>
        <v>2702.3031204516137</v>
      </c>
      <c r="Q48" s="3"/>
      <c r="AC48">
        <f>$AC$2</f>
        <v>4</v>
      </c>
      <c r="AD48">
        <f t="shared" si="17"/>
        <v>560.17590013054985</v>
      </c>
      <c r="AE48" s="5"/>
      <c r="AF48" s="3"/>
      <c r="AG48" s="3"/>
      <c r="AH48" s="3"/>
      <c r="AI48" s="3"/>
      <c r="AJ48">
        <f>AJ49/$AN$1</f>
        <v>17.23076923076923</v>
      </c>
      <c r="AK48">
        <f t="shared" si="19"/>
        <v>21.743662680305935</v>
      </c>
      <c r="AL48" s="3"/>
      <c r="AM48" s="3"/>
      <c r="AN48" s="3"/>
      <c r="AO48" s="3"/>
      <c r="AP48" s="3"/>
      <c r="AQ48" s="3"/>
    </row>
    <row r="49" spans="1:43" x14ac:dyDescent="0.25">
      <c r="A49" s="12">
        <v>0.25</v>
      </c>
      <c r="B49" s="12">
        <v>0</v>
      </c>
      <c r="C49" s="12">
        <v>510</v>
      </c>
      <c r="D49" s="13"/>
      <c r="E49" s="13">
        <f t="shared" si="29"/>
        <v>581.01631871008351</v>
      </c>
      <c r="F49" s="13">
        <f t="shared" si="30"/>
        <v>5043.3175231321575</v>
      </c>
      <c r="G49" s="11">
        <f t="shared" si="31"/>
        <v>442.36551724137934</v>
      </c>
      <c r="H49" s="13"/>
      <c r="I49" s="13">
        <f t="shared" si="32"/>
        <v>581.01631871008351</v>
      </c>
      <c r="J49" s="13">
        <f t="shared" si="33"/>
        <v>5043.3175231321575</v>
      </c>
      <c r="K49" s="13"/>
      <c r="L49" s="13">
        <f t="shared" si="34"/>
        <v>581.01631871008351</v>
      </c>
      <c r="M49" s="13">
        <f t="shared" si="35"/>
        <v>5043.3175231321575</v>
      </c>
      <c r="N49" s="13"/>
      <c r="O49" s="13">
        <f t="shared" si="36"/>
        <v>581.01631871008351</v>
      </c>
      <c r="P49" s="13">
        <f t="shared" si="37"/>
        <v>5043.3175231321575</v>
      </c>
      <c r="Q49" s="3"/>
      <c r="AC49" s="5">
        <f>AC48*$AE$1</f>
        <v>5.2</v>
      </c>
      <c r="AD49" s="5">
        <f t="shared" si="17"/>
        <v>537.15526452191864</v>
      </c>
      <c r="AE49" s="5"/>
      <c r="AF49" s="3"/>
      <c r="AG49" s="3"/>
      <c r="AH49" s="3"/>
      <c r="AI49" s="3"/>
      <c r="AJ49">
        <f>$AK$2</f>
        <v>22.4</v>
      </c>
      <c r="AK49">
        <f t="shared" si="19"/>
        <v>10.762679290009658</v>
      </c>
      <c r="AL49" s="3"/>
      <c r="AM49" s="3"/>
      <c r="AN49" s="3"/>
      <c r="AO49" s="3"/>
      <c r="AP49" s="3"/>
      <c r="AQ49" s="3"/>
    </row>
    <row r="50" spans="1:43" x14ac:dyDescent="0.25">
      <c r="A50" s="12">
        <v>0.25</v>
      </c>
      <c r="B50" s="12">
        <v>0</v>
      </c>
      <c r="C50" s="12">
        <v>662</v>
      </c>
      <c r="D50" s="13"/>
      <c r="E50" s="13">
        <f t="shared" si="29"/>
        <v>581.01631871008351</v>
      </c>
      <c r="F50" s="13">
        <f t="shared" si="30"/>
        <v>6558.3566352667704</v>
      </c>
      <c r="G50" s="11">
        <f t="shared" si="31"/>
        <v>442.36551724137934</v>
      </c>
      <c r="H50" s="13"/>
      <c r="I50" s="13">
        <f t="shared" si="32"/>
        <v>581.01631871008351</v>
      </c>
      <c r="J50" s="13">
        <f t="shared" si="33"/>
        <v>6558.3566352667704</v>
      </c>
      <c r="K50" s="13"/>
      <c r="L50" s="13">
        <f t="shared" si="34"/>
        <v>581.01631871008351</v>
      </c>
      <c r="M50" s="13">
        <f t="shared" si="35"/>
        <v>6558.3566352667704</v>
      </c>
      <c r="N50" s="13"/>
      <c r="O50" s="13">
        <f t="shared" si="36"/>
        <v>581.01631871008351</v>
      </c>
      <c r="P50" s="13">
        <f t="shared" si="37"/>
        <v>6558.3566352667704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29.119999999999997</v>
      </c>
      <c r="AK50" s="3">
        <f t="shared" si="19"/>
        <v>5.2750063392790558</v>
      </c>
      <c r="AL50" s="3"/>
      <c r="AM50" s="3"/>
      <c r="AN50" s="3"/>
      <c r="AO50" s="3"/>
      <c r="AP50" s="3"/>
      <c r="AQ50" s="3"/>
    </row>
    <row r="51" spans="1:43" x14ac:dyDescent="0.25">
      <c r="A51" s="12">
        <v>0.5</v>
      </c>
      <c r="B51" s="12">
        <v>0</v>
      </c>
      <c r="C51" s="13">
        <v>584</v>
      </c>
      <c r="D51" s="13"/>
      <c r="E51" s="13">
        <f t="shared" si="29"/>
        <v>580.97905416591311</v>
      </c>
      <c r="F51" s="13">
        <f t="shared" si="30"/>
        <v>9.1261137324869228</v>
      </c>
      <c r="G51" s="11">
        <f t="shared" si="31"/>
        <v>442.36551724137934</v>
      </c>
      <c r="H51" s="13"/>
      <c r="I51" s="13">
        <f t="shared" si="32"/>
        <v>580.97905416591311</v>
      </c>
      <c r="J51" s="13">
        <f t="shared" si="33"/>
        <v>9.1261137324869228</v>
      </c>
      <c r="K51" s="13"/>
      <c r="L51" s="13">
        <f t="shared" si="34"/>
        <v>580.97905416591311</v>
      </c>
      <c r="M51" s="13">
        <f t="shared" si="35"/>
        <v>9.1261137324869228</v>
      </c>
      <c r="N51" s="13"/>
      <c r="O51" s="13">
        <f t="shared" si="36"/>
        <v>580.97905416591311</v>
      </c>
      <c r="P51" s="13">
        <f t="shared" si="37"/>
        <v>9.1261137324869228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0.5</v>
      </c>
      <c r="B52" s="12">
        <v>0</v>
      </c>
      <c r="C52" s="13">
        <v>596</v>
      </c>
      <c r="D52" s="13"/>
      <c r="E52" s="13">
        <f t="shared" si="29"/>
        <v>580.97905416591311</v>
      </c>
      <c r="F52" s="13">
        <f t="shared" si="30"/>
        <v>225.62881375057222</v>
      </c>
      <c r="G52" s="11">
        <f t="shared" si="31"/>
        <v>442.36551724137934</v>
      </c>
      <c r="H52" s="13"/>
      <c r="I52" s="13">
        <f t="shared" si="32"/>
        <v>580.97905416591311</v>
      </c>
      <c r="J52" s="13">
        <f t="shared" si="33"/>
        <v>225.62881375057222</v>
      </c>
      <c r="K52" s="13"/>
      <c r="L52" s="13">
        <f t="shared" si="34"/>
        <v>580.97905416591311</v>
      </c>
      <c r="M52" s="13">
        <f t="shared" si="35"/>
        <v>225.62881375057222</v>
      </c>
      <c r="N52" s="13"/>
      <c r="O52" s="13">
        <f t="shared" si="36"/>
        <v>580.97905416591311</v>
      </c>
      <c r="P52" s="13">
        <f t="shared" si="37"/>
        <v>225.62881375057222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0.5</v>
      </c>
      <c r="B53" s="12">
        <v>0</v>
      </c>
      <c r="C53" s="13">
        <v>605</v>
      </c>
      <c r="D53" s="13"/>
      <c r="E53" s="13">
        <f t="shared" si="29"/>
        <v>580.97905416591311</v>
      </c>
      <c r="F53" s="13">
        <f t="shared" si="30"/>
        <v>577.00583876413623</v>
      </c>
      <c r="G53" s="11">
        <f t="shared" si="31"/>
        <v>442.36551724137934</v>
      </c>
      <c r="H53" s="13"/>
      <c r="I53" s="13">
        <f t="shared" si="32"/>
        <v>580.97905416591311</v>
      </c>
      <c r="J53" s="13">
        <f t="shared" si="33"/>
        <v>577.00583876413623</v>
      </c>
      <c r="K53" s="13"/>
      <c r="L53" s="13">
        <f t="shared" si="34"/>
        <v>580.97905416591311</v>
      </c>
      <c r="M53" s="13">
        <f t="shared" si="35"/>
        <v>577.00583876413623</v>
      </c>
      <c r="N53" s="13"/>
      <c r="O53" s="13">
        <f t="shared" si="36"/>
        <v>580.97905416591311</v>
      </c>
      <c r="P53" s="13">
        <f t="shared" si="37"/>
        <v>577.00583876413623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0.5</v>
      </c>
      <c r="B54" s="12">
        <v>0</v>
      </c>
      <c r="C54" s="13">
        <v>571</v>
      </c>
      <c r="D54" s="13"/>
      <c r="E54" s="13">
        <f t="shared" si="29"/>
        <v>580.97905416591311</v>
      </c>
      <c r="F54" s="13">
        <f t="shared" si="30"/>
        <v>99.581522046227846</v>
      </c>
      <c r="G54" s="11">
        <f t="shared" si="31"/>
        <v>442.36551724137934</v>
      </c>
      <c r="H54" s="13"/>
      <c r="I54" s="13">
        <f t="shared" si="32"/>
        <v>580.97905416591311</v>
      </c>
      <c r="J54" s="13">
        <f t="shared" si="33"/>
        <v>99.581522046227846</v>
      </c>
      <c r="K54" s="13"/>
      <c r="L54" s="13">
        <f t="shared" si="34"/>
        <v>580.97905416591311</v>
      </c>
      <c r="M54" s="13">
        <f t="shared" si="35"/>
        <v>99.581522046227846</v>
      </c>
      <c r="N54" s="13"/>
      <c r="O54" s="13">
        <f t="shared" si="36"/>
        <v>580.97905416591311</v>
      </c>
      <c r="P54" s="13">
        <f t="shared" si="37"/>
        <v>99.581522046227846</v>
      </c>
      <c r="Q54" s="3"/>
      <c r="AC54">
        <v>0</v>
      </c>
      <c r="AD54">
        <f>$O$2/(1+(AC54/$O$5)^$O$3)</f>
        <v>581.02166082504834</v>
      </c>
      <c r="AE54" s="5"/>
      <c r="AF54" s="3"/>
      <c r="AG54" s="3"/>
      <c r="AH54" s="3"/>
      <c r="AI54" s="3"/>
      <c r="AJ54">
        <v>0</v>
      </c>
      <c r="AK54">
        <f t="shared" ref="AK54:AK66" si="38">$O$2/(1+(AJ54/$O$6)^$O$4)</f>
        <v>581.02166082504834</v>
      </c>
      <c r="AL54" s="3"/>
      <c r="AM54" s="3"/>
      <c r="AN54" s="3"/>
      <c r="AO54" s="3"/>
      <c r="AP54" s="3"/>
      <c r="AQ54" s="3"/>
    </row>
    <row r="55" spans="1:43" x14ac:dyDescent="0.25">
      <c r="A55" s="12">
        <v>0.5</v>
      </c>
      <c r="B55" s="12">
        <v>0</v>
      </c>
      <c r="C55" s="13">
        <v>622</v>
      </c>
      <c r="D55" s="13"/>
      <c r="E55" s="13">
        <f t="shared" si="29"/>
        <v>580.97905416591311</v>
      </c>
      <c r="F55" s="13">
        <f t="shared" si="30"/>
        <v>1682.7179971230903</v>
      </c>
      <c r="G55" s="11">
        <f t="shared" si="31"/>
        <v>442.36551724137934</v>
      </c>
      <c r="H55" s="13"/>
      <c r="I55" s="13">
        <f t="shared" si="32"/>
        <v>580.97905416591311</v>
      </c>
      <c r="J55" s="13">
        <f t="shared" si="33"/>
        <v>1682.7179971230903</v>
      </c>
      <c r="K55" s="13"/>
      <c r="L55" s="13">
        <f t="shared" si="34"/>
        <v>580.97905416591311</v>
      </c>
      <c r="M55" s="13">
        <f t="shared" si="35"/>
        <v>1682.7179971230903</v>
      </c>
      <c r="N55" s="13"/>
      <c r="O55" s="13">
        <f t="shared" si="36"/>
        <v>580.97905416591311</v>
      </c>
      <c r="P55" s="13">
        <f t="shared" si="37"/>
        <v>1682.7179971230903</v>
      </c>
      <c r="Q55" s="3"/>
      <c r="AC55">
        <f t="shared" ref="AC55:AC63" si="39">AC56/$AE$1</f>
        <v>0.2901526011456228</v>
      </c>
      <c r="AD55">
        <f t="shared" ref="AD55:AD66" si="40">$O$2/(1+(AC55/$O$5)^$O$3)</f>
        <v>581.01331457349852</v>
      </c>
      <c r="AE55" s="5"/>
      <c r="AF55" s="3"/>
      <c r="AG55" s="3"/>
      <c r="AH55" s="3"/>
      <c r="AI55" s="3"/>
      <c r="AJ55">
        <f t="shared" ref="AJ55:AJ63" si="41">AJ56/$AN$1</f>
        <v>1.6248545664154874</v>
      </c>
      <c r="AK55">
        <f t="shared" si="38"/>
        <v>559.47569644341274</v>
      </c>
      <c r="AL55" s="3"/>
      <c r="AM55" s="3"/>
      <c r="AN55" s="3"/>
      <c r="AO55" s="3"/>
      <c r="AP55" s="3"/>
      <c r="AQ55" s="3"/>
    </row>
    <row r="56" spans="1:43" x14ac:dyDescent="0.25">
      <c r="A56" s="12">
        <v>1</v>
      </c>
      <c r="B56" s="12">
        <v>0</v>
      </c>
      <c r="C56" s="13">
        <v>584</v>
      </c>
      <c r="D56" s="13"/>
      <c r="E56" s="13">
        <f t="shared" si="29"/>
        <v>580.68199842328909</v>
      </c>
      <c r="F56" s="13">
        <f t="shared" si="30"/>
        <v>11.009134463056101</v>
      </c>
      <c r="G56" s="11">
        <f t="shared" si="31"/>
        <v>442.36551724137934</v>
      </c>
      <c r="H56" s="13"/>
      <c r="I56" s="13">
        <f t="shared" si="32"/>
        <v>580.68199842328909</v>
      </c>
      <c r="J56" s="13">
        <f t="shared" si="33"/>
        <v>11.009134463056101</v>
      </c>
      <c r="K56" s="13"/>
      <c r="L56" s="13">
        <f t="shared" si="34"/>
        <v>580.68199842328909</v>
      </c>
      <c r="M56" s="13">
        <f t="shared" si="35"/>
        <v>11.009134463056101</v>
      </c>
      <c r="N56" s="13"/>
      <c r="O56" s="13">
        <f t="shared" si="36"/>
        <v>580.68199842328909</v>
      </c>
      <c r="P56" s="13">
        <f t="shared" si="37"/>
        <v>11.009134463056101</v>
      </c>
      <c r="Q56" s="3"/>
      <c r="AC56">
        <f t="shared" si="39"/>
        <v>0.37719838148930962</v>
      </c>
      <c r="AD56">
        <f t="shared" si="40"/>
        <v>581.00334515496286</v>
      </c>
      <c r="AE56" s="5"/>
      <c r="AF56" s="3"/>
      <c r="AG56" s="3"/>
      <c r="AH56" s="3"/>
      <c r="AI56" s="3"/>
      <c r="AJ56">
        <f t="shared" si="41"/>
        <v>2.1123109363401338</v>
      </c>
      <c r="AK56">
        <f t="shared" si="38"/>
        <v>538.31661441148265</v>
      </c>
      <c r="AL56" s="3"/>
      <c r="AM56" s="3"/>
      <c r="AN56" s="3"/>
      <c r="AO56" s="3"/>
      <c r="AP56" s="3"/>
      <c r="AQ56" s="3"/>
    </row>
    <row r="57" spans="1:43" x14ac:dyDescent="0.25">
      <c r="A57" s="12">
        <v>1</v>
      </c>
      <c r="B57" s="12">
        <v>0</v>
      </c>
      <c r="C57" s="13">
        <v>670</v>
      </c>
      <c r="D57" s="13"/>
      <c r="E57" s="13">
        <f t="shared" si="29"/>
        <v>580.68199842328909</v>
      </c>
      <c r="F57" s="13">
        <f t="shared" si="30"/>
        <v>7977.7054056573334</v>
      </c>
      <c r="G57" s="11">
        <f t="shared" si="31"/>
        <v>442.36551724137934</v>
      </c>
      <c r="H57" s="13"/>
      <c r="I57" s="13">
        <f t="shared" si="32"/>
        <v>580.68199842328909</v>
      </c>
      <c r="J57" s="13">
        <f t="shared" si="33"/>
        <v>7977.7054056573334</v>
      </c>
      <c r="K57" s="13"/>
      <c r="L57" s="13">
        <f t="shared" si="34"/>
        <v>580.68199842328909</v>
      </c>
      <c r="M57" s="13">
        <f t="shared" si="35"/>
        <v>7977.7054056573334</v>
      </c>
      <c r="N57" s="13"/>
      <c r="O57" s="13">
        <f t="shared" si="36"/>
        <v>580.68199842328909</v>
      </c>
      <c r="P57" s="13">
        <f t="shared" si="37"/>
        <v>7977.7054056573334</v>
      </c>
      <c r="Q57" s="3"/>
      <c r="AC57">
        <f t="shared" si="39"/>
        <v>0.49035789593610252</v>
      </c>
      <c r="AD57">
        <f t="shared" si="40"/>
        <v>580.98146830349935</v>
      </c>
      <c r="AE57" s="5"/>
      <c r="AF57" s="3"/>
      <c r="AG57" s="3"/>
      <c r="AH57" s="3"/>
      <c r="AI57" s="3"/>
      <c r="AJ57">
        <f t="shared" si="41"/>
        <v>2.7460042172421741</v>
      </c>
      <c r="AK57">
        <f t="shared" si="38"/>
        <v>499.40949365218228</v>
      </c>
      <c r="AL57" s="3"/>
      <c r="AM57" s="3"/>
      <c r="AN57" s="3"/>
      <c r="AO57" s="3"/>
      <c r="AP57" s="3"/>
      <c r="AQ57" s="3"/>
    </row>
    <row r="58" spans="1:43" x14ac:dyDescent="0.25">
      <c r="A58" s="12">
        <v>1</v>
      </c>
      <c r="B58" s="12">
        <v>0</v>
      </c>
      <c r="C58" s="13">
        <v>509</v>
      </c>
      <c r="D58" s="13"/>
      <c r="E58" s="13">
        <f t="shared" si="29"/>
        <v>580.68199842328909</v>
      </c>
      <c r="F58" s="13">
        <f t="shared" si="30"/>
        <v>5138.3088979564191</v>
      </c>
      <c r="G58" s="11">
        <f t="shared" si="31"/>
        <v>442.36551724137934</v>
      </c>
      <c r="H58" s="13"/>
      <c r="I58" s="13">
        <f t="shared" si="32"/>
        <v>580.68199842328909</v>
      </c>
      <c r="J58" s="13">
        <f t="shared" si="33"/>
        <v>5138.3088979564191</v>
      </c>
      <c r="K58" s="13"/>
      <c r="L58" s="13">
        <f t="shared" si="34"/>
        <v>580.68199842328909</v>
      </c>
      <c r="M58" s="13">
        <f t="shared" si="35"/>
        <v>5138.3088979564191</v>
      </c>
      <c r="N58" s="13"/>
      <c r="O58" s="13">
        <f t="shared" si="36"/>
        <v>580.68199842328909</v>
      </c>
      <c r="P58" s="13">
        <f t="shared" si="37"/>
        <v>5138.3088979564191</v>
      </c>
      <c r="Q58" s="3"/>
      <c r="AC58">
        <f t="shared" si="39"/>
        <v>0.63746526471693332</v>
      </c>
      <c r="AD58">
        <f t="shared" si="40"/>
        <v>580.93346497251719</v>
      </c>
      <c r="AE58" s="5"/>
      <c r="AF58" s="3"/>
      <c r="AG58" s="3"/>
      <c r="AH58" s="3"/>
      <c r="AI58" s="3"/>
      <c r="AJ58">
        <f t="shared" si="41"/>
        <v>3.5698054824148264</v>
      </c>
      <c r="AK58">
        <f t="shared" si="38"/>
        <v>434.69096634943639</v>
      </c>
      <c r="AL58" s="3"/>
      <c r="AM58" s="3"/>
      <c r="AN58" s="3"/>
      <c r="AO58" s="3"/>
      <c r="AP58" s="3"/>
      <c r="AQ58" s="3"/>
    </row>
    <row r="59" spans="1:43" x14ac:dyDescent="0.25">
      <c r="A59" s="12">
        <v>1</v>
      </c>
      <c r="B59" s="12">
        <v>0</v>
      </c>
      <c r="C59" s="13">
        <v>413</v>
      </c>
      <c r="D59" s="13"/>
      <c r="E59" s="13">
        <f t="shared" si="29"/>
        <v>580.68199842328909</v>
      </c>
      <c r="F59" s="13">
        <f t="shared" si="30"/>
        <v>28117.252595227925</v>
      </c>
      <c r="G59" s="11">
        <f t="shared" si="31"/>
        <v>442.36551724137934</v>
      </c>
      <c r="H59" s="13"/>
      <c r="I59" s="13">
        <f t="shared" si="32"/>
        <v>580.68199842328909</v>
      </c>
      <c r="J59" s="13">
        <f t="shared" si="33"/>
        <v>28117.252595227925</v>
      </c>
      <c r="K59" s="13"/>
      <c r="L59" s="13">
        <f t="shared" si="34"/>
        <v>580.68199842328909</v>
      </c>
      <c r="M59" s="13">
        <f t="shared" si="35"/>
        <v>28117.252595227925</v>
      </c>
      <c r="N59" s="13"/>
      <c r="O59" s="13">
        <f t="shared" si="36"/>
        <v>580.68199842328909</v>
      </c>
      <c r="P59" s="13">
        <f t="shared" si="37"/>
        <v>28117.252595227925</v>
      </c>
      <c r="Q59" s="3"/>
      <c r="AC59">
        <f t="shared" si="39"/>
        <v>0.82870484413201329</v>
      </c>
      <c r="AD59">
        <f t="shared" si="40"/>
        <v>580.82814868433809</v>
      </c>
      <c r="AE59" s="5"/>
      <c r="AF59" s="3"/>
      <c r="AG59" s="3"/>
      <c r="AH59" s="3"/>
      <c r="AI59" s="3"/>
      <c r="AJ59">
        <f t="shared" si="41"/>
        <v>4.6407471271392744</v>
      </c>
      <c r="AK59">
        <f t="shared" si="38"/>
        <v>343.10056405848366</v>
      </c>
      <c r="AL59" s="3"/>
      <c r="AM59" s="3"/>
      <c r="AN59" s="3"/>
      <c r="AO59" s="3"/>
      <c r="AP59" s="3"/>
      <c r="AQ59" s="3"/>
    </row>
    <row r="60" spans="1:43" x14ac:dyDescent="0.25">
      <c r="A60" s="12">
        <v>1</v>
      </c>
      <c r="B60" s="12">
        <v>0</v>
      </c>
      <c r="C60" s="13">
        <v>477</v>
      </c>
      <c r="D60" s="13"/>
      <c r="E60" s="13">
        <f t="shared" si="29"/>
        <v>580.68199842328909</v>
      </c>
      <c r="F60" s="13">
        <f t="shared" si="30"/>
        <v>10749.956797046922</v>
      </c>
      <c r="G60" s="11">
        <f t="shared" si="31"/>
        <v>442.36551724137934</v>
      </c>
      <c r="H60" s="13"/>
      <c r="I60" s="13">
        <f t="shared" si="32"/>
        <v>580.68199842328909</v>
      </c>
      <c r="J60" s="13">
        <f t="shared" si="33"/>
        <v>10749.956797046922</v>
      </c>
      <c r="K60" s="13"/>
      <c r="L60" s="13">
        <f t="shared" si="34"/>
        <v>580.68199842328909</v>
      </c>
      <c r="M60" s="13">
        <f t="shared" si="35"/>
        <v>10749.956797046922</v>
      </c>
      <c r="N60" s="13"/>
      <c r="O60" s="13">
        <f t="shared" si="36"/>
        <v>580.68199842328909</v>
      </c>
      <c r="P60" s="13">
        <f t="shared" si="37"/>
        <v>10749.956797046922</v>
      </c>
      <c r="Q60" s="3"/>
      <c r="AC60">
        <f t="shared" si="39"/>
        <v>1.0773162973716173</v>
      </c>
      <c r="AD60">
        <f t="shared" si="40"/>
        <v>580.59716417594063</v>
      </c>
      <c r="AE60" s="5"/>
      <c r="AF60" s="3"/>
      <c r="AG60" s="3"/>
      <c r="AH60" s="3"/>
      <c r="AI60" s="3"/>
      <c r="AJ60">
        <f t="shared" si="41"/>
        <v>6.0329712652810574</v>
      </c>
      <c r="AK60">
        <f t="shared" si="38"/>
        <v>239.25514558692623</v>
      </c>
      <c r="AL60" s="3"/>
      <c r="AM60" s="3"/>
      <c r="AN60" s="3"/>
      <c r="AO60" s="3"/>
      <c r="AP60" s="3"/>
      <c r="AQ60" s="3"/>
    </row>
    <row r="61" spans="1:43" x14ac:dyDescent="0.25">
      <c r="A61" s="12">
        <v>2</v>
      </c>
      <c r="B61" s="12">
        <v>0</v>
      </c>
      <c r="C61" s="13">
        <v>619</v>
      </c>
      <c r="D61" s="13"/>
      <c r="E61" s="13">
        <f t="shared" si="29"/>
        <v>578.32347385472997</v>
      </c>
      <c r="F61" s="13">
        <f t="shared" si="30"/>
        <v>1654.5797792468366</v>
      </c>
      <c r="G61" s="11">
        <f t="shared" si="31"/>
        <v>442.36551724137934</v>
      </c>
      <c r="H61" s="13"/>
      <c r="I61" s="13">
        <f t="shared" si="32"/>
        <v>578.32347385472997</v>
      </c>
      <c r="J61" s="13">
        <f t="shared" si="33"/>
        <v>1654.5797792468366</v>
      </c>
      <c r="K61" s="13"/>
      <c r="L61" s="13">
        <f t="shared" si="34"/>
        <v>578.32347385472997</v>
      </c>
      <c r="M61" s="13">
        <f t="shared" si="35"/>
        <v>1654.5797792468366</v>
      </c>
      <c r="N61" s="13"/>
      <c r="O61" s="13">
        <f t="shared" si="36"/>
        <v>578.32347385472997</v>
      </c>
      <c r="P61" s="13">
        <f t="shared" si="37"/>
        <v>1654.5797792468366</v>
      </c>
      <c r="Q61" s="3"/>
      <c r="AC61">
        <f t="shared" si="39"/>
        <v>1.4005111865831026</v>
      </c>
      <c r="AD61">
        <f t="shared" si="40"/>
        <v>580.09090832977938</v>
      </c>
      <c r="AE61" s="5"/>
      <c r="AF61" s="3"/>
      <c r="AG61" s="3"/>
      <c r="AH61" s="3"/>
      <c r="AI61" s="3"/>
      <c r="AJ61">
        <f t="shared" si="41"/>
        <v>7.8428626448653747</v>
      </c>
      <c r="AK61">
        <f t="shared" si="38"/>
        <v>147.37177406182542</v>
      </c>
      <c r="AL61" s="3"/>
      <c r="AM61" s="3"/>
      <c r="AN61" s="3"/>
      <c r="AO61" s="3"/>
      <c r="AP61" s="3"/>
      <c r="AQ61" s="3"/>
    </row>
    <row r="62" spans="1:43" x14ac:dyDescent="0.25">
      <c r="A62" s="12">
        <v>2</v>
      </c>
      <c r="B62" s="12">
        <v>0</v>
      </c>
      <c r="C62" s="13">
        <v>506</v>
      </c>
      <c r="D62" s="13"/>
      <c r="E62" s="13">
        <f t="shared" si="29"/>
        <v>578.32347385472997</v>
      </c>
      <c r="F62" s="13">
        <f t="shared" si="30"/>
        <v>5230.6848704158092</v>
      </c>
      <c r="G62" s="11">
        <f t="shared" si="31"/>
        <v>442.36551724137934</v>
      </c>
      <c r="H62" s="13"/>
      <c r="I62" s="13">
        <f t="shared" si="32"/>
        <v>578.32347385472997</v>
      </c>
      <c r="J62" s="13">
        <f t="shared" si="33"/>
        <v>5230.6848704158092</v>
      </c>
      <c r="K62" s="13"/>
      <c r="L62" s="13">
        <f t="shared" si="34"/>
        <v>578.32347385472997</v>
      </c>
      <c r="M62" s="13">
        <f t="shared" si="35"/>
        <v>5230.6848704158092</v>
      </c>
      <c r="N62" s="13"/>
      <c r="O62" s="13">
        <f t="shared" si="36"/>
        <v>578.32347385472997</v>
      </c>
      <c r="P62" s="13">
        <f t="shared" si="37"/>
        <v>5230.6848704158092</v>
      </c>
      <c r="Q62" s="3"/>
      <c r="AC62">
        <f t="shared" si="39"/>
        <v>1.8206645425580334</v>
      </c>
      <c r="AD62">
        <f t="shared" si="40"/>
        <v>578.98301038842078</v>
      </c>
      <c r="AE62" s="5"/>
      <c r="AF62" s="3"/>
      <c r="AG62" s="3"/>
      <c r="AH62" s="3"/>
      <c r="AI62" s="3"/>
      <c r="AJ62">
        <f t="shared" si="41"/>
        <v>10.195721438324988</v>
      </c>
      <c r="AK62">
        <f t="shared" si="38"/>
        <v>82.279957085921694</v>
      </c>
      <c r="AL62" s="3"/>
      <c r="AM62" s="3"/>
      <c r="AN62" s="3"/>
      <c r="AO62" s="3"/>
      <c r="AP62" s="3"/>
      <c r="AQ62" s="3"/>
    </row>
    <row r="63" spans="1:43" x14ac:dyDescent="0.25">
      <c r="A63" s="12">
        <v>2</v>
      </c>
      <c r="B63" s="12">
        <v>0</v>
      </c>
      <c r="C63" s="13">
        <v>629</v>
      </c>
      <c r="D63" s="13"/>
      <c r="E63" s="13">
        <f t="shared" si="29"/>
        <v>578.32347385472997</v>
      </c>
      <c r="F63" s="13">
        <f t="shared" si="30"/>
        <v>2568.1103021522372</v>
      </c>
      <c r="G63" s="11">
        <f t="shared" si="31"/>
        <v>442.36551724137934</v>
      </c>
      <c r="H63" s="13"/>
      <c r="I63" s="13">
        <f t="shared" si="32"/>
        <v>578.32347385472997</v>
      </c>
      <c r="J63" s="13">
        <f t="shared" si="33"/>
        <v>2568.1103021522372</v>
      </c>
      <c r="K63" s="13"/>
      <c r="L63" s="13">
        <f t="shared" si="34"/>
        <v>578.32347385472997</v>
      </c>
      <c r="M63" s="13">
        <f t="shared" si="35"/>
        <v>2568.1103021522372</v>
      </c>
      <c r="N63" s="13"/>
      <c r="O63" s="13">
        <f t="shared" si="36"/>
        <v>578.32347385472997</v>
      </c>
      <c r="P63" s="13">
        <f t="shared" si="37"/>
        <v>2568.1103021522372</v>
      </c>
      <c r="Q63" s="3"/>
      <c r="AC63">
        <f t="shared" si="39"/>
        <v>2.3668639053254434</v>
      </c>
      <c r="AD63">
        <f t="shared" si="40"/>
        <v>576.56648210595972</v>
      </c>
      <c r="AE63" s="5"/>
      <c r="AF63" s="3"/>
      <c r="AG63" s="3"/>
      <c r="AH63" s="3"/>
      <c r="AI63" s="3"/>
      <c r="AJ63">
        <f t="shared" si="41"/>
        <v>13.254437869822484</v>
      </c>
      <c r="AK63">
        <f t="shared" si="38"/>
        <v>43.081942882688267</v>
      </c>
      <c r="AL63" s="3"/>
      <c r="AM63" s="3"/>
      <c r="AN63" s="3"/>
      <c r="AO63" s="3"/>
      <c r="AP63" s="3"/>
      <c r="AQ63" s="3"/>
    </row>
    <row r="64" spans="1:43" x14ac:dyDescent="0.25">
      <c r="A64" s="12">
        <v>2</v>
      </c>
      <c r="B64" s="12">
        <v>0</v>
      </c>
      <c r="C64" s="13">
        <v>635</v>
      </c>
      <c r="D64" s="13"/>
      <c r="E64" s="13">
        <f t="shared" si="29"/>
        <v>578.32347385472997</v>
      </c>
      <c r="F64" s="13">
        <f t="shared" si="30"/>
        <v>3212.2286158954776</v>
      </c>
      <c r="G64" s="11">
        <f t="shared" si="31"/>
        <v>442.36551724137934</v>
      </c>
      <c r="H64" s="13"/>
      <c r="I64" s="13">
        <f t="shared" si="32"/>
        <v>578.32347385472997</v>
      </c>
      <c r="J64" s="13">
        <f t="shared" si="33"/>
        <v>3212.2286158954776</v>
      </c>
      <c r="K64" s="13"/>
      <c r="L64" s="13">
        <f t="shared" si="34"/>
        <v>578.32347385472997</v>
      </c>
      <c r="M64" s="13">
        <f t="shared" si="35"/>
        <v>3212.2286158954776</v>
      </c>
      <c r="N64" s="13"/>
      <c r="O64" s="13">
        <f t="shared" si="36"/>
        <v>578.32347385472997</v>
      </c>
      <c r="P64" s="13">
        <f t="shared" si="37"/>
        <v>3212.2286158954776</v>
      </c>
      <c r="Q64" s="3"/>
      <c r="AC64">
        <f>AC65/$AE$1</f>
        <v>3.0769230769230766</v>
      </c>
      <c r="AD64">
        <f t="shared" si="40"/>
        <v>571.33343675998287</v>
      </c>
      <c r="AE64" s="5"/>
      <c r="AF64" s="3"/>
      <c r="AG64" s="3"/>
      <c r="AH64" s="3"/>
      <c r="AI64" s="3"/>
      <c r="AJ64">
        <f>AJ65/$AN$1</f>
        <v>17.23076923076923</v>
      </c>
      <c r="AK64">
        <f t="shared" si="38"/>
        <v>21.743662680305935</v>
      </c>
      <c r="AL64" s="3"/>
      <c r="AM64" s="3"/>
      <c r="AN64" s="3"/>
      <c r="AO64" s="3"/>
      <c r="AP64" s="3"/>
      <c r="AQ64" s="3"/>
    </row>
    <row r="65" spans="1:43" x14ac:dyDescent="0.25">
      <c r="A65" s="12">
        <v>2</v>
      </c>
      <c r="B65" s="12">
        <v>0</v>
      </c>
      <c r="C65" s="13">
        <v>590</v>
      </c>
      <c r="D65" s="13"/>
      <c r="E65" s="13">
        <f t="shared" si="29"/>
        <v>578.32347385472997</v>
      </c>
      <c r="F65" s="13">
        <f t="shared" si="30"/>
        <v>136.34126282117461</v>
      </c>
      <c r="G65" s="11">
        <f t="shared" si="31"/>
        <v>442.36551724137934</v>
      </c>
      <c r="H65" s="13"/>
      <c r="I65" s="13">
        <f t="shared" si="32"/>
        <v>578.32347385472997</v>
      </c>
      <c r="J65" s="13">
        <f t="shared" si="33"/>
        <v>136.34126282117461</v>
      </c>
      <c r="K65" s="13"/>
      <c r="L65" s="13">
        <f t="shared" si="34"/>
        <v>578.32347385472997</v>
      </c>
      <c r="M65" s="13">
        <f t="shared" si="35"/>
        <v>136.34126282117461</v>
      </c>
      <c r="N65" s="13"/>
      <c r="O65" s="13">
        <f t="shared" si="36"/>
        <v>578.32347385472997</v>
      </c>
      <c r="P65" s="13">
        <f t="shared" si="37"/>
        <v>136.34126282117461</v>
      </c>
      <c r="Q65" s="3"/>
      <c r="AC65">
        <f>$AC$2</f>
        <v>4</v>
      </c>
      <c r="AD65">
        <f t="shared" si="40"/>
        <v>560.17590013054985</v>
      </c>
      <c r="AE65" s="5"/>
      <c r="AF65" s="3"/>
      <c r="AG65" s="3"/>
      <c r="AH65" s="3"/>
      <c r="AI65" s="3"/>
      <c r="AJ65">
        <f>$AK$2</f>
        <v>22.4</v>
      </c>
      <c r="AK65">
        <f t="shared" si="38"/>
        <v>10.762679290009658</v>
      </c>
      <c r="AL65" s="3"/>
      <c r="AM65" s="3"/>
      <c r="AN65" s="3"/>
      <c r="AO65" s="3"/>
      <c r="AP65" s="3"/>
      <c r="AQ65" s="3"/>
    </row>
    <row r="66" spans="1:43" x14ac:dyDescent="0.25">
      <c r="A66" s="12">
        <v>4</v>
      </c>
      <c r="B66" s="12">
        <v>0</v>
      </c>
      <c r="C66" s="13">
        <v>476</v>
      </c>
      <c r="D66" s="13"/>
      <c r="E66" s="13">
        <f t="shared" si="29"/>
        <v>560.17590013054985</v>
      </c>
      <c r="F66" s="13">
        <f t="shared" si="30"/>
        <v>7085.5821627883024</v>
      </c>
      <c r="G66" s="11">
        <f t="shared" si="31"/>
        <v>442.36551724137934</v>
      </c>
      <c r="H66" s="13"/>
      <c r="I66" s="13">
        <f t="shared" si="32"/>
        <v>560.17590013054985</v>
      </c>
      <c r="J66" s="13">
        <f t="shared" si="33"/>
        <v>7085.5821627883024</v>
      </c>
      <c r="K66" s="13"/>
      <c r="L66" s="13">
        <f t="shared" si="34"/>
        <v>560.17590013054985</v>
      </c>
      <c r="M66" s="13">
        <f t="shared" si="35"/>
        <v>7085.5821627883024</v>
      </c>
      <c r="N66" s="13"/>
      <c r="O66" s="13">
        <f t="shared" si="36"/>
        <v>560.17590013054985</v>
      </c>
      <c r="P66" s="13">
        <f t="shared" si="37"/>
        <v>7085.5821627883024</v>
      </c>
      <c r="Q66" s="3"/>
      <c r="AC66" s="5">
        <f>AC65*$AE$1</f>
        <v>5.2</v>
      </c>
      <c r="AD66" s="5">
        <f t="shared" si="40"/>
        <v>537.15526452191864</v>
      </c>
      <c r="AE66" s="5"/>
      <c r="AF66" s="3"/>
      <c r="AG66" s="3"/>
      <c r="AH66" s="3"/>
      <c r="AI66" s="3"/>
      <c r="AJ66" s="3">
        <f>AJ65*$AN$1</f>
        <v>29.119999999999997</v>
      </c>
      <c r="AK66" s="3">
        <f t="shared" si="38"/>
        <v>5.2750063392790558</v>
      </c>
      <c r="AL66" s="3"/>
      <c r="AM66" s="3"/>
      <c r="AN66" s="3"/>
      <c r="AO66" s="3"/>
      <c r="AP66" s="3"/>
      <c r="AQ66" s="3"/>
    </row>
    <row r="67" spans="1:43" x14ac:dyDescent="0.25">
      <c r="A67" s="12">
        <v>4</v>
      </c>
      <c r="B67" s="12">
        <v>0</v>
      </c>
      <c r="C67" s="13">
        <v>674</v>
      </c>
      <c r="D67" s="13"/>
      <c r="E67" s="13">
        <f t="shared" si="29"/>
        <v>560.17590013054985</v>
      </c>
      <c r="F67" s="13">
        <f t="shared" si="30"/>
        <v>12955.925711090562</v>
      </c>
      <c r="G67" s="11">
        <f t="shared" si="31"/>
        <v>442.36551724137934</v>
      </c>
      <c r="H67" s="13"/>
      <c r="I67" s="13">
        <f t="shared" si="32"/>
        <v>560.17590013054985</v>
      </c>
      <c r="J67" s="13">
        <f t="shared" si="33"/>
        <v>12955.925711090562</v>
      </c>
      <c r="K67" s="13"/>
      <c r="L67" s="13">
        <f t="shared" si="34"/>
        <v>560.17590013054985</v>
      </c>
      <c r="M67" s="13">
        <f t="shared" si="35"/>
        <v>12955.925711090562</v>
      </c>
      <c r="N67" s="13"/>
      <c r="O67" s="13">
        <f t="shared" si="36"/>
        <v>560.17590013054985</v>
      </c>
      <c r="P67" s="13">
        <f t="shared" si="37"/>
        <v>12955.925711090562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4</v>
      </c>
      <c r="B68" s="12">
        <v>0</v>
      </c>
      <c r="C68" s="13">
        <v>556</v>
      </c>
      <c r="D68" s="13"/>
      <c r="E68" s="13">
        <f t="shared" si="29"/>
        <v>560.17590013054985</v>
      </c>
      <c r="F68" s="13">
        <f t="shared" si="30"/>
        <v>17.438141900326244</v>
      </c>
      <c r="G68" s="11">
        <f t="shared" si="31"/>
        <v>442.36551724137934</v>
      </c>
      <c r="H68" s="13"/>
      <c r="I68" s="13">
        <f t="shared" si="32"/>
        <v>560.17590013054985</v>
      </c>
      <c r="J68" s="13">
        <f t="shared" si="33"/>
        <v>17.438141900326244</v>
      </c>
      <c r="K68" s="13"/>
      <c r="L68" s="13">
        <f t="shared" si="34"/>
        <v>560.17590013054985</v>
      </c>
      <c r="M68" s="13">
        <f t="shared" si="35"/>
        <v>17.438141900326244</v>
      </c>
      <c r="N68" s="13"/>
      <c r="O68" s="13">
        <f t="shared" si="36"/>
        <v>560.17590013054985</v>
      </c>
      <c r="P68" s="13">
        <f t="shared" si="37"/>
        <v>17.438141900326244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4</v>
      </c>
      <c r="B69" s="12">
        <v>0</v>
      </c>
      <c r="C69" s="13">
        <v>526</v>
      </c>
      <c r="D69" s="13"/>
      <c r="E69" s="13">
        <f t="shared" si="29"/>
        <v>560.17590013054985</v>
      </c>
      <c r="F69" s="13">
        <f t="shared" si="30"/>
        <v>1167.9921497333171</v>
      </c>
      <c r="G69" s="11">
        <f t="shared" si="31"/>
        <v>442.36551724137934</v>
      </c>
      <c r="H69" s="13"/>
      <c r="I69" s="13">
        <f t="shared" si="32"/>
        <v>560.17590013054985</v>
      </c>
      <c r="J69" s="13">
        <f t="shared" si="33"/>
        <v>1167.9921497333171</v>
      </c>
      <c r="K69" s="13"/>
      <c r="L69" s="13">
        <f t="shared" si="34"/>
        <v>560.17590013054985</v>
      </c>
      <c r="M69" s="13">
        <f t="shared" si="35"/>
        <v>1167.9921497333171</v>
      </c>
      <c r="N69" s="13"/>
      <c r="O69" s="13">
        <f t="shared" si="36"/>
        <v>560.17590013054985</v>
      </c>
      <c r="P69" s="13">
        <f t="shared" si="37"/>
        <v>1167.9921497333171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4</v>
      </c>
      <c r="B70" s="12">
        <v>0</v>
      </c>
      <c r="C70" s="13">
        <v>559</v>
      </c>
      <c r="D70" s="13"/>
      <c r="E70" s="13">
        <f t="shared" si="29"/>
        <v>560.17590013054985</v>
      </c>
      <c r="F70" s="13">
        <f t="shared" si="30"/>
        <v>1.3827411170271511</v>
      </c>
      <c r="G70" s="11">
        <f t="shared" si="31"/>
        <v>442.36551724137934</v>
      </c>
      <c r="H70" s="13"/>
      <c r="I70" s="13">
        <f t="shared" si="32"/>
        <v>560.17590013054985</v>
      </c>
      <c r="J70" s="13">
        <f t="shared" si="33"/>
        <v>1.3827411170271511</v>
      </c>
      <c r="K70" s="13"/>
      <c r="L70" s="13">
        <f t="shared" si="34"/>
        <v>560.17590013054985</v>
      </c>
      <c r="M70" s="13">
        <f t="shared" si="35"/>
        <v>1.3827411170271511</v>
      </c>
      <c r="N70" s="13"/>
      <c r="O70" s="13">
        <f t="shared" si="36"/>
        <v>560.17590013054985</v>
      </c>
      <c r="P70" s="13">
        <f t="shared" si="37"/>
        <v>1.3827411170271511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1.4</v>
      </c>
      <c r="C91" s="9">
        <v>551</v>
      </c>
      <c r="D91" s="9"/>
      <c r="E91" s="9">
        <f>CA(A91,B91,$E$2,$E$3,$E$4,$E$5,$E$6)</f>
        <v>566.54590943586425</v>
      </c>
      <c r="F91" s="9">
        <f>($C91-E91)^2</f>
        <v>241.67530018809299</v>
      </c>
      <c r="G91" s="11">
        <f>$G$25</f>
        <v>442.36551724137934</v>
      </c>
      <c r="H91" s="9"/>
      <c r="I91" s="9">
        <f>CA_SA(A91,B91,$I$2,$I$3,$I$4,$I$5,$I$6,$I$7)</f>
        <v>566.54590943586425</v>
      </c>
      <c r="J91" s="9">
        <f>($C91-I91)^2</f>
        <v>241.67530018809299</v>
      </c>
      <c r="K91" s="9"/>
      <c r="L91" s="9">
        <f>CA_DR(A91,B91,$L$2,$L$3,$L$4,$L$5,$L$6,$L$7,$L$8)</f>
        <v>566.54590943586425</v>
      </c>
      <c r="M91" s="9">
        <f>($C91-L91)^2</f>
        <v>241.67530018809299</v>
      </c>
      <c r="N91" s="9"/>
      <c r="O91" s="9">
        <f>CA_DL(A91,B91,$O$2,$O$3,$O$4,$O$5,$O$6,$O$7,$O$8)</f>
        <v>566.54590943586425</v>
      </c>
      <c r="P91" s="9">
        <f>($C91-O91)^2</f>
        <v>241.67530018809299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1.4</v>
      </c>
      <c r="C92" s="9">
        <v>367</v>
      </c>
      <c r="D92" s="9"/>
      <c r="E92" s="9">
        <f t="shared" ref="E92:E115" si="42">CA(A92,B92,$E$2,$E$3,$E$4,$E$5,$E$6)</f>
        <v>566.54590943586425</v>
      </c>
      <c r="F92" s="9">
        <f t="shared" ref="F92:F115" si="43">($C92-E92)^2</f>
        <v>39818.569972586134</v>
      </c>
      <c r="G92" s="11">
        <f t="shared" ref="G92:G115" si="44">$G$25</f>
        <v>442.36551724137934</v>
      </c>
      <c r="H92" s="9"/>
      <c r="I92" s="9">
        <f t="shared" ref="I92:I115" si="45">CA_SA(A92,B92,$I$2,$I$3,$I$4,$I$5,$I$6,$I$7)</f>
        <v>566.54590943586425</v>
      </c>
      <c r="J92" s="9">
        <f t="shared" ref="J92:J115" si="46">($C92-I92)^2</f>
        <v>39818.569972586134</v>
      </c>
      <c r="K92" s="9"/>
      <c r="L92" s="9">
        <f t="shared" ref="L92:L115" si="47">CA_DR(A92,B92,$L$2,$L$3,$L$4,$L$5,$L$6,$L$7,$L$8)</f>
        <v>566.54590943586425</v>
      </c>
      <c r="M92" s="9">
        <f t="shared" ref="M92:M115" si="48">($C92-L92)^2</f>
        <v>39818.569972586134</v>
      </c>
      <c r="N92" s="9"/>
      <c r="O92" s="9">
        <f t="shared" ref="O92:O115" si="49">CA_DL(A92,B92,$O$2,$O$3,$O$4,$O$5,$O$6,$O$7,$O$8)</f>
        <v>566.54590943586425</v>
      </c>
      <c r="P92" s="9">
        <f t="shared" ref="P92:P115" si="50">($C92-O92)^2</f>
        <v>39818.569972586134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1.4</v>
      </c>
      <c r="C93" s="9">
        <v>589</v>
      </c>
      <c r="D93" s="9"/>
      <c r="E93" s="9">
        <f t="shared" si="42"/>
        <v>566.54590943586425</v>
      </c>
      <c r="F93" s="9">
        <f t="shared" si="43"/>
        <v>504.18618306241029</v>
      </c>
      <c r="G93" s="11">
        <f t="shared" si="44"/>
        <v>442.36551724137934</v>
      </c>
      <c r="H93" s="9"/>
      <c r="I93" s="9">
        <f t="shared" si="45"/>
        <v>566.54590943586425</v>
      </c>
      <c r="J93" s="9">
        <f t="shared" si="46"/>
        <v>504.18618306241029</v>
      </c>
      <c r="K93" s="9"/>
      <c r="L93" s="9">
        <f t="shared" si="47"/>
        <v>566.54590943586425</v>
      </c>
      <c r="M93" s="9">
        <f t="shared" si="48"/>
        <v>504.18618306241029</v>
      </c>
      <c r="N93" s="9"/>
      <c r="O93" s="9">
        <f t="shared" si="49"/>
        <v>566.54590943586425</v>
      </c>
      <c r="P93" s="9">
        <f t="shared" si="50"/>
        <v>504.18618306241029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1.4</v>
      </c>
      <c r="C94" s="9">
        <v>419</v>
      </c>
      <c r="D94" s="9"/>
      <c r="E94" s="9">
        <f t="shared" si="42"/>
        <v>566.54590943586425</v>
      </c>
      <c r="F94" s="9">
        <f t="shared" si="43"/>
        <v>21769.795391256255</v>
      </c>
      <c r="G94" s="11">
        <f t="shared" si="44"/>
        <v>442.36551724137934</v>
      </c>
      <c r="H94" s="9"/>
      <c r="I94" s="9">
        <f t="shared" si="45"/>
        <v>566.54590943586425</v>
      </c>
      <c r="J94" s="9">
        <f t="shared" si="46"/>
        <v>21769.795391256255</v>
      </c>
      <c r="K94" s="9"/>
      <c r="L94" s="9">
        <f t="shared" si="47"/>
        <v>566.54590943586425</v>
      </c>
      <c r="M94" s="9">
        <f t="shared" si="48"/>
        <v>21769.795391256255</v>
      </c>
      <c r="N94" s="9"/>
      <c r="O94" s="9">
        <f t="shared" si="49"/>
        <v>566.54590943586425</v>
      </c>
      <c r="P94" s="9">
        <f t="shared" si="50"/>
        <v>21769.795391256255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1.4</v>
      </c>
      <c r="C95" s="9">
        <v>514</v>
      </c>
      <c r="D95" s="9"/>
      <c r="E95" s="9">
        <f t="shared" si="42"/>
        <v>566.54590943586425</v>
      </c>
      <c r="F95" s="9">
        <f t="shared" si="43"/>
        <v>2761.0725984420474</v>
      </c>
      <c r="G95" s="11">
        <f t="shared" si="44"/>
        <v>442.36551724137934</v>
      </c>
      <c r="H95" s="9"/>
      <c r="I95" s="9">
        <f t="shared" si="45"/>
        <v>566.54590943586425</v>
      </c>
      <c r="J95" s="9">
        <f t="shared" si="46"/>
        <v>2761.0725984420474</v>
      </c>
      <c r="K95" s="9"/>
      <c r="L95" s="9">
        <f t="shared" si="47"/>
        <v>566.54590943586425</v>
      </c>
      <c r="M95" s="9">
        <f t="shared" si="48"/>
        <v>2761.0725984420474</v>
      </c>
      <c r="N95" s="9"/>
      <c r="O95" s="9">
        <f t="shared" si="49"/>
        <v>566.54590943586425</v>
      </c>
      <c r="P95" s="9">
        <f t="shared" si="50"/>
        <v>2761.0725984420474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2.8</v>
      </c>
      <c r="C96" s="9">
        <v>509</v>
      </c>
      <c r="D96" s="9"/>
      <c r="E96" s="9">
        <f t="shared" si="42"/>
        <v>495.57387002126586</v>
      </c>
      <c r="F96" s="9">
        <f t="shared" si="43"/>
        <v>180.26096620586355</v>
      </c>
      <c r="G96" s="11">
        <f t="shared" si="44"/>
        <v>442.36551724137934</v>
      </c>
      <c r="H96" s="9"/>
      <c r="I96" s="9">
        <f t="shared" si="45"/>
        <v>495.57387002126586</v>
      </c>
      <c r="J96" s="9">
        <f t="shared" si="46"/>
        <v>180.26096620586355</v>
      </c>
      <c r="K96" s="9"/>
      <c r="L96" s="9">
        <f t="shared" si="47"/>
        <v>495.57387002126586</v>
      </c>
      <c r="M96" s="9">
        <f t="shared" si="48"/>
        <v>180.26096620586355</v>
      </c>
      <c r="N96" s="9"/>
      <c r="O96" s="9">
        <f t="shared" si="49"/>
        <v>495.57387002126586</v>
      </c>
      <c r="P96" s="9">
        <f t="shared" si="50"/>
        <v>180.26096620586355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2.8</v>
      </c>
      <c r="C97" s="9">
        <v>516</v>
      </c>
      <c r="D97" s="9"/>
      <c r="E97" s="9">
        <f t="shared" si="42"/>
        <v>495.57387002126586</v>
      </c>
      <c r="F97" s="9">
        <f t="shared" si="43"/>
        <v>417.22678590814149</v>
      </c>
      <c r="G97" s="11">
        <f t="shared" si="44"/>
        <v>442.36551724137934</v>
      </c>
      <c r="H97" s="9"/>
      <c r="I97" s="9">
        <f t="shared" si="45"/>
        <v>495.57387002126586</v>
      </c>
      <c r="J97" s="9">
        <f t="shared" si="46"/>
        <v>417.22678590814149</v>
      </c>
      <c r="K97" s="9"/>
      <c r="L97" s="9">
        <f t="shared" si="47"/>
        <v>495.57387002126586</v>
      </c>
      <c r="M97" s="9">
        <f t="shared" si="48"/>
        <v>417.22678590814149</v>
      </c>
      <c r="N97" s="9"/>
      <c r="O97" s="9">
        <f t="shared" si="49"/>
        <v>495.57387002126586</v>
      </c>
      <c r="P97" s="9">
        <f t="shared" si="50"/>
        <v>417.22678590814149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2.8</v>
      </c>
      <c r="C98" s="9">
        <v>370</v>
      </c>
      <c r="D98" s="9"/>
      <c r="E98" s="9">
        <f t="shared" si="42"/>
        <v>495.57387002126586</v>
      </c>
      <c r="F98" s="9">
        <f t="shared" si="43"/>
        <v>15768.796832117772</v>
      </c>
      <c r="G98" s="11">
        <f t="shared" si="44"/>
        <v>442.36551724137934</v>
      </c>
      <c r="H98" s="9"/>
      <c r="I98" s="9">
        <f t="shared" si="45"/>
        <v>495.57387002126586</v>
      </c>
      <c r="J98" s="9">
        <f t="shared" si="46"/>
        <v>15768.796832117772</v>
      </c>
      <c r="K98" s="9"/>
      <c r="L98" s="9">
        <f t="shared" si="47"/>
        <v>495.57387002126586</v>
      </c>
      <c r="M98" s="9">
        <f t="shared" si="48"/>
        <v>15768.796832117772</v>
      </c>
      <c r="N98" s="9"/>
      <c r="O98" s="9">
        <f t="shared" si="49"/>
        <v>495.57387002126586</v>
      </c>
      <c r="P98" s="9">
        <f t="shared" si="50"/>
        <v>15768.796832117772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2.8</v>
      </c>
      <c r="C99" s="9">
        <v>455</v>
      </c>
      <c r="D99" s="9"/>
      <c r="E99" s="9">
        <f t="shared" si="42"/>
        <v>495.57387002126586</v>
      </c>
      <c r="F99" s="9">
        <f t="shared" si="43"/>
        <v>1646.2389285025765</v>
      </c>
      <c r="G99" s="11">
        <f t="shared" si="44"/>
        <v>442.36551724137934</v>
      </c>
      <c r="H99" s="9"/>
      <c r="I99" s="9">
        <f t="shared" si="45"/>
        <v>495.57387002126586</v>
      </c>
      <c r="J99" s="9">
        <f t="shared" si="46"/>
        <v>1646.2389285025765</v>
      </c>
      <c r="K99" s="9"/>
      <c r="L99" s="9">
        <f t="shared" si="47"/>
        <v>495.57387002126586</v>
      </c>
      <c r="M99" s="9">
        <f t="shared" si="48"/>
        <v>1646.2389285025765</v>
      </c>
      <c r="N99" s="9"/>
      <c r="O99" s="9">
        <f t="shared" si="49"/>
        <v>495.57387002126586</v>
      </c>
      <c r="P99" s="9">
        <f t="shared" si="50"/>
        <v>1646.2389285025765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2.8</v>
      </c>
      <c r="C100" s="9">
        <v>503</v>
      </c>
      <c r="D100" s="9"/>
      <c r="E100" s="9">
        <f t="shared" si="42"/>
        <v>495.57387002126586</v>
      </c>
      <c r="F100" s="9">
        <f t="shared" si="43"/>
        <v>55.147406461053897</v>
      </c>
      <c r="G100" s="11">
        <f t="shared" si="44"/>
        <v>442.36551724137934</v>
      </c>
      <c r="H100" s="9"/>
      <c r="I100" s="9">
        <f t="shared" si="45"/>
        <v>495.57387002126586</v>
      </c>
      <c r="J100" s="9">
        <f t="shared" si="46"/>
        <v>55.147406461053897</v>
      </c>
      <c r="K100" s="9"/>
      <c r="L100" s="9">
        <f t="shared" si="47"/>
        <v>495.57387002126586</v>
      </c>
      <c r="M100" s="9">
        <f t="shared" si="48"/>
        <v>55.147406461053897</v>
      </c>
      <c r="N100" s="9"/>
      <c r="O100" s="9">
        <f t="shared" si="49"/>
        <v>495.57387002126586</v>
      </c>
      <c r="P100" s="9">
        <f t="shared" si="50"/>
        <v>55.147406461053897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5.6</v>
      </c>
      <c r="C101" s="9">
        <v>326</v>
      </c>
      <c r="D101" s="9"/>
      <c r="E101" s="9">
        <f t="shared" si="42"/>
        <v>268.55219743288956</v>
      </c>
      <c r="F101" s="9">
        <f t="shared" si="43"/>
        <v>3300.2500197897011</v>
      </c>
      <c r="G101" s="11">
        <f t="shared" si="44"/>
        <v>442.36551724137934</v>
      </c>
      <c r="H101" s="9"/>
      <c r="I101" s="9">
        <f t="shared" si="45"/>
        <v>268.55219743288956</v>
      </c>
      <c r="J101" s="9">
        <f t="shared" si="46"/>
        <v>3300.2500197897011</v>
      </c>
      <c r="K101" s="9"/>
      <c r="L101" s="9">
        <f t="shared" si="47"/>
        <v>268.55219743288956</v>
      </c>
      <c r="M101" s="9">
        <f t="shared" si="48"/>
        <v>3300.2500197897011</v>
      </c>
      <c r="N101" s="9"/>
      <c r="O101" s="9">
        <f t="shared" si="49"/>
        <v>268.55219743288956</v>
      </c>
      <c r="P101" s="9">
        <f t="shared" si="50"/>
        <v>3300.2500197897011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5.6</v>
      </c>
      <c r="C102" s="9">
        <v>217</v>
      </c>
      <c r="D102" s="9"/>
      <c r="E102" s="9">
        <f t="shared" si="42"/>
        <v>268.55219743288956</v>
      </c>
      <c r="F102" s="9">
        <f t="shared" si="43"/>
        <v>2657.6290601596247</v>
      </c>
      <c r="G102" s="11">
        <f t="shared" si="44"/>
        <v>442.36551724137934</v>
      </c>
      <c r="H102" s="9"/>
      <c r="I102" s="9">
        <f t="shared" si="45"/>
        <v>268.55219743288956</v>
      </c>
      <c r="J102" s="9">
        <f t="shared" si="46"/>
        <v>2657.6290601596247</v>
      </c>
      <c r="K102" s="9"/>
      <c r="L102" s="9">
        <f t="shared" si="47"/>
        <v>268.55219743288956</v>
      </c>
      <c r="M102" s="9">
        <f t="shared" si="48"/>
        <v>2657.6290601596247</v>
      </c>
      <c r="N102" s="9"/>
      <c r="O102" s="9">
        <f t="shared" si="49"/>
        <v>268.55219743288956</v>
      </c>
      <c r="P102" s="9">
        <f t="shared" si="50"/>
        <v>2657.6290601596247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5.6</v>
      </c>
      <c r="C103" s="9">
        <v>327</v>
      </c>
      <c r="D103" s="9"/>
      <c r="E103" s="9">
        <f t="shared" si="42"/>
        <v>268.55219743288956</v>
      </c>
      <c r="F103" s="9">
        <f t="shared" si="43"/>
        <v>3416.1456249239222</v>
      </c>
      <c r="G103" s="11">
        <f t="shared" si="44"/>
        <v>442.36551724137934</v>
      </c>
      <c r="H103" s="9"/>
      <c r="I103" s="9">
        <f t="shared" si="45"/>
        <v>268.55219743288956</v>
      </c>
      <c r="J103" s="9">
        <f t="shared" si="46"/>
        <v>3416.1456249239222</v>
      </c>
      <c r="K103" s="9"/>
      <c r="L103" s="9">
        <f t="shared" si="47"/>
        <v>268.55219743288956</v>
      </c>
      <c r="M103" s="9">
        <f t="shared" si="48"/>
        <v>3416.1456249239222</v>
      </c>
      <c r="N103" s="9"/>
      <c r="O103" s="9">
        <f t="shared" si="49"/>
        <v>268.55219743288956</v>
      </c>
      <c r="P103" s="9">
        <f t="shared" si="50"/>
        <v>3416.1456249239222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5.6</v>
      </c>
      <c r="C104" s="9">
        <v>377</v>
      </c>
      <c r="D104" s="9"/>
      <c r="E104" s="9">
        <f t="shared" si="42"/>
        <v>268.55219743288956</v>
      </c>
      <c r="F104" s="9">
        <f t="shared" si="43"/>
        <v>11760.925881634967</v>
      </c>
      <c r="G104" s="11">
        <f t="shared" si="44"/>
        <v>442.36551724137934</v>
      </c>
      <c r="H104" s="9"/>
      <c r="I104" s="9">
        <f t="shared" si="45"/>
        <v>268.55219743288956</v>
      </c>
      <c r="J104" s="9">
        <f t="shared" si="46"/>
        <v>11760.925881634967</v>
      </c>
      <c r="K104" s="9"/>
      <c r="L104" s="9">
        <f t="shared" si="47"/>
        <v>268.55219743288956</v>
      </c>
      <c r="M104" s="9">
        <f t="shared" si="48"/>
        <v>11760.925881634967</v>
      </c>
      <c r="N104" s="9"/>
      <c r="O104" s="9">
        <f t="shared" si="49"/>
        <v>268.55219743288956</v>
      </c>
      <c r="P104" s="9">
        <f t="shared" si="50"/>
        <v>11760.925881634967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5.6</v>
      </c>
      <c r="C105" s="9">
        <v>333</v>
      </c>
      <c r="D105" s="9"/>
      <c r="E105" s="9">
        <f t="shared" si="42"/>
        <v>268.55219743288956</v>
      </c>
      <c r="F105" s="9">
        <f t="shared" si="43"/>
        <v>4153.5192557292476</v>
      </c>
      <c r="G105" s="11">
        <f t="shared" si="44"/>
        <v>442.36551724137934</v>
      </c>
      <c r="H105" s="9"/>
      <c r="I105" s="9">
        <f t="shared" si="45"/>
        <v>268.55219743288956</v>
      </c>
      <c r="J105" s="9">
        <f t="shared" si="46"/>
        <v>4153.5192557292476</v>
      </c>
      <c r="K105" s="9"/>
      <c r="L105" s="9">
        <f t="shared" si="47"/>
        <v>268.55219743288956</v>
      </c>
      <c r="M105" s="9">
        <f t="shared" si="48"/>
        <v>4153.5192557292476</v>
      </c>
      <c r="N105" s="9"/>
      <c r="O105" s="9">
        <f t="shared" si="49"/>
        <v>268.55219743288956</v>
      </c>
      <c r="P105" s="9">
        <f t="shared" si="50"/>
        <v>4153.5192557292476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11.2</v>
      </c>
      <c r="C106" s="9">
        <v>1</v>
      </c>
      <c r="D106" s="9"/>
      <c r="E106" s="9">
        <f t="shared" si="42"/>
        <v>65.639341098079655</v>
      </c>
      <c r="F106" s="9">
        <f t="shared" si="43"/>
        <v>4178.2444175938899</v>
      </c>
      <c r="G106" s="11">
        <f t="shared" si="44"/>
        <v>442.36551724137934</v>
      </c>
      <c r="H106" s="9"/>
      <c r="I106" s="9">
        <f t="shared" si="45"/>
        <v>65.639341098079655</v>
      </c>
      <c r="J106" s="9">
        <f t="shared" si="46"/>
        <v>4178.2444175938899</v>
      </c>
      <c r="K106" s="9"/>
      <c r="L106" s="9">
        <f t="shared" si="47"/>
        <v>65.639341098079655</v>
      </c>
      <c r="M106" s="9">
        <f t="shared" si="48"/>
        <v>4178.2444175938899</v>
      </c>
      <c r="N106" s="9"/>
      <c r="O106" s="9">
        <f t="shared" si="49"/>
        <v>65.639341098079655</v>
      </c>
      <c r="P106" s="9">
        <f t="shared" si="50"/>
        <v>4178.2444175938899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11.2</v>
      </c>
      <c r="C107" s="9">
        <v>0</v>
      </c>
      <c r="D107" s="9"/>
      <c r="E107" s="9">
        <f t="shared" si="42"/>
        <v>65.639341098079655</v>
      </c>
      <c r="F107" s="9">
        <f t="shared" si="43"/>
        <v>4308.5230997900489</v>
      </c>
      <c r="G107" s="11">
        <f t="shared" si="44"/>
        <v>442.36551724137934</v>
      </c>
      <c r="H107" s="9"/>
      <c r="I107" s="9">
        <f t="shared" si="45"/>
        <v>65.639341098079655</v>
      </c>
      <c r="J107" s="9">
        <f t="shared" si="46"/>
        <v>4308.5230997900489</v>
      </c>
      <c r="K107" s="9"/>
      <c r="L107" s="9">
        <f t="shared" si="47"/>
        <v>65.639341098079655</v>
      </c>
      <c r="M107" s="9">
        <f t="shared" si="48"/>
        <v>4308.5230997900489</v>
      </c>
      <c r="N107" s="9"/>
      <c r="O107" s="9">
        <f t="shared" si="49"/>
        <v>65.639341098079655</v>
      </c>
      <c r="P107" s="9">
        <f t="shared" si="50"/>
        <v>4308.5230997900489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11.2</v>
      </c>
      <c r="C108" s="9">
        <v>0</v>
      </c>
      <c r="D108" s="9"/>
      <c r="E108" s="9">
        <f t="shared" si="42"/>
        <v>65.639341098079655</v>
      </c>
      <c r="F108" s="9">
        <f t="shared" si="43"/>
        <v>4308.5230997900489</v>
      </c>
      <c r="G108" s="11">
        <f t="shared" si="44"/>
        <v>442.36551724137934</v>
      </c>
      <c r="H108" s="9"/>
      <c r="I108" s="9">
        <f t="shared" si="45"/>
        <v>65.639341098079655</v>
      </c>
      <c r="J108" s="9">
        <f t="shared" si="46"/>
        <v>4308.5230997900489</v>
      </c>
      <c r="K108" s="9"/>
      <c r="L108" s="9">
        <f t="shared" si="47"/>
        <v>65.639341098079655</v>
      </c>
      <c r="M108" s="9">
        <f t="shared" si="48"/>
        <v>4308.5230997900489</v>
      </c>
      <c r="N108" s="9"/>
      <c r="O108" s="9">
        <f t="shared" si="49"/>
        <v>65.639341098079655</v>
      </c>
      <c r="P108" s="9">
        <f t="shared" si="50"/>
        <v>4308.5230997900489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11.2</v>
      </c>
      <c r="C109" s="9">
        <v>0</v>
      </c>
      <c r="D109" s="9"/>
      <c r="E109" s="9">
        <f t="shared" si="42"/>
        <v>65.639341098079655</v>
      </c>
      <c r="F109" s="9">
        <f t="shared" si="43"/>
        <v>4308.5230997900489</v>
      </c>
      <c r="G109" s="11">
        <f t="shared" si="44"/>
        <v>442.36551724137934</v>
      </c>
      <c r="H109" s="9"/>
      <c r="I109" s="9">
        <f t="shared" si="45"/>
        <v>65.639341098079655</v>
      </c>
      <c r="J109" s="9">
        <f t="shared" si="46"/>
        <v>4308.5230997900489</v>
      </c>
      <c r="K109" s="9"/>
      <c r="L109" s="9">
        <f t="shared" si="47"/>
        <v>65.639341098079655</v>
      </c>
      <c r="M109" s="9">
        <f t="shared" si="48"/>
        <v>4308.5230997900489</v>
      </c>
      <c r="N109" s="9"/>
      <c r="O109" s="9">
        <f t="shared" si="49"/>
        <v>65.639341098079655</v>
      </c>
      <c r="P109" s="9">
        <f t="shared" si="50"/>
        <v>4308.5230997900489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11.2</v>
      </c>
      <c r="C110" s="9">
        <v>0</v>
      </c>
      <c r="D110" s="9"/>
      <c r="E110" s="9">
        <f t="shared" si="42"/>
        <v>65.639341098079655</v>
      </c>
      <c r="F110" s="9">
        <f t="shared" si="43"/>
        <v>4308.5230997900489</v>
      </c>
      <c r="G110" s="11">
        <f t="shared" si="44"/>
        <v>442.36551724137934</v>
      </c>
      <c r="H110" s="9"/>
      <c r="I110" s="9">
        <f t="shared" si="45"/>
        <v>65.639341098079655</v>
      </c>
      <c r="J110" s="9">
        <f t="shared" si="46"/>
        <v>4308.5230997900489</v>
      </c>
      <c r="K110" s="9"/>
      <c r="L110" s="9">
        <f t="shared" si="47"/>
        <v>65.639341098079655</v>
      </c>
      <c r="M110" s="9">
        <f t="shared" si="48"/>
        <v>4308.5230997900489</v>
      </c>
      <c r="N110" s="9"/>
      <c r="O110" s="9">
        <f t="shared" si="49"/>
        <v>65.639341098079655</v>
      </c>
      <c r="P110" s="9">
        <f t="shared" si="50"/>
        <v>4308.5230997900489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22.4</v>
      </c>
      <c r="C111" s="9">
        <v>0</v>
      </c>
      <c r="D111" s="9"/>
      <c r="E111" s="9">
        <f t="shared" si="42"/>
        <v>10.762679290009658</v>
      </c>
      <c r="F111" s="9">
        <f t="shared" si="43"/>
        <v>115.83526549960278</v>
      </c>
      <c r="G111" s="11">
        <f t="shared" si="44"/>
        <v>442.36551724137934</v>
      </c>
      <c r="H111" s="9"/>
      <c r="I111" s="9">
        <f t="shared" si="45"/>
        <v>10.762679290009658</v>
      </c>
      <c r="J111" s="9">
        <f t="shared" si="46"/>
        <v>115.83526549960278</v>
      </c>
      <c r="K111" s="9"/>
      <c r="L111" s="9">
        <f t="shared" si="47"/>
        <v>10.762679290009658</v>
      </c>
      <c r="M111" s="9">
        <f t="shared" si="48"/>
        <v>115.83526549960278</v>
      </c>
      <c r="N111" s="9"/>
      <c r="O111" s="9">
        <f t="shared" si="49"/>
        <v>10.762679290009658</v>
      </c>
      <c r="P111" s="9">
        <f t="shared" si="50"/>
        <v>115.83526549960278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22.4</v>
      </c>
      <c r="C112" s="9">
        <v>0</v>
      </c>
      <c r="D112" s="9"/>
      <c r="E112" s="9">
        <f t="shared" si="42"/>
        <v>10.762679290009658</v>
      </c>
      <c r="F112" s="9">
        <f t="shared" si="43"/>
        <v>115.83526549960278</v>
      </c>
      <c r="G112" s="11">
        <f t="shared" si="44"/>
        <v>442.36551724137934</v>
      </c>
      <c r="H112" s="9"/>
      <c r="I112" s="9">
        <f t="shared" si="45"/>
        <v>10.762679290009658</v>
      </c>
      <c r="J112" s="9">
        <f t="shared" si="46"/>
        <v>115.83526549960278</v>
      </c>
      <c r="K112" s="9"/>
      <c r="L112" s="9">
        <f t="shared" si="47"/>
        <v>10.762679290009658</v>
      </c>
      <c r="M112" s="9">
        <f t="shared" si="48"/>
        <v>115.83526549960278</v>
      </c>
      <c r="N112" s="9"/>
      <c r="O112" s="9">
        <f t="shared" si="49"/>
        <v>10.762679290009658</v>
      </c>
      <c r="P112" s="9">
        <f t="shared" si="50"/>
        <v>115.83526549960278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22.4</v>
      </c>
      <c r="C113" s="9">
        <v>0</v>
      </c>
      <c r="D113" s="9"/>
      <c r="E113" s="9">
        <f t="shared" si="42"/>
        <v>10.762679290009658</v>
      </c>
      <c r="F113" s="9">
        <f t="shared" si="43"/>
        <v>115.83526549960278</v>
      </c>
      <c r="G113" s="11">
        <f t="shared" si="44"/>
        <v>442.36551724137934</v>
      </c>
      <c r="H113" s="9"/>
      <c r="I113" s="9">
        <f t="shared" si="45"/>
        <v>10.762679290009658</v>
      </c>
      <c r="J113" s="9">
        <f t="shared" si="46"/>
        <v>115.83526549960278</v>
      </c>
      <c r="K113" s="9"/>
      <c r="L113" s="9">
        <f t="shared" si="47"/>
        <v>10.762679290009658</v>
      </c>
      <c r="M113" s="9">
        <f t="shared" si="48"/>
        <v>115.83526549960278</v>
      </c>
      <c r="N113" s="9"/>
      <c r="O113" s="9">
        <f t="shared" si="49"/>
        <v>10.762679290009658</v>
      </c>
      <c r="P113" s="9">
        <f t="shared" si="50"/>
        <v>115.83526549960278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22.4</v>
      </c>
      <c r="C114" s="9">
        <v>0</v>
      </c>
      <c r="D114" s="9"/>
      <c r="E114" s="9">
        <f t="shared" si="42"/>
        <v>10.762679290009658</v>
      </c>
      <c r="F114" s="9">
        <f t="shared" si="43"/>
        <v>115.83526549960278</v>
      </c>
      <c r="G114" s="11">
        <f t="shared" si="44"/>
        <v>442.36551724137934</v>
      </c>
      <c r="H114" s="9"/>
      <c r="I114" s="9">
        <f t="shared" si="45"/>
        <v>10.762679290009658</v>
      </c>
      <c r="J114" s="9">
        <f t="shared" si="46"/>
        <v>115.83526549960278</v>
      </c>
      <c r="K114" s="9"/>
      <c r="L114" s="9">
        <f t="shared" si="47"/>
        <v>10.762679290009658</v>
      </c>
      <c r="M114" s="9">
        <f t="shared" si="48"/>
        <v>115.83526549960278</v>
      </c>
      <c r="N114" s="9"/>
      <c r="O114" s="9">
        <f t="shared" si="49"/>
        <v>10.762679290009658</v>
      </c>
      <c r="P114" s="9">
        <f t="shared" si="50"/>
        <v>115.83526549960278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22.4</v>
      </c>
      <c r="C115" s="9">
        <v>0</v>
      </c>
      <c r="D115" s="9"/>
      <c r="E115" s="9">
        <f t="shared" si="42"/>
        <v>10.762679290009658</v>
      </c>
      <c r="F115" s="9">
        <f t="shared" si="43"/>
        <v>115.83526549960278</v>
      </c>
      <c r="G115" s="11">
        <f t="shared" si="44"/>
        <v>442.36551724137934</v>
      </c>
      <c r="H115" s="9"/>
      <c r="I115" s="9">
        <f t="shared" si="45"/>
        <v>10.762679290009658</v>
      </c>
      <c r="J115" s="9">
        <f t="shared" si="46"/>
        <v>115.83526549960278</v>
      </c>
      <c r="K115" s="9"/>
      <c r="L115" s="9">
        <f t="shared" si="47"/>
        <v>10.762679290009658</v>
      </c>
      <c r="M115" s="9">
        <f t="shared" si="48"/>
        <v>115.83526549960278</v>
      </c>
      <c r="N115" s="9"/>
      <c r="O115" s="9">
        <f t="shared" si="49"/>
        <v>10.762679290009658</v>
      </c>
      <c r="P115" s="9">
        <f t="shared" si="50"/>
        <v>115.83526549960278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6.25E-2</v>
      </c>
      <c r="B136" s="14">
        <v>1.05</v>
      </c>
      <c r="C136" s="15">
        <v>680</v>
      </c>
      <c r="D136" s="15"/>
      <c r="E136" s="15">
        <f>CA(A136,B136,$E$2,$E$3,$E$4,$E$5,$E$6)</f>
        <v>573.95065851339677</v>
      </c>
      <c r="F136" s="15">
        <f>($C136-E136)^2</f>
        <v>11246.462829742184</v>
      </c>
      <c r="G136" s="11">
        <f>$G$25</f>
        <v>442.36551724137934</v>
      </c>
      <c r="H136" s="15"/>
      <c r="I136" s="15">
        <f>CA_SA(A136,B136,$I$2,$I$3,$I$4,$I$5,$I$6,$I$7)</f>
        <v>575.61288421830932</v>
      </c>
      <c r="J136" s="15">
        <f>($C136-I136)^2</f>
        <v>10896.669941220096</v>
      </c>
      <c r="K136" s="15"/>
      <c r="L136" s="15">
        <f>CA_DR(A136,B136,$L$2,$L$3,$L$4,$L$5,$L$6,$L$7,$L$8)</f>
        <v>575.61241377729812</v>
      </c>
      <c r="M136" s="15">
        <f>($C136-L136)^2</f>
        <v>10896.768157402021</v>
      </c>
      <c r="N136" s="15"/>
      <c r="O136" s="15">
        <f>CA_DL(A136,B136,$O$2,$O$3,$O$4,$O$5,$O$6,$O$7,$O$8)</f>
        <v>575.60305861023971</v>
      </c>
      <c r="P136" s="15">
        <f>($C136-O136)^2</f>
        <v>10898.721371537044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6.25E-2</v>
      </c>
      <c r="B137" s="14">
        <v>1.05</v>
      </c>
      <c r="C137" s="15">
        <v>652</v>
      </c>
      <c r="D137" s="15"/>
      <c r="E137" s="15">
        <f t="shared" ref="E137:E200" si="51">CA(A137,B137,$E$2,$E$3,$E$4,$E$5,$E$6)</f>
        <v>573.95065851339677</v>
      </c>
      <c r="F137" s="15">
        <f t="shared" ref="F137:F200" si="52">($C137-E137)^2</f>
        <v>6091.6997064924035</v>
      </c>
      <c r="G137" s="11">
        <f t="shared" ref="G137:G200" si="53">$G$25</f>
        <v>442.36551724137934</v>
      </c>
      <c r="H137" s="15"/>
      <c r="I137" s="15">
        <f t="shared" ref="I137:I200" si="54">CA_SA(A137,B137,$I$2,$I$3,$I$4,$I$5,$I$6,$I$7)</f>
        <v>575.61288421830932</v>
      </c>
      <c r="J137" s="15">
        <f t="shared" ref="J137:J200" si="55">($C137-I137)^2</f>
        <v>5834.9914574454178</v>
      </c>
      <c r="K137" s="15"/>
      <c r="L137" s="15">
        <f t="shared" ref="L137:L200" si="56">CA_DR(A137,B137,$L$2,$L$3,$L$4,$L$5,$L$6,$L$7,$L$8)</f>
        <v>575.61241377729812</v>
      </c>
      <c r="M137" s="15">
        <f t="shared" ref="M137:M200" si="57">($C137-L137)^2</f>
        <v>5835.0633289307143</v>
      </c>
      <c r="N137" s="15"/>
      <c r="O137" s="15">
        <f t="shared" ref="O137:O200" si="58">CA_DL(A137,B137,$O$2,$O$3,$O$4,$O$5,$O$6,$O$7,$O$8)</f>
        <v>575.60305861023971</v>
      </c>
      <c r="P137" s="15">
        <f t="shared" ref="P137:P200" si="59">($C137-O137)^2</f>
        <v>5836.4926537104684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6.25E-2</v>
      </c>
      <c r="B138" s="14">
        <v>1.05</v>
      </c>
      <c r="C138" s="15">
        <v>612</v>
      </c>
      <c r="D138" s="15"/>
      <c r="E138" s="15">
        <f t="shared" si="51"/>
        <v>573.95065851339677</v>
      </c>
      <c r="F138" s="15">
        <f t="shared" si="52"/>
        <v>1447.7523875641452</v>
      </c>
      <c r="G138" s="11">
        <f t="shared" si="53"/>
        <v>442.36551724137934</v>
      </c>
      <c r="H138" s="15"/>
      <c r="I138" s="15">
        <f t="shared" si="54"/>
        <v>575.61288421830932</v>
      </c>
      <c r="J138" s="15">
        <f t="shared" si="55"/>
        <v>1324.0221949101631</v>
      </c>
      <c r="K138" s="15"/>
      <c r="L138" s="15">
        <f t="shared" si="56"/>
        <v>575.61241377729812</v>
      </c>
      <c r="M138" s="15">
        <f t="shared" si="57"/>
        <v>1324.056431114564</v>
      </c>
      <c r="N138" s="15"/>
      <c r="O138" s="15">
        <f t="shared" si="58"/>
        <v>575.60305861023971</v>
      </c>
      <c r="P138" s="15">
        <f t="shared" si="59"/>
        <v>1324.7373425296455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6.25E-2</v>
      </c>
      <c r="B139" s="14">
        <v>1.05</v>
      </c>
      <c r="C139" s="15">
        <v>556</v>
      </c>
      <c r="D139" s="15"/>
      <c r="E139" s="15">
        <f t="shared" si="51"/>
        <v>573.95065851339677</v>
      </c>
      <c r="F139" s="15">
        <f t="shared" si="52"/>
        <v>322.22614106458411</v>
      </c>
      <c r="G139" s="11">
        <f t="shared" si="53"/>
        <v>442.36551724137934</v>
      </c>
      <c r="H139" s="15"/>
      <c r="I139" s="15">
        <f t="shared" si="54"/>
        <v>575.61288421830932</v>
      </c>
      <c r="J139" s="15">
        <f t="shared" si="55"/>
        <v>384.66522736080674</v>
      </c>
      <c r="K139" s="15"/>
      <c r="L139" s="15">
        <f t="shared" si="56"/>
        <v>575.61241377729812</v>
      </c>
      <c r="M139" s="15">
        <f t="shared" si="57"/>
        <v>384.64677417195293</v>
      </c>
      <c r="N139" s="15"/>
      <c r="O139" s="15">
        <f t="shared" si="58"/>
        <v>575.60305861023971</v>
      </c>
      <c r="P139" s="15">
        <f t="shared" si="59"/>
        <v>384.27990687649338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6.25E-2</v>
      </c>
      <c r="B140" s="14">
        <v>1.05</v>
      </c>
      <c r="C140" s="15">
        <v>622</v>
      </c>
      <c r="D140" s="15"/>
      <c r="E140" s="15">
        <f t="shared" si="51"/>
        <v>573.95065851339677</v>
      </c>
      <c r="F140" s="15">
        <f t="shared" si="52"/>
        <v>2308.73921729621</v>
      </c>
      <c r="G140" s="11">
        <f t="shared" si="53"/>
        <v>442.36551724137934</v>
      </c>
      <c r="H140" s="15"/>
      <c r="I140" s="15">
        <f t="shared" si="54"/>
        <v>575.61288421830932</v>
      </c>
      <c r="J140" s="15">
        <f t="shared" si="55"/>
        <v>2151.7645105439765</v>
      </c>
      <c r="K140" s="15"/>
      <c r="L140" s="15">
        <f t="shared" si="56"/>
        <v>575.61241377729812</v>
      </c>
      <c r="M140" s="15">
        <f t="shared" si="57"/>
        <v>2151.8081555686017</v>
      </c>
      <c r="N140" s="15"/>
      <c r="O140" s="15">
        <f t="shared" si="58"/>
        <v>575.60305861023971</v>
      </c>
      <c r="P140" s="15">
        <f t="shared" si="59"/>
        <v>2152.6761703248512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0.125</v>
      </c>
      <c r="B141" s="14">
        <v>2.1</v>
      </c>
      <c r="C141" s="15">
        <v>498</v>
      </c>
      <c r="D141" s="15"/>
      <c r="E141" s="15">
        <f t="shared" si="51"/>
        <v>536.27753732161045</v>
      </c>
      <c r="F141" s="15">
        <f t="shared" si="52"/>
        <v>1465.1698634072811</v>
      </c>
      <c r="G141" s="11">
        <f t="shared" si="53"/>
        <v>442.36551724137934</v>
      </c>
      <c r="H141" s="15"/>
      <c r="I141" s="15">
        <f t="shared" si="54"/>
        <v>546.26034564846805</v>
      </c>
      <c r="J141" s="15">
        <f t="shared" si="55"/>
        <v>2329.0609621096087</v>
      </c>
      <c r="K141" s="15"/>
      <c r="L141" s="15">
        <f t="shared" si="56"/>
        <v>546.2574760992652</v>
      </c>
      <c r="M141" s="15">
        <f t="shared" si="57"/>
        <v>2328.7839994711526</v>
      </c>
      <c r="N141" s="15"/>
      <c r="O141" s="15">
        <f t="shared" si="58"/>
        <v>546.14039295616101</v>
      </c>
      <c r="P141" s="15">
        <f t="shared" si="59"/>
        <v>2317.4974339735963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0.125</v>
      </c>
      <c r="B142" s="14">
        <v>2.1</v>
      </c>
      <c r="C142" s="15">
        <v>540</v>
      </c>
      <c r="D142" s="15"/>
      <c r="E142" s="15">
        <f t="shared" si="51"/>
        <v>536.27753732161045</v>
      </c>
      <c r="F142" s="15">
        <f t="shared" si="52"/>
        <v>13.856728392003083</v>
      </c>
      <c r="G142" s="11">
        <f t="shared" si="53"/>
        <v>442.36551724137934</v>
      </c>
      <c r="H142" s="15"/>
      <c r="I142" s="15">
        <f t="shared" si="54"/>
        <v>546.26034564846805</v>
      </c>
      <c r="J142" s="15">
        <f t="shared" si="55"/>
        <v>39.191927638292803</v>
      </c>
      <c r="K142" s="15"/>
      <c r="L142" s="15">
        <f t="shared" si="56"/>
        <v>546.2574760992652</v>
      </c>
      <c r="M142" s="15">
        <f t="shared" si="57"/>
        <v>39.156007132875281</v>
      </c>
      <c r="N142" s="15"/>
      <c r="O142" s="15">
        <f t="shared" si="58"/>
        <v>546.14039295616101</v>
      </c>
      <c r="P142" s="15">
        <f t="shared" si="59"/>
        <v>37.704425656071727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0.125</v>
      </c>
      <c r="B143" s="14">
        <v>2.1</v>
      </c>
      <c r="C143" s="15">
        <v>479</v>
      </c>
      <c r="D143" s="15"/>
      <c r="E143" s="15">
        <f t="shared" si="51"/>
        <v>536.27753732161045</v>
      </c>
      <c r="F143" s="15">
        <f t="shared" si="52"/>
        <v>3280.7162816284781</v>
      </c>
      <c r="G143" s="11">
        <f t="shared" si="53"/>
        <v>442.36551724137934</v>
      </c>
      <c r="H143" s="15"/>
      <c r="I143" s="15">
        <f t="shared" si="54"/>
        <v>546.26034564846805</v>
      </c>
      <c r="J143" s="15">
        <f t="shared" si="55"/>
        <v>4523.9540967513949</v>
      </c>
      <c r="K143" s="15"/>
      <c r="L143" s="15">
        <f t="shared" si="56"/>
        <v>546.2574760992652</v>
      </c>
      <c r="M143" s="15">
        <f t="shared" si="57"/>
        <v>4523.5680912432299</v>
      </c>
      <c r="N143" s="15"/>
      <c r="O143" s="15">
        <f t="shared" si="58"/>
        <v>546.14039295616101</v>
      </c>
      <c r="P143" s="15">
        <f t="shared" si="59"/>
        <v>4507.8323663077144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0.125</v>
      </c>
      <c r="B144" s="14">
        <v>2.1</v>
      </c>
      <c r="C144" s="15">
        <v>481</v>
      </c>
      <c r="D144" s="15"/>
      <c r="E144" s="15">
        <f t="shared" si="51"/>
        <v>536.27753732161045</v>
      </c>
      <c r="F144" s="15">
        <f t="shared" si="52"/>
        <v>3055.6061323420363</v>
      </c>
      <c r="G144" s="11">
        <f t="shared" si="53"/>
        <v>442.36551724137934</v>
      </c>
      <c r="H144" s="15"/>
      <c r="I144" s="15">
        <f t="shared" si="54"/>
        <v>546.26034564846805</v>
      </c>
      <c r="J144" s="15">
        <f t="shared" si="55"/>
        <v>4258.9127141575227</v>
      </c>
      <c r="K144" s="15"/>
      <c r="L144" s="15">
        <f t="shared" si="56"/>
        <v>546.2574760992652</v>
      </c>
      <c r="M144" s="15">
        <f t="shared" si="57"/>
        <v>4258.5381868461691</v>
      </c>
      <c r="N144" s="15"/>
      <c r="O144" s="15">
        <f t="shared" si="58"/>
        <v>546.14039295616101</v>
      </c>
      <c r="P144" s="15">
        <f t="shared" si="59"/>
        <v>4243.2707944830709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0.125</v>
      </c>
      <c r="B145" s="14">
        <v>2.1</v>
      </c>
      <c r="C145" s="15">
        <v>480</v>
      </c>
      <c r="D145" s="15"/>
      <c r="E145" s="15">
        <f t="shared" si="51"/>
        <v>536.27753732161045</v>
      </c>
      <c r="F145" s="15">
        <f t="shared" si="52"/>
        <v>3167.1612069852572</v>
      </c>
      <c r="G145" s="11">
        <f t="shared" si="53"/>
        <v>442.36551724137934</v>
      </c>
      <c r="H145" s="15"/>
      <c r="I145" s="15">
        <f t="shared" si="54"/>
        <v>546.26034564846805</v>
      </c>
      <c r="J145" s="15">
        <f t="shared" si="55"/>
        <v>4390.4334054544588</v>
      </c>
      <c r="K145" s="15"/>
      <c r="L145" s="15">
        <f t="shared" si="56"/>
        <v>546.2574760992652</v>
      </c>
      <c r="M145" s="15">
        <f t="shared" si="57"/>
        <v>4390.0531390446995</v>
      </c>
      <c r="N145" s="15"/>
      <c r="O145" s="15">
        <f t="shared" si="58"/>
        <v>546.14039295616101</v>
      </c>
      <c r="P145" s="15">
        <f t="shared" si="59"/>
        <v>4374.5515803953931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0.25</v>
      </c>
      <c r="B146" s="14">
        <v>4.2</v>
      </c>
      <c r="C146" s="15">
        <v>527</v>
      </c>
      <c r="D146" s="15"/>
      <c r="E146" s="15">
        <f t="shared" si="51"/>
        <v>371.22119073439467</v>
      </c>
      <c r="F146" s="15">
        <f t="shared" si="52"/>
        <v>24267.037416209845</v>
      </c>
      <c r="G146" s="11">
        <f t="shared" si="53"/>
        <v>442.36551724137934</v>
      </c>
      <c r="H146" s="15"/>
      <c r="I146" s="15">
        <f t="shared" si="54"/>
        <v>406.01537413224668</v>
      </c>
      <c r="J146" s="15">
        <f t="shared" si="55"/>
        <v>14637.279696360247</v>
      </c>
      <c r="K146" s="15"/>
      <c r="L146" s="15">
        <f t="shared" si="56"/>
        <v>406.00463544359189</v>
      </c>
      <c r="M146" s="15">
        <f t="shared" si="57"/>
        <v>14639.878244138099</v>
      </c>
      <c r="N146" s="15"/>
      <c r="O146" s="15">
        <f t="shared" si="58"/>
        <v>405.11770237617935</v>
      </c>
      <c r="P146" s="15">
        <f t="shared" si="59"/>
        <v>14855.294474061597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0.25</v>
      </c>
      <c r="B147" s="14">
        <v>4.2</v>
      </c>
      <c r="C147" s="15">
        <v>509</v>
      </c>
      <c r="D147" s="15"/>
      <c r="E147" s="15">
        <f t="shared" si="51"/>
        <v>371.22119073439467</v>
      </c>
      <c r="F147" s="15">
        <f t="shared" si="52"/>
        <v>18983.000282648052</v>
      </c>
      <c r="G147" s="11">
        <f t="shared" si="53"/>
        <v>442.36551724137934</v>
      </c>
      <c r="H147" s="15"/>
      <c r="I147" s="15">
        <f t="shared" si="54"/>
        <v>406.01537413224668</v>
      </c>
      <c r="J147" s="15">
        <f t="shared" si="55"/>
        <v>10605.833165121127</v>
      </c>
      <c r="K147" s="15"/>
      <c r="L147" s="15">
        <f t="shared" si="56"/>
        <v>406.00463544359189</v>
      </c>
      <c r="M147" s="15">
        <f t="shared" si="57"/>
        <v>10608.045120107407</v>
      </c>
      <c r="N147" s="15"/>
      <c r="O147" s="15">
        <f t="shared" si="58"/>
        <v>405.11770237617935</v>
      </c>
      <c r="P147" s="15">
        <f t="shared" si="59"/>
        <v>10791.531759604053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0.25</v>
      </c>
      <c r="B148" s="14">
        <v>4.2</v>
      </c>
      <c r="C148" s="15">
        <v>417</v>
      </c>
      <c r="D148" s="15"/>
      <c r="E148" s="15">
        <f t="shared" si="51"/>
        <v>371.22119073439467</v>
      </c>
      <c r="F148" s="15">
        <f t="shared" si="52"/>
        <v>2095.6993777766725</v>
      </c>
      <c r="G148" s="11">
        <f t="shared" si="53"/>
        <v>442.36551724137934</v>
      </c>
      <c r="H148" s="15"/>
      <c r="I148" s="15">
        <f t="shared" si="54"/>
        <v>406.01537413224668</v>
      </c>
      <c r="J148" s="15">
        <f t="shared" si="55"/>
        <v>120.66200545451544</v>
      </c>
      <c r="K148" s="15"/>
      <c r="L148" s="15">
        <f t="shared" si="56"/>
        <v>406.00463544359189</v>
      </c>
      <c r="M148" s="15">
        <f t="shared" si="57"/>
        <v>120.89804172831562</v>
      </c>
      <c r="N148" s="15"/>
      <c r="O148" s="15">
        <f t="shared" si="58"/>
        <v>405.11770237617935</v>
      </c>
      <c r="P148" s="15">
        <f t="shared" si="59"/>
        <v>141.18899682105382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0.25</v>
      </c>
      <c r="B149" s="14">
        <v>4.2</v>
      </c>
      <c r="C149" s="15">
        <v>626</v>
      </c>
      <c r="D149" s="15"/>
      <c r="E149" s="15">
        <f t="shared" si="51"/>
        <v>371.22119073439467</v>
      </c>
      <c r="F149" s="15">
        <f t="shared" si="52"/>
        <v>64912.241650799704</v>
      </c>
      <c r="G149" s="11">
        <f t="shared" si="53"/>
        <v>442.36551724137934</v>
      </c>
      <c r="H149" s="15"/>
      <c r="I149" s="15">
        <f t="shared" si="54"/>
        <v>406.01537413224668</v>
      </c>
      <c r="J149" s="15">
        <f t="shared" si="55"/>
        <v>48393.235618175408</v>
      </c>
      <c r="K149" s="15"/>
      <c r="L149" s="15">
        <f t="shared" si="56"/>
        <v>406.00463544359189</v>
      </c>
      <c r="M149" s="15">
        <f t="shared" si="57"/>
        <v>48397.960426306905</v>
      </c>
      <c r="N149" s="15"/>
      <c r="O149" s="15">
        <f t="shared" si="58"/>
        <v>405.11770237617935</v>
      </c>
      <c r="P149" s="15">
        <f t="shared" si="59"/>
        <v>48788.989403578082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0.25</v>
      </c>
      <c r="B150" s="14">
        <v>4.2</v>
      </c>
      <c r="C150" s="15">
        <v>309</v>
      </c>
      <c r="D150" s="15"/>
      <c r="E150" s="15">
        <f t="shared" si="51"/>
        <v>371.22119073439467</v>
      </c>
      <c r="F150" s="15">
        <f t="shared" si="52"/>
        <v>3871.4765764059207</v>
      </c>
      <c r="G150" s="11">
        <f t="shared" si="53"/>
        <v>442.36551724137934</v>
      </c>
      <c r="H150" s="15"/>
      <c r="I150" s="15">
        <f t="shared" si="54"/>
        <v>406.01537413224668</v>
      </c>
      <c r="J150" s="15">
        <f t="shared" si="55"/>
        <v>9411.9828180197983</v>
      </c>
      <c r="K150" s="15"/>
      <c r="L150" s="15">
        <f t="shared" si="56"/>
        <v>406.00463544359189</v>
      </c>
      <c r="M150" s="15">
        <f t="shared" si="57"/>
        <v>9409.8992975441652</v>
      </c>
      <c r="N150" s="15"/>
      <c r="O150" s="15">
        <f t="shared" si="58"/>
        <v>405.11770237617935</v>
      </c>
      <c r="P150" s="15">
        <f t="shared" si="59"/>
        <v>9238.6127100757931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0.5</v>
      </c>
      <c r="B151" s="14">
        <v>8.4</v>
      </c>
      <c r="C151" s="15">
        <v>50</v>
      </c>
      <c r="D151" s="15"/>
      <c r="E151" s="15">
        <f t="shared" si="51"/>
        <v>120.31754821683953</v>
      </c>
      <c r="F151" s="15">
        <f t="shared" si="52"/>
        <v>4944.5575872275513</v>
      </c>
      <c r="G151" s="11">
        <f t="shared" si="53"/>
        <v>442.36551724137934</v>
      </c>
      <c r="H151" s="15"/>
      <c r="I151" s="15">
        <f t="shared" si="54"/>
        <v>148.2110684271787</v>
      </c>
      <c r="J151" s="15">
        <f t="shared" si="55"/>
        <v>9645.4139616079774</v>
      </c>
      <c r="K151" s="15"/>
      <c r="L151" s="15">
        <f t="shared" si="56"/>
        <v>148.20137302580378</v>
      </c>
      <c r="M151" s="15">
        <f t="shared" si="57"/>
        <v>9643.5096641530617</v>
      </c>
      <c r="N151" s="15"/>
      <c r="O151" s="15">
        <f t="shared" si="58"/>
        <v>146.59825757046036</v>
      </c>
      <c r="P151" s="15">
        <f t="shared" si="59"/>
        <v>9331.2233656490025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0.5</v>
      </c>
      <c r="B152" s="14">
        <v>8.4</v>
      </c>
      <c r="C152" s="15">
        <v>132</v>
      </c>
      <c r="D152" s="15"/>
      <c r="E152" s="15">
        <f t="shared" si="51"/>
        <v>120.31754821683953</v>
      </c>
      <c r="F152" s="15">
        <f t="shared" si="52"/>
        <v>136.47967966586933</v>
      </c>
      <c r="G152" s="11">
        <f t="shared" si="53"/>
        <v>442.36551724137934</v>
      </c>
      <c r="H152" s="15"/>
      <c r="I152" s="15">
        <f t="shared" si="54"/>
        <v>148.2110684271787</v>
      </c>
      <c r="J152" s="15">
        <f t="shared" si="55"/>
        <v>262.79873955067018</v>
      </c>
      <c r="K152" s="15"/>
      <c r="L152" s="15">
        <f t="shared" si="56"/>
        <v>148.20137302580378</v>
      </c>
      <c r="M152" s="15">
        <f t="shared" si="57"/>
        <v>262.48448792124219</v>
      </c>
      <c r="N152" s="15"/>
      <c r="O152" s="15">
        <f t="shared" si="58"/>
        <v>146.59825757046036</v>
      </c>
      <c r="P152" s="15">
        <f t="shared" si="59"/>
        <v>213.10912409350325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0.5</v>
      </c>
      <c r="B153" s="14">
        <v>8.4</v>
      </c>
      <c r="C153" s="15">
        <v>156</v>
      </c>
      <c r="D153" s="15"/>
      <c r="E153" s="15">
        <f t="shared" si="51"/>
        <v>120.31754821683953</v>
      </c>
      <c r="F153" s="15">
        <f t="shared" si="52"/>
        <v>1273.237365257572</v>
      </c>
      <c r="G153" s="11">
        <f t="shared" si="53"/>
        <v>442.36551724137934</v>
      </c>
      <c r="H153" s="15"/>
      <c r="I153" s="15">
        <f t="shared" si="54"/>
        <v>148.2110684271787</v>
      </c>
      <c r="J153" s="15">
        <f t="shared" si="55"/>
        <v>60.667455046092456</v>
      </c>
      <c r="K153" s="15"/>
      <c r="L153" s="15">
        <f t="shared" si="56"/>
        <v>148.20137302580378</v>
      </c>
      <c r="M153" s="15">
        <f t="shared" si="57"/>
        <v>60.81858268266096</v>
      </c>
      <c r="N153" s="15"/>
      <c r="O153" s="15">
        <f t="shared" si="58"/>
        <v>146.59825757046036</v>
      </c>
      <c r="P153" s="15">
        <f t="shared" si="59"/>
        <v>88.392760711405899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0.5</v>
      </c>
      <c r="B154" s="14">
        <v>8.4</v>
      </c>
      <c r="C154" s="15">
        <v>265</v>
      </c>
      <c r="D154" s="15"/>
      <c r="E154" s="15">
        <f t="shared" si="51"/>
        <v>120.31754821683953</v>
      </c>
      <c r="F154" s="15">
        <f t="shared" si="52"/>
        <v>20933.011853986554</v>
      </c>
      <c r="G154" s="11">
        <f t="shared" si="53"/>
        <v>442.36551724137934</v>
      </c>
      <c r="H154" s="15"/>
      <c r="I154" s="15">
        <f t="shared" si="54"/>
        <v>148.2110684271787</v>
      </c>
      <c r="J154" s="15">
        <f t="shared" si="55"/>
        <v>13639.654537921135</v>
      </c>
      <c r="K154" s="15"/>
      <c r="L154" s="15">
        <f t="shared" si="56"/>
        <v>148.20137302580378</v>
      </c>
      <c r="M154" s="15">
        <f t="shared" si="57"/>
        <v>13641.919263057438</v>
      </c>
      <c r="N154" s="15"/>
      <c r="O154" s="15">
        <f t="shared" si="58"/>
        <v>146.59825757046036</v>
      </c>
      <c r="P154" s="15">
        <f t="shared" si="59"/>
        <v>14018.972610351047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0.5</v>
      </c>
      <c r="B155" s="14">
        <v>8.4</v>
      </c>
      <c r="C155" s="15">
        <v>226</v>
      </c>
      <c r="D155" s="15"/>
      <c r="E155" s="15">
        <f t="shared" si="51"/>
        <v>120.31754821683953</v>
      </c>
      <c r="F155" s="15">
        <f t="shared" si="52"/>
        <v>11168.780614900039</v>
      </c>
      <c r="G155" s="11">
        <f t="shared" si="53"/>
        <v>442.36551724137934</v>
      </c>
      <c r="H155" s="15"/>
      <c r="I155" s="15">
        <f t="shared" si="54"/>
        <v>148.2110684271787</v>
      </c>
      <c r="J155" s="15">
        <f t="shared" si="55"/>
        <v>6051.1178752410742</v>
      </c>
      <c r="K155" s="15"/>
      <c r="L155" s="15">
        <f t="shared" si="56"/>
        <v>148.20137302580378</v>
      </c>
      <c r="M155" s="15">
        <f t="shared" si="57"/>
        <v>6052.6263590701328</v>
      </c>
      <c r="N155" s="15"/>
      <c r="O155" s="15">
        <f t="shared" si="58"/>
        <v>146.59825757046036</v>
      </c>
      <c r="P155" s="15">
        <f t="shared" si="59"/>
        <v>6304.6367008469551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1</v>
      </c>
      <c r="B156" s="14">
        <v>16.8</v>
      </c>
      <c r="C156" s="15">
        <v>5</v>
      </c>
      <c r="D156" s="15"/>
      <c r="E156" s="15">
        <f t="shared" si="51"/>
        <v>21.560567457533008</v>
      </c>
      <c r="F156" s="15">
        <f t="shared" si="52"/>
        <v>274.25239451550129</v>
      </c>
      <c r="G156" s="11">
        <f t="shared" si="53"/>
        <v>442.36551724137934</v>
      </c>
      <c r="H156" s="15"/>
      <c r="I156" s="15">
        <f t="shared" si="54"/>
        <v>27.948765052571606</v>
      </c>
      <c r="J156" s="15">
        <f t="shared" si="55"/>
        <v>526.64581743813187</v>
      </c>
      <c r="K156" s="15"/>
      <c r="L156" s="15">
        <f t="shared" si="56"/>
        <v>27.946428496908993</v>
      </c>
      <c r="M156" s="15">
        <f t="shared" si="57"/>
        <v>526.53858076375707</v>
      </c>
      <c r="N156" s="15"/>
      <c r="O156" s="15">
        <f t="shared" si="58"/>
        <v>27.178840740720521</v>
      </c>
      <c r="P156" s="15">
        <f t="shared" si="59"/>
        <v>491.90097660224438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1</v>
      </c>
      <c r="B157" s="14">
        <v>16.8</v>
      </c>
      <c r="C157" s="15">
        <v>0</v>
      </c>
      <c r="D157" s="15"/>
      <c r="E157" s="15">
        <f t="shared" si="51"/>
        <v>21.560567457533008</v>
      </c>
      <c r="F157" s="15">
        <f t="shared" si="52"/>
        <v>464.85806909083135</v>
      </c>
      <c r="G157" s="11">
        <f t="shared" si="53"/>
        <v>442.36551724137934</v>
      </c>
      <c r="H157" s="15"/>
      <c r="I157" s="15">
        <f t="shared" si="54"/>
        <v>27.948765052571606</v>
      </c>
      <c r="J157" s="15">
        <f t="shared" si="55"/>
        <v>781.13346796384792</v>
      </c>
      <c r="K157" s="15"/>
      <c r="L157" s="15">
        <f t="shared" si="56"/>
        <v>27.946428496908993</v>
      </c>
      <c r="M157" s="15">
        <f t="shared" si="57"/>
        <v>781.002865732847</v>
      </c>
      <c r="N157" s="15"/>
      <c r="O157" s="15">
        <f t="shared" si="58"/>
        <v>27.178840740720521</v>
      </c>
      <c r="P157" s="15">
        <f t="shared" si="59"/>
        <v>738.68938400944955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1</v>
      </c>
      <c r="B158" s="14">
        <v>16.8</v>
      </c>
      <c r="C158" s="15">
        <v>2</v>
      </c>
      <c r="D158" s="15"/>
      <c r="E158" s="15">
        <f t="shared" si="51"/>
        <v>21.560567457533008</v>
      </c>
      <c r="F158" s="15">
        <f t="shared" si="52"/>
        <v>382.6157992606993</v>
      </c>
      <c r="G158" s="11">
        <f t="shared" si="53"/>
        <v>442.36551724137934</v>
      </c>
      <c r="H158" s="15"/>
      <c r="I158" s="15">
        <f t="shared" si="54"/>
        <v>27.948765052571606</v>
      </c>
      <c r="J158" s="15">
        <f t="shared" si="55"/>
        <v>673.33840775356146</v>
      </c>
      <c r="K158" s="15"/>
      <c r="L158" s="15">
        <f t="shared" si="56"/>
        <v>27.946428496908993</v>
      </c>
      <c r="M158" s="15">
        <f t="shared" si="57"/>
        <v>673.21715174521103</v>
      </c>
      <c r="N158" s="15"/>
      <c r="O158" s="15">
        <f t="shared" si="58"/>
        <v>27.178840740720521</v>
      </c>
      <c r="P158" s="15">
        <f t="shared" si="59"/>
        <v>633.97402104656749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1</v>
      </c>
      <c r="B159" s="14">
        <v>16.8</v>
      </c>
      <c r="C159" s="15">
        <v>2</v>
      </c>
      <c r="D159" s="15"/>
      <c r="E159" s="15">
        <f t="shared" si="51"/>
        <v>21.560567457533008</v>
      </c>
      <c r="F159" s="15">
        <f t="shared" si="52"/>
        <v>382.6157992606993</v>
      </c>
      <c r="G159" s="11">
        <f t="shared" si="53"/>
        <v>442.36551724137934</v>
      </c>
      <c r="H159" s="15"/>
      <c r="I159" s="15">
        <f t="shared" si="54"/>
        <v>27.948765052571606</v>
      </c>
      <c r="J159" s="15">
        <f t="shared" si="55"/>
        <v>673.33840775356146</v>
      </c>
      <c r="K159" s="15"/>
      <c r="L159" s="15">
        <f t="shared" si="56"/>
        <v>27.946428496908993</v>
      </c>
      <c r="M159" s="15">
        <f t="shared" si="57"/>
        <v>673.21715174521103</v>
      </c>
      <c r="N159" s="15"/>
      <c r="O159" s="15">
        <f t="shared" si="58"/>
        <v>27.178840740720521</v>
      </c>
      <c r="P159" s="15">
        <f t="shared" si="59"/>
        <v>633.97402104656749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1</v>
      </c>
      <c r="B160" s="14">
        <v>16.8</v>
      </c>
      <c r="C160" s="15">
        <v>0</v>
      </c>
      <c r="D160" s="15"/>
      <c r="E160" s="15">
        <f t="shared" si="51"/>
        <v>21.560567457533008</v>
      </c>
      <c r="F160" s="15">
        <f t="shared" si="52"/>
        <v>464.85806909083135</v>
      </c>
      <c r="G160" s="11">
        <f t="shared" si="53"/>
        <v>442.36551724137934</v>
      </c>
      <c r="H160" s="15"/>
      <c r="I160" s="15">
        <f t="shared" si="54"/>
        <v>27.948765052571606</v>
      </c>
      <c r="J160" s="15">
        <f t="shared" si="55"/>
        <v>781.13346796384792</v>
      </c>
      <c r="K160" s="15"/>
      <c r="L160" s="15">
        <f t="shared" si="56"/>
        <v>27.946428496908993</v>
      </c>
      <c r="M160" s="15">
        <f t="shared" si="57"/>
        <v>781.002865732847</v>
      </c>
      <c r="N160" s="15"/>
      <c r="O160" s="15">
        <f t="shared" si="58"/>
        <v>27.178840740720521</v>
      </c>
      <c r="P160" s="15">
        <f t="shared" si="59"/>
        <v>738.68938400944955</v>
      </c>
      <c r="Q160" s="3"/>
    </row>
    <row r="161" spans="1:17" x14ac:dyDescent="0.25">
      <c r="A161" s="14">
        <v>0.1875</v>
      </c>
      <c r="B161" s="14">
        <v>0.35</v>
      </c>
      <c r="C161" s="15">
        <v>680</v>
      </c>
      <c r="D161" s="15"/>
      <c r="E161" s="15">
        <f t="shared" si="51"/>
        <v>580.49226945443729</v>
      </c>
      <c r="F161" s="15">
        <f t="shared" si="52"/>
        <v>9901.7884383283144</v>
      </c>
      <c r="G161" s="11">
        <f t="shared" si="53"/>
        <v>442.36551724137934</v>
      </c>
      <c r="H161" s="15"/>
      <c r="I161" s="15">
        <f t="shared" si="54"/>
        <v>580.92465284453351</v>
      </c>
      <c r="J161" s="15">
        <f t="shared" si="55"/>
        <v>9815.9244139762013</v>
      </c>
      <c r="K161" s="15"/>
      <c r="L161" s="15">
        <f t="shared" si="56"/>
        <v>580.92425351490715</v>
      </c>
      <c r="M161" s="15">
        <f t="shared" si="57"/>
        <v>9816.0035415783877</v>
      </c>
      <c r="N161" s="15"/>
      <c r="O161" s="15">
        <f t="shared" si="58"/>
        <v>580.92420462232326</v>
      </c>
      <c r="P161" s="15">
        <f t="shared" si="59"/>
        <v>9816.0132297192722</v>
      </c>
      <c r="Q161" s="3"/>
    </row>
    <row r="162" spans="1:17" x14ac:dyDescent="0.25">
      <c r="A162" s="14">
        <v>0.1875</v>
      </c>
      <c r="B162" s="14">
        <v>0.35</v>
      </c>
      <c r="C162" s="15">
        <v>509</v>
      </c>
      <c r="D162" s="15"/>
      <c r="E162" s="15">
        <f t="shared" si="51"/>
        <v>580.49226945443729</v>
      </c>
      <c r="F162" s="15">
        <f t="shared" si="52"/>
        <v>5111.1445917458677</v>
      </c>
      <c r="G162" s="11">
        <f t="shared" si="53"/>
        <v>442.36551724137934</v>
      </c>
      <c r="H162" s="15"/>
      <c r="I162" s="15">
        <f t="shared" si="54"/>
        <v>580.92465284453351</v>
      </c>
      <c r="J162" s="15">
        <f t="shared" si="55"/>
        <v>5173.1556868066627</v>
      </c>
      <c r="K162" s="15"/>
      <c r="L162" s="15">
        <f t="shared" si="56"/>
        <v>580.92425351490715</v>
      </c>
      <c r="M162" s="15">
        <f t="shared" si="57"/>
        <v>5173.0982436766335</v>
      </c>
      <c r="N162" s="15"/>
      <c r="O162" s="15">
        <f t="shared" si="58"/>
        <v>580.92420462232326</v>
      </c>
      <c r="P162" s="15">
        <f t="shared" si="59"/>
        <v>5173.0912105538264</v>
      </c>
      <c r="Q162" s="3"/>
    </row>
    <row r="163" spans="1:17" x14ac:dyDescent="0.25">
      <c r="A163" s="14">
        <v>0.1875</v>
      </c>
      <c r="B163" s="14">
        <v>0.35</v>
      </c>
      <c r="C163" s="15">
        <v>442</v>
      </c>
      <c r="D163" s="15"/>
      <c r="E163" s="15">
        <f t="shared" si="51"/>
        <v>580.49226945443729</v>
      </c>
      <c r="F163" s="15">
        <f t="shared" si="52"/>
        <v>19180.108698640466</v>
      </c>
      <c r="G163" s="11">
        <f t="shared" si="53"/>
        <v>442.36551724137934</v>
      </c>
      <c r="H163" s="15"/>
      <c r="I163" s="15">
        <f t="shared" si="54"/>
        <v>580.92465284453351</v>
      </c>
      <c r="J163" s="15">
        <f t="shared" si="55"/>
        <v>19300.059167974152</v>
      </c>
      <c r="K163" s="15"/>
      <c r="L163" s="15">
        <f t="shared" si="56"/>
        <v>580.92425351490715</v>
      </c>
      <c r="M163" s="15">
        <f t="shared" si="57"/>
        <v>19299.94821467419</v>
      </c>
      <c r="N163" s="15"/>
      <c r="O163" s="15">
        <f t="shared" si="58"/>
        <v>580.92420462232326</v>
      </c>
      <c r="P163" s="15">
        <f t="shared" si="59"/>
        <v>19299.934629945143</v>
      </c>
      <c r="Q163" s="3"/>
    </row>
    <row r="164" spans="1:17" x14ac:dyDescent="0.25">
      <c r="A164" s="14">
        <v>0.1875</v>
      </c>
      <c r="B164" s="14">
        <v>0.35</v>
      </c>
      <c r="C164" s="15">
        <v>544</v>
      </c>
      <c r="D164" s="15"/>
      <c r="E164" s="15">
        <f t="shared" si="51"/>
        <v>580.49226945443729</v>
      </c>
      <c r="F164" s="15">
        <f t="shared" si="52"/>
        <v>1331.6857299352571</v>
      </c>
      <c r="G164" s="11">
        <f t="shared" si="53"/>
        <v>442.36551724137934</v>
      </c>
      <c r="H164" s="15"/>
      <c r="I164" s="15">
        <f t="shared" si="54"/>
        <v>580.92465284453351</v>
      </c>
      <c r="J164" s="15">
        <f t="shared" si="55"/>
        <v>1363.4299876893167</v>
      </c>
      <c r="K164" s="15"/>
      <c r="L164" s="15">
        <f t="shared" si="56"/>
        <v>580.92425351490715</v>
      </c>
      <c r="M164" s="15">
        <f t="shared" si="57"/>
        <v>1363.400497633133</v>
      </c>
      <c r="N164" s="15"/>
      <c r="O164" s="15">
        <f t="shared" si="58"/>
        <v>580.92420462232326</v>
      </c>
      <c r="P164" s="15">
        <f t="shared" si="59"/>
        <v>1363.3968869911982</v>
      </c>
      <c r="Q164" s="3"/>
    </row>
    <row r="165" spans="1:17" x14ac:dyDescent="0.25">
      <c r="A165" s="14">
        <v>0.1875</v>
      </c>
      <c r="B165" s="14">
        <v>0.35</v>
      </c>
      <c r="C165" s="15">
        <v>541</v>
      </c>
      <c r="D165" s="15"/>
      <c r="E165" s="15">
        <f t="shared" si="51"/>
        <v>580.49226945443729</v>
      </c>
      <c r="F165" s="15">
        <f t="shared" si="52"/>
        <v>1559.6393466618808</v>
      </c>
      <c r="G165" s="11">
        <f t="shared" si="53"/>
        <v>442.36551724137934</v>
      </c>
      <c r="H165" s="15"/>
      <c r="I165" s="15">
        <f t="shared" si="54"/>
        <v>580.92465284453351</v>
      </c>
      <c r="J165" s="15">
        <f t="shared" si="55"/>
        <v>1593.9779047565178</v>
      </c>
      <c r="K165" s="15"/>
      <c r="L165" s="15">
        <f t="shared" si="56"/>
        <v>580.92425351490715</v>
      </c>
      <c r="M165" s="15">
        <f t="shared" si="57"/>
        <v>1593.9460187225759</v>
      </c>
      <c r="N165" s="15"/>
      <c r="O165" s="15">
        <f t="shared" si="58"/>
        <v>580.92420462232326</v>
      </c>
      <c r="P165" s="15">
        <f t="shared" si="59"/>
        <v>1593.9421147251378</v>
      </c>
      <c r="Q165" s="3"/>
    </row>
    <row r="166" spans="1:17" x14ac:dyDescent="0.25">
      <c r="A166" s="14">
        <v>0.375</v>
      </c>
      <c r="B166" s="14">
        <v>0.7</v>
      </c>
      <c r="C166" s="15">
        <v>379</v>
      </c>
      <c r="D166" s="15"/>
      <c r="E166" s="15">
        <f t="shared" si="51"/>
        <v>577.37557801382741</v>
      </c>
      <c r="F166" s="15">
        <f t="shared" si="52"/>
        <v>39352.869952320121</v>
      </c>
      <c r="G166" s="11">
        <f t="shared" si="53"/>
        <v>442.36551724137934</v>
      </c>
      <c r="H166" s="15"/>
      <c r="I166" s="15">
        <f t="shared" si="54"/>
        <v>580.35130692971688</v>
      </c>
      <c r="J166" s="15">
        <f t="shared" si="55"/>
        <v>40542.348802305052</v>
      </c>
      <c r="K166" s="15"/>
      <c r="L166" s="15">
        <f t="shared" si="56"/>
        <v>580.34854847650661</v>
      </c>
      <c r="M166" s="15">
        <f t="shared" si="57"/>
        <v>40541.237973596129</v>
      </c>
      <c r="N166" s="15"/>
      <c r="O166" s="15">
        <f t="shared" si="58"/>
        <v>580.34510026536373</v>
      </c>
      <c r="P166" s="15">
        <f t="shared" si="59"/>
        <v>40539.849400869374</v>
      </c>
      <c r="Q166" s="3"/>
    </row>
    <row r="167" spans="1:17" x14ac:dyDescent="0.25">
      <c r="A167" s="14">
        <v>0.375</v>
      </c>
      <c r="B167" s="14">
        <v>0.7</v>
      </c>
      <c r="C167" s="15">
        <v>510</v>
      </c>
      <c r="D167" s="15"/>
      <c r="E167" s="15">
        <f t="shared" si="51"/>
        <v>577.37557801382741</v>
      </c>
      <c r="F167" s="15">
        <f t="shared" si="52"/>
        <v>4539.4685126973436</v>
      </c>
      <c r="G167" s="11">
        <f t="shared" si="53"/>
        <v>442.36551724137934</v>
      </c>
      <c r="H167" s="15"/>
      <c r="I167" s="15">
        <f t="shared" si="54"/>
        <v>580.35130692971688</v>
      </c>
      <c r="J167" s="15">
        <f t="shared" si="55"/>
        <v>4949.3063867192304</v>
      </c>
      <c r="K167" s="15"/>
      <c r="L167" s="15">
        <f t="shared" si="56"/>
        <v>580.34854847650661</v>
      </c>
      <c r="M167" s="15">
        <f t="shared" si="57"/>
        <v>4948.9182727513999</v>
      </c>
      <c r="N167" s="15"/>
      <c r="O167" s="15">
        <f t="shared" si="58"/>
        <v>580.34510026536373</v>
      </c>
      <c r="P167" s="15">
        <f t="shared" si="59"/>
        <v>4948.4331313440762</v>
      </c>
      <c r="Q167" s="3"/>
    </row>
    <row r="168" spans="1:17" x14ac:dyDescent="0.25">
      <c r="A168" s="14">
        <v>0.375</v>
      </c>
      <c r="B168" s="14">
        <v>0.7</v>
      </c>
      <c r="C168" s="15">
        <v>473</v>
      </c>
      <c r="D168" s="15"/>
      <c r="E168" s="15">
        <f t="shared" si="51"/>
        <v>577.37557801382741</v>
      </c>
      <c r="F168" s="15">
        <f t="shared" si="52"/>
        <v>10894.261285720571</v>
      </c>
      <c r="G168" s="11">
        <f t="shared" si="53"/>
        <v>442.36551724137934</v>
      </c>
      <c r="H168" s="15"/>
      <c r="I168" s="15">
        <f t="shared" si="54"/>
        <v>580.35130692971688</v>
      </c>
      <c r="J168" s="15">
        <f t="shared" si="55"/>
        <v>11524.30309951828</v>
      </c>
      <c r="K168" s="15"/>
      <c r="L168" s="15">
        <f t="shared" si="56"/>
        <v>580.34854847650661</v>
      </c>
      <c r="M168" s="15">
        <f t="shared" si="57"/>
        <v>11523.710860012889</v>
      </c>
      <c r="N168" s="15"/>
      <c r="O168" s="15">
        <f t="shared" si="58"/>
        <v>580.34510026536373</v>
      </c>
      <c r="P168" s="15">
        <f t="shared" si="59"/>
        <v>11522.970550980992</v>
      </c>
      <c r="Q168" s="3"/>
    </row>
    <row r="169" spans="1:17" x14ac:dyDescent="0.25">
      <c r="A169" s="14">
        <v>0.375</v>
      </c>
      <c r="B169" s="14">
        <v>0.7</v>
      </c>
      <c r="C169" s="15">
        <v>626</v>
      </c>
      <c r="D169" s="15"/>
      <c r="E169" s="15">
        <f t="shared" si="51"/>
        <v>577.37557801382741</v>
      </c>
      <c r="F169" s="15">
        <f t="shared" si="52"/>
        <v>2364.3344134893846</v>
      </c>
      <c r="G169" s="11">
        <f t="shared" si="53"/>
        <v>442.36551724137934</v>
      </c>
      <c r="H169" s="15"/>
      <c r="I169" s="15">
        <f t="shared" si="54"/>
        <v>580.35130692971688</v>
      </c>
      <c r="J169" s="15">
        <f t="shared" si="55"/>
        <v>2083.8031790249138</v>
      </c>
      <c r="K169" s="15"/>
      <c r="L169" s="15">
        <f t="shared" si="56"/>
        <v>580.34854847650661</v>
      </c>
      <c r="M169" s="15">
        <f t="shared" si="57"/>
        <v>2084.0550262018673</v>
      </c>
      <c r="N169" s="15"/>
      <c r="O169" s="15">
        <f t="shared" si="58"/>
        <v>580.34510026536373</v>
      </c>
      <c r="P169" s="15">
        <f t="shared" si="59"/>
        <v>2084.3698697796913</v>
      </c>
      <c r="Q169" s="3"/>
    </row>
    <row r="170" spans="1:17" x14ac:dyDescent="0.25">
      <c r="A170" s="14">
        <v>0.375</v>
      </c>
      <c r="B170" s="14">
        <v>0.7</v>
      </c>
      <c r="C170" s="15">
        <v>483</v>
      </c>
      <c r="D170" s="15"/>
      <c r="E170" s="15">
        <f t="shared" si="51"/>
        <v>577.37557801382741</v>
      </c>
      <c r="F170" s="15">
        <f t="shared" si="52"/>
        <v>8906.7497254440241</v>
      </c>
      <c r="G170" s="11">
        <f t="shared" si="53"/>
        <v>442.36551724137934</v>
      </c>
      <c r="H170" s="15"/>
      <c r="I170" s="15">
        <f t="shared" si="54"/>
        <v>580.35130692971688</v>
      </c>
      <c r="J170" s="15">
        <f t="shared" si="55"/>
        <v>9477.2769609239422</v>
      </c>
      <c r="K170" s="15"/>
      <c r="L170" s="15">
        <f t="shared" si="56"/>
        <v>580.34854847650661</v>
      </c>
      <c r="M170" s="15">
        <f t="shared" si="57"/>
        <v>9476.7398904827569</v>
      </c>
      <c r="N170" s="15"/>
      <c r="O170" s="15">
        <f t="shared" si="58"/>
        <v>580.34510026536373</v>
      </c>
      <c r="P170" s="15">
        <f t="shared" si="59"/>
        <v>9476.0685456737174</v>
      </c>
      <c r="Q170" s="3"/>
    </row>
    <row r="171" spans="1:17" x14ac:dyDescent="0.25">
      <c r="A171" s="14">
        <v>0.75</v>
      </c>
      <c r="B171" s="14">
        <v>1.4</v>
      </c>
      <c r="C171" s="15">
        <v>559</v>
      </c>
      <c r="D171" s="15"/>
      <c r="E171" s="15">
        <f t="shared" si="51"/>
        <v>556.65003120864344</v>
      </c>
      <c r="F171" s="15">
        <f t="shared" si="52"/>
        <v>5.5223533203498087</v>
      </c>
      <c r="G171" s="11">
        <f t="shared" si="53"/>
        <v>442.36551724137934</v>
      </c>
      <c r="H171" s="15"/>
      <c r="I171" s="15">
        <f t="shared" si="54"/>
        <v>576.4106253767377</v>
      </c>
      <c r="J171" s="15">
        <f t="shared" si="55"/>
        <v>303.1298760091027</v>
      </c>
      <c r="K171" s="15"/>
      <c r="L171" s="15">
        <f t="shared" si="56"/>
        <v>576.39176859352574</v>
      </c>
      <c r="M171" s="15">
        <f t="shared" si="57"/>
        <v>302.4736148107483</v>
      </c>
      <c r="N171" s="15"/>
      <c r="O171" s="15">
        <f t="shared" si="58"/>
        <v>576.32538336024459</v>
      </c>
      <c r="P171" s="15">
        <f t="shared" si="59"/>
        <v>300.16890857944003</v>
      </c>
      <c r="Q171" s="3"/>
    </row>
    <row r="172" spans="1:17" x14ac:dyDescent="0.25">
      <c r="A172" s="14">
        <v>0.75</v>
      </c>
      <c r="B172" s="14">
        <v>1.4</v>
      </c>
      <c r="C172" s="15">
        <v>377</v>
      </c>
      <c r="D172" s="15"/>
      <c r="E172" s="15">
        <f t="shared" si="51"/>
        <v>556.65003120864344</v>
      </c>
      <c r="F172" s="15">
        <f t="shared" si="52"/>
        <v>32274.133713266561</v>
      </c>
      <c r="G172" s="11">
        <f t="shared" si="53"/>
        <v>442.36551724137934</v>
      </c>
      <c r="H172" s="15"/>
      <c r="I172" s="15">
        <f t="shared" si="54"/>
        <v>576.4106253767377</v>
      </c>
      <c r="J172" s="15">
        <f t="shared" si="55"/>
        <v>39764.597513141627</v>
      </c>
      <c r="K172" s="15"/>
      <c r="L172" s="15">
        <f t="shared" si="56"/>
        <v>576.39176859352574</v>
      </c>
      <c r="M172" s="15">
        <f t="shared" si="57"/>
        <v>39757.077382854121</v>
      </c>
      <c r="N172" s="15"/>
      <c r="O172" s="15">
        <f t="shared" si="58"/>
        <v>576.32538336024459</v>
      </c>
      <c r="P172" s="15">
        <f t="shared" si="59"/>
        <v>39730.608451708467</v>
      </c>
      <c r="Q172" s="3"/>
    </row>
    <row r="173" spans="1:17" x14ac:dyDescent="0.25">
      <c r="A173" s="14">
        <v>0.75</v>
      </c>
      <c r="B173" s="14">
        <v>1.4</v>
      </c>
      <c r="C173" s="15">
        <v>439</v>
      </c>
      <c r="D173" s="15"/>
      <c r="E173" s="15">
        <f t="shared" si="51"/>
        <v>556.65003120864344</v>
      </c>
      <c r="F173" s="15">
        <f t="shared" si="52"/>
        <v>13841.529843394776</v>
      </c>
      <c r="G173" s="11">
        <f t="shared" si="53"/>
        <v>442.36551724137934</v>
      </c>
      <c r="H173" s="15"/>
      <c r="I173" s="15">
        <f t="shared" si="54"/>
        <v>576.4106253767377</v>
      </c>
      <c r="J173" s="15">
        <f t="shared" si="55"/>
        <v>18881.679966426149</v>
      </c>
      <c r="K173" s="15"/>
      <c r="L173" s="15">
        <f t="shared" si="56"/>
        <v>576.39176859352574</v>
      </c>
      <c r="M173" s="15">
        <f t="shared" si="57"/>
        <v>18876.498077256925</v>
      </c>
      <c r="N173" s="15"/>
      <c r="O173" s="15">
        <f t="shared" si="58"/>
        <v>576.32538336024459</v>
      </c>
      <c r="P173" s="15">
        <f t="shared" si="59"/>
        <v>18858.26091503814</v>
      </c>
      <c r="Q173" s="3"/>
    </row>
    <row r="174" spans="1:17" x14ac:dyDescent="0.25">
      <c r="A174" s="14">
        <v>0.75</v>
      </c>
      <c r="B174" s="14">
        <v>1.4</v>
      </c>
      <c r="C174" s="15">
        <v>471</v>
      </c>
      <c r="D174" s="15"/>
      <c r="E174" s="15">
        <f t="shared" si="51"/>
        <v>556.65003120864344</v>
      </c>
      <c r="F174" s="15">
        <f t="shared" si="52"/>
        <v>7335.9278460415953</v>
      </c>
      <c r="G174" s="11">
        <f t="shared" si="53"/>
        <v>442.36551724137934</v>
      </c>
      <c r="H174" s="15"/>
      <c r="I174" s="15">
        <f t="shared" si="54"/>
        <v>576.4106253767377</v>
      </c>
      <c r="J174" s="15">
        <f t="shared" si="55"/>
        <v>11111.399942314938</v>
      </c>
      <c r="K174" s="15"/>
      <c r="L174" s="15">
        <f t="shared" si="56"/>
        <v>576.39176859352574</v>
      </c>
      <c r="M174" s="15">
        <f t="shared" si="57"/>
        <v>11107.424887271278</v>
      </c>
      <c r="N174" s="15"/>
      <c r="O174" s="15">
        <f t="shared" si="58"/>
        <v>576.32538336024459</v>
      </c>
      <c r="P174" s="15">
        <f t="shared" si="59"/>
        <v>11093.436379982488</v>
      </c>
      <c r="Q174" s="3"/>
    </row>
    <row r="175" spans="1:17" x14ac:dyDescent="0.25">
      <c r="A175" s="14">
        <v>0.75</v>
      </c>
      <c r="B175" s="14">
        <v>1.4</v>
      </c>
      <c r="C175" s="15">
        <v>409</v>
      </c>
      <c r="D175" s="15"/>
      <c r="E175" s="15">
        <f t="shared" si="51"/>
        <v>556.65003120864344</v>
      </c>
      <c r="F175" s="15">
        <f t="shared" si="52"/>
        <v>21800.531715913381</v>
      </c>
      <c r="G175" s="11">
        <f t="shared" si="53"/>
        <v>442.36551724137934</v>
      </c>
      <c r="H175" s="15"/>
      <c r="I175" s="15">
        <f t="shared" si="54"/>
        <v>576.4106253767377</v>
      </c>
      <c r="J175" s="15">
        <f t="shared" si="55"/>
        <v>28026.317489030411</v>
      </c>
      <c r="K175" s="15"/>
      <c r="L175" s="15">
        <f t="shared" si="56"/>
        <v>576.39176859352574</v>
      </c>
      <c r="M175" s="15">
        <f t="shared" si="57"/>
        <v>28020.00419286847</v>
      </c>
      <c r="N175" s="15"/>
      <c r="O175" s="15">
        <f t="shared" si="58"/>
        <v>576.32538336024459</v>
      </c>
      <c r="P175" s="15">
        <f t="shared" si="59"/>
        <v>27997.783916652817</v>
      </c>
      <c r="Q175" s="3"/>
    </row>
    <row r="176" spans="1:17" x14ac:dyDescent="0.25">
      <c r="A176" s="14">
        <v>1.5</v>
      </c>
      <c r="B176" s="14">
        <v>2.8</v>
      </c>
      <c r="C176" s="15">
        <v>484</v>
      </c>
      <c r="D176" s="15"/>
      <c r="E176" s="15">
        <f t="shared" si="51"/>
        <v>445.58521969945389</v>
      </c>
      <c r="F176" s="15">
        <f t="shared" si="52"/>
        <v>1475.6953455392256</v>
      </c>
      <c r="G176" s="11">
        <f t="shared" si="53"/>
        <v>442.36551724137934</v>
      </c>
      <c r="H176" s="15"/>
      <c r="I176" s="15">
        <f t="shared" si="54"/>
        <v>550.48547419365548</v>
      </c>
      <c r="J176" s="15">
        <f t="shared" si="55"/>
        <v>4420.3182787552287</v>
      </c>
      <c r="K176" s="15"/>
      <c r="L176" s="15">
        <f t="shared" si="56"/>
        <v>550.36615572695337</v>
      </c>
      <c r="M176" s="15">
        <f t="shared" si="57"/>
        <v>4404.4666259742253</v>
      </c>
      <c r="N176" s="15"/>
      <c r="O176" s="15">
        <f t="shared" si="58"/>
        <v>549.39843798381594</v>
      </c>
      <c r="P176" s="15">
        <f t="shared" si="59"/>
        <v>4276.955690723019</v>
      </c>
      <c r="Q176" s="3"/>
    </row>
    <row r="177" spans="1:17" x14ac:dyDescent="0.25">
      <c r="A177" s="14">
        <v>1.5</v>
      </c>
      <c r="B177" s="14">
        <v>2.8</v>
      </c>
      <c r="C177" s="15">
        <v>556</v>
      </c>
      <c r="D177" s="15"/>
      <c r="E177" s="15">
        <f t="shared" si="51"/>
        <v>445.58521969945389</v>
      </c>
      <c r="F177" s="15">
        <f t="shared" si="52"/>
        <v>12191.423708817865</v>
      </c>
      <c r="G177" s="11">
        <f t="shared" si="53"/>
        <v>442.36551724137934</v>
      </c>
      <c r="H177" s="15"/>
      <c r="I177" s="15">
        <f t="shared" si="54"/>
        <v>550.48547419365548</v>
      </c>
      <c r="J177" s="15">
        <f t="shared" si="55"/>
        <v>30.409994868839707</v>
      </c>
      <c r="K177" s="15"/>
      <c r="L177" s="15">
        <f t="shared" si="56"/>
        <v>550.36615572695337</v>
      </c>
      <c r="M177" s="15">
        <f t="shared" si="57"/>
        <v>31.740201292940355</v>
      </c>
      <c r="N177" s="15"/>
      <c r="O177" s="15">
        <f t="shared" si="58"/>
        <v>549.39843798381594</v>
      </c>
      <c r="P177" s="15">
        <f t="shared" si="59"/>
        <v>43.580621053524169</v>
      </c>
      <c r="Q177" s="3"/>
    </row>
    <row r="178" spans="1:17" x14ac:dyDescent="0.25">
      <c r="A178" s="14">
        <v>1.5</v>
      </c>
      <c r="B178" s="14">
        <v>2.8</v>
      </c>
      <c r="C178" s="15">
        <v>547</v>
      </c>
      <c r="D178" s="15"/>
      <c r="E178" s="15">
        <f t="shared" si="51"/>
        <v>445.58521969945389</v>
      </c>
      <c r="F178" s="15">
        <f t="shared" si="52"/>
        <v>10284.957663408037</v>
      </c>
      <c r="G178" s="11">
        <f t="shared" si="53"/>
        <v>442.36551724137934</v>
      </c>
      <c r="H178" s="15"/>
      <c r="I178" s="15">
        <f t="shared" si="54"/>
        <v>550.48547419365548</v>
      </c>
      <c r="J178" s="15">
        <f t="shared" si="55"/>
        <v>12.1485303546383</v>
      </c>
      <c r="K178" s="15"/>
      <c r="L178" s="15">
        <f t="shared" si="56"/>
        <v>550.36615572695337</v>
      </c>
      <c r="M178" s="15">
        <f t="shared" si="57"/>
        <v>11.331004378100944</v>
      </c>
      <c r="N178" s="15"/>
      <c r="O178" s="15">
        <f t="shared" si="58"/>
        <v>549.39843798381594</v>
      </c>
      <c r="P178" s="15">
        <f t="shared" si="59"/>
        <v>5.7525047622110641</v>
      </c>
      <c r="Q178" s="3"/>
    </row>
    <row r="179" spans="1:17" x14ac:dyDescent="0.25">
      <c r="A179" s="14">
        <v>1.5</v>
      </c>
      <c r="B179" s="14">
        <v>2.8</v>
      </c>
      <c r="C179" s="15">
        <v>502</v>
      </c>
      <c r="D179" s="15"/>
      <c r="E179" s="15">
        <f t="shared" si="51"/>
        <v>445.58521969945389</v>
      </c>
      <c r="F179" s="15">
        <f t="shared" si="52"/>
        <v>3182.6274363588859</v>
      </c>
      <c r="G179" s="11">
        <f t="shared" si="53"/>
        <v>442.36551724137934</v>
      </c>
      <c r="H179" s="15"/>
      <c r="I179" s="15">
        <f t="shared" si="54"/>
        <v>550.48547419365548</v>
      </c>
      <c r="J179" s="15">
        <f t="shared" si="55"/>
        <v>2350.8412077836315</v>
      </c>
      <c r="K179" s="15"/>
      <c r="L179" s="15">
        <f t="shared" si="56"/>
        <v>550.36615572695337</v>
      </c>
      <c r="M179" s="15">
        <f t="shared" si="57"/>
        <v>2339.2850198039041</v>
      </c>
      <c r="N179" s="15"/>
      <c r="O179" s="15">
        <f t="shared" si="58"/>
        <v>549.39843798381594</v>
      </c>
      <c r="P179" s="15">
        <f t="shared" si="59"/>
        <v>2246.6119233056456</v>
      </c>
      <c r="Q179" s="3"/>
    </row>
    <row r="180" spans="1:17" x14ac:dyDescent="0.25">
      <c r="A180" s="14">
        <v>1.5</v>
      </c>
      <c r="B180" s="14">
        <v>2.8</v>
      </c>
      <c r="C180" s="15">
        <v>610</v>
      </c>
      <c r="D180" s="15"/>
      <c r="E180" s="15">
        <f t="shared" si="51"/>
        <v>445.58521969945389</v>
      </c>
      <c r="F180" s="15">
        <f t="shared" si="52"/>
        <v>27032.219981276845</v>
      </c>
      <c r="G180" s="11">
        <f t="shared" si="53"/>
        <v>442.36551724137934</v>
      </c>
      <c r="H180" s="15"/>
      <c r="I180" s="15">
        <f t="shared" si="54"/>
        <v>550.48547419365548</v>
      </c>
      <c r="J180" s="15">
        <f t="shared" si="55"/>
        <v>3541.9787819540484</v>
      </c>
      <c r="K180" s="15"/>
      <c r="L180" s="15">
        <f t="shared" si="56"/>
        <v>550.36615572695337</v>
      </c>
      <c r="M180" s="15">
        <f t="shared" si="57"/>
        <v>3556.1953827819771</v>
      </c>
      <c r="N180" s="15"/>
      <c r="O180" s="15">
        <f t="shared" si="58"/>
        <v>549.39843798381594</v>
      </c>
      <c r="P180" s="15">
        <f t="shared" si="59"/>
        <v>3672.5493188014029</v>
      </c>
      <c r="Q180" s="3"/>
    </row>
    <row r="181" spans="1:17" x14ac:dyDescent="0.25">
      <c r="A181" s="14">
        <v>3</v>
      </c>
      <c r="B181" s="14">
        <v>5.6</v>
      </c>
      <c r="C181" s="15">
        <v>383</v>
      </c>
      <c r="D181" s="15"/>
      <c r="E181" s="15">
        <f t="shared" si="51"/>
        <v>186.6442370184842</v>
      </c>
      <c r="F181" s="15">
        <f t="shared" si="52"/>
        <v>38555.585656053212</v>
      </c>
      <c r="G181" s="11">
        <f t="shared" si="53"/>
        <v>442.36551724137934</v>
      </c>
      <c r="H181" s="15"/>
      <c r="I181" s="15">
        <f t="shared" si="54"/>
        <v>419.46147060478637</v>
      </c>
      <c r="J181" s="15">
        <f t="shared" si="55"/>
        <v>1329.4388386637006</v>
      </c>
      <c r="K181" s="15"/>
      <c r="L181" s="15">
        <f t="shared" si="56"/>
        <v>418.98055344028234</v>
      </c>
      <c r="M181" s="15">
        <f t="shared" si="57"/>
        <v>1294.600225869013</v>
      </c>
      <c r="N181" s="15"/>
      <c r="O181" s="15">
        <f t="shared" si="58"/>
        <v>410.69471424131035</v>
      </c>
      <c r="P181" s="15">
        <f t="shared" si="59"/>
        <v>766.99719690783832</v>
      </c>
      <c r="Q181" s="3"/>
    </row>
    <row r="182" spans="1:17" x14ac:dyDescent="0.25">
      <c r="A182" s="14">
        <v>3</v>
      </c>
      <c r="B182" s="14">
        <v>5.6</v>
      </c>
      <c r="C182" s="15">
        <v>422</v>
      </c>
      <c r="D182" s="15"/>
      <c r="E182" s="15">
        <f t="shared" si="51"/>
        <v>186.6442370184842</v>
      </c>
      <c r="F182" s="15">
        <f t="shared" si="52"/>
        <v>55392.33516861144</v>
      </c>
      <c r="G182" s="11">
        <f t="shared" si="53"/>
        <v>442.36551724137934</v>
      </c>
      <c r="H182" s="15"/>
      <c r="I182" s="15">
        <f t="shared" si="54"/>
        <v>419.46147060478637</v>
      </c>
      <c r="J182" s="15">
        <f t="shared" si="55"/>
        <v>6.4441314903636755</v>
      </c>
      <c r="K182" s="15"/>
      <c r="L182" s="15">
        <f t="shared" si="56"/>
        <v>418.98055344028234</v>
      </c>
      <c r="M182" s="15">
        <f t="shared" si="57"/>
        <v>9.1170575269908394</v>
      </c>
      <c r="N182" s="15"/>
      <c r="O182" s="15">
        <f t="shared" si="58"/>
        <v>410.69471424131035</v>
      </c>
      <c r="P182" s="15">
        <f t="shared" si="59"/>
        <v>127.80948608563099</v>
      </c>
      <c r="Q182" s="3"/>
    </row>
    <row r="183" spans="1:17" x14ac:dyDescent="0.25">
      <c r="A183" s="14">
        <v>3</v>
      </c>
      <c r="B183" s="14">
        <v>5.6</v>
      </c>
      <c r="C183" s="15">
        <v>470</v>
      </c>
      <c r="D183" s="15"/>
      <c r="E183" s="15">
        <f t="shared" si="51"/>
        <v>186.6442370184842</v>
      </c>
      <c r="F183" s="15">
        <f t="shared" si="52"/>
        <v>80290.48841483696</v>
      </c>
      <c r="G183" s="11">
        <f t="shared" si="53"/>
        <v>442.36551724137934</v>
      </c>
      <c r="H183" s="15"/>
      <c r="I183" s="15">
        <f t="shared" si="54"/>
        <v>419.46147060478637</v>
      </c>
      <c r="J183" s="15">
        <f t="shared" si="55"/>
        <v>2554.1429534308722</v>
      </c>
      <c r="K183" s="15"/>
      <c r="L183" s="15">
        <f t="shared" si="56"/>
        <v>418.98055344028234</v>
      </c>
      <c r="M183" s="15">
        <f t="shared" si="57"/>
        <v>2602.9839272598865</v>
      </c>
      <c r="N183" s="15"/>
      <c r="O183" s="15">
        <f t="shared" si="58"/>
        <v>410.69471424131035</v>
      </c>
      <c r="P183" s="15">
        <f t="shared" si="59"/>
        <v>3517.1169189198372</v>
      </c>
      <c r="Q183" s="2"/>
    </row>
    <row r="184" spans="1:17" ht="13" x14ac:dyDescent="0.3">
      <c r="A184" s="14">
        <v>3</v>
      </c>
      <c r="B184" s="14">
        <v>5.6</v>
      </c>
      <c r="C184" s="15">
        <v>541</v>
      </c>
      <c r="D184" s="15"/>
      <c r="E184" s="15">
        <f t="shared" si="51"/>
        <v>186.6442370184842</v>
      </c>
      <c r="F184" s="15">
        <f t="shared" si="52"/>
        <v>125568.0067582122</v>
      </c>
      <c r="G184" s="11">
        <f t="shared" si="53"/>
        <v>442.36551724137934</v>
      </c>
      <c r="H184" s="15"/>
      <c r="I184" s="15">
        <f t="shared" si="54"/>
        <v>419.46147060478637</v>
      </c>
      <c r="J184" s="15">
        <f t="shared" si="55"/>
        <v>14771.614127551207</v>
      </c>
      <c r="K184" s="15"/>
      <c r="L184" s="15">
        <f t="shared" si="56"/>
        <v>418.98055344028234</v>
      </c>
      <c r="M184" s="15">
        <f t="shared" si="57"/>
        <v>14888.745338739795</v>
      </c>
      <c r="N184" s="15"/>
      <c r="O184" s="15">
        <f t="shared" si="58"/>
        <v>410.69471424131035</v>
      </c>
      <c r="P184" s="15">
        <f t="shared" si="59"/>
        <v>16979.467496653768</v>
      </c>
      <c r="Q184" s="1"/>
    </row>
    <row r="185" spans="1:17" x14ac:dyDescent="0.25">
      <c r="A185" s="14">
        <v>3</v>
      </c>
      <c r="B185" s="14">
        <v>5.6</v>
      </c>
      <c r="C185" s="15">
        <v>341</v>
      </c>
      <c r="D185" s="15"/>
      <c r="E185" s="15">
        <f t="shared" si="51"/>
        <v>186.6442370184842</v>
      </c>
      <c r="F185" s="15">
        <f t="shared" si="52"/>
        <v>23825.701565605883</v>
      </c>
      <c r="G185" s="11">
        <f t="shared" si="53"/>
        <v>442.36551724137934</v>
      </c>
      <c r="H185" s="15"/>
      <c r="I185" s="15">
        <f t="shared" si="54"/>
        <v>419.46147060478637</v>
      </c>
      <c r="J185" s="15">
        <f t="shared" si="55"/>
        <v>6156.2023694657555</v>
      </c>
      <c r="K185" s="15"/>
      <c r="L185" s="15">
        <f t="shared" si="56"/>
        <v>418.98055344028234</v>
      </c>
      <c r="M185" s="15">
        <f t="shared" si="57"/>
        <v>6080.9667148527296</v>
      </c>
      <c r="N185" s="15"/>
      <c r="O185" s="15">
        <f t="shared" si="58"/>
        <v>410.69471424131035</v>
      </c>
      <c r="P185" s="15">
        <f t="shared" si="59"/>
        <v>4857.353193177908</v>
      </c>
      <c r="Q185" s="4"/>
    </row>
    <row r="186" spans="1:17" x14ac:dyDescent="0.25">
      <c r="A186" s="14">
        <v>0.125</v>
      </c>
      <c r="B186" s="14">
        <v>0.7</v>
      </c>
      <c r="C186" s="15">
        <v>564</v>
      </c>
      <c r="D186" s="15"/>
      <c r="E186" s="15">
        <f t="shared" si="51"/>
        <v>578.40084941236705</v>
      </c>
      <c r="F186" s="15">
        <f t="shared" si="52"/>
        <v>207.38446379767245</v>
      </c>
      <c r="G186" s="11">
        <f t="shared" si="53"/>
        <v>442.36551724137934</v>
      </c>
      <c r="H186" s="15"/>
      <c r="I186" s="15">
        <f t="shared" si="54"/>
        <v>579.76541225451683</v>
      </c>
      <c r="J186" s="15">
        <f t="shared" si="55"/>
        <v>248.54822355486951</v>
      </c>
      <c r="K186" s="15"/>
      <c r="L186" s="15">
        <f t="shared" si="56"/>
        <v>579.76455668108565</v>
      </c>
      <c r="M186" s="15">
        <f t="shared" si="57"/>
        <v>248.52124735116223</v>
      </c>
      <c r="N186" s="15"/>
      <c r="O186" s="15">
        <f t="shared" si="58"/>
        <v>579.76102152615499</v>
      </c>
      <c r="P186" s="15">
        <f t="shared" si="59"/>
        <v>248.40979954792101</v>
      </c>
      <c r="Q186" s="4"/>
    </row>
    <row r="187" spans="1:17" x14ac:dyDescent="0.25">
      <c r="A187" s="14">
        <v>0.125</v>
      </c>
      <c r="B187" s="14">
        <v>0.7</v>
      </c>
      <c r="C187" s="15">
        <v>690</v>
      </c>
      <c r="D187" s="15"/>
      <c r="E187" s="15">
        <f t="shared" si="51"/>
        <v>578.40084941236705</v>
      </c>
      <c r="F187" s="15">
        <f t="shared" si="52"/>
        <v>12454.370411881175</v>
      </c>
      <c r="G187" s="11">
        <f t="shared" si="53"/>
        <v>442.36551724137934</v>
      </c>
      <c r="H187" s="15"/>
      <c r="I187" s="15">
        <f t="shared" si="54"/>
        <v>579.76541225451683</v>
      </c>
      <c r="J187" s="15">
        <f t="shared" si="55"/>
        <v>12151.664335416628</v>
      </c>
      <c r="K187" s="15"/>
      <c r="L187" s="15">
        <f t="shared" si="56"/>
        <v>579.76455668108565</v>
      </c>
      <c r="M187" s="15">
        <f t="shared" si="57"/>
        <v>12151.852963717578</v>
      </c>
      <c r="N187" s="15"/>
      <c r="O187" s="15">
        <f t="shared" si="58"/>
        <v>579.76102152615499</v>
      </c>
      <c r="P187" s="15">
        <f t="shared" si="59"/>
        <v>12152.632374956864</v>
      </c>
      <c r="Q187" s="4"/>
    </row>
    <row r="188" spans="1:17" x14ac:dyDescent="0.25">
      <c r="A188" s="14">
        <v>0.125</v>
      </c>
      <c r="B188" s="14">
        <v>0.7</v>
      </c>
      <c r="C188" s="15">
        <v>516</v>
      </c>
      <c r="D188" s="15"/>
      <c r="E188" s="15">
        <f t="shared" si="51"/>
        <v>578.40084941236705</v>
      </c>
      <c r="F188" s="15">
        <f t="shared" si="52"/>
        <v>3893.8660073849096</v>
      </c>
      <c r="G188" s="11">
        <f t="shared" si="53"/>
        <v>442.36551724137934</v>
      </c>
      <c r="H188" s="15"/>
      <c r="I188" s="15">
        <f t="shared" si="54"/>
        <v>579.76541225451683</v>
      </c>
      <c r="J188" s="15">
        <f t="shared" si="55"/>
        <v>4066.0277999884852</v>
      </c>
      <c r="K188" s="15"/>
      <c r="L188" s="15">
        <f t="shared" si="56"/>
        <v>579.76455668108565</v>
      </c>
      <c r="M188" s="15">
        <f t="shared" si="57"/>
        <v>4065.9186887353849</v>
      </c>
      <c r="N188" s="15"/>
      <c r="O188" s="15">
        <f t="shared" si="58"/>
        <v>579.76102152615499</v>
      </c>
      <c r="P188" s="15">
        <f t="shared" si="59"/>
        <v>4065.4678660588002</v>
      </c>
      <c r="Q188" s="4"/>
    </row>
    <row r="189" spans="1:17" x14ac:dyDescent="0.25">
      <c r="A189" s="14">
        <v>0.125</v>
      </c>
      <c r="B189" s="14">
        <v>0.7</v>
      </c>
      <c r="C189" s="15">
        <v>592</v>
      </c>
      <c r="D189" s="15"/>
      <c r="E189" s="15">
        <f t="shared" si="51"/>
        <v>578.40084941236705</v>
      </c>
      <c r="F189" s="15">
        <f t="shared" si="52"/>
        <v>184.93689670511756</v>
      </c>
      <c r="G189" s="11">
        <f t="shared" si="53"/>
        <v>442.36551724137934</v>
      </c>
      <c r="H189" s="15"/>
      <c r="I189" s="15">
        <f t="shared" si="54"/>
        <v>579.76541225451683</v>
      </c>
      <c r="J189" s="15">
        <f t="shared" si="55"/>
        <v>149.68513730192691</v>
      </c>
      <c r="K189" s="15"/>
      <c r="L189" s="15">
        <f t="shared" si="56"/>
        <v>579.76455668108565</v>
      </c>
      <c r="M189" s="15">
        <f t="shared" si="57"/>
        <v>149.70607321036579</v>
      </c>
      <c r="N189" s="15"/>
      <c r="O189" s="15">
        <f t="shared" si="58"/>
        <v>579.76102152615499</v>
      </c>
      <c r="P189" s="15">
        <f t="shared" si="59"/>
        <v>149.79259408324151</v>
      </c>
      <c r="Q189" s="4"/>
    </row>
    <row r="190" spans="1:17" x14ac:dyDescent="0.25">
      <c r="A190" s="14">
        <v>0.125</v>
      </c>
      <c r="B190" s="14">
        <v>0.7</v>
      </c>
      <c r="C190" s="15">
        <v>670</v>
      </c>
      <c r="D190" s="15"/>
      <c r="E190" s="15">
        <f t="shared" si="51"/>
        <v>578.40084941236705</v>
      </c>
      <c r="F190" s="15">
        <f t="shared" si="52"/>
        <v>8390.4043883758568</v>
      </c>
      <c r="G190" s="11">
        <f t="shared" si="53"/>
        <v>442.36551724137934</v>
      </c>
      <c r="H190" s="15"/>
      <c r="I190" s="15">
        <f t="shared" si="54"/>
        <v>579.76541225451683</v>
      </c>
      <c r="J190" s="15">
        <f t="shared" si="55"/>
        <v>8142.2808255973014</v>
      </c>
      <c r="K190" s="15"/>
      <c r="L190" s="15">
        <f t="shared" si="56"/>
        <v>579.76455668108565</v>
      </c>
      <c r="M190" s="15">
        <f t="shared" si="57"/>
        <v>8142.435230961004</v>
      </c>
      <c r="N190" s="15"/>
      <c r="O190" s="15">
        <f t="shared" si="58"/>
        <v>579.76102152615499</v>
      </c>
      <c r="P190" s="15">
        <f t="shared" si="59"/>
        <v>8143.0732360030624</v>
      </c>
      <c r="Q190" s="4"/>
    </row>
    <row r="191" spans="1:17" x14ac:dyDescent="0.25">
      <c r="A191" s="14">
        <v>0.25</v>
      </c>
      <c r="B191" s="14">
        <v>1.4</v>
      </c>
      <c r="C191" s="15">
        <v>425</v>
      </c>
      <c r="D191" s="15"/>
      <c r="E191" s="15">
        <f t="shared" si="51"/>
        <v>563.61464966307926</v>
      </c>
      <c r="F191" s="15">
        <f t="shared" si="52"/>
        <v>19214.021101218201</v>
      </c>
      <c r="G191" s="11">
        <f t="shared" si="53"/>
        <v>442.36551724137934</v>
      </c>
      <c r="H191" s="15"/>
      <c r="I191" s="15">
        <f t="shared" si="54"/>
        <v>572.5669778260999</v>
      </c>
      <c r="J191" s="15">
        <f t="shared" si="55"/>
        <v>21776.01294472866</v>
      </c>
      <c r="K191" s="15"/>
      <c r="L191" s="15">
        <f t="shared" si="56"/>
        <v>572.56128973368072</v>
      </c>
      <c r="M191" s="15">
        <f t="shared" si="57"/>
        <v>21774.334227867268</v>
      </c>
      <c r="N191" s="15"/>
      <c r="O191" s="15">
        <f t="shared" si="58"/>
        <v>572.5084989594709</v>
      </c>
      <c r="P191" s="15">
        <f t="shared" si="59"/>
        <v>21758.757265276228</v>
      </c>
      <c r="Q191" s="4"/>
    </row>
    <row r="192" spans="1:17" x14ac:dyDescent="0.25">
      <c r="A192" s="14">
        <v>0.25</v>
      </c>
      <c r="B192" s="14">
        <v>1.4</v>
      </c>
      <c r="C192" s="15">
        <v>563</v>
      </c>
      <c r="D192" s="15"/>
      <c r="E192" s="15">
        <f t="shared" si="51"/>
        <v>563.61464966307926</v>
      </c>
      <c r="F192" s="15">
        <f t="shared" si="52"/>
        <v>0.37779420832345106</v>
      </c>
      <c r="G192" s="11">
        <f t="shared" si="53"/>
        <v>442.36551724137934</v>
      </c>
      <c r="H192" s="15"/>
      <c r="I192" s="15">
        <f t="shared" si="54"/>
        <v>572.5669778260999</v>
      </c>
      <c r="J192" s="15">
        <f t="shared" si="55"/>
        <v>91.527064725087186</v>
      </c>
      <c r="K192" s="15"/>
      <c r="L192" s="15">
        <f t="shared" si="56"/>
        <v>572.56128973368072</v>
      </c>
      <c r="M192" s="15">
        <f t="shared" si="57"/>
        <v>91.418261371388397</v>
      </c>
      <c r="N192" s="15"/>
      <c r="O192" s="15">
        <f t="shared" si="58"/>
        <v>572.5084989594709</v>
      </c>
      <c r="P192" s="15">
        <f t="shared" si="59"/>
        <v>90.411552462259166</v>
      </c>
      <c r="Q192" s="4"/>
    </row>
    <row r="193" spans="1:17" x14ac:dyDescent="0.25">
      <c r="A193" s="14">
        <v>0.25</v>
      </c>
      <c r="B193" s="14">
        <v>1.4</v>
      </c>
      <c r="C193" s="15">
        <v>606</v>
      </c>
      <c r="D193" s="15"/>
      <c r="E193" s="15">
        <f t="shared" si="51"/>
        <v>563.61464966307926</v>
      </c>
      <c r="F193" s="15">
        <f t="shared" si="52"/>
        <v>1796.5179231835068</v>
      </c>
      <c r="G193" s="11">
        <f t="shared" si="53"/>
        <v>442.36551724137934</v>
      </c>
      <c r="H193" s="15"/>
      <c r="I193" s="15">
        <f t="shared" si="54"/>
        <v>572.5669778260999</v>
      </c>
      <c r="J193" s="15">
        <f t="shared" si="55"/>
        <v>1117.7669716804958</v>
      </c>
      <c r="K193" s="15"/>
      <c r="L193" s="15">
        <f t="shared" si="56"/>
        <v>572.56128973368072</v>
      </c>
      <c r="M193" s="15">
        <f t="shared" si="57"/>
        <v>1118.1473442748461</v>
      </c>
      <c r="N193" s="15"/>
      <c r="O193" s="15">
        <f t="shared" si="58"/>
        <v>572.5084989594709</v>
      </c>
      <c r="P193" s="15">
        <f t="shared" si="59"/>
        <v>1121.6806419477618</v>
      </c>
      <c r="Q193" s="4"/>
    </row>
    <row r="194" spans="1:17" x14ac:dyDescent="0.25">
      <c r="A194" s="14">
        <v>0.25</v>
      </c>
      <c r="B194" s="14">
        <v>1.4</v>
      </c>
      <c r="C194" s="15">
        <v>540</v>
      </c>
      <c r="D194" s="15"/>
      <c r="E194" s="15">
        <f t="shared" si="51"/>
        <v>563.61464966307926</v>
      </c>
      <c r="F194" s="15">
        <f t="shared" si="52"/>
        <v>557.65167870996959</v>
      </c>
      <c r="G194" s="11">
        <f t="shared" si="53"/>
        <v>442.36551724137934</v>
      </c>
      <c r="H194" s="15"/>
      <c r="I194" s="15">
        <f t="shared" si="54"/>
        <v>572.5669778260999</v>
      </c>
      <c r="J194" s="15">
        <f t="shared" si="55"/>
        <v>1060.6080447256827</v>
      </c>
      <c r="K194" s="15"/>
      <c r="L194" s="15">
        <f t="shared" si="56"/>
        <v>572.56128973368072</v>
      </c>
      <c r="M194" s="15">
        <f t="shared" si="57"/>
        <v>1060.2375891207016</v>
      </c>
      <c r="N194" s="15"/>
      <c r="O194" s="15">
        <f t="shared" si="58"/>
        <v>572.5084989594709</v>
      </c>
      <c r="P194" s="15">
        <f t="shared" si="59"/>
        <v>1056.8025045979205</v>
      </c>
      <c r="Q194" s="4"/>
    </row>
    <row r="195" spans="1:17" x14ac:dyDescent="0.25">
      <c r="A195" s="14">
        <v>0.25</v>
      </c>
      <c r="B195" s="14">
        <v>1.4</v>
      </c>
      <c r="C195" s="15">
        <v>520</v>
      </c>
      <c r="D195" s="15"/>
      <c r="E195" s="15">
        <f t="shared" si="51"/>
        <v>563.61464966307926</v>
      </c>
      <c r="F195" s="15">
        <f t="shared" si="52"/>
        <v>1902.23766523314</v>
      </c>
      <c r="G195" s="11">
        <f t="shared" si="53"/>
        <v>442.36551724137934</v>
      </c>
      <c r="H195" s="15"/>
      <c r="I195" s="15">
        <f t="shared" si="54"/>
        <v>572.5669778260999</v>
      </c>
      <c r="J195" s="15">
        <f t="shared" si="55"/>
        <v>2763.2871577696787</v>
      </c>
      <c r="K195" s="15"/>
      <c r="L195" s="15">
        <f t="shared" si="56"/>
        <v>572.56128973368072</v>
      </c>
      <c r="M195" s="15">
        <f t="shared" si="57"/>
        <v>2762.6891784679306</v>
      </c>
      <c r="N195" s="15"/>
      <c r="O195" s="15">
        <f t="shared" si="58"/>
        <v>572.5084989594709</v>
      </c>
      <c r="P195" s="15">
        <f t="shared" si="59"/>
        <v>2757.1424629767566</v>
      </c>
      <c r="Q195" s="4"/>
    </row>
    <row r="196" spans="1:17" x14ac:dyDescent="0.25">
      <c r="A196" s="14">
        <v>0.5</v>
      </c>
      <c r="B196" s="14">
        <v>2.8</v>
      </c>
      <c r="C196" s="15">
        <v>523</v>
      </c>
      <c r="D196" s="15"/>
      <c r="E196" s="15">
        <f t="shared" si="51"/>
        <v>479.93486304012328</v>
      </c>
      <c r="F196" s="15">
        <f t="shared" si="52"/>
        <v>1854.6060213729404</v>
      </c>
      <c r="G196" s="11">
        <f t="shared" si="53"/>
        <v>442.36551724137934</v>
      </c>
      <c r="H196" s="15"/>
      <c r="I196" s="15">
        <f t="shared" si="54"/>
        <v>527.87449075537188</v>
      </c>
      <c r="J196" s="15">
        <f t="shared" si="55"/>
        <v>23.760660124205923</v>
      </c>
      <c r="K196" s="15"/>
      <c r="L196" s="15">
        <f t="shared" si="56"/>
        <v>527.84151807582043</v>
      </c>
      <c r="M196" s="15">
        <f t="shared" si="57"/>
        <v>23.440297278495972</v>
      </c>
      <c r="N196" s="15"/>
      <c r="O196" s="15">
        <f t="shared" si="58"/>
        <v>527.19490085093366</v>
      </c>
      <c r="P196" s="15">
        <f t="shared" si="59"/>
        <v>17.597193149163974</v>
      </c>
      <c r="Q196" s="4"/>
    </row>
    <row r="197" spans="1:17" x14ac:dyDescent="0.25">
      <c r="A197" s="14">
        <v>0.5</v>
      </c>
      <c r="B197" s="14">
        <v>2.8</v>
      </c>
      <c r="C197" s="15">
        <v>472</v>
      </c>
      <c r="D197" s="15"/>
      <c r="E197" s="15">
        <f t="shared" si="51"/>
        <v>479.93486304012328</v>
      </c>
      <c r="F197" s="15">
        <f t="shared" si="52"/>
        <v>62.962051465514385</v>
      </c>
      <c r="G197" s="11">
        <f t="shared" si="53"/>
        <v>442.36551724137934</v>
      </c>
      <c r="H197" s="15"/>
      <c r="I197" s="15">
        <f t="shared" si="54"/>
        <v>527.87449075537188</v>
      </c>
      <c r="J197" s="15">
        <f t="shared" si="55"/>
        <v>3121.9587171721378</v>
      </c>
      <c r="K197" s="15"/>
      <c r="L197" s="15">
        <f t="shared" si="56"/>
        <v>527.84151807582043</v>
      </c>
      <c r="M197" s="15">
        <f t="shared" si="57"/>
        <v>3118.27514101218</v>
      </c>
      <c r="N197" s="15"/>
      <c r="O197" s="15">
        <f t="shared" si="58"/>
        <v>527.19490085093366</v>
      </c>
      <c r="P197" s="15">
        <f t="shared" si="59"/>
        <v>3046.4770799443977</v>
      </c>
      <c r="Q197" s="4"/>
    </row>
    <row r="198" spans="1:17" x14ac:dyDescent="0.25">
      <c r="A198" s="14">
        <v>0.5</v>
      </c>
      <c r="B198" s="14">
        <v>2.8</v>
      </c>
      <c r="C198" s="15">
        <v>496</v>
      </c>
      <c r="D198" s="15"/>
      <c r="E198" s="15">
        <f t="shared" si="51"/>
        <v>479.93486304012328</v>
      </c>
      <c r="F198" s="15">
        <f t="shared" si="52"/>
        <v>258.08862553959716</v>
      </c>
      <c r="G198" s="11">
        <f t="shared" si="53"/>
        <v>442.36551724137934</v>
      </c>
      <c r="H198" s="15"/>
      <c r="I198" s="15">
        <f t="shared" si="54"/>
        <v>527.87449075537188</v>
      </c>
      <c r="J198" s="15">
        <f t="shared" si="55"/>
        <v>1015.9831609142875</v>
      </c>
      <c r="K198" s="15"/>
      <c r="L198" s="15">
        <f t="shared" si="56"/>
        <v>527.84151807582043</v>
      </c>
      <c r="M198" s="15">
        <f t="shared" si="57"/>
        <v>1013.8822733727993</v>
      </c>
      <c r="N198" s="15"/>
      <c r="O198" s="15">
        <f t="shared" si="58"/>
        <v>527.19490085093366</v>
      </c>
      <c r="P198" s="15">
        <f t="shared" si="59"/>
        <v>973.12183909958185</v>
      </c>
      <c r="Q198" s="4"/>
    </row>
    <row r="199" spans="1:17" x14ac:dyDescent="0.25">
      <c r="A199" s="14">
        <v>0.5</v>
      </c>
      <c r="B199" s="14">
        <v>2.8</v>
      </c>
      <c r="C199" s="15">
        <v>590</v>
      </c>
      <c r="D199" s="15"/>
      <c r="E199" s="15">
        <f t="shared" si="51"/>
        <v>479.93486304012328</v>
      </c>
      <c r="F199" s="15">
        <f t="shared" si="52"/>
        <v>12114.334373996422</v>
      </c>
      <c r="G199" s="11">
        <f t="shared" si="53"/>
        <v>442.36551724137934</v>
      </c>
      <c r="H199" s="15"/>
      <c r="I199" s="15">
        <f t="shared" si="54"/>
        <v>527.87449075537188</v>
      </c>
      <c r="J199" s="15">
        <f t="shared" si="55"/>
        <v>3859.578898904374</v>
      </c>
      <c r="K199" s="15"/>
      <c r="L199" s="15">
        <f t="shared" si="56"/>
        <v>527.84151807582043</v>
      </c>
      <c r="M199" s="15">
        <f t="shared" si="57"/>
        <v>3863.6768751185582</v>
      </c>
      <c r="N199" s="15"/>
      <c r="O199" s="15">
        <f t="shared" si="58"/>
        <v>527.19490085093366</v>
      </c>
      <c r="P199" s="15">
        <f t="shared" si="59"/>
        <v>3944.4804791240531</v>
      </c>
      <c r="Q199" s="4"/>
    </row>
    <row r="200" spans="1:17" x14ac:dyDescent="0.25">
      <c r="A200" s="14">
        <v>0.5</v>
      </c>
      <c r="B200" s="14">
        <v>2.8</v>
      </c>
      <c r="C200" s="15">
        <v>465</v>
      </c>
      <c r="D200" s="15"/>
      <c r="E200" s="15">
        <f t="shared" si="51"/>
        <v>479.93486304012328</v>
      </c>
      <c r="F200" s="15">
        <f t="shared" si="52"/>
        <v>223.05013402724023</v>
      </c>
      <c r="G200" s="11">
        <f t="shared" si="53"/>
        <v>442.36551724137934</v>
      </c>
      <c r="H200" s="15"/>
      <c r="I200" s="15">
        <f t="shared" si="54"/>
        <v>527.87449075537188</v>
      </c>
      <c r="J200" s="15">
        <f t="shared" si="55"/>
        <v>3953.2015877473441</v>
      </c>
      <c r="K200" s="15"/>
      <c r="L200" s="15">
        <f t="shared" si="56"/>
        <v>527.84151807582043</v>
      </c>
      <c r="M200" s="15">
        <f t="shared" si="57"/>
        <v>3949.0563940736661</v>
      </c>
      <c r="N200" s="15"/>
      <c r="O200" s="15">
        <f t="shared" si="58"/>
        <v>527.19490085093366</v>
      </c>
      <c r="P200" s="15">
        <f t="shared" si="59"/>
        <v>3868.205691857469</v>
      </c>
      <c r="Q200" s="4"/>
    </row>
    <row r="201" spans="1:17" x14ac:dyDescent="0.25">
      <c r="A201" s="14">
        <v>1</v>
      </c>
      <c r="B201" s="14">
        <v>5.6</v>
      </c>
      <c r="C201" s="15">
        <v>348</v>
      </c>
      <c r="D201" s="15"/>
      <c r="E201" s="15">
        <f t="shared" ref="E201:E210" si="60">CA(A201,B201,$E$2,$E$3,$E$4,$E$5,$E$6)</f>
        <v>238.39327134720207</v>
      </c>
      <c r="F201" s="15">
        <f t="shared" ref="F201:F210" si="61">($C201-E201)^2</f>
        <v>12013.634965968075</v>
      </c>
      <c r="G201" s="11">
        <f t="shared" ref="G201:G210" si="62">$G$25</f>
        <v>442.36551724137934</v>
      </c>
      <c r="H201" s="15"/>
      <c r="I201" s="15">
        <f t="shared" ref="I201:I210" si="63">CA_SA(A201,B201,$I$2,$I$3,$I$4,$I$5,$I$6,$I$7)</f>
        <v>344.43909986080649</v>
      </c>
      <c r="J201" s="15">
        <f t="shared" ref="J201:J210" si="64">($C201-I201)^2</f>
        <v>12.680009801308335</v>
      </c>
      <c r="K201" s="15"/>
      <c r="L201" s="15">
        <f t="shared" ref="L201:L210" si="65">CA_DR(A201,B201,$L$2,$L$3,$L$4,$L$5,$L$6,$L$7,$L$8)</f>
        <v>344.34331996848215</v>
      </c>
      <c r="M201" s="15">
        <f t="shared" ref="M201:M210" si="66">($C201-L201)^2</f>
        <v>13.371308852901393</v>
      </c>
      <c r="N201" s="15"/>
      <c r="O201" s="15">
        <f t="shared" ref="O201:O210" si="67">CA_DL(A201,B201,$O$2,$O$3,$O$4,$O$5,$O$6,$O$7,$O$8)</f>
        <v>340.50260362597288</v>
      </c>
      <c r="P201" s="15">
        <f t="shared" ref="P201:P210" si="68">($C201-O201)^2</f>
        <v>56.210952389274986</v>
      </c>
      <c r="Q201" s="4"/>
    </row>
    <row r="202" spans="1:17" x14ac:dyDescent="0.25">
      <c r="A202" s="14">
        <v>1</v>
      </c>
      <c r="B202" s="14">
        <v>5.6</v>
      </c>
      <c r="C202" s="15">
        <v>346</v>
      </c>
      <c r="D202" s="15"/>
      <c r="E202" s="15">
        <f t="shared" si="60"/>
        <v>238.39327134720207</v>
      </c>
      <c r="F202" s="15">
        <f t="shared" si="61"/>
        <v>11579.208051356882</v>
      </c>
      <c r="G202" s="11">
        <f t="shared" si="62"/>
        <v>442.36551724137934</v>
      </c>
      <c r="H202" s="15"/>
      <c r="I202" s="15">
        <f t="shared" si="63"/>
        <v>344.43909986080649</v>
      </c>
      <c r="J202" s="15">
        <f t="shared" si="64"/>
        <v>2.4364092445343086</v>
      </c>
      <c r="K202" s="15"/>
      <c r="L202" s="15">
        <f t="shared" si="65"/>
        <v>344.34331996848215</v>
      </c>
      <c r="M202" s="15">
        <f t="shared" si="66"/>
        <v>2.7445887268299884</v>
      </c>
      <c r="N202" s="15"/>
      <c r="O202" s="15">
        <f t="shared" si="67"/>
        <v>340.50260362597288</v>
      </c>
      <c r="P202" s="15">
        <f t="shared" si="68"/>
        <v>30.221366893166515</v>
      </c>
      <c r="Q202" s="4"/>
    </row>
    <row r="203" spans="1:17" x14ac:dyDescent="0.25">
      <c r="A203" s="14">
        <v>1</v>
      </c>
      <c r="B203" s="14">
        <v>5.6</v>
      </c>
      <c r="C203" s="15">
        <v>399</v>
      </c>
      <c r="D203" s="15"/>
      <c r="E203" s="15">
        <f t="shared" si="60"/>
        <v>238.39327134720207</v>
      </c>
      <c r="F203" s="15">
        <f t="shared" si="61"/>
        <v>25794.521288553464</v>
      </c>
      <c r="G203" s="11">
        <f t="shared" si="62"/>
        <v>442.36551724137934</v>
      </c>
      <c r="H203" s="15"/>
      <c r="I203" s="15">
        <f t="shared" si="63"/>
        <v>344.43909986080649</v>
      </c>
      <c r="J203" s="15">
        <f t="shared" si="64"/>
        <v>2976.8918239990462</v>
      </c>
      <c r="K203" s="15"/>
      <c r="L203" s="15">
        <f t="shared" si="65"/>
        <v>344.34331996848215</v>
      </c>
      <c r="M203" s="15">
        <f t="shared" si="66"/>
        <v>2987.3526720677223</v>
      </c>
      <c r="N203" s="15"/>
      <c r="O203" s="15">
        <f t="shared" si="67"/>
        <v>340.50260362597288</v>
      </c>
      <c r="P203" s="15">
        <f t="shared" si="68"/>
        <v>3421.945382540041</v>
      </c>
      <c r="Q203" s="4"/>
    </row>
    <row r="204" spans="1:17" x14ac:dyDescent="0.25">
      <c r="A204" s="14">
        <v>1</v>
      </c>
      <c r="B204" s="14">
        <v>5.6</v>
      </c>
      <c r="C204" s="15">
        <v>364</v>
      </c>
      <c r="D204" s="15"/>
      <c r="E204" s="15">
        <f t="shared" si="60"/>
        <v>238.39327134720207</v>
      </c>
      <c r="F204" s="15">
        <f t="shared" si="61"/>
        <v>15777.050282857608</v>
      </c>
      <c r="G204" s="11">
        <f t="shared" si="62"/>
        <v>442.36551724137934</v>
      </c>
      <c r="H204" s="15"/>
      <c r="I204" s="15">
        <f t="shared" si="63"/>
        <v>344.43909986080649</v>
      </c>
      <c r="J204" s="15">
        <f t="shared" si="64"/>
        <v>382.62881425550057</v>
      </c>
      <c r="K204" s="15"/>
      <c r="L204" s="15">
        <f t="shared" si="65"/>
        <v>344.34331996848215</v>
      </c>
      <c r="M204" s="15">
        <f t="shared" si="66"/>
        <v>386.38506986147263</v>
      </c>
      <c r="N204" s="15"/>
      <c r="O204" s="15">
        <f t="shared" si="67"/>
        <v>340.50260362597288</v>
      </c>
      <c r="P204" s="15">
        <f t="shared" si="68"/>
        <v>552.12763635814281</v>
      </c>
      <c r="Q204" s="4"/>
    </row>
    <row r="205" spans="1:17" x14ac:dyDescent="0.25">
      <c r="A205" s="14">
        <v>1</v>
      </c>
      <c r="B205" s="14">
        <v>5.6</v>
      </c>
      <c r="C205" s="15">
        <v>396</v>
      </c>
      <c r="D205" s="15"/>
      <c r="E205" s="15">
        <f t="shared" si="60"/>
        <v>238.39327134720207</v>
      </c>
      <c r="F205" s="15">
        <f t="shared" si="61"/>
        <v>24839.880916636674</v>
      </c>
      <c r="G205" s="11">
        <f t="shared" si="62"/>
        <v>442.36551724137934</v>
      </c>
      <c r="H205" s="15"/>
      <c r="I205" s="15">
        <f t="shared" si="63"/>
        <v>344.43909986080649</v>
      </c>
      <c r="J205" s="15">
        <f t="shared" si="64"/>
        <v>2658.5264231638848</v>
      </c>
      <c r="K205" s="15"/>
      <c r="L205" s="15">
        <f t="shared" si="65"/>
        <v>344.34331996848215</v>
      </c>
      <c r="M205" s="15">
        <f t="shared" si="66"/>
        <v>2668.4125918786149</v>
      </c>
      <c r="N205" s="15"/>
      <c r="O205" s="15">
        <f t="shared" si="67"/>
        <v>340.50260362597288</v>
      </c>
      <c r="P205" s="15">
        <f t="shared" si="68"/>
        <v>3079.9610042958784</v>
      </c>
      <c r="Q205" s="4"/>
    </row>
    <row r="206" spans="1:17" x14ac:dyDescent="0.25">
      <c r="A206" s="14">
        <v>2</v>
      </c>
      <c r="B206" s="14">
        <v>11.2</v>
      </c>
      <c r="C206" s="15">
        <v>13</v>
      </c>
      <c r="D206" s="15"/>
      <c r="E206" s="15">
        <f t="shared" si="60"/>
        <v>53.733155004451703</v>
      </c>
      <c r="F206" s="15">
        <f t="shared" si="61"/>
        <v>1659.1899166166888</v>
      </c>
      <c r="G206" s="11">
        <f t="shared" si="62"/>
        <v>442.36551724137934</v>
      </c>
      <c r="H206" s="15"/>
      <c r="I206" s="15">
        <f t="shared" si="63"/>
        <v>102.13741823762211</v>
      </c>
      <c r="J206" s="15">
        <f t="shared" si="64"/>
        <v>7945.4793300687679</v>
      </c>
      <c r="K206" s="15"/>
      <c r="L206" s="15">
        <f t="shared" si="65"/>
        <v>102.07992633272468</v>
      </c>
      <c r="M206" s="15">
        <f t="shared" si="66"/>
        <v>7935.2332754436566</v>
      </c>
      <c r="N206" s="15"/>
      <c r="O206" s="15">
        <f t="shared" si="67"/>
        <v>97.507555098530418</v>
      </c>
      <c r="P206" s="15">
        <f t="shared" si="68"/>
        <v>7141.5268687311545</v>
      </c>
      <c r="Q206" s="4"/>
    </row>
    <row r="207" spans="1:17" x14ac:dyDescent="0.25">
      <c r="A207" s="14">
        <v>2</v>
      </c>
      <c r="B207" s="14">
        <v>11.2</v>
      </c>
      <c r="C207" s="15">
        <v>28</v>
      </c>
      <c r="D207" s="15"/>
      <c r="E207" s="15">
        <f t="shared" si="60"/>
        <v>53.733155004451703</v>
      </c>
      <c r="F207" s="15">
        <f t="shared" si="61"/>
        <v>662.19526648313774</v>
      </c>
      <c r="G207" s="11">
        <f t="shared" si="62"/>
        <v>442.36551724137934</v>
      </c>
      <c r="H207" s="15"/>
      <c r="I207" s="15">
        <f t="shared" si="63"/>
        <v>102.13741823762211</v>
      </c>
      <c r="J207" s="15">
        <f t="shared" si="64"/>
        <v>5496.3567829401045</v>
      </c>
      <c r="K207" s="15"/>
      <c r="L207" s="15">
        <f t="shared" si="65"/>
        <v>102.07992633272468</v>
      </c>
      <c r="M207" s="15">
        <f t="shared" si="66"/>
        <v>5487.8354854619156</v>
      </c>
      <c r="N207" s="15"/>
      <c r="O207" s="15">
        <f t="shared" si="67"/>
        <v>97.507555098530418</v>
      </c>
      <c r="P207" s="15">
        <f t="shared" si="68"/>
        <v>4831.3002157752417</v>
      </c>
      <c r="Q207" s="4"/>
    </row>
    <row r="208" spans="1:17" x14ac:dyDescent="0.25">
      <c r="A208" s="14">
        <v>2</v>
      </c>
      <c r="B208" s="14">
        <v>11.2</v>
      </c>
      <c r="C208" s="15">
        <v>16</v>
      </c>
      <c r="D208" s="15"/>
      <c r="E208" s="15">
        <f t="shared" si="60"/>
        <v>53.733155004451703</v>
      </c>
      <c r="F208" s="15">
        <f t="shared" si="61"/>
        <v>1423.7909865899785</v>
      </c>
      <c r="G208" s="11">
        <f t="shared" si="62"/>
        <v>442.36551724137934</v>
      </c>
      <c r="H208" s="15"/>
      <c r="I208" s="15">
        <f t="shared" si="63"/>
        <v>102.13741823762211</v>
      </c>
      <c r="J208" s="15">
        <f t="shared" si="64"/>
        <v>7419.6548206430352</v>
      </c>
      <c r="K208" s="15"/>
      <c r="L208" s="15">
        <f t="shared" si="65"/>
        <v>102.07992633272468</v>
      </c>
      <c r="M208" s="15">
        <f t="shared" si="66"/>
        <v>7409.7537174473082</v>
      </c>
      <c r="N208" s="15"/>
      <c r="O208" s="15">
        <f t="shared" si="67"/>
        <v>97.507555098530418</v>
      </c>
      <c r="P208" s="15">
        <f t="shared" si="68"/>
        <v>6643.4815381399721</v>
      </c>
      <c r="Q208" s="4"/>
    </row>
    <row r="209" spans="1:17" x14ac:dyDescent="0.25">
      <c r="A209" s="14">
        <v>2</v>
      </c>
      <c r="B209" s="14">
        <v>11.2</v>
      </c>
      <c r="C209" s="15">
        <v>36</v>
      </c>
      <c r="D209" s="15"/>
      <c r="E209" s="15">
        <f t="shared" si="60"/>
        <v>53.733155004451703</v>
      </c>
      <c r="F209" s="15">
        <f t="shared" si="61"/>
        <v>314.4647864119105</v>
      </c>
      <c r="G209" s="11">
        <f t="shared" si="62"/>
        <v>442.36551724137934</v>
      </c>
      <c r="H209" s="15"/>
      <c r="I209" s="15">
        <f t="shared" si="63"/>
        <v>102.13741823762211</v>
      </c>
      <c r="J209" s="15">
        <f t="shared" si="64"/>
        <v>4374.1580911381507</v>
      </c>
      <c r="K209" s="15"/>
      <c r="L209" s="15">
        <f t="shared" si="65"/>
        <v>102.07992633272468</v>
      </c>
      <c r="M209" s="15">
        <f t="shared" si="66"/>
        <v>4366.5566641383211</v>
      </c>
      <c r="N209" s="15"/>
      <c r="O209" s="15">
        <f t="shared" si="67"/>
        <v>97.507555098530418</v>
      </c>
      <c r="P209" s="15">
        <f t="shared" si="68"/>
        <v>3783.179334198755</v>
      </c>
      <c r="Q209" s="4"/>
    </row>
    <row r="210" spans="1:17" x14ac:dyDescent="0.25">
      <c r="A210" s="14">
        <v>2</v>
      </c>
      <c r="B210" s="14">
        <v>11.2</v>
      </c>
      <c r="C210" s="15">
        <v>23</v>
      </c>
      <c r="D210" s="15"/>
      <c r="E210" s="15">
        <f t="shared" si="60"/>
        <v>53.733155004451703</v>
      </c>
      <c r="F210" s="15">
        <f t="shared" si="61"/>
        <v>944.52681652765477</v>
      </c>
      <c r="G210" s="11">
        <f t="shared" si="62"/>
        <v>442.36551724137934</v>
      </c>
      <c r="H210" s="15"/>
      <c r="I210" s="15">
        <f t="shared" si="63"/>
        <v>102.13741823762211</v>
      </c>
      <c r="J210" s="15">
        <f t="shared" si="64"/>
        <v>6262.7309653163256</v>
      </c>
      <c r="K210" s="15"/>
      <c r="L210" s="15">
        <f t="shared" si="65"/>
        <v>102.07992633272468</v>
      </c>
      <c r="M210" s="15">
        <f t="shared" si="66"/>
        <v>6253.6347487891626</v>
      </c>
      <c r="N210" s="15"/>
      <c r="O210" s="15">
        <f t="shared" si="67"/>
        <v>97.507555098530418</v>
      </c>
      <c r="P210" s="15">
        <f t="shared" si="68"/>
        <v>5551.375766760546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0.20330711487795347</v>
      </c>
      <c r="F228" s="3">
        <f t="shared" ref="F228:F291" si="69">C136-E136</f>
        <v>106.04934148660323</v>
      </c>
      <c r="G228" s="3"/>
      <c r="H228" s="2"/>
      <c r="I228">
        <f>(A136/$I$5)+(B136/$I$6)</f>
        <v>0.20330711487795347</v>
      </c>
      <c r="J228" s="3">
        <f t="shared" ref="J228:J291" si="70">C136-I136</f>
        <v>104.38711578169068</v>
      </c>
      <c r="K228" s="2"/>
      <c r="L228">
        <f>(A136/$L$5)+(B136/$L$6)</f>
        <v>0.20330711487795347</v>
      </c>
      <c r="M228" s="3">
        <f t="shared" ref="M228:M291" si="71">C136-L136</f>
        <v>104.38758622270188</v>
      </c>
      <c r="N228" s="2"/>
      <c r="O228">
        <f>(A136/$O$5)+(B136/$O$6)</f>
        <v>0.20330711487795347</v>
      </c>
      <c r="P228" s="4">
        <f t="shared" ref="P228:P291" si="72">C136-O136</f>
        <v>104.39694138976029</v>
      </c>
      <c r="Q228" s="4"/>
    </row>
    <row r="229" spans="1:17" x14ac:dyDescent="0.25">
      <c r="C229" s="2"/>
      <c r="D229" s="3"/>
      <c r="E229">
        <f t="shared" ref="E229:E292" si="73">(A137/$E$5)+(B137/$E$6)</f>
        <v>0.20330711487795347</v>
      </c>
      <c r="F229" s="3">
        <f t="shared" si="69"/>
        <v>78.049341486603225</v>
      </c>
      <c r="G229" s="3"/>
      <c r="H229" s="2"/>
      <c r="I229">
        <f t="shared" ref="I229:I292" si="74">(A137/$I$5)+(B137/$I$6)</f>
        <v>0.20330711487795347</v>
      </c>
      <c r="J229" s="3">
        <f t="shared" si="70"/>
        <v>76.387115781690682</v>
      </c>
      <c r="K229" s="2"/>
      <c r="L229">
        <f t="shared" ref="L229:L292" si="75">(A137/$L$5)+(B137/$L$6)</f>
        <v>0.20330711487795347</v>
      </c>
      <c r="M229" s="3">
        <f t="shared" si="71"/>
        <v>76.387586222701884</v>
      </c>
      <c r="N229" s="2"/>
      <c r="O229">
        <f t="shared" ref="O229:O292" si="76">(A137/$O$5)+(B137/$O$6)</f>
        <v>0.20330711487795347</v>
      </c>
      <c r="P229" s="4">
        <f t="shared" si="72"/>
        <v>76.396941389760286</v>
      </c>
      <c r="Q229" s="4"/>
    </row>
    <row r="230" spans="1:17" x14ac:dyDescent="0.25">
      <c r="C230" s="2"/>
      <c r="D230" s="3"/>
      <c r="E230">
        <f t="shared" si="73"/>
        <v>0.20330711487795347</v>
      </c>
      <c r="F230" s="3">
        <f t="shared" si="69"/>
        <v>38.049341486603225</v>
      </c>
      <c r="G230" s="3"/>
      <c r="H230" s="2"/>
      <c r="I230">
        <f t="shared" si="74"/>
        <v>0.20330711487795347</v>
      </c>
      <c r="J230" s="3">
        <f t="shared" si="70"/>
        <v>36.387115781690682</v>
      </c>
      <c r="K230" s="2"/>
      <c r="L230">
        <f t="shared" si="75"/>
        <v>0.20330711487795347</v>
      </c>
      <c r="M230" s="3">
        <f t="shared" si="71"/>
        <v>36.387586222701884</v>
      </c>
      <c r="N230" s="2"/>
      <c r="O230">
        <f t="shared" si="76"/>
        <v>0.20330711487795347</v>
      </c>
      <c r="P230" s="4">
        <f t="shared" si="72"/>
        <v>36.396941389760286</v>
      </c>
      <c r="Q230" s="4"/>
    </row>
    <row r="231" spans="1:17" x14ac:dyDescent="0.25">
      <c r="C231" s="2"/>
      <c r="D231" s="3"/>
      <c r="E231">
        <f t="shared" si="73"/>
        <v>0.20330711487795347</v>
      </c>
      <c r="F231" s="3">
        <f t="shared" si="69"/>
        <v>-17.950658513396775</v>
      </c>
      <c r="G231" s="3"/>
      <c r="H231" s="2"/>
      <c r="I231">
        <f t="shared" si="74"/>
        <v>0.20330711487795347</v>
      </c>
      <c r="J231" s="3">
        <f t="shared" si="70"/>
        <v>-19.612884218309318</v>
      </c>
      <c r="K231" s="2"/>
      <c r="L231">
        <f t="shared" si="75"/>
        <v>0.20330711487795347</v>
      </c>
      <c r="M231" s="3">
        <f t="shared" si="71"/>
        <v>-19.612413777298116</v>
      </c>
      <c r="N231" s="2"/>
      <c r="O231">
        <f t="shared" si="76"/>
        <v>0.20330711487795347</v>
      </c>
      <c r="P231" s="4">
        <f t="shared" si="72"/>
        <v>-19.603058610239714</v>
      </c>
      <c r="Q231" s="4"/>
    </row>
    <row r="232" spans="1:17" x14ac:dyDescent="0.25">
      <c r="C232" s="2"/>
      <c r="E232">
        <f t="shared" si="73"/>
        <v>0.20330711487795347</v>
      </c>
      <c r="F232" s="3">
        <f t="shared" si="69"/>
        <v>48.049341486603225</v>
      </c>
      <c r="G232" s="3"/>
      <c r="H232" s="2"/>
      <c r="I232">
        <f t="shared" si="74"/>
        <v>0.20330711487795347</v>
      </c>
      <c r="J232" s="3">
        <f t="shared" si="70"/>
        <v>46.387115781690682</v>
      </c>
      <c r="K232" s="2"/>
      <c r="L232">
        <f t="shared" si="75"/>
        <v>0.20330711487795347</v>
      </c>
      <c r="M232" s="3">
        <f t="shared" si="71"/>
        <v>46.387586222701884</v>
      </c>
      <c r="N232" s="2"/>
      <c r="O232">
        <f t="shared" si="76"/>
        <v>0.20330711487795347</v>
      </c>
      <c r="P232" s="4">
        <f t="shared" si="72"/>
        <v>46.396941389760286</v>
      </c>
      <c r="Q232" s="4"/>
    </row>
    <row r="233" spans="1:17" x14ac:dyDescent="0.25">
      <c r="C233" s="2"/>
      <c r="D233" s="2"/>
      <c r="E233">
        <f t="shared" si="73"/>
        <v>0.40661422975590694</v>
      </c>
      <c r="F233" s="3">
        <f t="shared" si="69"/>
        <v>-38.277537321610453</v>
      </c>
      <c r="G233" s="3"/>
      <c r="H233" s="2"/>
      <c r="I233">
        <f t="shared" si="74"/>
        <v>0.40661422975590694</v>
      </c>
      <c r="J233" s="3">
        <f t="shared" si="70"/>
        <v>-48.260345648468046</v>
      </c>
      <c r="K233" s="2"/>
      <c r="L233">
        <f t="shared" si="75"/>
        <v>0.40661422975590694</v>
      </c>
      <c r="M233" s="3">
        <f t="shared" si="71"/>
        <v>-48.257476099265205</v>
      </c>
      <c r="N233" s="2"/>
      <c r="O233">
        <f t="shared" si="76"/>
        <v>0.40661422975590694</v>
      </c>
      <c r="P233" s="4">
        <f t="shared" si="72"/>
        <v>-48.140392956161008</v>
      </c>
      <c r="Q233" s="4"/>
    </row>
    <row r="234" spans="1:17" x14ac:dyDescent="0.25">
      <c r="C234" s="2"/>
      <c r="D234" s="2"/>
      <c r="E234">
        <f t="shared" si="73"/>
        <v>0.40661422975590694</v>
      </c>
      <c r="F234" s="3">
        <f t="shared" si="69"/>
        <v>3.7224626783895474</v>
      </c>
      <c r="G234" s="3"/>
      <c r="H234" s="2"/>
      <c r="I234">
        <f t="shared" si="74"/>
        <v>0.40661422975590694</v>
      </c>
      <c r="J234" s="3">
        <f t="shared" si="70"/>
        <v>-6.2603456484680464</v>
      </c>
      <c r="K234" s="2"/>
      <c r="L234">
        <f t="shared" si="75"/>
        <v>0.40661422975590694</v>
      </c>
      <c r="M234" s="3">
        <f t="shared" si="71"/>
        <v>-6.2574760992652045</v>
      </c>
      <c r="N234" s="2"/>
      <c r="O234">
        <f t="shared" si="76"/>
        <v>0.40661422975590694</v>
      </c>
      <c r="P234" s="4">
        <f t="shared" si="72"/>
        <v>-6.1403929561610084</v>
      </c>
      <c r="Q234" s="4"/>
    </row>
    <row r="235" spans="1:17" x14ac:dyDescent="0.25">
      <c r="C235" s="2"/>
      <c r="D235" s="2"/>
      <c r="E235">
        <f t="shared" si="73"/>
        <v>0.40661422975590694</v>
      </c>
      <c r="F235" s="3">
        <f t="shared" si="69"/>
        <v>-57.277537321610453</v>
      </c>
      <c r="G235" s="3"/>
      <c r="H235" s="2"/>
      <c r="I235">
        <f t="shared" si="74"/>
        <v>0.40661422975590694</v>
      </c>
      <c r="J235" s="3">
        <f t="shared" si="70"/>
        <v>-67.260345648468046</v>
      </c>
      <c r="K235" s="2"/>
      <c r="L235">
        <f t="shared" si="75"/>
        <v>0.40661422975590694</v>
      </c>
      <c r="M235" s="3">
        <f t="shared" si="71"/>
        <v>-67.257476099265205</v>
      </c>
      <c r="N235" s="2"/>
      <c r="O235">
        <f t="shared" si="76"/>
        <v>0.40661422975590694</v>
      </c>
      <c r="P235" s="4">
        <f t="shared" si="72"/>
        <v>-67.140392956161008</v>
      </c>
      <c r="Q235" s="4"/>
    </row>
    <row r="236" spans="1:17" x14ac:dyDescent="0.25">
      <c r="C236" s="2"/>
      <c r="D236" s="2"/>
      <c r="E236">
        <f t="shared" si="73"/>
        <v>0.40661422975590694</v>
      </c>
      <c r="F236" s="3">
        <f t="shared" si="69"/>
        <v>-55.277537321610453</v>
      </c>
      <c r="G236" s="3"/>
      <c r="H236" s="2"/>
      <c r="I236">
        <f t="shared" si="74"/>
        <v>0.40661422975590694</v>
      </c>
      <c r="J236" s="3">
        <f t="shared" si="70"/>
        <v>-65.260345648468046</v>
      </c>
      <c r="K236" s="2"/>
      <c r="L236">
        <f t="shared" si="75"/>
        <v>0.40661422975590694</v>
      </c>
      <c r="M236" s="3">
        <f t="shared" si="71"/>
        <v>-65.257476099265205</v>
      </c>
      <c r="N236" s="2"/>
      <c r="O236">
        <f t="shared" si="76"/>
        <v>0.40661422975590694</v>
      </c>
      <c r="P236" s="4">
        <f t="shared" si="72"/>
        <v>-65.140392956161008</v>
      </c>
      <c r="Q236" s="4"/>
    </row>
    <row r="237" spans="1:17" x14ac:dyDescent="0.25">
      <c r="D237" s="2"/>
      <c r="E237">
        <f t="shared" si="73"/>
        <v>0.40661422975590694</v>
      </c>
      <c r="F237" s="3">
        <f t="shared" si="69"/>
        <v>-56.277537321610453</v>
      </c>
      <c r="G237" s="3"/>
      <c r="H237" s="2"/>
      <c r="I237">
        <f t="shared" si="74"/>
        <v>0.40661422975590694</v>
      </c>
      <c r="J237" s="3">
        <f t="shared" si="70"/>
        <v>-66.260345648468046</v>
      </c>
      <c r="K237" s="2"/>
      <c r="L237">
        <f t="shared" si="75"/>
        <v>0.40661422975590694</v>
      </c>
      <c r="M237" s="3">
        <f t="shared" si="71"/>
        <v>-66.257476099265205</v>
      </c>
      <c r="N237" s="2"/>
      <c r="O237">
        <f t="shared" si="76"/>
        <v>0.40661422975590694</v>
      </c>
      <c r="P237" s="4">
        <f t="shared" si="72"/>
        <v>-66.140392956161008</v>
      </c>
      <c r="Q237" s="4"/>
    </row>
    <row r="238" spans="1:17" x14ac:dyDescent="0.25">
      <c r="D238" s="2"/>
      <c r="E238">
        <f t="shared" si="73"/>
        <v>0.81322845951181388</v>
      </c>
      <c r="F238" s="3">
        <f t="shared" si="69"/>
        <v>155.77880926560533</v>
      </c>
      <c r="G238" s="3"/>
      <c r="H238" s="2"/>
      <c r="I238">
        <f t="shared" si="74"/>
        <v>0.81322845951181388</v>
      </c>
      <c r="J238" s="3">
        <f t="shared" si="70"/>
        <v>120.98462586775332</v>
      </c>
      <c r="K238" s="2"/>
      <c r="L238">
        <f t="shared" si="75"/>
        <v>0.81322845951181388</v>
      </c>
      <c r="M238" s="3">
        <f t="shared" si="71"/>
        <v>120.99536455640811</v>
      </c>
      <c r="N238" s="2"/>
      <c r="O238">
        <f t="shared" si="76"/>
        <v>0.81322845951181388</v>
      </c>
      <c r="P238" s="4">
        <f t="shared" si="72"/>
        <v>121.88229762382065</v>
      </c>
      <c r="Q238" s="4"/>
    </row>
    <row r="239" spans="1:17" x14ac:dyDescent="0.25">
      <c r="D239" s="2"/>
      <c r="E239">
        <f t="shared" si="73"/>
        <v>0.81322845951181388</v>
      </c>
      <c r="F239" s="3">
        <f t="shared" si="69"/>
        <v>137.77880926560533</v>
      </c>
      <c r="G239" s="3"/>
      <c r="H239" s="2"/>
      <c r="I239">
        <f t="shared" si="74"/>
        <v>0.81322845951181388</v>
      </c>
      <c r="J239" s="3">
        <f t="shared" si="70"/>
        <v>102.98462586775332</v>
      </c>
      <c r="K239" s="2"/>
      <c r="L239">
        <f t="shared" si="75"/>
        <v>0.81322845951181388</v>
      </c>
      <c r="M239" s="3">
        <f t="shared" si="71"/>
        <v>102.99536455640811</v>
      </c>
      <c r="N239" s="2"/>
      <c r="O239">
        <f t="shared" si="76"/>
        <v>0.81322845951181388</v>
      </c>
      <c r="P239" s="4">
        <f t="shared" si="72"/>
        <v>103.88229762382065</v>
      </c>
      <c r="Q239" s="4"/>
    </row>
    <row r="240" spans="1:17" x14ac:dyDescent="0.25">
      <c r="D240" s="2"/>
      <c r="E240">
        <f t="shared" si="73"/>
        <v>0.81322845951181388</v>
      </c>
      <c r="F240" s="3">
        <f t="shared" si="69"/>
        <v>45.778809265605332</v>
      </c>
      <c r="G240" s="3"/>
      <c r="H240" s="2"/>
      <c r="I240">
        <f t="shared" si="74"/>
        <v>0.81322845951181388</v>
      </c>
      <c r="J240" s="3">
        <f t="shared" si="70"/>
        <v>10.984625867753323</v>
      </c>
      <c r="K240" s="2"/>
      <c r="L240">
        <f t="shared" si="75"/>
        <v>0.81322845951181388</v>
      </c>
      <c r="M240" s="3">
        <f t="shared" si="71"/>
        <v>10.995364556408106</v>
      </c>
      <c r="N240" s="2"/>
      <c r="O240">
        <f t="shared" si="76"/>
        <v>0.81322845951181388</v>
      </c>
      <c r="P240" s="4">
        <f t="shared" si="72"/>
        <v>11.882297623820648</v>
      </c>
      <c r="Q240" s="4"/>
    </row>
    <row r="241" spans="4:17" x14ac:dyDescent="0.25">
      <c r="D241" s="2"/>
      <c r="E241">
        <f t="shared" si="73"/>
        <v>0.81322845951181388</v>
      </c>
      <c r="F241" s="3">
        <f t="shared" si="69"/>
        <v>254.77880926560533</v>
      </c>
      <c r="G241" s="3"/>
      <c r="H241" s="2"/>
      <c r="I241">
        <f t="shared" si="74"/>
        <v>0.81322845951181388</v>
      </c>
      <c r="J241" s="3">
        <f t="shared" si="70"/>
        <v>219.98462586775332</v>
      </c>
      <c r="K241" s="2"/>
      <c r="L241">
        <f t="shared" si="75"/>
        <v>0.81322845951181388</v>
      </c>
      <c r="M241" s="3">
        <f t="shared" si="71"/>
        <v>219.99536455640811</v>
      </c>
      <c r="N241" s="2"/>
      <c r="O241">
        <f t="shared" si="76"/>
        <v>0.81322845951181388</v>
      </c>
      <c r="P241" s="4">
        <f t="shared" si="72"/>
        <v>220.88229762382065</v>
      </c>
      <c r="Q241" s="4"/>
    </row>
    <row r="242" spans="4:17" x14ac:dyDescent="0.25">
      <c r="E242">
        <f t="shared" si="73"/>
        <v>0.81322845951181388</v>
      </c>
      <c r="F242" s="3">
        <f t="shared" si="69"/>
        <v>-62.221190734394668</v>
      </c>
      <c r="G242" s="3"/>
      <c r="H242" s="2"/>
      <c r="I242">
        <f t="shared" si="74"/>
        <v>0.81322845951181388</v>
      </c>
      <c r="J242" s="3">
        <f t="shared" si="70"/>
        <v>-97.015374132246677</v>
      </c>
      <c r="K242" s="2"/>
      <c r="L242">
        <f t="shared" si="75"/>
        <v>0.81322845951181388</v>
      </c>
      <c r="M242" s="3">
        <f t="shared" si="71"/>
        <v>-97.004635443591894</v>
      </c>
      <c r="N242" s="2"/>
      <c r="O242">
        <f t="shared" si="76"/>
        <v>0.81322845951181388</v>
      </c>
      <c r="P242" s="4">
        <f t="shared" si="72"/>
        <v>-96.117702376179352</v>
      </c>
      <c r="Q242" s="4"/>
    </row>
    <row r="243" spans="4:17" x14ac:dyDescent="0.25">
      <c r="E243">
        <f t="shared" si="73"/>
        <v>1.6264569190236278</v>
      </c>
      <c r="F243" s="3">
        <f t="shared" si="69"/>
        <v>-70.317548216839526</v>
      </c>
      <c r="G243" s="3"/>
      <c r="H243" s="2"/>
      <c r="I243">
        <f t="shared" si="74"/>
        <v>1.6264569190236278</v>
      </c>
      <c r="J243" s="3">
        <f t="shared" si="70"/>
        <v>-98.211068427178702</v>
      </c>
      <c r="K243" s="2"/>
      <c r="L243">
        <f t="shared" si="75"/>
        <v>1.6264569190236278</v>
      </c>
      <c r="M243" s="3">
        <f t="shared" si="71"/>
        <v>-98.201373025803775</v>
      </c>
      <c r="N243" s="2"/>
      <c r="O243">
        <f t="shared" si="76"/>
        <v>1.6264569190236278</v>
      </c>
      <c r="P243" s="4">
        <f t="shared" si="72"/>
        <v>-96.598257570460362</v>
      </c>
      <c r="Q243" s="4"/>
    </row>
    <row r="244" spans="4:17" x14ac:dyDescent="0.25">
      <c r="E244">
        <f t="shared" si="73"/>
        <v>1.6264569190236278</v>
      </c>
      <c r="F244" s="3">
        <f t="shared" si="69"/>
        <v>11.682451783160474</v>
      </c>
      <c r="G244" s="3"/>
      <c r="H244" s="2"/>
      <c r="I244">
        <f t="shared" si="74"/>
        <v>1.6264569190236278</v>
      </c>
      <c r="J244" s="3">
        <f t="shared" si="70"/>
        <v>-16.211068427178702</v>
      </c>
      <c r="K244" s="2"/>
      <c r="L244">
        <f t="shared" si="75"/>
        <v>1.6264569190236278</v>
      </c>
      <c r="M244" s="3">
        <f t="shared" si="71"/>
        <v>-16.201373025803775</v>
      </c>
      <c r="N244" s="2"/>
      <c r="O244">
        <f t="shared" si="76"/>
        <v>1.6264569190236278</v>
      </c>
      <c r="P244" s="4">
        <f t="shared" si="72"/>
        <v>-14.598257570460362</v>
      </c>
      <c r="Q244" s="4"/>
    </row>
    <row r="245" spans="4:17" x14ac:dyDescent="0.25">
      <c r="E245">
        <f t="shared" si="73"/>
        <v>1.6264569190236278</v>
      </c>
      <c r="F245" s="3">
        <f t="shared" si="69"/>
        <v>35.682451783160474</v>
      </c>
      <c r="G245" s="3"/>
      <c r="H245" s="2"/>
      <c r="I245">
        <f t="shared" si="74"/>
        <v>1.6264569190236278</v>
      </c>
      <c r="J245" s="3">
        <f t="shared" si="70"/>
        <v>7.7889315728212978</v>
      </c>
      <c r="K245" s="2"/>
      <c r="L245">
        <f t="shared" si="75"/>
        <v>1.6264569190236278</v>
      </c>
      <c r="M245" s="3">
        <f t="shared" si="71"/>
        <v>7.7986269741962246</v>
      </c>
      <c r="N245" s="2"/>
      <c r="O245">
        <f t="shared" si="76"/>
        <v>1.6264569190236278</v>
      </c>
      <c r="P245" s="4">
        <f t="shared" si="72"/>
        <v>9.4017424295396381</v>
      </c>
      <c r="Q245" s="4"/>
    </row>
    <row r="246" spans="4:17" x14ac:dyDescent="0.25">
      <c r="E246">
        <f t="shared" si="73"/>
        <v>1.6264569190236278</v>
      </c>
      <c r="F246" s="3">
        <f t="shared" si="69"/>
        <v>144.68245178316047</v>
      </c>
      <c r="G246" s="3"/>
      <c r="H246" s="2"/>
      <c r="I246">
        <f t="shared" si="74"/>
        <v>1.6264569190236278</v>
      </c>
      <c r="J246" s="3">
        <f t="shared" si="70"/>
        <v>116.7889315728213</v>
      </c>
      <c r="K246" s="2"/>
      <c r="L246">
        <f t="shared" si="75"/>
        <v>1.6264569190236278</v>
      </c>
      <c r="M246" s="3">
        <f t="shared" si="71"/>
        <v>116.79862697419622</v>
      </c>
      <c r="N246" s="2"/>
      <c r="O246">
        <f t="shared" si="76"/>
        <v>1.6264569190236278</v>
      </c>
      <c r="P246" s="4">
        <f t="shared" si="72"/>
        <v>118.40174242953964</v>
      </c>
      <c r="Q246" s="4"/>
    </row>
    <row r="247" spans="4:17" x14ac:dyDescent="0.25">
      <c r="E247">
        <f t="shared" si="73"/>
        <v>1.6264569190236278</v>
      </c>
      <c r="F247" s="3">
        <f t="shared" si="69"/>
        <v>105.68245178316047</v>
      </c>
      <c r="G247" s="3"/>
      <c r="H247" s="2"/>
      <c r="I247">
        <f t="shared" si="74"/>
        <v>1.6264569190236278</v>
      </c>
      <c r="J247" s="3">
        <f t="shared" si="70"/>
        <v>77.788931572821298</v>
      </c>
      <c r="K247" s="2"/>
      <c r="L247">
        <f t="shared" si="75"/>
        <v>1.6264569190236278</v>
      </c>
      <c r="M247" s="3">
        <f t="shared" si="71"/>
        <v>77.798626974196225</v>
      </c>
      <c r="N247" s="2"/>
      <c r="O247">
        <f t="shared" si="76"/>
        <v>1.6264569190236278</v>
      </c>
      <c r="P247" s="4">
        <f t="shared" si="72"/>
        <v>79.401742429539638</v>
      </c>
      <c r="Q247" s="4"/>
    </row>
    <row r="248" spans="4:17" x14ac:dyDescent="0.25">
      <c r="E248">
        <f t="shared" si="73"/>
        <v>3.2529138380472555</v>
      </c>
      <c r="F248" s="3">
        <f t="shared" si="69"/>
        <v>-16.560567457533008</v>
      </c>
      <c r="G248" s="3"/>
      <c r="H248" s="2"/>
      <c r="I248">
        <f t="shared" si="74"/>
        <v>3.2529138380472555</v>
      </c>
      <c r="J248" s="3">
        <f t="shared" si="70"/>
        <v>-22.948765052571606</v>
      </c>
      <c r="K248" s="2"/>
      <c r="L248">
        <f t="shared" si="75"/>
        <v>3.2529138380472555</v>
      </c>
      <c r="M248" s="3">
        <f t="shared" si="71"/>
        <v>-22.946428496908993</v>
      </c>
      <c r="N248" s="2"/>
      <c r="O248">
        <f t="shared" si="76"/>
        <v>3.2529138380472555</v>
      </c>
      <c r="P248" s="4">
        <f t="shared" si="72"/>
        <v>-22.178840740720521</v>
      </c>
      <c r="Q248" s="4"/>
    </row>
    <row r="249" spans="4:17" x14ac:dyDescent="0.25">
      <c r="E249">
        <f t="shared" si="73"/>
        <v>3.2529138380472555</v>
      </c>
      <c r="F249" s="3">
        <f t="shared" si="69"/>
        <v>-21.560567457533008</v>
      </c>
      <c r="G249" s="3"/>
      <c r="H249" s="2"/>
      <c r="I249">
        <f t="shared" si="74"/>
        <v>3.2529138380472555</v>
      </c>
      <c r="J249" s="3">
        <f t="shared" si="70"/>
        <v>-27.948765052571606</v>
      </c>
      <c r="K249" s="2"/>
      <c r="L249">
        <f t="shared" si="75"/>
        <v>3.2529138380472555</v>
      </c>
      <c r="M249" s="3">
        <f t="shared" si="71"/>
        <v>-27.946428496908993</v>
      </c>
      <c r="N249" s="2"/>
      <c r="O249">
        <f t="shared" si="76"/>
        <v>3.2529138380472555</v>
      </c>
      <c r="P249" s="4">
        <f t="shared" si="72"/>
        <v>-27.178840740720521</v>
      </c>
      <c r="Q249" s="4"/>
    </row>
    <row r="250" spans="4:17" x14ac:dyDescent="0.25">
      <c r="E250">
        <f t="shared" si="73"/>
        <v>3.2529138380472555</v>
      </c>
      <c r="F250" s="3">
        <f t="shared" si="69"/>
        <v>-19.560567457533008</v>
      </c>
      <c r="G250" s="3"/>
      <c r="H250" s="2"/>
      <c r="I250">
        <f t="shared" si="74"/>
        <v>3.2529138380472555</v>
      </c>
      <c r="J250" s="3">
        <f t="shared" si="70"/>
        <v>-25.948765052571606</v>
      </c>
      <c r="K250" s="2"/>
      <c r="L250">
        <f t="shared" si="75"/>
        <v>3.2529138380472555</v>
      </c>
      <c r="M250" s="3">
        <f t="shared" si="71"/>
        <v>-25.946428496908993</v>
      </c>
      <c r="N250" s="2"/>
      <c r="O250">
        <f t="shared" si="76"/>
        <v>3.2529138380472555</v>
      </c>
      <c r="P250" s="4">
        <f t="shared" si="72"/>
        <v>-25.178840740720521</v>
      </c>
      <c r="Q250" s="4"/>
    </row>
    <row r="251" spans="4:17" x14ac:dyDescent="0.25">
      <c r="E251">
        <f t="shared" si="73"/>
        <v>3.2529138380472555</v>
      </c>
      <c r="F251" s="3">
        <f t="shared" si="69"/>
        <v>-19.560567457533008</v>
      </c>
      <c r="G251" s="3"/>
      <c r="H251" s="2"/>
      <c r="I251">
        <f t="shared" si="74"/>
        <v>3.2529138380472555</v>
      </c>
      <c r="J251" s="3">
        <f t="shared" si="70"/>
        <v>-25.948765052571606</v>
      </c>
      <c r="K251" s="2"/>
      <c r="L251">
        <f t="shared" si="75"/>
        <v>3.2529138380472555</v>
      </c>
      <c r="M251" s="3">
        <f t="shared" si="71"/>
        <v>-25.946428496908993</v>
      </c>
      <c r="N251" s="2"/>
      <c r="O251">
        <f t="shared" si="76"/>
        <v>3.2529138380472555</v>
      </c>
      <c r="P251" s="4">
        <f t="shared" si="72"/>
        <v>-25.178840740720521</v>
      </c>
      <c r="Q251" s="4"/>
    </row>
    <row r="252" spans="4:17" x14ac:dyDescent="0.25">
      <c r="E252">
        <f t="shared" si="73"/>
        <v>3.2529138380472555</v>
      </c>
      <c r="F252" s="3">
        <f t="shared" si="69"/>
        <v>-21.560567457533008</v>
      </c>
      <c r="G252" s="3"/>
      <c r="H252" s="2"/>
      <c r="I252">
        <f t="shared" si="74"/>
        <v>3.2529138380472555</v>
      </c>
      <c r="J252" s="3">
        <f t="shared" si="70"/>
        <v>-27.948765052571606</v>
      </c>
      <c r="K252" s="2"/>
      <c r="L252">
        <f t="shared" si="75"/>
        <v>3.2529138380472555</v>
      </c>
      <c r="M252" s="3">
        <f t="shared" si="71"/>
        <v>-27.946428496908993</v>
      </c>
      <c r="N252" s="2"/>
      <c r="O252">
        <f t="shared" si="76"/>
        <v>3.2529138380472555</v>
      </c>
      <c r="P252" s="4">
        <f t="shared" si="72"/>
        <v>-27.178840740720521</v>
      </c>
      <c r="Q252" s="4"/>
    </row>
    <row r="253" spans="4:17" x14ac:dyDescent="0.25">
      <c r="E253">
        <f t="shared" si="73"/>
        <v>8.1657927181540038E-2</v>
      </c>
      <c r="F253" s="3">
        <f t="shared" si="69"/>
        <v>99.507730545562708</v>
      </c>
      <c r="G253" s="3"/>
      <c r="H253" s="2"/>
      <c r="I253">
        <f t="shared" si="74"/>
        <v>8.1657927181540038E-2</v>
      </c>
      <c r="J253" s="3">
        <f t="shared" si="70"/>
        <v>99.075347155466488</v>
      </c>
      <c r="K253" s="2"/>
      <c r="L253">
        <f t="shared" si="75"/>
        <v>8.1657927181540038E-2</v>
      </c>
      <c r="M253" s="3">
        <f t="shared" si="71"/>
        <v>99.07574648509285</v>
      </c>
      <c r="N253" s="2"/>
      <c r="O253">
        <f t="shared" si="76"/>
        <v>8.1657927181540038E-2</v>
      </c>
      <c r="P253" s="4">
        <f t="shared" si="72"/>
        <v>99.075795377676741</v>
      </c>
      <c r="Q253" s="4"/>
    </row>
    <row r="254" spans="4:17" x14ac:dyDescent="0.25">
      <c r="E254">
        <f t="shared" si="73"/>
        <v>8.1657927181540038E-2</v>
      </c>
      <c r="F254" s="3">
        <f t="shared" si="69"/>
        <v>-71.492269454437292</v>
      </c>
      <c r="G254" s="3"/>
      <c r="H254" s="2"/>
      <c r="I254">
        <f t="shared" si="74"/>
        <v>8.1657927181540038E-2</v>
      </c>
      <c r="J254" s="3">
        <f t="shared" si="70"/>
        <v>-71.924652844533512</v>
      </c>
      <c r="K254" s="2"/>
      <c r="L254">
        <f t="shared" si="75"/>
        <v>8.1657927181540038E-2</v>
      </c>
      <c r="M254" s="3">
        <f t="shared" si="71"/>
        <v>-71.92425351490715</v>
      </c>
      <c r="N254" s="2"/>
      <c r="O254">
        <f t="shared" si="76"/>
        <v>8.1657927181540038E-2</v>
      </c>
      <c r="P254" s="4">
        <f t="shared" si="72"/>
        <v>-71.924204622323259</v>
      </c>
      <c r="Q254" s="4"/>
    </row>
    <row r="255" spans="4:17" x14ac:dyDescent="0.25">
      <c r="E255">
        <f t="shared" si="73"/>
        <v>8.1657927181540038E-2</v>
      </c>
      <c r="F255" s="3">
        <f t="shared" si="69"/>
        <v>-138.49226945443729</v>
      </c>
      <c r="G255" s="3"/>
      <c r="H255" s="2"/>
      <c r="I255">
        <f t="shared" si="74"/>
        <v>8.1657927181540038E-2</v>
      </c>
      <c r="J255" s="3">
        <f t="shared" si="70"/>
        <v>-138.92465284453351</v>
      </c>
      <c r="K255" s="2"/>
      <c r="L255">
        <f t="shared" si="75"/>
        <v>8.1657927181540038E-2</v>
      </c>
      <c r="M255" s="3">
        <f t="shared" si="71"/>
        <v>-138.92425351490715</v>
      </c>
      <c r="N255" s="2"/>
      <c r="O255">
        <f t="shared" si="76"/>
        <v>8.1657927181540038E-2</v>
      </c>
      <c r="P255" s="4">
        <f t="shared" si="72"/>
        <v>-138.92420462232326</v>
      </c>
      <c r="Q255" s="4"/>
    </row>
    <row r="256" spans="4:17" x14ac:dyDescent="0.25">
      <c r="E256">
        <f t="shared" si="73"/>
        <v>8.1657927181540038E-2</v>
      </c>
      <c r="F256" s="3">
        <f t="shared" si="69"/>
        <v>-36.492269454437292</v>
      </c>
      <c r="G256" s="3"/>
      <c r="H256" s="2"/>
      <c r="I256">
        <f t="shared" si="74"/>
        <v>8.1657927181540038E-2</v>
      </c>
      <c r="J256" s="3">
        <f t="shared" si="70"/>
        <v>-36.924652844533512</v>
      </c>
      <c r="K256" s="2"/>
      <c r="L256">
        <f t="shared" si="75"/>
        <v>8.1657927181540038E-2</v>
      </c>
      <c r="M256" s="3">
        <f t="shared" si="71"/>
        <v>-36.92425351490715</v>
      </c>
      <c r="N256" s="2"/>
      <c r="O256">
        <f t="shared" si="76"/>
        <v>8.1657927181540038E-2</v>
      </c>
      <c r="P256" s="4">
        <f t="shared" si="72"/>
        <v>-36.924204622323259</v>
      </c>
      <c r="Q256" s="4"/>
    </row>
    <row r="257" spans="5:17" x14ac:dyDescent="0.25">
      <c r="E257">
        <f t="shared" si="73"/>
        <v>8.1657927181540038E-2</v>
      </c>
      <c r="F257" s="3">
        <f t="shared" si="69"/>
        <v>-39.492269454437292</v>
      </c>
      <c r="G257" s="3"/>
      <c r="H257" s="2"/>
      <c r="I257">
        <f t="shared" si="74"/>
        <v>8.1657927181540038E-2</v>
      </c>
      <c r="J257" s="3">
        <f t="shared" si="70"/>
        <v>-39.924652844533512</v>
      </c>
      <c r="K257" s="2"/>
      <c r="L257">
        <f t="shared" si="75"/>
        <v>8.1657927181540038E-2</v>
      </c>
      <c r="M257" s="3">
        <f t="shared" si="71"/>
        <v>-39.92425351490715</v>
      </c>
      <c r="N257" s="2"/>
      <c r="O257">
        <f t="shared" si="76"/>
        <v>8.1657927181540038E-2</v>
      </c>
      <c r="P257" s="4">
        <f t="shared" si="72"/>
        <v>-39.924204622323259</v>
      </c>
      <c r="Q257" s="4"/>
    </row>
    <row r="258" spans="5:17" x14ac:dyDescent="0.25">
      <c r="E258">
        <f t="shared" si="73"/>
        <v>0.16331585436308008</v>
      </c>
      <c r="F258" s="3">
        <f t="shared" si="69"/>
        <v>-198.37557801382741</v>
      </c>
      <c r="G258" s="3"/>
      <c r="H258" s="2"/>
      <c r="I258">
        <f t="shared" si="74"/>
        <v>0.16331585436308008</v>
      </c>
      <c r="J258" s="3">
        <f t="shared" si="70"/>
        <v>-201.35130692971688</v>
      </c>
      <c r="K258" s="2"/>
      <c r="L258">
        <f t="shared" si="75"/>
        <v>0.16331585436308008</v>
      </c>
      <c r="M258" s="3">
        <f t="shared" si="71"/>
        <v>-201.34854847650661</v>
      </c>
      <c r="N258" s="2"/>
      <c r="O258">
        <f t="shared" si="76"/>
        <v>0.16331585436308008</v>
      </c>
      <c r="P258" s="4">
        <f t="shared" si="72"/>
        <v>-201.34510026536373</v>
      </c>
      <c r="Q258" s="4"/>
    </row>
    <row r="259" spans="5:17" x14ac:dyDescent="0.25">
      <c r="E259">
        <f t="shared" si="73"/>
        <v>0.16331585436308008</v>
      </c>
      <c r="F259" s="3">
        <f t="shared" si="69"/>
        <v>-67.375578013827408</v>
      </c>
      <c r="G259" s="3"/>
      <c r="H259" s="2"/>
      <c r="I259">
        <f t="shared" si="74"/>
        <v>0.16331585436308008</v>
      </c>
      <c r="J259" s="3">
        <f t="shared" si="70"/>
        <v>-70.351306929716884</v>
      </c>
      <c r="K259" s="2"/>
      <c r="L259">
        <f t="shared" si="75"/>
        <v>0.16331585436308008</v>
      </c>
      <c r="M259" s="3">
        <f t="shared" si="71"/>
        <v>-70.348548476506608</v>
      </c>
      <c r="N259" s="2"/>
      <c r="O259">
        <f t="shared" si="76"/>
        <v>0.16331585436308008</v>
      </c>
      <c r="P259" s="4">
        <f t="shared" si="72"/>
        <v>-70.345100265363726</v>
      </c>
      <c r="Q259" s="4"/>
    </row>
    <row r="260" spans="5:17" x14ac:dyDescent="0.25">
      <c r="E260">
        <f t="shared" si="73"/>
        <v>0.16331585436308008</v>
      </c>
      <c r="F260" s="3">
        <f t="shared" si="69"/>
        <v>-104.37557801382741</v>
      </c>
      <c r="G260" s="3"/>
      <c r="H260" s="2"/>
      <c r="I260">
        <f t="shared" si="74"/>
        <v>0.16331585436308008</v>
      </c>
      <c r="J260" s="3">
        <f t="shared" si="70"/>
        <v>-107.35130692971688</v>
      </c>
      <c r="K260" s="2"/>
      <c r="L260">
        <f t="shared" si="75"/>
        <v>0.16331585436308008</v>
      </c>
      <c r="M260" s="3">
        <f t="shared" si="71"/>
        <v>-107.34854847650661</v>
      </c>
      <c r="N260" s="2"/>
      <c r="O260">
        <f t="shared" si="76"/>
        <v>0.16331585436308008</v>
      </c>
      <c r="P260" s="4">
        <f t="shared" si="72"/>
        <v>-107.34510026536373</v>
      </c>
      <c r="Q260" s="4"/>
    </row>
    <row r="261" spans="5:17" x14ac:dyDescent="0.25">
      <c r="E261">
        <f t="shared" si="73"/>
        <v>0.16331585436308008</v>
      </c>
      <c r="F261" s="3">
        <f t="shared" si="69"/>
        <v>48.624421986172592</v>
      </c>
      <c r="G261" s="3"/>
      <c r="H261" s="2"/>
      <c r="I261">
        <f t="shared" si="74"/>
        <v>0.16331585436308008</v>
      </c>
      <c r="J261" s="3">
        <f t="shared" si="70"/>
        <v>45.648693070283116</v>
      </c>
      <c r="K261" s="2"/>
      <c r="L261">
        <f t="shared" si="75"/>
        <v>0.16331585436308008</v>
      </c>
      <c r="M261" s="3">
        <f t="shared" si="71"/>
        <v>45.651451523493392</v>
      </c>
      <c r="N261" s="2"/>
      <c r="O261">
        <f t="shared" si="76"/>
        <v>0.16331585436308008</v>
      </c>
      <c r="P261" s="4">
        <f t="shared" si="72"/>
        <v>45.654899734636274</v>
      </c>
      <c r="Q261" s="4"/>
    </row>
    <row r="262" spans="5:17" x14ac:dyDescent="0.25">
      <c r="E262">
        <f t="shared" si="73"/>
        <v>0.16331585436308008</v>
      </c>
      <c r="F262" s="3">
        <f t="shared" si="69"/>
        <v>-94.375578013827408</v>
      </c>
      <c r="G262" s="3"/>
      <c r="H262" s="2"/>
      <c r="I262">
        <f t="shared" si="74"/>
        <v>0.16331585436308008</v>
      </c>
      <c r="J262" s="3">
        <f t="shared" si="70"/>
        <v>-97.351306929716884</v>
      </c>
      <c r="K262" s="2"/>
      <c r="L262">
        <f t="shared" si="75"/>
        <v>0.16331585436308008</v>
      </c>
      <c r="M262" s="3">
        <f t="shared" si="71"/>
        <v>-97.348548476506608</v>
      </c>
      <c r="N262" s="2"/>
      <c r="O262">
        <f t="shared" si="76"/>
        <v>0.16331585436308008</v>
      </c>
      <c r="P262" s="4">
        <f t="shared" si="72"/>
        <v>-97.345100265363726</v>
      </c>
      <c r="Q262" s="4"/>
    </row>
    <row r="263" spans="5:17" x14ac:dyDescent="0.25">
      <c r="E263">
        <f t="shared" si="73"/>
        <v>0.32663170872616015</v>
      </c>
      <c r="F263" s="3">
        <f t="shared" si="69"/>
        <v>2.3499687913565594</v>
      </c>
      <c r="G263" s="3"/>
      <c r="H263" s="2"/>
      <c r="I263">
        <f t="shared" si="74"/>
        <v>0.32663170872616015</v>
      </c>
      <c r="J263" s="3">
        <f t="shared" si="70"/>
        <v>-17.410625376737698</v>
      </c>
      <c r="K263" s="2"/>
      <c r="L263">
        <f t="shared" si="75"/>
        <v>0.32663170872616015</v>
      </c>
      <c r="M263" s="3">
        <f t="shared" si="71"/>
        <v>-17.39176859352574</v>
      </c>
      <c r="N263" s="2"/>
      <c r="O263">
        <f t="shared" si="76"/>
        <v>0.32663170872616015</v>
      </c>
      <c r="P263" s="4">
        <f t="shared" si="72"/>
        <v>-17.325383360244587</v>
      </c>
      <c r="Q263" s="4"/>
    </row>
    <row r="264" spans="5:17" x14ac:dyDescent="0.25">
      <c r="E264">
        <f t="shared" si="73"/>
        <v>0.32663170872616015</v>
      </c>
      <c r="F264" s="3">
        <f t="shared" si="69"/>
        <v>-179.65003120864344</v>
      </c>
      <c r="G264" s="3"/>
      <c r="H264" s="2"/>
      <c r="I264">
        <f t="shared" si="74"/>
        <v>0.32663170872616015</v>
      </c>
      <c r="J264" s="3">
        <f t="shared" si="70"/>
        <v>-199.4106253767377</v>
      </c>
      <c r="K264" s="2"/>
      <c r="L264">
        <f t="shared" si="75"/>
        <v>0.32663170872616015</v>
      </c>
      <c r="M264" s="3">
        <f t="shared" si="71"/>
        <v>-199.39176859352574</v>
      </c>
      <c r="N264" s="2"/>
      <c r="O264">
        <f t="shared" si="76"/>
        <v>0.32663170872616015</v>
      </c>
      <c r="P264" s="4">
        <f t="shared" si="72"/>
        <v>-199.32538336024459</v>
      </c>
      <c r="Q264" s="4"/>
    </row>
    <row r="265" spans="5:17" x14ac:dyDescent="0.25">
      <c r="E265">
        <f t="shared" si="73"/>
        <v>0.32663170872616015</v>
      </c>
      <c r="F265" s="3">
        <f t="shared" si="69"/>
        <v>-117.65003120864344</v>
      </c>
      <c r="G265" s="3"/>
      <c r="H265" s="2"/>
      <c r="I265">
        <f t="shared" si="74"/>
        <v>0.32663170872616015</v>
      </c>
      <c r="J265" s="3">
        <f t="shared" si="70"/>
        <v>-137.4106253767377</v>
      </c>
      <c r="K265" s="2"/>
      <c r="L265">
        <f t="shared" si="75"/>
        <v>0.32663170872616015</v>
      </c>
      <c r="M265" s="3">
        <f t="shared" si="71"/>
        <v>-137.39176859352574</v>
      </c>
      <c r="N265" s="2"/>
      <c r="O265">
        <f t="shared" si="76"/>
        <v>0.32663170872616015</v>
      </c>
      <c r="P265" s="4">
        <f t="shared" si="72"/>
        <v>-137.32538336024459</v>
      </c>
      <c r="Q265" s="4"/>
    </row>
    <row r="266" spans="5:17" x14ac:dyDescent="0.25">
      <c r="E266">
        <f t="shared" si="73"/>
        <v>0.32663170872616015</v>
      </c>
      <c r="F266" s="3">
        <f t="shared" si="69"/>
        <v>-85.650031208643441</v>
      </c>
      <c r="G266" s="3"/>
      <c r="H266" s="2"/>
      <c r="I266">
        <f t="shared" si="74"/>
        <v>0.32663170872616015</v>
      </c>
      <c r="J266" s="3">
        <f t="shared" si="70"/>
        <v>-105.4106253767377</v>
      </c>
      <c r="K266" s="2"/>
      <c r="L266">
        <f t="shared" si="75"/>
        <v>0.32663170872616015</v>
      </c>
      <c r="M266" s="3">
        <f t="shared" si="71"/>
        <v>-105.39176859352574</v>
      </c>
      <c r="N266" s="2"/>
      <c r="O266">
        <f t="shared" si="76"/>
        <v>0.32663170872616015</v>
      </c>
      <c r="P266" s="4">
        <f t="shared" si="72"/>
        <v>-105.32538336024459</v>
      </c>
      <c r="Q266" s="4"/>
    </row>
    <row r="267" spans="5:17" x14ac:dyDescent="0.25">
      <c r="E267">
        <f t="shared" si="73"/>
        <v>0.32663170872616015</v>
      </c>
      <c r="F267" s="3">
        <f t="shared" si="69"/>
        <v>-147.65003120864344</v>
      </c>
      <c r="G267" s="3"/>
      <c r="H267" s="2"/>
      <c r="I267">
        <f t="shared" si="74"/>
        <v>0.32663170872616015</v>
      </c>
      <c r="J267" s="3">
        <f t="shared" si="70"/>
        <v>-167.4106253767377</v>
      </c>
      <c r="K267" s="2"/>
      <c r="L267">
        <f t="shared" si="75"/>
        <v>0.32663170872616015</v>
      </c>
      <c r="M267" s="3">
        <f t="shared" si="71"/>
        <v>-167.39176859352574</v>
      </c>
      <c r="N267" s="2"/>
      <c r="O267">
        <f t="shared" si="76"/>
        <v>0.32663170872616015</v>
      </c>
      <c r="P267" s="4">
        <f t="shared" si="72"/>
        <v>-167.32538336024459</v>
      </c>
      <c r="Q267" s="4"/>
    </row>
    <row r="268" spans="5:17" x14ac:dyDescent="0.25">
      <c r="E268">
        <f t="shared" si="73"/>
        <v>0.65326341745232031</v>
      </c>
      <c r="F268" s="3">
        <f t="shared" si="69"/>
        <v>38.414780300546113</v>
      </c>
      <c r="G268" s="3"/>
      <c r="H268" s="2"/>
      <c r="I268">
        <f t="shared" si="74"/>
        <v>0.65326341745232031</v>
      </c>
      <c r="J268" s="3">
        <f t="shared" si="70"/>
        <v>-66.485474193655477</v>
      </c>
      <c r="K268" s="2"/>
      <c r="L268">
        <f t="shared" si="75"/>
        <v>0.65326341745232031</v>
      </c>
      <c r="M268" s="3">
        <f t="shared" si="71"/>
        <v>-66.366155726953366</v>
      </c>
      <c r="N268" s="2"/>
      <c r="O268">
        <f t="shared" si="76"/>
        <v>0.65326341745232031</v>
      </c>
      <c r="P268" s="4">
        <f t="shared" si="72"/>
        <v>-65.398437983815938</v>
      </c>
      <c r="Q268" s="4"/>
    </row>
    <row r="269" spans="5:17" x14ac:dyDescent="0.25">
      <c r="E269">
        <f t="shared" si="73"/>
        <v>0.65326341745232031</v>
      </c>
      <c r="F269" s="3">
        <f t="shared" si="69"/>
        <v>110.41478030054611</v>
      </c>
      <c r="G269" s="3"/>
      <c r="H269" s="2"/>
      <c r="I269">
        <f t="shared" si="74"/>
        <v>0.65326341745232031</v>
      </c>
      <c r="J269" s="3">
        <f t="shared" si="70"/>
        <v>5.5145258063445226</v>
      </c>
      <c r="K269" s="2"/>
      <c r="L269">
        <f t="shared" si="75"/>
        <v>0.65326341745232031</v>
      </c>
      <c r="M269" s="3">
        <f t="shared" si="71"/>
        <v>5.633844273046634</v>
      </c>
      <c r="N269" s="2"/>
      <c r="O269">
        <f t="shared" si="76"/>
        <v>0.65326341745232031</v>
      </c>
      <c r="P269" s="4">
        <f t="shared" si="72"/>
        <v>6.6015620161840616</v>
      </c>
      <c r="Q269" s="4"/>
    </row>
    <row r="270" spans="5:17" x14ac:dyDescent="0.25">
      <c r="E270">
        <f t="shared" si="73"/>
        <v>0.65326341745232031</v>
      </c>
      <c r="F270" s="3">
        <f t="shared" si="69"/>
        <v>101.41478030054611</v>
      </c>
      <c r="G270" s="3"/>
      <c r="H270" s="2"/>
      <c r="I270">
        <f t="shared" si="74"/>
        <v>0.65326341745232031</v>
      </c>
      <c r="J270" s="3">
        <f t="shared" si="70"/>
        <v>-3.4854741936554774</v>
      </c>
      <c r="K270" s="2"/>
      <c r="L270">
        <f t="shared" si="75"/>
        <v>0.65326341745232031</v>
      </c>
      <c r="M270" s="3">
        <f t="shared" si="71"/>
        <v>-3.366155726953366</v>
      </c>
      <c r="N270" s="2"/>
      <c r="O270">
        <f t="shared" si="76"/>
        <v>0.65326341745232031</v>
      </c>
      <c r="P270" s="4">
        <f t="shared" si="72"/>
        <v>-2.3984379838159384</v>
      </c>
      <c r="Q270" s="4"/>
    </row>
    <row r="271" spans="5:17" x14ac:dyDescent="0.25">
      <c r="E271">
        <f t="shared" si="73"/>
        <v>0.65326341745232031</v>
      </c>
      <c r="F271" s="3">
        <f t="shared" si="69"/>
        <v>56.414780300546113</v>
      </c>
      <c r="G271" s="3"/>
      <c r="H271" s="2"/>
      <c r="I271">
        <f t="shared" si="74"/>
        <v>0.65326341745232031</v>
      </c>
      <c r="J271" s="3">
        <f t="shared" si="70"/>
        <v>-48.485474193655477</v>
      </c>
      <c r="K271" s="2"/>
      <c r="L271">
        <f t="shared" si="75"/>
        <v>0.65326341745232031</v>
      </c>
      <c r="M271" s="3">
        <f t="shared" si="71"/>
        <v>-48.366155726953366</v>
      </c>
      <c r="N271" s="2"/>
      <c r="O271">
        <f t="shared" si="76"/>
        <v>0.65326341745232031</v>
      </c>
      <c r="P271" s="4">
        <f t="shared" si="72"/>
        <v>-47.398437983815938</v>
      </c>
      <c r="Q271" s="4"/>
    </row>
    <row r="272" spans="5:17" x14ac:dyDescent="0.25">
      <c r="E272">
        <f t="shared" si="73"/>
        <v>0.65326341745232031</v>
      </c>
      <c r="F272" s="3">
        <f t="shared" si="69"/>
        <v>164.41478030054611</v>
      </c>
      <c r="G272" s="3"/>
      <c r="H272" s="2"/>
      <c r="I272">
        <f t="shared" si="74"/>
        <v>0.65326341745232031</v>
      </c>
      <c r="J272" s="3">
        <f t="shared" si="70"/>
        <v>59.514525806344523</v>
      </c>
      <c r="K272" s="2"/>
      <c r="L272">
        <f t="shared" si="75"/>
        <v>0.65326341745232031</v>
      </c>
      <c r="M272" s="3">
        <f t="shared" si="71"/>
        <v>59.633844273046634</v>
      </c>
      <c r="N272" s="2"/>
      <c r="O272">
        <f t="shared" si="76"/>
        <v>0.65326341745232031</v>
      </c>
      <c r="P272" s="4">
        <f t="shared" si="72"/>
        <v>60.601562016184062</v>
      </c>
      <c r="Q272" s="4"/>
    </row>
    <row r="273" spans="5:17" x14ac:dyDescent="0.25">
      <c r="E273">
        <f t="shared" si="73"/>
        <v>1.3065268349046406</v>
      </c>
      <c r="F273" s="3">
        <f t="shared" si="69"/>
        <v>196.3557629815158</v>
      </c>
      <c r="G273" s="3"/>
      <c r="H273" s="2"/>
      <c r="I273">
        <f t="shared" si="74"/>
        <v>1.3065268349046406</v>
      </c>
      <c r="J273" s="3">
        <f t="shared" si="70"/>
        <v>-36.461470604786371</v>
      </c>
      <c r="K273" s="2"/>
      <c r="L273">
        <f t="shared" si="75"/>
        <v>1.3065268349046406</v>
      </c>
      <c r="M273" s="3">
        <f t="shared" si="71"/>
        <v>-35.980553440282335</v>
      </c>
      <c r="N273" s="2"/>
      <c r="O273">
        <f t="shared" si="76"/>
        <v>1.3065268349046406</v>
      </c>
      <c r="P273" s="4">
        <f t="shared" si="72"/>
        <v>-27.694714241310351</v>
      </c>
      <c r="Q273" s="4"/>
    </row>
    <row r="274" spans="5:17" x14ac:dyDescent="0.25">
      <c r="E274">
        <f t="shared" si="73"/>
        <v>1.3065268349046406</v>
      </c>
      <c r="F274" s="3">
        <f t="shared" si="69"/>
        <v>235.3557629815158</v>
      </c>
      <c r="G274" s="3"/>
      <c r="H274" s="2"/>
      <c r="I274">
        <f t="shared" si="74"/>
        <v>1.3065268349046406</v>
      </c>
      <c r="J274" s="3">
        <f t="shared" si="70"/>
        <v>2.5385293952136294</v>
      </c>
      <c r="K274" s="2"/>
      <c r="L274">
        <f t="shared" si="75"/>
        <v>1.3065268349046406</v>
      </c>
      <c r="M274" s="3">
        <f t="shared" si="71"/>
        <v>3.0194465597176645</v>
      </c>
      <c r="N274" s="2"/>
      <c r="O274">
        <f t="shared" si="76"/>
        <v>1.3065268349046406</v>
      </c>
      <c r="P274" s="4">
        <f t="shared" si="72"/>
        <v>11.305285758689649</v>
      </c>
      <c r="Q274" s="4"/>
    </row>
    <row r="275" spans="5:17" x14ac:dyDescent="0.25">
      <c r="E275">
        <f t="shared" si="73"/>
        <v>1.3065268349046406</v>
      </c>
      <c r="F275" s="3">
        <f t="shared" si="69"/>
        <v>283.3557629815158</v>
      </c>
      <c r="G275" s="3"/>
      <c r="H275" s="2"/>
      <c r="I275">
        <f t="shared" si="74"/>
        <v>1.3065268349046406</v>
      </c>
      <c r="J275" s="3">
        <f t="shared" si="70"/>
        <v>50.538529395213629</v>
      </c>
      <c r="K275" s="2"/>
      <c r="L275">
        <f t="shared" si="75"/>
        <v>1.3065268349046406</v>
      </c>
      <c r="M275" s="3">
        <f t="shared" si="71"/>
        <v>51.019446559717665</v>
      </c>
      <c r="N275" s="2"/>
      <c r="O275">
        <f t="shared" si="76"/>
        <v>1.3065268349046406</v>
      </c>
      <c r="P275" s="4">
        <f t="shared" si="72"/>
        <v>59.305285758689649</v>
      </c>
      <c r="Q275" s="4"/>
    </row>
    <row r="276" spans="5:17" x14ac:dyDescent="0.25">
      <c r="E276">
        <f t="shared" si="73"/>
        <v>1.3065268349046406</v>
      </c>
      <c r="F276" s="3">
        <f t="shared" si="69"/>
        <v>354.3557629815158</v>
      </c>
      <c r="G276" s="3"/>
      <c r="H276" s="2"/>
      <c r="I276">
        <f t="shared" si="74"/>
        <v>1.3065268349046406</v>
      </c>
      <c r="J276" s="3">
        <f t="shared" si="70"/>
        <v>121.53852939521363</v>
      </c>
      <c r="K276" s="2"/>
      <c r="L276">
        <f t="shared" si="75"/>
        <v>1.3065268349046406</v>
      </c>
      <c r="M276" s="3">
        <f t="shared" si="71"/>
        <v>122.01944655971766</v>
      </c>
      <c r="N276" s="2"/>
      <c r="O276">
        <f t="shared" si="76"/>
        <v>1.3065268349046406</v>
      </c>
      <c r="P276" s="4">
        <f t="shared" si="72"/>
        <v>130.30528575868965</v>
      </c>
      <c r="Q276" s="4"/>
    </row>
    <row r="277" spans="5:17" x14ac:dyDescent="0.25">
      <c r="E277">
        <f t="shared" si="73"/>
        <v>1.3065268349046406</v>
      </c>
      <c r="F277" s="3">
        <f t="shared" si="69"/>
        <v>154.3557629815158</v>
      </c>
      <c r="G277" s="3"/>
      <c r="H277" s="2"/>
      <c r="I277">
        <f t="shared" si="74"/>
        <v>1.3065268349046406</v>
      </c>
      <c r="J277" s="3">
        <f t="shared" si="70"/>
        <v>-78.461470604786371</v>
      </c>
      <c r="K277" s="2"/>
      <c r="L277">
        <f t="shared" si="75"/>
        <v>1.3065268349046406</v>
      </c>
      <c r="M277" s="3">
        <f t="shared" si="71"/>
        <v>-77.980553440282335</v>
      </c>
      <c r="N277" s="2"/>
      <c r="O277">
        <f t="shared" si="76"/>
        <v>1.3065268349046406</v>
      </c>
      <c r="P277" s="4">
        <f t="shared" si="72"/>
        <v>-69.694714241310351</v>
      </c>
      <c r="Q277" s="4"/>
    </row>
    <row r="278" spans="5:17" x14ac:dyDescent="0.25">
      <c r="E278">
        <f t="shared" si="73"/>
        <v>0.14248252102974673</v>
      </c>
      <c r="F278" s="3">
        <f t="shared" si="69"/>
        <v>-14.400849412367052</v>
      </c>
      <c r="G278" s="3"/>
      <c r="H278" s="2"/>
      <c r="I278">
        <f t="shared" si="74"/>
        <v>0.14248252102974673</v>
      </c>
      <c r="J278" s="3">
        <f t="shared" si="70"/>
        <v>-15.765412254516832</v>
      </c>
      <c r="K278" s="2"/>
      <c r="L278">
        <f t="shared" si="75"/>
        <v>0.14248252102974673</v>
      </c>
      <c r="M278" s="3">
        <f t="shared" si="71"/>
        <v>-15.764556681085651</v>
      </c>
      <c r="N278" s="2"/>
      <c r="O278">
        <f t="shared" si="76"/>
        <v>0.14248252102974673</v>
      </c>
      <c r="P278" s="4">
        <f t="shared" si="72"/>
        <v>-15.761021526154991</v>
      </c>
      <c r="Q278" s="4"/>
    </row>
    <row r="279" spans="5:17" x14ac:dyDescent="0.25">
      <c r="E279">
        <f t="shared" si="73"/>
        <v>0.14248252102974673</v>
      </c>
      <c r="F279" s="3">
        <f t="shared" si="69"/>
        <v>111.59915058763295</v>
      </c>
      <c r="G279" s="3"/>
      <c r="H279" s="2"/>
      <c r="I279">
        <f t="shared" si="74"/>
        <v>0.14248252102974673</v>
      </c>
      <c r="J279" s="3">
        <f t="shared" si="70"/>
        <v>110.23458774548317</v>
      </c>
      <c r="K279" s="2"/>
      <c r="L279">
        <f t="shared" si="75"/>
        <v>0.14248252102974673</v>
      </c>
      <c r="M279" s="3">
        <f t="shared" si="71"/>
        <v>110.23544331891435</v>
      </c>
      <c r="N279" s="2"/>
      <c r="O279">
        <f t="shared" si="76"/>
        <v>0.14248252102974673</v>
      </c>
      <c r="P279" s="4">
        <f t="shared" si="72"/>
        <v>110.23897847384501</v>
      </c>
    </row>
    <row r="280" spans="5:17" x14ac:dyDescent="0.25">
      <c r="E280">
        <f t="shared" si="73"/>
        <v>0.14248252102974673</v>
      </c>
      <c r="F280" s="3">
        <f t="shared" si="69"/>
        <v>-62.400849412367052</v>
      </c>
      <c r="G280" s="3"/>
      <c r="H280" s="2"/>
      <c r="I280">
        <f t="shared" si="74"/>
        <v>0.14248252102974673</v>
      </c>
      <c r="J280" s="3">
        <f t="shared" si="70"/>
        <v>-63.765412254516832</v>
      </c>
      <c r="K280" s="2"/>
      <c r="L280">
        <f t="shared" si="75"/>
        <v>0.14248252102974673</v>
      </c>
      <c r="M280" s="3">
        <f t="shared" si="71"/>
        <v>-63.764556681085651</v>
      </c>
      <c r="N280" s="2"/>
      <c r="O280">
        <f t="shared" si="76"/>
        <v>0.14248252102974673</v>
      </c>
      <c r="P280" s="4">
        <f t="shared" si="72"/>
        <v>-63.761021526154991</v>
      </c>
    </row>
    <row r="281" spans="5:17" x14ac:dyDescent="0.25">
      <c r="E281">
        <f t="shared" si="73"/>
        <v>0.14248252102974673</v>
      </c>
      <c r="F281" s="3">
        <f t="shared" si="69"/>
        <v>13.599150587632948</v>
      </c>
      <c r="G281" s="3"/>
      <c r="H281" s="2"/>
      <c r="I281">
        <f t="shared" si="74"/>
        <v>0.14248252102974673</v>
      </c>
      <c r="J281" s="3">
        <f t="shared" si="70"/>
        <v>12.234587745483168</v>
      </c>
      <c r="K281" s="2"/>
      <c r="L281">
        <f t="shared" si="75"/>
        <v>0.14248252102974673</v>
      </c>
      <c r="M281" s="3">
        <f t="shared" si="71"/>
        <v>12.235443318914349</v>
      </c>
      <c r="N281" s="2"/>
      <c r="O281">
        <f t="shared" si="76"/>
        <v>0.14248252102974673</v>
      </c>
      <c r="P281" s="4">
        <f t="shared" si="72"/>
        <v>12.238978473845009</v>
      </c>
    </row>
    <row r="282" spans="5:17" x14ac:dyDescent="0.25">
      <c r="E282">
        <f t="shared" si="73"/>
        <v>0.14248252102974673</v>
      </c>
      <c r="F282" s="3">
        <f t="shared" si="69"/>
        <v>91.599150587632948</v>
      </c>
      <c r="G282" s="3"/>
      <c r="H282" s="2"/>
      <c r="I282">
        <f t="shared" si="74"/>
        <v>0.14248252102974673</v>
      </c>
      <c r="J282" s="3">
        <f t="shared" si="70"/>
        <v>90.234587745483168</v>
      </c>
      <c r="K282" s="2"/>
      <c r="L282">
        <f t="shared" si="75"/>
        <v>0.14248252102974673</v>
      </c>
      <c r="M282" s="3">
        <f t="shared" si="71"/>
        <v>90.235443318914349</v>
      </c>
      <c r="N282" s="2"/>
      <c r="O282">
        <f t="shared" si="76"/>
        <v>0.14248252102974673</v>
      </c>
      <c r="P282" s="4">
        <f t="shared" si="72"/>
        <v>90.238978473845009</v>
      </c>
    </row>
    <row r="283" spans="5:17" x14ac:dyDescent="0.25">
      <c r="E283">
        <f t="shared" si="73"/>
        <v>0.28496504205949347</v>
      </c>
      <c r="F283" s="3">
        <f t="shared" si="69"/>
        <v>-138.61464966307926</v>
      </c>
      <c r="G283" s="3"/>
      <c r="H283" s="2"/>
      <c r="I283">
        <f t="shared" si="74"/>
        <v>0.28496504205949347</v>
      </c>
      <c r="J283" s="3">
        <f t="shared" si="70"/>
        <v>-147.5669778260999</v>
      </c>
      <c r="K283" s="2"/>
      <c r="L283">
        <f t="shared" si="75"/>
        <v>0.28496504205949347</v>
      </c>
      <c r="M283" s="3">
        <f t="shared" si="71"/>
        <v>-147.56128973368072</v>
      </c>
      <c r="N283" s="2"/>
      <c r="O283">
        <f t="shared" si="76"/>
        <v>0.28496504205949347</v>
      </c>
      <c r="P283" s="4">
        <f t="shared" si="72"/>
        <v>-147.5084989594709</v>
      </c>
    </row>
    <row r="284" spans="5:17" x14ac:dyDescent="0.25">
      <c r="E284">
        <f t="shared" si="73"/>
        <v>0.28496504205949347</v>
      </c>
      <c r="F284" s="3">
        <f t="shared" si="69"/>
        <v>-0.61464966307926261</v>
      </c>
      <c r="G284" s="3"/>
      <c r="H284" s="2"/>
      <c r="I284">
        <f t="shared" si="74"/>
        <v>0.28496504205949347</v>
      </c>
      <c r="J284" s="3">
        <f t="shared" si="70"/>
        <v>-9.566977826099901</v>
      </c>
      <c r="K284" s="2"/>
      <c r="L284">
        <f t="shared" si="75"/>
        <v>0.28496504205949347</v>
      </c>
      <c r="M284" s="3">
        <f t="shared" si="71"/>
        <v>-9.5612897336807237</v>
      </c>
      <c r="N284" s="2"/>
      <c r="O284">
        <f t="shared" si="76"/>
        <v>0.28496504205949347</v>
      </c>
      <c r="P284" s="4">
        <f t="shared" si="72"/>
        <v>-9.5084989594708986</v>
      </c>
    </row>
    <row r="285" spans="5:17" x14ac:dyDescent="0.25">
      <c r="E285">
        <f t="shared" si="73"/>
        <v>0.28496504205949347</v>
      </c>
      <c r="F285" s="3">
        <f t="shared" si="69"/>
        <v>42.385350336920737</v>
      </c>
      <c r="G285" s="3"/>
      <c r="H285" s="2"/>
      <c r="I285">
        <f t="shared" si="74"/>
        <v>0.28496504205949347</v>
      </c>
      <c r="J285" s="3">
        <f t="shared" si="70"/>
        <v>33.433022173900099</v>
      </c>
      <c r="K285" s="2"/>
      <c r="L285">
        <f t="shared" si="75"/>
        <v>0.28496504205949347</v>
      </c>
      <c r="M285" s="3">
        <f t="shared" si="71"/>
        <v>33.438710266319276</v>
      </c>
      <c r="N285" s="2"/>
      <c r="O285">
        <f t="shared" si="76"/>
        <v>0.28496504205949347</v>
      </c>
      <c r="P285" s="4">
        <f t="shared" si="72"/>
        <v>33.491501040529101</v>
      </c>
    </row>
    <row r="286" spans="5:17" x14ac:dyDescent="0.25">
      <c r="E286">
        <f t="shared" si="73"/>
        <v>0.28496504205949347</v>
      </c>
      <c r="F286" s="3">
        <f t="shared" si="69"/>
        <v>-23.614649663079263</v>
      </c>
      <c r="G286" s="3"/>
      <c r="H286" s="2"/>
      <c r="I286">
        <f t="shared" si="74"/>
        <v>0.28496504205949347</v>
      </c>
      <c r="J286" s="3">
        <f t="shared" si="70"/>
        <v>-32.566977826099901</v>
      </c>
      <c r="K286" s="2"/>
      <c r="L286">
        <f t="shared" si="75"/>
        <v>0.28496504205949347</v>
      </c>
      <c r="M286" s="3">
        <f t="shared" si="71"/>
        <v>-32.561289733680724</v>
      </c>
      <c r="N286" s="2"/>
      <c r="O286">
        <f t="shared" si="76"/>
        <v>0.28496504205949347</v>
      </c>
      <c r="P286" s="4">
        <f t="shared" si="72"/>
        <v>-32.508498959470899</v>
      </c>
    </row>
    <row r="287" spans="5:17" x14ac:dyDescent="0.25">
      <c r="E287">
        <f t="shared" si="73"/>
        <v>0.28496504205949347</v>
      </c>
      <c r="F287" s="3">
        <f t="shared" si="69"/>
        <v>-43.614649663079263</v>
      </c>
      <c r="G287" s="3"/>
      <c r="H287" s="2"/>
      <c r="I287">
        <f t="shared" si="74"/>
        <v>0.28496504205949347</v>
      </c>
      <c r="J287" s="3">
        <f t="shared" si="70"/>
        <v>-52.566977826099901</v>
      </c>
      <c r="K287" s="2"/>
      <c r="L287">
        <f t="shared" si="75"/>
        <v>0.28496504205949347</v>
      </c>
      <c r="M287" s="3">
        <f t="shared" si="71"/>
        <v>-52.561289733680724</v>
      </c>
      <c r="N287" s="2"/>
      <c r="O287">
        <f t="shared" si="76"/>
        <v>0.28496504205949347</v>
      </c>
      <c r="P287" s="4">
        <f t="shared" si="72"/>
        <v>-52.508498959470899</v>
      </c>
    </row>
    <row r="288" spans="5:17" x14ac:dyDescent="0.25">
      <c r="E288">
        <f t="shared" si="73"/>
        <v>0.56993008411898693</v>
      </c>
      <c r="F288" s="3">
        <f t="shared" si="69"/>
        <v>43.065136959876725</v>
      </c>
      <c r="G288" s="3"/>
      <c r="H288" s="2"/>
      <c r="I288">
        <f t="shared" si="74"/>
        <v>0.56993008411898693</v>
      </c>
      <c r="J288" s="3">
        <f t="shared" si="70"/>
        <v>-4.8744907553718804</v>
      </c>
      <c r="K288" s="2"/>
      <c r="L288">
        <f t="shared" si="75"/>
        <v>0.56993008411898693</v>
      </c>
      <c r="M288" s="3">
        <f t="shared" si="71"/>
        <v>-4.8415180758204315</v>
      </c>
      <c r="N288" s="2"/>
      <c r="O288">
        <f t="shared" si="76"/>
        <v>0.56993008411898693</v>
      </c>
      <c r="P288" s="4">
        <f t="shared" si="72"/>
        <v>-4.1949008509336636</v>
      </c>
    </row>
    <row r="289" spans="5:16" x14ac:dyDescent="0.25">
      <c r="E289">
        <f t="shared" si="73"/>
        <v>0.56993008411898693</v>
      </c>
      <c r="F289" s="3">
        <f t="shared" si="69"/>
        <v>-7.9348630401232754</v>
      </c>
      <c r="G289" s="3"/>
      <c r="H289" s="2"/>
      <c r="I289">
        <f t="shared" si="74"/>
        <v>0.56993008411898693</v>
      </c>
      <c r="J289" s="3">
        <f t="shared" si="70"/>
        <v>-55.87449075537188</v>
      </c>
      <c r="K289" s="2"/>
      <c r="L289">
        <f t="shared" si="75"/>
        <v>0.56993008411898693</v>
      </c>
      <c r="M289" s="3">
        <f t="shared" si="71"/>
        <v>-55.841518075820431</v>
      </c>
      <c r="N289" s="2"/>
      <c r="O289">
        <f t="shared" si="76"/>
        <v>0.56993008411898693</v>
      </c>
      <c r="P289" s="4">
        <f t="shared" si="72"/>
        <v>-55.194900850933664</v>
      </c>
    </row>
    <row r="290" spans="5:16" x14ac:dyDescent="0.25">
      <c r="E290">
        <f t="shared" si="73"/>
        <v>0.56993008411898693</v>
      </c>
      <c r="F290" s="3">
        <f t="shared" si="69"/>
        <v>16.065136959876725</v>
      </c>
      <c r="G290" s="3"/>
      <c r="H290" s="2"/>
      <c r="I290">
        <f t="shared" si="74"/>
        <v>0.56993008411898693</v>
      </c>
      <c r="J290" s="3">
        <f t="shared" si="70"/>
        <v>-31.87449075537188</v>
      </c>
      <c r="K290" s="2"/>
      <c r="L290">
        <f t="shared" si="75"/>
        <v>0.56993008411898693</v>
      </c>
      <c r="M290" s="3">
        <f t="shared" si="71"/>
        <v>-31.841518075820431</v>
      </c>
      <c r="N290" s="2"/>
      <c r="O290">
        <f t="shared" si="76"/>
        <v>0.56993008411898693</v>
      </c>
      <c r="P290" s="4">
        <f t="shared" si="72"/>
        <v>-31.194900850933664</v>
      </c>
    </row>
    <row r="291" spans="5:16" x14ac:dyDescent="0.25">
      <c r="E291">
        <f t="shared" si="73"/>
        <v>0.56993008411898693</v>
      </c>
      <c r="F291" s="3">
        <f t="shared" si="69"/>
        <v>110.06513695987672</v>
      </c>
      <c r="G291" s="3"/>
      <c r="H291" s="2"/>
      <c r="I291">
        <f t="shared" si="74"/>
        <v>0.56993008411898693</v>
      </c>
      <c r="J291" s="3">
        <f t="shared" si="70"/>
        <v>62.12550924462812</v>
      </c>
      <c r="K291" s="2"/>
      <c r="L291">
        <f t="shared" si="75"/>
        <v>0.56993008411898693</v>
      </c>
      <c r="M291" s="3">
        <f t="shared" si="71"/>
        <v>62.158481924179569</v>
      </c>
      <c r="N291" s="2"/>
      <c r="O291">
        <f t="shared" si="76"/>
        <v>0.56993008411898693</v>
      </c>
      <c r="P291" s="4">
        <f t="shared" si="72"/>
        <v>62.805099149066336</v>
      </c>
    </row>
    <row r="292" spans="5:16" x14ac:dyDescent="0.25">
      <c r="E292">
        <f t="shared" si="73"/>
        <v>0.56993008411898693</v>
      </c>
      <c r="F292" s="3">
        <f t="shared" ref="F292:F317" si="77">C200-E200</f>
        <v>-14.934863040123275</v>
      </c>
      <c r="G292" s="3"/>
      <c r="H292" s="2"/>
      <c r="I292">
        <f t="shared" si="74"/>
        <v>0.56993008411898693</v>
      </c>
      <c r="J292" s="3">
        <f t="shared" ref="J292:J317" si="78">C200-I200</f>
        <v>-62.87449075537188</v>
      </c>
      <c r="K292" s="2"/>
      <c r="L292">
        <f t="shared" si="75"/>
        <v>0.56993008411898693</v>
      </c>
      <c r="M292" s="3">
        <f t="shared" ref="M292:M317" si="79">C200-L200</f>
        <v>-62.841518075820431</v>
      </c>
      <c r="N292" s="2"/>
      <c r="O292">
        <f t="shared" si="76"/>
        <v>0.56993008411898693</v>
      </c>
      <c r="P292" s="4">
        <f t="shared" ref="P292:P317" si="80">C200-O200</f>
        <v>-62.194900850933664</v>
      </c>
    </row>
    <row r="293" spans="5:16" x14ac:dyDescent="0.25">
      <c r="E293">
        <f t="shared" ref="E293:E317" si="81">(A201/$E$5)+(B201/$E$6)</f>
        <v>1.1398601682379739</v>
      </c>
      <c r="F293" s="3">
        <f t="shared" si="77"/>
        <v>109.60672865279793</v>
      </c>
      <c r="G293" s="3"/>
      <c r="H293" s="2"/>
      <c r="I293">
        <f t="shared" ref="I293:I317" si="82">(A201/$I$5)+(B201/$I$6)</f>
        <v>1.1398601682379739</v>
      </c>
      <c r="J293" s="3">
        <f t="shared" si="78"/>
        <v>3.5609001391935067</v>
      </c>
      <c r="K293" s="2"/>
      <c r="L293">
        <f t="shared" ref="L293:L317" si="83">(A201/$L$5)+(B201/$L$6)</f>
        <v>1.1398601682379739</v>
      </c>
      <c r="M293" s="3">
        <f t="shared" si="79"/>
        <v>3.6566800315178511</v>
      </c>
      <c r="N293" s="2"/>
      <c r="O293">
        <f t="shared" ref="O293:O317" si="84">(A201/$O$5)+(B201/$O$6)</f>
        <v>1.1398601682379739</v>
      </c>
      <c r="P293" s="4">
        <f t="shared" si="80"/>
        <v>7.4973963740271188</v>
      </c>
    </row>
    <row r="294" spans="5:16" x14ac:dyDescent="0.25">
      <c r="E294">
        <f t="shared" si="81"/>
        <v>1.1398601682379739</v>
      </c>
      <c r="F294" s="3">
        <f t="shared" si="77"/>
        <v>107.60672865279793</v>
      </c>
      <c r="G294" s="3"/>
      <c r="H294" s="2"/>
      <c r="I294">
        <f t="shared" si="82"/>
        <v>1.1398601682379739</v>
      </c>
      <c r="J294" s="3">
        <f t="shared" si="78"/>
        <v>1.5609001391935067</v>
      </c>
      <c r="K294" s="2"/>
      <c r="L294">
        <f t="shared" si="83"/>
        <v>1.1398601682379739</v>
      </c>
      <c r="M294" s="3">
        <f t="shared" si="79"/>
        <v>1.6566800315178511</v>
      </c>
      <c r="N294" s="2"/>
      <c r="O294">
        <f t="shared" si="84"/>
        <v>1.1398601682379739</v>
      </c>
      <c r="P294" s="4">
        <f t="shared" si="80"/>
        <v>5.4973963740271188</v>
      </c>
    </row>
    <row r="295" spans="5:16" x14ac:dyDescent="0.25">
      <c r="E295">
        <f t="shared" si="81"/>
        <v>1.1398601682379739</v>
      </c>
      <c r="F295" s="3">
        <f t="shared" si="77"/>
        <v>160.60672865279793</v>
      </c>
      <c r="G295" s="3"/>
      <c r="H295" s="2"/>
      <c r="I295">
        <f t="shared" si="82"/>
        <v>1.1398601682379739</v>
      </c>
      <c r="J295" s="3">
        <f t="shared" si="78"/>
        <v>54.560900139193507</v>
      </c>
      <c r="K295" s="2"/>
      <c r="L295">
        <f t="shared" si="83"/>
        <v>1.1398601682379739</v>
      </c>
      <c r="M295" s="3">
        <f t="shared" si="79"/>
        <v>54.656680031517851</v>
      </c>
      <c r="N295" s="2"/>
      <c r="O295">
        <f t="shared" si="84"/>
        <v>1.1398601682379739</v>
      </c>
      <c r="P295" s="4">
        <f t="shared" si="80"/>
        <v>58.497396374027119</v>
      </c>
    </row>
    <row r="296" spans="5:16" x14ac:dyDescent="0.25">
      <c r="E296">
        <f t="shared" si="81"/>
        <v>1.1398601682379739</v>
      </c>
      <c r="F296" s="3">
        <f t="shared" si="77"/>
        <v>125.60672865279793</v>
      </c>
      <c r="G296" s="3"/>
      <c r="H296" s="2"/>
      <c r="I296">
        <f t="shared" si="82"/>
        <v>1.1398601682379739</v>
      </c>
      <c r="J296" s="3">
        <f t="shared" si="78"/>
        <v>19.560900139193507</v>
      </c>
      <c r="K296" s="2"/>
      <c r="L296">
        <f t="shared" si="83"/>
        <v>1.1398601682379739</v>
      </c>
      <c r="M296" s="3">
        <f t="shared" si="79"/>
        <v>19.656680031517851</v>
      </c>
      <c r="N296" s="2"/>
      <c r="O296">
        <f t="shared" si="84"/>
        <v>1.1398601682379739</v>
      </c>
      <c r="P296" s="4">
        <f t="shared" si="80"/>
        <v>23.497396374027119</v>
      </c>
    </row>
    <row r="297" spans="5:16" x14ac:dyDescent="0.25">
      <c r="E297">
        <f t="shared" si="81"/>
        <v>1.1398601682379739</v>
      </c>
      <c r="F297" s="3">
        <f t="shared" si="77"/>
        <v>157.60672865279793</v>
      </c>
      <c r="G297" s="3"/>
      <c r="H297" s="2"/>
      <c r="I297">
        <f t="shared" si="82"/>
        <v>1.1398601682379739</v>
      </c>
      <c r="J297" s="3">
        <f t="shared" si="78"/>
        <v>51.560900139193507</v>
      </c>
      <c r="K297" s="2"/>
      <c r="L297">
        <f t="shared" si="83"/>
        <v>1.1398601682379739</v>
      </c>
      <c r="M297" s="3">
        <f t="shared" si="79"/>
        <v>51.656680031517851</v>
      </c>
      <c r="N297" s="2"/>
      <c r="O297">
        <f t="shared" si="84"/>
        <v>1.1398601682379739</v>
      </c>
      <c r="P297" s="4">
        <f t="shared" si="80"/>
        <v>55.497396374027119</v>
      </c>
    </row>
    <row r="298" spans="5:16" x14ac:dyDescent="0.25">
      <c r="E298">
        <f t="shared" si="81"/>
        <v>2.2797203364759477</v>
      </c>
      <c r="F298" s="3">
        <f t="shared" si="77"/>
        <v>-40.733155004451703</v>
      </c>
      <c r="G298" s="3"/>
      <c r="H298" s="2"/>
      <c r="I298">
        <f t="shared" si="82"/>
        <v>2.2797203364759477</v>
      </c>
      <c r="J298" s="3">
        <f t="shared" si="78"/>
        <v>-89.137418237622114</v>
      </c>
      <c r="K298" s="2"/>
      <c r="L298">
        <f t="shared" si="83"/>
        <v>2.2797203364759477</v>
      </c>
      <c r="M298" s="3">
        <f t="shared" si="79"/>
        <v>-89.079926332724682</v>
      </c>
      <c r="N298" s="2"/>
      <c r="O298">
        <f t="shared" si="84"/>
        <v>2.2797203364759477</v>
      </c>
      <c r="P298" s="4">
        <f t="shared" si="80"/>
        <v>-84.507555098530418</v>
      </c>
    </row>
    <row r="299" spans="5:16" x14ac:dyDescent="0.25">
      <c r="E299">
        <f t="shared" si="81"/>
        <v>2.2797203364759477</v>
      </c>
      <c r="F299" s="3">
        <f t="shared" si="77"/>
        <v>-25.733155004451703</v>
      </c>
      <c r="G299" s="3"/>
      <c r="H299" s="2"/>
      <c r="I299">
        <f t="shared" si="82"/>
        <v>2.2797203364759477</v>
      </c>
      <c r="J299" s="3">
        <f t="shared" si="78"/>
        <v>-74.137418237622114</v>
      </c>
      <c r="K299" s="2"/>
      <c r="L299">
        <f t="shared" si="83"/>
        <v>2.2797203364759477</v>
      </c>
      <c r="M299" s="3">
        <f t="shared" si="79"/>
        <v>-74.079926332724682</v>
      </c>
      <c r="N299" s="2"/>
      <c r="O299">
        <f t="shared" si="84"/>
        <v>2.2797203364759477</v>
      </c>
      <c r="P299" s="4">
        <f t="shared" si="80"/>
        <v>-69.507555098530418</v>
      </c>
    </row>
    <row r="300" spans="5:16" x14ac:dyDescent="0.25">
      <c r="E300">
        <f t="shared" si="81"/>
        <v>2.2797203364759477</v>
      </c>
      <c r="F300" s="3">
        <f t="shared" si="77"/>
        <v>-37.733155004451703</v>
      </c>
      <c r="G300" s="3"/>
      <c r="H300" s="2"/>
      <c r="I300">
        <f t="shared" si="82"/>
        <v>2.2797203364759477</v>
      </c>
      <c r="J300" s="3">
        <f t="shared" si="78"/>
        <v>-86.137418237622114</v>
      </c>
      <c r="K300" s="2"/>
      <c r="L300">
        <f t="shared" si="83"/>
        <v>2.2797203364759477</v>
      </c>
      <c r="M300" s="3">
        <f t="shared" si="79"/>
        <v>-86.079926332724682</v>
      </c>
      <c r="N300" s="2"/>
      <c r="O300">
        <f t="shared" si="84"/>
        <v>2.2797203364759477</v>
      </c>
      <c r="P300" s="4">
        <f t="shared" si="80"/>
        <v>-81.507555098530418</v>
      </c>
    </row>
    <row r="301" spans="5:16" x14ac:dyDescent="0.25">
      <c r="E301">
        <f t="shared" si="81"/>
        <v>2.2797203364759477</v>
      </c>
      <c r="F301" s="3">
        <f t="shared" si="77"/>
        <v>-17.733155004451703</v>
      </c>
      <c r="G301" s="3"/>
      <c r="H301" s="2"/>
      <c r="I301">
        <f t="shared" si="82"/>
        <v>2.2797203364759477</v>
      </c>
      <c r="J301" s="3">
        <f t="shared" si="78"/>
        <v>-66.137418237622114</v>
      </c>
      <c r="K301" s="2"/>
      <c r="L301">
        <f t="shared" si="83"/>
        <v>2.2797203364759477</v>
      </c>
      <c r="M301" s="3">
        <f t="shared" si="79"/>
        <v>-66.079926332724682</v>
      </c>
      <c r="N301" s="2"/>
      <c r="O301">
        <f t="shared" si="84"/>
        <v>2.2797203364759477</v>
      </c>
      <c r="P301" s="4">
        <f t="shared" si="80"/>
        <v>-61.507555098530418</v>
      </c>
    </row>
    <row r="302" spans="5:16" x14ac:dyDescent="0.25">
      <c r="E302">
        <f t="shared" si="81"/>
        <v>2.2797203364759477</v>
      </c>
      <c r="F302" s="3">
        <f t="shared" si="77"/>
        <v>-30.733155004451703</v>
      </c>
      <c r="G302" s="3"/>
      <c r="H302" s="2"/>
      <c r="I302">
        <f t="shared" si="82"/>
        <v>2.2797203364759477</v>
      </c>
      <c r="J302" s="3">
        <f t="shared" si="78"/>
        <v>-79.137418237622114</v>
      </c>
      <c r="K302" s="2"/>
      <c r="L302">
        <f t="shared" si="83"/>
        <v>2.2797203364759477</v>
      </c>
      <c r="M302" s="3">
        <f t="shared" si="79"/>
        <v>-79.079926332724682</v>
      </c>
      <c r="N302" s="2"/>
      <c r="O302">
        <f t="shared" si="84"/>
        <v>2.2797203364759477</v>
      </c>
      <c r="P302" s="4">
        <f t="shared" si="80"/>
        <v>-74.507555098530418</v>
      </c>
    </row>
    <row r="303" spans="5:16" x14ac:dyDescent="0.25">
      <c r="E303">
        <f t="shared" si="81"/>
        <v>0</v>
      </c>
      <c r="F303" s="3">
        <f t="shared" si="77"/>
        <v>0</v>
      </c>
      <c r="G303" s="3"/>
      <c r="H303" s="2"/>
      <c r="I303">
        <f t="shared" si="82"/>
        <v>0</v>
      </c>
      <c r="J303" s="3">
        <f t="shared" si="78"/>
        <v>0</v>
      </c>
      <c r="K303" s="2"/>
      <c r="L303">
        <f t="shared" si="83"/>
        <v>0</v>
      </c>
      <c r="M303" s="3">
        <f t="shared" si="79"/>
        <v>0</v>
      </c>
      <c r="N303" s="2"/>
      <c r="O303">
        <f t="shared" si="84"/>
        <v>0</v>
      </c>
      <c r="P303" s="4">
        <f t="shared" si="80"/>
        <v>0</v>
      </c>
    </row>
    <row r="304" spans="5:16" x14ac:dyDescent="0.25">
      <c r="E304">
        <f t="shared" si="81"/>
        <v>0</v>
      </c>
      <c r="F304" s="3">
        <f t="shared" si="77"/>
        <v>0</v>
      </c>
      <c r="G304" s="3"/>
      <c r="H304" s="2"/>
      <c r="I304">
        <f t="shared" si="82"/>
        <v>0</v>
      </c>
      <c r="J304" s="3">
        <f t="shared" si="78"/>
        <v>0</v>
      </c>
      <c r="K304" s="2"/>
      <c r="L304">
        <f t="shared" si="83"/>
        <v>0</v>
      </c>
      <c r="M304" s="3">
        <f t="shared" si="79"/>
        <v>0</v>
      </c>
      <c r="N304" s="2"/>
      <c r="O304">
        <f t="shared" si="84"/>
        <v>0</v>
      </c>
      <c r="P304" s="4">
        <f t="shared" si="80"/>
        <v>0</v>
      </c>
    </row>
    <row r="305" spans="5:16" x14ac:dyDescent="0.25">
      <c r="E305">
        <f t="shared" si="81"/>
        <v>0</v>
      </c>
      <c r="F305" s="3">
        <f t="shared" si="77"/>
        <v>0</v>
      </c>
      <c r="G305" s="3"/>
      <c r="H305" s="2"/>
      <c r="I305">
        <f t="shared" si="82"/>
        <v>0</v>
      </c>
      <c r="J305" s="3">
        <f t="shared" si="78"/>
        <v>0</v>
      </c>
      <c r="K305" s="2"/>
      <c r="L305">
        <f t="shared" si="83"/>
        <v>0</v>
      </c>
      <c r="M305" s="3">
        <f t="shared" si="79"/>
        <v>0</v>
      </c>
      <c r="N305" s="2"/>
      <c r="O305">
        <f t="shared" si="84"/>
        <v>0</v>
      </c>
      <c r="P305" s="4">
        <f t="shared" si="80"/>
        <v>0</v>
      </c>
    </row>
    <row r="306" spans="5:16" x14ac:dyDescent="0.25">
      <c r="E306">
        <f t="shared" si="81"/>
        <v>0</v>
      </c>
      <c r="F306" s="3">
        <f t="shared" si="77"/>
        <v>0</v>
      </c>
      <c r="G306" s="3"/>
      <c r="H306" s="2"/>
      <c r="I306">
        <f t="shared" si="82"/>
        <v>0</v>
      </c>
      <c r="J306" s="3">
        <f t="shared" si="78"/>
        <v>0</v>
      </c>
      <c r="K306" s="2"/>
      <c r="L306">
        <f t="shared" si="83"/>
        <v>0</v>
      </c>
      <c r="M306" s="3">
        <f t="shared" si="79"/>
        <v>0</v>
      </c>
      <c r="N306" s="2"/>
      <c r="O306">
        <f t="shared" si="84"/>
        <v>0</v>
      </c>
      <c r="P306" s="4">
        <f t="shared" si="80"/>
        <v>0</v>
      </c>
    </row>
    <row r="307" spans="5:16" x14ac:dyDescent="0.25">
      <c r="E307">
        <f t="shared" si="81"/>
        <v>0</v>
      </c>
      <c r="F307" s="3">
        <f t="shared" si="77"/>
        <v>0</v>
      </c>
      <c r="G307" s="3"/>
      <c r="H307" s="2"/>
      <c r="I307">
        <f t="shared" si="82"/>
        <v>0</v>
      </c>
      <c r="J307" s="3">
        <f t="shared" si="78"/>
        <v>0</v>
      </c>
      <c r="K307" s="2"/>
      <c r="L307">
        <f t="shared" si="83"/>
        <v>0</v>
      </c>
      <c r="M307" s="3">
        <f t="shared" si="79"/>
        <v>0</v>
      </c>
      <c r="N307" s="2"/>
      <c r="O307">
        <f t="shared" si="84"/>
        <v>0</v>
      </c>
      <c r="P307" s="4">
        <f t="shared" si="80"/>
        <v>0</v>
      </c>
    </row>
    <row r="308" spans="5:16" x14ac:dyDescent="0.25">
      <c r="E308">
        <f t="shared" si="81"/>
        <v>0</v>
      </c>
      <c r="F308" s="3">
        <f t="shared" si="77"/>
        <v>0</v>
      </c>
      <c r="G308" s="3"/>
      <c r="H308" s="2"/>
      <c r="I308">
        <f t="shared" si="82"/>
        <v>0</v>
      </c>
      <c r="J308" s="3">
        <f t="shared" si="78"/>
        <v>0</v>
      </c>
      <c r="K308" s="2"/>
      <c r="L308">
        <f t="shared" si="83"/>
        <v>0</v>
      </c>
      <c r="M308" s="3">
        <f t="shared" si="79"/>
        <v>0</v>
      </c>
      <c r="N308" s="2"/>
      <c r="O308">
        <f t="shared" si="84"/>
        <v>0</v>
      </c>
      <c r="P308" s="4">
        <f t="shared" si="80"/>
        <v>0</v>
      </c>
    </row>
    <row r="309" spans="5:16" x14ac:dyDescent="0.25">
      <c r="E309">
        <f t="shared" si="81"/>
        <v>0</v>
      </c>
      <c r="F309" s="3">
        <f t="shared" si="77"/>
        <v>0</v>
      </c>
      <c r="G309" s="3"/>
      <c r="H309" s="2"/>
      <c r="I309">
        <f t="shared" si="82"/>
        <v>0</v>
      </c>
      <c r="J309" s="3">
        <f t="shared" si="78"/>
        <v>0</v>
      </c>
      <c r="K309" s="2"/>
      <c r="L309">
        <f t="shared" si="83"/>
        <v>0</v>
      </c>
      <c r="M309" s="3">
        <f t="shared" si="79"/>
        <v>0</v>
      </c>
      <c r="N309" s="2"/>
      <c r="O309">
        <f t="shared" si="84"/>
        <v>0</v>
      </c>
      <c r="P309" s="4">
        <f t="shared" si="80"/>
        <v>0</v>
      </c>
    </row>
    <row r="310" spans="5:16" x14ac:dyDescent="0.25">
      <c r="E310">
        <f t="shared" si="81"/>
        <v>0</v>
      </c>
      <c r="F310" s="3">
        <f t="shared" si="77"/>
        <v>0</v>
      </c>
      <c r="G310" s="3"/>
      <c r="H310" s="2"/>
      <c r="I310">
        <f t="shared" si="82"/>
        <v>0</v>
      </c>
      <c r="J310" s="3">
        <f t="shared" si="78"/>
        <v>0</v>
      </c>
      <c r="K310" s="2"/>
      <c r="L310">
        <f t="shared" si="83"/>
        <v>0</v>
      </c>
      <c r="M310" s="3">
        <f t="shared" si="79"/>
        <v>0</v>
      </c>
      <c r="N310" s="2"/>
      <c r="O310">
        <f t="shared" si="84"/>
        <v>0</v>
      </c>
      <c r="P310" s="4">
        <f t="shared" si="80"/>
        <v>0</v>
      </c>
    </row>
    <row r="311" spans="5:16" x14ac:dyDescent="0.25">
      <c r="E311">
        <f t="shared" si="81"/>
        <v>0</v>
      </c>
      <c r="F311" s="3">
        <f t="shared" si="77"/>
        <v>0</v>
      </c>
      <c r="G311" s="3"/>
      <c r="H311" s="2"/>
      <c r="I311">
        <f t="shared" si="82"/>
        <v>0</v>
      </c>
      <c r="J311" s="3">
        <f t="shared" si="78"/>
        <v>0</v>
      </c>
      <c r="K311" s="2"/>
      <c r="L311">
        <f t="shared" si="83"/>
        <v>0</v>
      </c>
      <c r="M311" s="3">
        <f t="shared" si="79"/>
        <v>0</v>
      </c>
      <c r="N311" s="2"/>
      <c r="O311">
        <f t="shared" si="84"/>
        <v>0</v>
      </c>
      <c r="P311" s="4">
        <f t="shared" si="80"/>
        <v>0</v>
      </c>
    </row>
    <row r="312" spans="5:16" x14ac:dyDescent="0.25">
      <c r="E312">
        <f t="shared" si="81"/>
        <v>0</v>
      </c>
      <c r="F312" s="3">
        <f t="shared" si="77"/>
        <v>0</v>
      </c>
      <c r="G312" s="3"/>
      <c r="H312" s="2"/>
      <c r="I312">
        <f t="shared" si="82"/>
        <v>0</v>
      </c>
      <c r="J312" s="3">
        <f t="shared" si="78"/>
        <v>0</v>
      </c>
      <c r="K312" s="2"/>
      <c r="L312">
        <f t="shared" si="83"/>
        <v>0</v>
      </c>
      <c r="M312" s="3">
        <f t="shared" si="79"/>
        <v>0</v>
      </c>
      <c r="N312" s="2"/>
      <c r="O312">
        <f t="shared" si="84"/>
        <v>0</v>
      </c>
      <c r="P312" s="4">
        <f t="shared" si="80"/>
        <v>0</v>
      </c>
    </row>
    <row r="313" spans="5:16" x14ac:dyDescent="0.25">
      <c r="E313">
        <f t="shared" si="81"/>
        <v>0</v>
      </c>
      <c r="F313" s="3">
        <f t="shared" si="77"/>
        <v>0</v>
      </c>
      <c r="G313" s="3"/>
      <c r="H313" s="2"/>
      <c r="I313">
        <f t="shared" si="82"/>
        <v>0</v>
      </c>
      <c r="J313" s="3">
        <f t="shared" si="78"/>
        <v>0</v>
      </c>
      <c r="K313" s="2"/>
      <c r="L313">
        <f t="shared" si="83"/>
        <v>0</v>
      </c>
      <c r="M313" s="3">
        <f t="shared" si="79"/>
        <v>0</v>
      </c>
      <c r="N313" s="2"/>
      <c r="O313">
        <f t="shared" si="84"/>
        <v>0</v>
      </c>
      <c r="P313" s="4">
        <f t="shared" si="80"/>
        <v>0</v>
      </c>
    </row>
    <row r="314" spans="5:16" x14ac:dyDescent="0.25">
      <c r="E314">
        <f t="shared" si="81"/>
        <v>0</v>
      </c>
      <c r="F314" s="3">
        <f t="shared" si="77"/>
        <v>0</v>
      </c>
      <c r="G314" s="3"/>
      <c r="H314" s="2"/>
      <c r="I314">
        <f t="shared" si="82"/>
        <v>0</v>
      </c>
      <c r="J314" s="3">
        <f t="shared" si="78"/>
        <v>0</v>
      </c>
      <c r="K314" s="2"/>
      <c r="L314">
        <f t="shared" si="83"/>
        <v>0</v>
      </c>
      <c r="M314" s="3">
        <f t="shared" si="79"/>
        <v>0</v>
      </c>
      <c r="N314" s="2"/>
      <c r="O314">
        <f t="shared" si="84"/>
        <v>0</v>
      </c>
      <c r="P314" s="4">
        <f t="shared" si="80"/>
        <v>0</v>
      </c>
    </row>
    <row r="315" spans="5:16" x14ac:dyDescent="0.25">
      <c r="E315">
        <f t="shared" si="81"/>
        <v>0</v>
      </c>
      <c r="F315" s="3">
        <f t="shared" si="77"/>
        <v>0</v>
      </c>
      <c r="G315" s="3"/>
      <c r="H315" s="2"/>
      <c r="I315">
        <f t="shared" si="82"/>
        <v>0</v>
      </c>
      <c r="J315" s="3">
        <f t="shared" si="78"/>
        <v>0</v>
      </c>
      <c r="K315" s="2"/>
      <c r="L315">
        <f t="shared" si="83"/>
        <v>0</v>
      </c>
      <c r="M315" s="3">
        <f t="shared" si="79"/>
        <v>0</v>
      </c>
      <c r="N315" s="2"/>
      <c r="O315">
        <f t="shared" si="84"/>
        <v>0</v>
      </c>
      <c r="P315" s="4">
        <f t="shared" si="80"/>
        <v>0</v>
      </c>
    </row>
    <row r="316" spans="5:16" x14ac:dyDescent="0.25">
      <c r="E316">
        <f t="shared" si="81"/>
        <v>0</v>
      </c>
      <c r="F316" s="3">
        <f t="shared" si="77"/>
        <v>0</v>
      </c>
      <c r="G316" s="3"/>
      <c r="H316" s="2"/>
      <c r="I316">
        <f t="shared" si="82"/>
        <v>0</v>
      </c>
      <c r="J316" s="3">
        <f t="shared" si="78"/>
        <v>0</v>
      </c>
      <c r="K316" s="2"/>
      <c r="L316">
        <f t="shared" si="83"/>
        <v>0</v>
      </c>
      <c r="M316" s="3">
        <f t="shared" si="79"/>
        <v>0</v>
      </c>
      <c r="N316" s="2"/>
      <c r="O316">
        <f t="shared" si="84"/>
        <v>0</v>
      </c>
      <c r="P316" s="4">
        <f t="shared" si="80"/>
        <v>0</v>
      </c>
    </row>
    <row r="317" spans="5:16" x14ac:dyDescent="0.25">
      <c r="E317">
        <f t="shared" si="81"/>
        <v>0</v>
      </c>
      <c r="F317" s="3">
        <f t="shared" si="77"/>
        <v>0</v>
      </c>
      <c r="G317" s="3"/>
      <c r="H317" s="2"/>
      <c r="I317">
        <f t="shared" si="82"/>
        <v>0</v>
      </c>
      <c r="J317" s="3">
        <f t="shared" si="78"/>
        <v>0</v>
      </c>
      <c r="K317" s="2"/>
      <c r="L317">
        <f t="shared" si="83"/>
        <v>0</v>
      </c>
      <c r="M317" s="3">
        <f t="shared" si="79"/>
        <v>0</v>
      </c>
      <c r="N317" s="2"/>
      <c r="O317">
        <f t="shared" si="84"/>
        <v>0</v>
      </c>
      <c r="P317" s="4">
        <f t="shared" si="80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M2:M6 P2:P6 I7:J7 E2:F4 I2:J4 L7:M8 L2:L4 O7:P8 O2:O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E6:F6 I6:J6 L6 O6" name="Fitting parameters_2"/>
    <protectedRange sqref="E5:F5 I5:J5 L5 O5" name="Fitting parameters_1"/>
    <protectedRange sqref="C25:C44" name="Data entry_6_1"/>
    <protectedRange sqref="A46:B70" name="Data entry_4_1"/>
    <protectedRange sqref="C46:C70" name="Data entry_4_1_1"/>
    <protectedRange sqref="A91:B115" name="Data entry_3_1_1"/>
    <protectedRange sqref="C91:C115" name="Data entry_3_1_2"/>
    <protectedRange sqref="A136:B185" name="Data entry_1_1"/>
    <protectedRange sqref="C136:C185" name="Data entry_1_1_1"/>
    <protectedRange sqref="A186:B210" name="Data entry_1_1_2"/>
    <protectedRange sqref="C186:C210" name="Data entry_1_1_3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8155-B0DF-48B7-BAAB-4725AF325529}">
  <sheetPr codeName="Sheet15">
    <tabColor indexed="48"/>
  </sheetPr>
  <dimension ref="A1:AQ323"/>
  <sheetViews>
    <sheetView zoomScaleNormal="100" workbookViewId="0">
      <selection activeCell="E4" sqref="E4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594.12685377111279</v>
      </c>
      <c r="F2" s="35">
        <v>594.31732920050047</v>
      </c>
      <c r="I2" s="35">
        <v>594.12685377111279</v>
      </c>
      <c r="J2" s="35">
        <v>563.74354640968079</v>
      </c>
      <c r="L2" s="35">
        <v>594.12685377111279</v>
      </c>
      <c r="M2" s="35">
        <v>564.31335513846398</v>
      </c>
      <c r="O2" s="35">
        <v>594.12685377111279</v>
      </c>
      <c r="P2" s="35">
        <v>565.07523304672134</v>
      </c>
      <c r="S2" s="3">
        <f>0</f>
        <v>0</v>
      </c>
      <c r="AC2">
        <f>MAX(AC1,MAX(A25:A226))</f>
        <v>4</v>
      </c>
      <c r="AK2">
        <f>MAX(AK1,MAX(B25:B226))</f>
        <v>1.2</v>
      </c>
    </row>
    <row r="3" spans="1:43" ht="13" x14ac:dyDescent="0.3">
      <c r="B3" s="21" t="s">
        <v>36</v>
      </c>
      <c r="C3" s="12"/>
      <c r="D3" s="12"/>
      <c r="E3" s="88">
        <v>2.4325563515988917</v>
      </c>
      <c r="F3" s="94">
        <v>2.2929929246882121</v>
      </c>
      <c r="G3" s="12"/>
      <c r="H3" s="12"/>
      <c r="I3" s="88">
        <v>2.4325563515988917</v>
      </c>
      <c r="J3" s="94">
        <v>2.8399877817086208</v>
      </c>
      <c r="K3" s="12"/>
      <c r="L3" s="88">
        <v>2.4325563515988917</v>
      </c>
      <c r="M3" s="94">
        <v>2.5541657459097862</v>
      </c>
      <c r="N3" s="12"/>
      <c r="O3" s="88">
        <v>2.4325563515988917</v>
      </c>
      <c r="P3" s="94">
        <v>2.8893258012538885</v>
      </c>
      <c r="S3" s="3">
        <f>MAX(C25:C226)</f>
        <v>731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3.0752924743129486</v>
      </c>
      <c r="F4" s="51">
        <v>3.0728207596137467</v>
      </c>
      <c r="G4" s="8"/>
      <c r="H4" s="8"/>
      <c r="I4" s="51">
        <v>3.0752924743129486</v>
      </c>
      <c r="J4" s="51">
        <v>2.7195237394096363</v>
      </c>
      <c r="K4" s="8"/>
      <c r="L4" s="51">
        <v>3.0752924743129486</v>
      </c>
      <c r="M4" s="51">
        <v>2.6744758769406101</v>
      </c>
      <c r="N4" s="8"/>
      <c r="O4" s="51">
        <v>3.0752924743129486</v>
      </c>
      <c r="P4" s="51">
        <v>2.8905868869990767</v>
      </c>
      <c r="AC4">
        <v>0</v>
      </c>
      <c r="AD4">
        <f t="shared" ref="AD4:AD16" si="0">$E$2/(1+(AC4/$E$5)^$E$3)</f>
        <v>594.12685377111279</v>
      </c>
      <c r="AJ4">
        <v>0</v>
      </c>
      <c r="AK4">
        <f t="shared" ref="AK4:AK16" si="1">$E$2/(1+(AJ4/$E$6)^$E$4)</f>
        <v>594.12685377111279</v>
      </c>
    </row>
    <row r="5" spans="1:43" ht="13" x14ac:dyDescent="0.3">
      <c r="B5" s="21" t="s">
        <v>45</v>
      </c>
      <c r="C5" s="12"/>
      <c r="D5" s="12"/>
      <c r="E5" s="86">
        <v>12</v>
      </c>
      <c r="F5" s="86">
        <v>12.724205931857382</v>
      </c>
      <c r="G5" s="12"/>
      <c r="H5" s="12"/>
      <c r="I5" s="86">
        <v>12</v>
      </c>
      <c r="J5" s="86">
        <v>12.724205931857382</v>
      </c>
      <c r="K5" s="12"/>
      <c r="L5" s="86">
        <v>12</v>
      </c>
      <c r="M5" s="86">
        <v>12.724205931857382</v>
      </c>
      <c r="N5" s="12"/>
      <c r="O5" s="86">
        <v>12</v>
      </c>
      <c r="P5" s="86">
        <v>12.724205931857382</v>
      </c>
      <c r="AC5">
        <f t="shared" ref="AC5:AC13" si="2">AC6/$AE$1</f>
        <v>0.2901526011456228</v>
      </c>
      <c r="AD5">
        <f t="shared" si="0"/>
        <v>594.05743645086579</v>
      </c>
      <c r="AJ5">
        <f t="shared" ref="AJ5:AJ13" si="3">AJ6/$AN$1</f>
        <v>8.7045780343686832E-2</v>
      </c>
      <c r="AK5">
        <f t="shared" si="1"/>
        <v>592.20979232465572</v>
      </c>
    </row>
    <row r="6" spans="1:43" ht="13" x14ac:dyDescent="0.3">
      <c r="B6" s="22" t="s">
        <v>44</v>
      </c>
      <c r="C6" s="8"/>
      <c r="D6" s="8"/>
      <c r="E6" s="87">
        <v>0.56153216168073949</v>
      </c>
      <c r="F6" s="87">
        <v>0.56136118840869087</v>
      </c>
      <c r="G6" s="8"/>
      <c r="H6" s="8"/>
      <c r="I6" s="87">
        <v>0.56153216168073949</v>
      </c>
      <c r="J6" s="87">
        <v>0.56667370867940681</v>
      </c>
      <c r="K6" s="8"/>
      <c r="L6" s="87">
        <v>0.56153216168073949</v>
      </c>
      <c r="M6" s="87">
        <v>0.58202137666958698</v>
      </c>
      <c r="N6" s="8"/>
      <c r="O6" s="87">
        <v>0.56153216168073949</v>
      </c>
      <c r="P6" s="87">
        <v>0.54518291147958009</v>
      </c>
      <c r="AC6">
        <f t="shared" si="2"/>
        <v>0.37719838148930962</v>
      </c>
      <c r="AD6">
        <f t="shared" si="0"/>
        <v>593.99545353250744</v>
      </c>
      <c r="AJ6">
        <f t="shared" si="3"/>
        <v>0.11315951444679288</v>
      </c>
      <c r="AK6">
        <f t="shared" si="1"/>
        <v>589.84817362502451</v>
      </c>
    </row>
    <row r="7" spans="1:43" ht="13" x14ac:dyDescent="0.3">
      <c r="B7" s="1" t="s">
        <v>7</v>
      </c>
      <c r="F7" s="2"/>
      <c r="G7" s="2"/>
      <c r="H7" s="2"/>
      <c r="I7" s="26">
        <v>1.2515189796614044</v>
      </c>
      <c r="J7" s="26">
        <v>1.8649559553641017</v>
      </c>
      <c r="L7" s="26">
        <v>1.2515189796614044</v>
      </c>
      <c r="M7" s="26">
        <v>0.56562810292716303</v>
      </c>
      <c r="O7" s="26">
        <v>1.2515189796614044</v>
      </c>
      <c r="P7" s="26">
        <v>1.8198610225659646E-3</v>
      </c>
      <c r="X7">
        <v>0</v>
      </c>
      <c r="Y7">
        <v>0</v>
      </c>
      <c r="AC7">
        <f t="shared" si="2"/>
        <v>0.49035789593610252</v>
      </c>
      <c r="AD7">
        <f t="shared" si="0"/>
        <v>593.87814906422466</v>
      </c>
      <c r="AJ7">
        <f t="shared" si="3"/>
        <v>0.14710736878083075</v>
      </c>
      <c r="AK7">
        <f t="shared" si="1"/>
        <v>584.62397178706351</v>
      </c>
    </row>
    <row r="8" spans="1:43" ht="13" x14ac:dyDescent="0.3">
      <c r="B8" s="1" t="s">
        <v>8</v>
      </c>
      <c r="L8" s="26">
        <v>0.52438211309912708</v>
      </c>
      <c r="M8" s="26">
        <v>5.7218836726438473</v>
      </c>
      <c r="O8" s="26">
        <v>-0.30849051585700787</v>
      </c>
      <c r="P8" s="26">
        <v>-1198.0868567842808</v>
      </c>
      <c r="X8">
        <f>MAX(MAX(E228:E303), MAX(I228:I303), MAX(L228:L303), MAX(O228:O303))</f>
        <v>1.6860910405787772</v>
      </c>
      <c r="Y8">
        <v>0</v>
      </c>
      <c r="AC8">
        <f t="shared" si="2"/>
        <v>0.63746526471693332</v>
      </c>
      <c r="AD8">
        <f t="shared" si="0"/>
        <v>593.6562067692247</v>
      </c>
      <c r="AJ8">
        <f t="shared" si="3"/>
        <v>0.19123957941507999</v>
      </c>
      <c r="AK8">
        <f t="shared" si="1"/>
        <v>573.24689848752087</v>
      </c>
    </row>
    <row r="9" spans="1:43" ht="13" x14ac:dyDescent="0.3">
      <c r="B9" s="1"/>
      <c r="C9" s="2" t="s">
        <v>129</v>
      </c>
      <c r="E9" s="143">
        <f>SUM(F25:F115)</f>
        <v>271551.32288979075</v>
      </c>
      <c r="AC9">
        <f t="shared" si="2"/>
        <v>0.82870484413201329</v>
      </c>
      <c r="AD9">
        <f t="shared" si="0"/>
        <v>593.23650169790653</v>
      </c>
      <c r="AJ9">
        <f t="shared" si="3"/>
        <v>0.24861145323960399</v>
      </c>
      <c r="AK9">
        <f t="shared" si="1"/>
        <v>549.29347931857467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1.0773162973716173</v>
      </c>
      <c r="AD10">
        <f t="shared" si="0"/>
        <v>592.44358086645786</v>
      </c>
      <c r="AG10" s="3"/>
      <c r="AJ10">
        <f t="shared" si="3"/>
        <v>0.3231948892114852</v>
      </c>
      <c r="AK10">
        <f t="shared" si="1"/>
        <v>502.26431536415936</v>
      </c>
    </row>
    <row r="11" spans="1:43" x14ac:dyDescent="0.25">
      <c r="C11" s="24" t="s">
        <v>60</v>
      </c>
      <c r="E11" s="3">
        <f>E13-E12</f>
        <v>2429142.9144226499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1.4005111865831026</v>
      </c>
      <c r="AD11">
        <f t="shared" si="0"/>
        <v>590.94829210323803</v>
      </c>
      <c r="AJ11">
        <f t="shared" si="3"/>
        <v>0.42015335597493081</v>
      </c>
      <c r="AK11">
        <f t="shared" si="1"/>
        <v>421.41412655501284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1050298.0855773531</v>
      </c>
      <c r="F12" s="54">
        <f>F13-F11</f>
        <v>139</v>
      </c>
      <c r="G12" s="55"/>
      <c r="H12" s="55"/>
      <c r="I12" s="79">
        <f>SUM(J25:J225)</f>
        <v>991353.61942639691</v>
      </c>
      <c r="J12" s="57"/>
      <c r="K12" s="55"/>
      <c r="L12" s="79">
        <f>SUM(M25:M225)</f>
        <v>990886.27129420487</v>
      </c>
      <c r="M12" s="57"/>
      <c r="N12" s="55"/>
      <c r="O12" s="79">
        <f>SUM(P25:P225)</f>
        <v>986625.36760992778</v>
      </c>
      <c r="P12" s="25"/>
      <c r="Q12"/>
      <c r="AC12">
        <f t="shared" si="2"/>
        <v>1.8206645425580334</v>
      </c>
      <c r="AD12">
        <f t="shared" si="0"/>
        <v>588.13813218678808</v>
      </c>
      <c r="AE12"/>
      <c r="AF12"/>
      <c r="AJ12">
        <f t="shared" si="3"/>
        <v>0.5461993627674101</v>
      </c>
      <c r="AK12">
        <f t="shared" si="1"/>
        <v>309.70170898997151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3479441.0000000028</v>
      </c>
      <c r="F13" s="63">
        <f>C16-1</f>
        <v>143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2.3668639053254434</v>
      </c>
      <c r="AD13">
        <f t="shared" si="0"/>
        <v>582.89075424923817</v>
      </c>
      <c r="AJ13">
        <f t="shared" si="3"/>
        <v>0.7100591715976331</v>
      </c>
      <c r="AK13">
        <f t="shared" si="1"/>
        <v>194.28965477811761</v>
      </c>
    </row>
    <row r="14" spans="1:43" ht="12.75" customHeight="1" x14ac:dyDescent="0.25">
      <c r="B14" s="80" t="s">
        <v>72</v>
      </c>
      <c r="AC14">
        <f>AC15/$AE$1</f>
        <v>3.0769230769230766</v>
      </c>
      <c r="AD14">
        <f t="shared" si="0"/>
        <v>573.20909693664669</v>
      </c>
      <c r="AJ14">
        <f>AJ15/$AN$1</f>
        <v>0.92307692307692302</v>
      </c>
      <c r="AK14">
        <f t="shared" si="1"/>
        <v>105.87656746930868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4</v>
      </c>
      <c r="AD15">
        <f t="shared" si="0"/>
        <v>555.73464212828321</v>
      </c>
      <c r="AJ15">
        <f>$AK$2</f>
        <v>1.2</v>
      </c>
      <c r="AK15">
        <f t="shared" si="1"/>
        <v>52.421708724260171</v>
      </c>
    </row>
    <row r="16" spans="1:43" ht="13" x14ac:dyDescent="0.3">
      <c r="B16" s="29" t="s">
        <v>11</v>
      </c>
      <c r="C16" s="30">
        <f>COUNT(C25:C225)</f>
        <v>144</v>
      </c>
      <c r="E16" s="35" t="s">
        <v>52</v>
      </c>
      <c r="F16" s="36">
        <f>E11/E13</f>
        <v>0.69814171713865758</v>
      </c>
      <c r="I16" s="35" t="s">
        <v>52</v>
      </c>
      <c r="J16" s="36">
        <f>($E$13-I12)/$E$13</f>
        <v>0.71508250336005241</v>
      </c>
      <c r="L16" s="35" t="s">
        <v>52</v>
      </c>
      <c r="M16" s="36">
        <f>($E$13-L12)/$E$13</f>
        <v>0.71521682037597301</v>
      </c>
      <c r="O16" s="35" t="s">
        <v>52</v>
      </c>
      <c r="P16" s="36">
        <f>($E$13-O12)/$E$13</f>
        <v>0.71644141469565736</v>
      </c>
      <c r="Q16" s="6"/>
      <c r="AC16">
        <f>AC15*$AE$1</f>
        <v>5.2</v>
      </c>
      <c r="AD16">
        <f t="shared" si="0"/>
        <v>525.41218923010069</v>
      </c>
      <c r="AJ16">
        <f>AJ15*$AN$1</f>
        <v>1.56</v>
      </c>
      <c r="AK16">
        <f t="shared" si="1"/>
        <v>24.595557586255371</v>
      </c>
    </row>
    <row r="17" spans="1:43" ht="13" x14ac:dyDescent="0.3">
      <c r="B17" s="29"/>
      <c r="E17" s="24" t="s">
        <v>54</v>
      </c>
      <c r="F17" s="25">
        <f>(F16/(1-F16)*((C16-1-COUNT(E3:E6))/(COUNT(E3:E6))))</f>
        <v>80.370246728370532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3.4761886769530487E-35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8.3171508915841947</v>
      </c>
      <c r="J19" s="27"/>
      <c r="L19" s="26">
        <f>$C$16*LN(E12/L12)</f>
        <v>8.3850519893248325</v>
      </c>
      <c r="M19" s="27">
        <f>$C$16*LN(I12/L12)</f>
        <v>6.7901097740651922E-2</v>
      </c>
      <c r="O19" s="26">
        <f>$C$16*LN(E12/O12)</f>
        <v>9.0056006303509815</v>
      </c>
      <c r="P19" s="27">
        <f>$C$16*LN(I12/O12)</f>
        <v>0.68844973876679116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3.9272471527039268E-3</v>
      </c>
      <c r="J20" s="27"/>
      <c r="L20" s="17">
        <f>CHIDIST(L19,L18)</f>
        <v>1.5108073719205218E-2</v>
      </c>
      <c r="M20" s="16">
        <f>CHIDIST(M19,M18)</f>
        <v>0.79441765575791923</v>
      </c>
      <c r="O20" s="17">
        <f>CHIDIST(O19,O18)</f>
        <v>1.1077931363092973E-2</v>
      </c>
      <c r="P20" s="16">
        <f>CHIDIST(P19,P18)</f>
        <v>0.40669218305800969</v>
      </c>
      <c r="AC20">
        <v>0</v>
      </c>
      <c r="AD20">
        <f>$I$2/(1+(AC20/$I$5)^$I$3)</f>
        <v>594.12685377111279</v>
      </c>
      <c r="AE20" s="1"/>
      <c r="AG20" s="1"/>
      <c r="AJ20">
        <v>0</v>
      </c>
      <c r="AK20">
        <f>$I$2/(1+(AJ20/$I$6)^$I$4)</f>
        <v>594.12685377111279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0.2901526011456228</v>
      </c>
      <c r="AD21">
        <f>$I$2/(1+(AC21/$I$5)^$I$3)</f>
        <v>594.05743645086579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592.20979232465572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0.37719838148930962</v>
      </c>
      <c r="AD22">
        <f>$I$2/(1+(AC22/$I$5)^$I$3)</f>
        <v>593.99545353250744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589.84817362502451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0.49035789593610252</v>
      </c>
      <c r="AD23">
        <f>$I$2/(1+(AC23/$I$5)^$I$3)</f>
        <v>593.87814906422466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584.62397178706351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109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0.63746526471693332</v>
      </c>
      <c r="AD24">
        <f t="shared" ref="AD24:AD32" si="6">$I$2/(1+(AC24/$I$5)^$I$3)</f>
        <v>593.6562067692247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573.24689848752087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620</v>
      </c>
      <c r="D25" s="11"/>
      <c r="E25" s="11">
        <f>CA(A25,B25,$E$2,$E$3,$E$4,$E$5,$E$6)</f>
        <v>594.12685377111279</v>
      </c>
      <c r="F25" s="10">
        <f>($C25-E25)^2</f>
        <v>669.41969578138037</v>
      </c>
      <c r="G25" s="11">
        <f>AVERAGE($C$25:$C$225)</f>
        <v>493.08333333333331</v>
      </c>
      <c r="H25" s="11"/>
      <c r="I25" s="11">
        <f>CA_SA(A25,B25,$I$2,$I$3,$I$4,$I$5,$I$6,$I$7)</f>
        <v>594.12685377111279</v>
      </c>
      <c r="J25" s="10">
        <f>($C25-I25)^2</f>
        <v>669.41969578138037</v>
      </c>
      <c r="K25" s="11"/>
      <c r="L25" s="11">
        <f t="shared" ref="L25:L44" si="8">CA_DR(A25,B25,$L$2,$L$3,$L$4,$L$5,$L$6,$L$7,$L$8)</f>
        <v>594.12685377111279</v>
      </c>
      <c r="M25" s="10">
        <f>($C25-L25)^2</f>
        <v>669.41969578138037</v>
      </c>
      <c r="N25" s="11"/>
      <c r="O25" s="11">
        <f t="shared" ref="O25:O44" si="9">CA_DL(A25,B25,$O$2,$O$3,$O$4,$O$5,$O$6,$O$7,$O$8)</f>
        <v>594.12685377111279</v>
      </c>
      <c r="P25" s="10">
        <f>($C25-O25)^2</f>
        <v>669.41969578138037</v>
      </c>
      <c r="Q25" s="3" t="s">
        <v>32</v>
      </c>
      <c r="AC25">
        <f t="shared" si="5"/>
        <v>0.82870484413201329</v>
      </c>
      <c r="AD25">
        <f t="shared" si="6"/>
        <v>593.23650169790653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549.29347931857467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590</v>
      </c>
      <c r="D26" s="11"/>
      <c r="E26" s="11">
        <f t="shared" ref="E26:E43" si="10">CA(A26,B26,$E$2,$E$3,$E$4,$E$5,$E$6)</f>
        <v>594.12685377111279</v>
      </c>
      <c r="F26" s="10">
        <f t="shared" ref="F26:F43" si="11">($C26-E26)^2</f>
        <v>17.030922048147872</v>
      </c>
      <c r="G26" s="11">
        <f t="shared" ref="G26:G44" si="12">AVERAGE($C$25:$C$225)</f>
        <v>493.08333333333331</v>
      </c>
      <c r="H26" s="11"/>
      <c r="I26" s="11">
        <f t="shared" ref="I26:I43" si="13">CA_SA(A26,B26,$I$2,$I$3,$I$4,$I$5,$I$6,$I$7)</f>
        <v>594.12685377111279</v>
      </c>
      <c r="J26" s="10">
        <f t="shared" ref="J26:J43" si="14">($C26-I26)^2</f>
        <v>17.030922048147872</v>
      </c>
      <c r="K26" s="11"/>
      <c r="L26" s="11">
        <f t="shared" si="8"/>
        <v>594.12685377111279</v>
      </c>
      <c r="M26" s="10">
        <f t="shared" ref="M26:M43" si="15">($C26-L26)^2</f>
        <v>17.030922048147872</v>
      </c>
      <c r="N26" s="11"/>
      <c r="O26" s="11">
        <f t="shared" si="9"/>
        <v>594.12685377111279</v>
      </c>
      <c r="P26" s="10">
        <f t="shared" ref="P26:P43" si="16">($C26-O26)^2</f>
        <v>17.030922048147872</v>
      </c>
      <c r="Q26" s="3"/>
      <c r="AC26">
        <f t="shared" si="5"/>
        <v>1.0773162973716173</v>
      </c>
      <c r="AD26">
        <f t="shared" si="6"/>
        <v>592.44358086645786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502.26431536415936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587</v>
      </c>
      <c r="D27" s="11"/>
      <c r="E27" s="11">
        <f t="shared" si="10"/>
        <v>594.12685377111279</v>
      </c>
      <c r="F27" s="10">
        <f t="shared" si="11"/>
        <v>50.792044674824623</v>
      </c>
      <c r="G27" s="11">
        <f t="shared" si="12"/>
        <v>493.08333333333331</v>
      </c>
      <c r="H27" s="11"/>
      <c r="I27" s="11">
        <f t="shared" si="13"/>
        <v>594.12685377111279</v>
      </c>
      <c r="J27" s="10">
        <f t="shared" si="14"/>
        <v>50.792044674824623</v>
      </c>
      <c r="K27" s="11"/>
      <c r="L27" s="11">
        <f t="shared" si="8"/>
        <v>594.12685377111279</v>
      </c>
      <c r="M27" s="10">
        <f t="shared" si="15"/>
        <v>50.792044674824623</v>
      </c>
      <c r="N27" s="11"/>
      <c r="O27" s="11">
        <f t="shared" si="9"/>
        <v>594.12685377111279</v>
      </c>
      <c r="P27" s="10">
        <f t="shared" si="16"/>
        <v>50.792044674824623</v>
      </c>
      <c r="Q27" s="3"/>
      <c r="AC27">
        <f t="shared" si="5"/>
        <v>1.4005111865831026</v>
      </c>
      <c r="AD27">
        <f t="shared" si="6"/>
        <v>590.94829210323803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421.41412655501284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731</v>
      </c>
      <c r="D28" s="11"/>
      <c r="E28" s="11">
        <f t="shared" si="10"/>
        <v>594.12685377111279</v>
      </c>
      <c r="F28" s="10">
        <f t="shared" si="11"/>
        <v>18734.258158594341</v>
      </c>
      <c r="G28" s="11">
        <f t="shared" si="12"/>
        <v>493.08333333333331</v>
      </c>
      <c r="H28" s="11"/>
      <c r="I28" s="11">
        <f t="shared" si="13"/>
        <v>594.12685377111279</v>
      </c>
      <c r="J28" s="10">
        <f t="shared" si="14"/>
        <v>18734.258158594341</v>
      </c>
      <c r="K28" s="11"/>
      <c r="L28" s="11">
        <f t="shared" si="8"/>
        <v>594.12685377111279</v>
      </c>
      <c r="M28" s="10">
        <f t="shared" si="15"/>
        <v>18734.258158594341</v>
      </c>
      <c r="N28" s="11"/>
      <c r="O28" s="11">
        <f t="shared" si="9"/>
        <v>594.12685377111279</v>
      </c>
      <c r="P28" s="10">
        <f t="shared" si="16"/>
        <v>18734.258158594341</v>
      </c>
      <c r="Q28" s="3"/>
      <c r="AC28">
        <f t="shared" si="5"/>
        <v>1.8206645425580334</v>
      </c>
      <c r="AD28">
        <f t="shared" si="6"/>
        <v>588.13813218678808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309.70170898997151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538</v>
      </c>
      <c r="D29" s="11"/>
      <c r="E29" s="11">
        <f t="shared" si="10"/>
        <v>594.12685377111279</v>
      </c>
      <c r="F29" s="10">
        <f t="shared" si="11"/>
        <v>3150.223714243878</v>
      </c>
      <c r="G29" s="11">
        <f t="shared" si="12"/>
        <v>493.08333333333331</v>
      </c>
      <c r="H29" s="11"/>
      <c r="I29" s="11">
        <f t="shared" si="13"/>
        <v>594.12685377111279</v>
      </c>
      <c r="J29" s="10">
        <f t="shared" si="14"/>
        <v>3150.223714243878</v>
      </c>
      <c r="K29" s="11"/>
      <c r="L29" s="11">
        <f t="shared" si="8"/>
        <v>594.12685377111279</v>
      </c>
      <c r="M29" s="10">
        <f t="shared" si="15"/>
        <v>3150.223714243878</v>
      </c>
      <c r="N29" s="11"/>
      <c r="O29" s="11">
        <f t="shared" si="9"/>
        <v>594.12685377111279</v>
      </c>
      <c r="P29" s="10">
        <f t="shared" si="16"/>
        <v>3150.223714243878</v>
      </c>
      <c r="Q29" s="3"/>
      <c r="AC29">
        <f t="shared" si="5"/>
        <v>2.3668639053254434</v>
      </c>
      <c r="AD29">
        <f t="shared" si="6"/>
        <v>582.89075424923817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194.28965477811761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531</v>
      </c>
      <c r="D30" s="11"/>
      <c r="E30" s="11">
        <f t="shared" si="10"/>
        <v>594.12685377111279</v>
      </c>
      <c r="F30" s="10">
        <f t="shared" si="11"/>
        <v>3984.9996670394571</v>
      </c>
      <c r="G30" s="11">
        <f t="shared" si="12"/>
        <v>493.08333333333331</v>
      </c>
      <c r="H30" s="11"/>
      <c r="I30" s="11">
        <f t="shared" si="13"/>
        <v>594.12685377111279</v>
      </c>
      <c r="J30" s="10">
        <f t="shared" si="14"/>
        <v>3984.9996670394571</v>
      </c>
      <c r="K30" s="11"/>
      <c r="L30" s="11">
        <f t="shared" si="8"/>
        <v>594.12685377111279</v>
      </c>
      <c r="M30" s="10">
        <f t="shared" si="15"/>
        <v>3984.9996670394571</v>
      </c>
      <c r="N30" s="11"/>
      <c r="O30" s="11">
        <f t="shared" si="9"/>
        <v>594.12685377111279</v>
      </c>
      <c r="P30" s="10">
        <f t="shared" si="16"/>
        <v>3984.9996670394571</v>
      </c>
      <c r="Q30" s="3"/>
      <c r="AC30">
        <f t="shared" si="5"/>
        <v>3.0769230769230766</v>
      </c>
      <c r="AD30">
        <f t="shared" si="6"/>
        <v>573.20909693664669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105.87656746930868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709</v>
      </c>
      <c r="D31" s="11"/>
      <c r="E31" s="11">
        <f t="shared" si="10"/>
        <v>594.12685377111279</v>
      </c>
      <c r="F31" s="10">
        <f t="shared" si="11"/>
        <v>13195.839724523303</v>
      </c>
      <c r="G31" s="11">
        <f t="shared" si="12"/>
        <v>493.08333333333331</v>
      </c>
      <c r="H31" s="11"/>
      <c r="I31" s="11">
        <f t="shared" si="13"/>
        <v>594.12685377111279</v>
      </c>
      <c r="J31" s="10">
        <f t="shared" si="14"/>
        <v>13195.839724523303</v>
      </c>
      <c r="K31" s="11"/>
      <c r="L31" s="11">
        <f t="shared" si="8"/>
        <v>594.12685377111279</v>
      </c>
      <c r="M31" s="10">
        <f t="shared" si="15"/>
        <v>13195.839724523303</v>
      </c>
      <c r="N31" s="11"/>
      <c r="O31" s="11">
        <f t="shared" si="9"/>
        <v>594.12685377111279</v>
      </c>
      <c r="P31" s="10">
        <f t="shared" si="16"/>
        <v>13195.839724523303</v>
      </c>
      <c r="Q31" s="3"/>
      <c r="AC31">
        <f>$AC$2</f>
        <v>4</v>
      </c>
      <c r="AD31">
        <f t="shared" si="6"/>
        <v>555.73464212828321</v>
      </c>
      <c r="AE31" s="5"/>
      <c r="AF31" s="3"/>
      <c r="AG31" s="3"/>
      <c r="AH31" s="3"/>
      <c r="AI31" s="3"/>
      <c r="AJ31">
        <f>$AK$2</f>
        <v>1.2</v>
      </c>
      <c r="AK31">
        <f t="shared" si="7"/>
        <v>52.421708724260171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631</v>
      </c>
      <c r="D32" s="11"/>
      <c r="E32" s="11">
        <f t="shared" si="10"/>
        <v>594.12685377111279</v>
      </c>
      <c r="F32" s="10">
        <f t="shared" si="11"/>
        <v>1359.6289128168989</v>
      </c>
      <c r="G32" s="11">
        <f t="shared" si="12"/>
        <v>493.08333333333331</v>
      </c>
      <c r="H32" s="11"/>
      <c r="I32" s="11">
        <f t="shared" si="13"/>
        <v>594.12685377111279</v>
      </c>
      <c r="J32" s="10">
        <f t="shared" si="14"/>
        <v>1359.6289128168989</v>
      </c>
      <c r="K32" s="11"/>
      <c r="L32" s="11">
        <f t="shared" si="8"/>
        <v>594.12685377111279</v>
      </c>
      <c r="M32" s="10">
        <f t="shared" si="15"/>
        <v>1359.6289128168989</v>
      </c>
      <c r="N32" s="11"/>
      <c r="O32" s="11">
        <f t="shared" si="9"/>
        <v>594.12685377111279</v>
      </c>
      <c r="P32" s="10">
        <f t="shared" si="16"/>
        <v>1359.6289128168989</v>
      </c>
      <c r="Q32" s="3"/>
      <c r="AC32">
        <f>AC31*$AE$1</f>
        <v>5.2</v>
      </c>
      <c r="AD32">
        <f t="shared" si="6"/>
        <v>525.41218923010069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24.595557586255371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546</v>
      </c>
      <c r="D33" s="11"/>
      <c r="E33" s="11">
        <f t="shared" si="10"/>
        <v>594.12685377111279</v>
      </c>
      <c r="F33" s="10">
        <f t="shared" si="11"/>
        <v>2316.1940539060733</v>
      </c>
      <c r="G33" s="11">
        <f t="shared" si="12"/>
        <v>493.08333333333331</v>
      </c>
      <c r="H33" s="11"/>
      <c r="I33" s="11">
        <f t="shared" si="13"/>
        <v>594.12685377111279</v>
      </c>
      <c r="J33" s="10">
        <f t="shared" si="14"/>
        <v>2316.1940539060733</v>
      </c>
      <c r="K33" s="11"/>
      <c r="L33" s="11">
        <f t="shared" si="8"/>
        <v>594.12685377111279</v>
      </c>
      <c r="M33" s="10">
        <f t="shared" si="15"/>
        <v>2316.1940539060733</v>
      </c>
      <c r="N33" s="11"/>
      <c r="O33" s="11">
        <f t="shared" si="9"/>
        <v>594.12685377111279</v>
      </c>
      <c r="P33" s="10">
        <f t="shared" si="16"/>
        <v>2316.1940539060733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657</v>
      </c>
      <c r="D34" s="11"/>
      <c r="E34" s="11">
        <f t="shared" si="10"/>
        <v>594.12685377111279</v>
      </c>
      <c r="F34" s="10">
        <f t="shared" si="11"/>
        <v>3953.0325167190335</v>
      </c>
      <c r="G34" s="11">
        <f t="shared" si="12"/>
        <v>493.08333333333331</v>
      </c>
      <c r="H34" s="11"/>
      <c r="I34" s="11">
        <f t="shared" si="13"/>
        <v>594.12685377111279</v>
      </c>
      <c r="J34" s="10">
        <f t="shared" si="14"/>
        <v>3953.0325167190335</v>
      </c>
      <c r="K34" s="11"/>
      <c r="L34" s="11">
        <f t="shared" si="8"/>
        <v>594.12685377111279</v>
      </c>
      <c r="M34" s="10">
        <f t="shared" si="15"/>
        <v>3953.0325167190335</v>
      </c>
      <c r="N34" s="11"/>
      <c r="O34" s="11">
        <f t="shared" si="9"/>
        <v>594.12685377111279</v>
      </c>
      <c r="P34" s="10">
        <f t="shared" si="16"/>
        <v>3953.0325167190335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596</v>
      </c>
      <c r="D35" s="11"/>
      <c r="E35" s="11">
        <f t="shared" si="10"/>
        <v>594.12685377111279</v>
      </c>
      <c r="F35" s="10">
        <f t="shared" si="11"/>
        <v>3.5086767947943689</v>
      </c>
      <c r="G35" s="11">
        <f t="shared" si="12"/>
        <v>493.08333333333331</v>
      </c>
      <c r="H35" s="11"/>
      <c r="I35" s="11">
        <f t="shared" si="13"/>
        <v>594.12685377111279</v>
      </c>
      <c r="J35" s="10">
        <f t="shared" si="14"/>
        <v>3.5086767947943689</v>
      </c>
      <c r="K35" s="11"/>
      <c r="L35" s="11">
        <f t="shared" si="8"/>
        <v>594.12685377111279</v>
      </c>
      <c r="M35" s="10">
        <f t="shared" si="15"/>
        <v>3.5086767947943689</v>
      </c>
      <c r="N35" s="11"/>
      <c r="O35" s="11">
        <f t="shared" si="9"/>
        <v>594.12685377111279</v>
      </c>
      <c r="P35" s="10">
        <f t="shared" si="16"/>
        <v>3.5086767947943689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594</v>
      </c>
      <c r="D36" s="11"/>
      <c r="E36" s="11">
        <f t="shared" si="10"/>
        <v>594.12685377111279</v>
      </c>
      <c r="F36" s="10">
        <f t="shared" si="11"/>
        <v>1.6091879245536608E-2</v>
      </c>
      <c r="G36" s="11">
        <f t="shared" si="12"/>
        <v>493.08333333333331</v>
      </c>
      <c r="H36" s="11"/>
      <c r="I36" s="11">
        <f t="shared" si="13"/>
        <v>594.12685377111279</v>
      </c>
      <c r="J36" s="10">
        <f t="shared" si="14"/>
        <v>1.6091879245536608E-2</v>
      </c>
      <c r="K36" s="11"/>
      <c r="L36" s="11">
        <f t="shared" si="8"/>
        <v>594.12685377111279</v>
      </c>
      <c r="M36" s="10">
        <f t="shared" si="15"/>
        <v>1.6091879245536608E-2</v>
      </c>
      <c r="N36" s="11"/>
      <c r="O36" s="11">
        <f t="shared" si="9"/>
        <v>594.12685377111279</v>
      </c>
      <c r="P36" s="10">
        <f t="shared" si="16"/>
        <v>1.6091879245536608E-2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518</v>
      </c>
      <c r="D37" s="11"/>
      <c r="E37" s="11">
        <f t="shared" si="10"/>
        <v>594.12685377111279</v>
      </c>
      <c r="F37" s="10">
        <f t="shared" si="11"/>
        <v>5795.2978650883897</v>
      </c>
      <c r="G37" s="11">
        <f t="shared" si="12"/>
        <v>493.08333333333331</v>
      </c>
      <c r="H37" s="11"/>
      <c r="I37" s="11">
        <f t="shared" si="13"/>
        <v>594.12685377111279</v>
      </c>
      <c r="J37" s="10">
        <f t="shared" si="14"/>
        <v>5795.2978650883897</v>
      </c>
      <c r="K37" s="11"/>
      <c r="L37" s="11">
        <f t="shared" si="8"/>
        <v>594.12685377111279</v>
      </c>
      <c r="M37" s="10">
        <f t="shared" si="15"/>
        <v>5795.2978650883897</v>
      </c>
      <c r="N37" s="11"/>
      <c r="O37" s="11">
        <f t="shared" si="9"/>
        <v>594.12685377111279</v>
      </c>
      <c r="P37" s="10">
        <f t="shared" si="16"/>
        <v>5795.2978650883897</v>
      </c>
      <c r="Q37" s="3"/>
      <c r="AC37">
        <v>0</v>
      </c>
      <c r="AD37">
        <f t="shared" ref="AD37:AD49" si="17">$L$2/(1+(AC37/$L$5)^$L$3)</f>
        <v>594.12685377111279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711</v>
      </c>
      <c r="D38" s="11"/>
      <c r="E38" s="11">
        <f t="shared" si="10"/>
        <v>594.12685377111279</v>
      </c>
      <c r="F38" s="10">
        <f t="shared" si="11"/>
        <v>13659.332309438852</v>
      </c>
      <c r="G38" s="11">
        <f t="shared" si="12"/>
        <v>493.08333333333331</v>
      </c>
      <c r="H38" s="11"/>
      <c r="I38" s="11">
        <f t="shared" si="13"/>
        <v>594.12685377111279</v>
      </c>
      <c r="J38" s="10">
        <f t="shared" si="14"/>
        <v>13659.332309438852</v>
      </c>
      <c r="K38" s="11"/>
      <c r="L38" s="11">
        <f t="shared" si="8"/>
        <v>594.12685377111279</v>
      </c>
      <c r="M38" s="10">
        <f t="shared" si="15"/>
        <v>13659.332309438852</v>
      </c>
      <c r="N38" s="11"/>
      <c r="O38" s="11">
        <f t="shared" si="9"/>
        <v>594.12685377111279</v>
      </c>
      <c r="P38" s="10">
        <f t="shared" si="16"/>
        <v>13659.332309438852</v>
      </c>
      <c r="Q38" s="3"/>
      <c r="AC38">
        <f t="shared" ref="AC38:AC46" si="18">AC39/$AE$1</f>
        <v>0.2901526011456228</v>
      </c>
      <c r="AD38">
        <f t="shared" si="17"/>
        <v>594.05743645086579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594.12685377111279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566</v>
      </c>
      <c r="D39" s="11"/>
      <c r="E39" s="11">
        <f t="shared" si="10"/>
        <v>594.12685377111279</v>
      </c>
      <c r="F39" s="10">
        <f t="shared" si="11"/>
        <v>791.1199030615619</v>
      </c>
      <c r="G39" s="11">
        <f t="shared" si="12"/>
        <v>493.08333333333331</v>
      </c>
      <c r="H39" s="11"/>
      <c r="I39" s="11">
        <f t="shared" si="13"/>
        <v>594.12685377111279</v>
      </c>
      <c r="J39" s="10">
        <f t="shared" si="14"/>
        <v>791.1199030615619</v>
      </c>
      <c r="K39" s="11"/>
      <c r="L39" s="11">
        <f t="shared" si="8"/>
        <v>594.12685377111279</v>
      </c>
      <c r="M39" s="10">
        <f t="shared" si="15"/>
        <v>791.1199030615619</v>
      </c>
      <c r="N39" s="11"/>
      <c r="O39" s="11">
        <f t="shared" si="9"/>
        <v>594.12685377111279</v>
      </c>
      <c r="P39" s="10">
        <f t="shared" si="16"/>
        <v>791.1199030615619</v>
      </c>
      <c r="Q39" s="3"/>
      <c r="AC39">
        <f t="shared" si="18"/>
        <v>0.37719838148930962</v>
      </c>
      <c r="AD39">
        <f t="shared" si="17"/>
        <v>593.99545353250744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592.20979232465572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616</v>
      </c>
      <c r="D40" s="11"/>
      <c r="E40" s="11">
        <f t="shared" si="10"/>
        <v>594.12685377111279</v>
      </c>
      <c r="F40" s="10">
        <f t="shared" si="11"/>
        <v>478.4345259502827</v>
      </c>
      <c r="G40" s="11">
        <f t="shared" si="12"/>
        <v>493.08333333333331</v>
      </c>
      <c r="H40" s="11"/>
      <c r="I40" s="11">
        <f t="shared" si="13"/>
        <v>594.12685377111279</v>
      </c>
      <c r="J40" s="10">
        <f t="shared" si="14"/>
        <v>478.4345259502827</v>
      </c>
      <c r="K40" s="11"/>
      <c r="L40" s="11">
        <f t="shared" si="8"/>
        <v>594.12685377111279</v>
      </c>
      <c r="M40" s="10">
        <f t="shared" si="15"/>
        <v>478.4345259502827</v>
      </c>
      <c r="N40" s="11"/>
      <c r="O40" s="11">
        <f t="shared" si="9"/>
        <v>594.12685377111279</v>
      </c>
      <c r="P40" s="10">
        <f t="shared" si="16"/>
        <v>478.4345259502827</v>
      </c>
      <c r="Q40" s="3" t="s">
        <v>33</v>
      </c>
      <c r="AC40">
        <f t="shared" si="18"/>
        <v>0.49035789593610252</v>
      </c>
      <c r="AD40">
        <f t="shared" si="17"/>
        <v>593.87814906422466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589.84817362502451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569</v>
      </c>
      <c r="D41" s="11"/>
      <c r="E41" s="11">
        <f t="shared" si="10"/>
        <v>594.12685377111279</v>
      </c>
      <c r="F41" s="10">
        <f t="shared" si="11"/>
        <v>631.35878043488515</v>
      </c>
      <c r="G41" s="11">
        <f t="shared" si="12"/>
        <v>493.08333333333331</v>
      </c>
      <c r="H41" s="11"/>
      <c r="I41" s="11">
        <f t="shared" si="13"/>
        <v>594.12685377111279</v>
      </c>
      <c r="J41" s="10">
        <f t="shared" si="14"/>
        <v>631.35878043488515</v>
      </c>
      <c r="K41" s="11"/>
      <c r="L41" s="11">
        <f t="shared" si="8"/>
        <v>594.12685377111279</v>
      </c>
      <c r="M41" s="10">
        <f t="shared" si="15"/>
        <v>631.35878043488515</v>
      </c>
      <c r="N41" s="11"/>
      <c r="O41" s="11">
        <f t="shared" si="9"/>
        <v>594.12685377111279</v>
      </c>
      <c r="P41" s="10">
        <f t="shared" si="16"/>
        <v>631.35878043488515</v>
      </c>
      <c r="Q41" s="3"/>
      <c r="AC41">
        <f t="shared" si="18"/>
        <v>0.63746526471693332</v>
      </c>
      <c r="AD41">
        <f t="shared" si="17"/>
        <v>593.6562067692247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584.62397178706351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662</v>
      </c>
      <c r="D42" s="11"/>
      <c r="E42" s="11">
        <f t="shared" si="10"/>
        <v>594.12685377111279</v>
      </c>
      <c r="F42" s="10">
        <f t="shared" si="11"/>
        <v>4606.7639790079056</v>
      </c>
      <c r="G42" s="11">
        <f t="shared" si="12"/>
        <v>493.08333333333331</v>
      </c>
      <c r="H42" s="11"/>
      <c r="I42" s="11">
        <f t="shared" si="13"/>
        <v>594.12685377111279</v>
      </c>
      <c r="J42" s="10">
        <f t="shared" si="14"/>
        <v>4606.7639790079056</v>
      </c>
      <c r="K42" s="11"/>
      <c r="L42" s="11">
        <f t="shared" si="8"/>
        <v>594.12685377111279</v>
      </c>
      <c r="M42" s="10">
        <f t="shared" si="15"/>
        <v>4606.7639790079056</v>
      </c>
      <c r="N42" s="11"/>
      <c r="O42" s="11">
        <f t="shared" si="9"/>
        <v>594.12685377111279</v>
      </c>
      <c r="P42" s="10">
        <f t="shared" si="16"/>
        <v>4606.7639790079056</v>
      </c>
      <c r="Q42" s="3"/>
      <c r="AC42">
        <f t="shared" si="18"/>
        <v>0.82870484413201329</v>
      </c>
      <c r="AD42">
        <f t="shared" si="17"/>
        <v>593.23650169790653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573.24689848752087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643</v>
      </c>
      <c r="D43" s="11"/>
      <c r="E43" s="11">
        <f t="shared" si="10"/>
        <v>594.12685377111279</v>
      </c>
      <c r="F43" s="10">
        <f t="shared" si="11"/>
        <v>2388.5844223101917</v>
      </c>
      <c r="G43" s="11">
        <f t="shared" si="12"/>
        <v>493.08333333333331</v>
      </c>
      <c r="H43" s="11"/>
      <c r="I43" s="11">
        <f t="shared" si="13"/>
        <v>594.12685377111279</v>
      </c>
      <c r="J43" s="10">
        <f t="shared" si="14"/>
        <v>2388.5844223101917</v>
      </c>
      <c r="K43" s="11"/>
      <c r="L43" s="11">
        <f t="shared" si="8"/>
        <v>594.12685377111279</v>
      </c>
      <c r="M43" s="10">
        <f t="shared" si="15"/>
        <v>2388.5844223101917</v>
      </c>
      <c r="N43" s="11"/>
      <c r="O43" s="11">
        <f t="shared" si="9"/>
        <v>594.12685377111279</v>
      </c>
      <c r="P43" s="10">
        <f t="shared" si="16"/>
        <v>2388.5844223101917</v>
      </c>
      <c r="Q43" s="3"/>
      <c r="AC43">
        <f t="shared" si="18"/>
        <v>1.0773162973716173</v>
      </c>
      <c r="AD43">
        <f t="shared" si="17"/>
        <v>592.44358086645786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549.29347931857467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571</v>
      </c>
      <c r="D44" s="11"/>
      <c r="E44" s="11">
        <f t="shared" ref="E44" si="21">CA(A44,B44,$E$2,$E$3,$E$4,$E$5,$E$6)</f>
        <v>594.12685377111279</v>
      </c>
      <c r="F44" s="10">
        <f t="shared" ref="F44" si="22">($C44-E44)^2</f>
        <v>534.85136535043398</v>
      </c>
      <c r="G44" s="11">
        <f t="shared" si="12"/>
        <v>493.08333333333331</v>
      </c>
      <c r="H44" s="11"/>
      <c r="I44" s="11">
        <f t="shared" ref="I44" si="23">CA_SA(A44,B44,$I$2,$I$3,$I$4,$I$5,$I$6,$I$7)</f>
        <v>594.12685377111279</v>
      </c>
      <c r="J44" s="10">
        <f t="shared" ref="J44" si="24">($C44-I44)^2</f>
        <v>534.85136535043398</v>
      </c>
      <c r="K44" s="11"/>
      <c r="L44" s="11">
        <f t="shared" si="8"/>
        <v>594.12685377111279</v>
      </c>
      <c r="M44" s="10">
        <f t="shared" ref="M44" si="25">($C44-L44)^2</f>
        <v>534.85136535043398</v>
      </c>
      <c r="N44" s="11"/>
      <c r="O44" s="11">
        <f t="shared" si="9"/>
        <v>594.12685377111279</v>
      </c>
      <c r="P44" s="10">
        <f t="shared" ref="P44" si="26">($C44-O44)^2</f>
        <v>534.85136535043398</v>
      </c>
      <c r="Q44" s="3"/>
      <c r="AC44">
        <f t="shared" si="18"/>
        <v>1.4005111865831026</v>
      </c>
      <c r="AD44">
        <f t="shared" si="17"/>
        <v>590.94829210323803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502.26431536415936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1.8206645425580334</v>
      </c>
      <c r="AD45">
        <f t="shared" si="17"/>
        <v>588.13813218678808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421.41412655501284</v>
      </c>
      <c r="AL45" s="3"/>
      <c r="AM45" s="3"/>
      <c r="AN45" s="3"/>
      <c r="AO45" s="3"/>
      <c r="AP45" s="3"/>
      <c r="AQ45" s="3"/>
    </row>
    <row r="46" spans="1:43" x14ac:dyDescent="0.25">
      <c r="A46" s="12">
        <v>0.25</v>
      </c>
      <c r="B46" s="12">
        <v>0</v>
      </c>
      <c r="C46" s="12">
        <v>533</v>
      </c>
      <c r="D46" s="13"/>
      <c r="E46" s="13">
        <f>CA(A46,B46,$E$2,$E$3,$E$4,$E$5,$E$6)</f>
        <v>594.07853345027775</v>
      </c>
      <c r="F46" s="13">
        <f>($C46-E46)^2</f>
        <v>3730.5872484366973</v>
      </c>
      <c r="G46" s="11">
        <f>$G$25</f>
        <v>493.08333333333331</v>
      </c>
      <c r="H46" s="13"/>
      <c r="I46" s="13">
        <f>CA_SA(A46,B46,$I$2,$I$3,$I$4,$I$5,$I$6,$I$7)</f>
        <v>594.07853345027775</v>
      </c>
      <c r="J46" s="13">
        <f>($C46-I46)^2</f>
        <v>3730.5872484366973</v>
      </c>
      <c r="K46" s="13"/>
      <c r="L46" s="13">
        <f t="shared" ref="L46:L70" si="27">CA_DR(A46,B46,$L$2,$L$3,$L$4,$L$5,$L$6,$L$7,$L$8)</f>
        <v>594.07853345027775</v>
      </c>
      <c r="M46" s="13">
        <f>($C46-L46)^2</f>
        <v>3730.5872484366973</v>
      </c>
      <c r="N46" s="13"/>
      <c r="O46" s="13">
        <f t="shared" ref="O46:O70" si="28">CA_DL(A46,B46,$O$2,$O$3,$O$4,$O$5,$O$6,$O$7,$O$8)</f>
        <v>594.07853345027775</v>
      </c>
      <c r="P46" s="13">
        <f>($C46-O46)^2</f>
        <v>3730.5872484366973</v>
      </c>
      <c r="Q46" s="3"/>
      <c r="AC46">
        <f t="shared" si="18"/>
        <v>2.3668639053254434</v>
      </c>
      <c r="AD46">
        <f t="shared" si="17"/>
        <v>582.89075424923817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309.70170898997151</v>
      </c>
      <c r="AL46" s="3"/>
      <c r="AM46" s="3"/>
      <c r="AN46" s="3"/>
      <c r="AO46" s="3"/>
      <c r="AP46" s="3"/>
      <c r="AQ46" s="3"/>
    </row>
    <row r="47" spans="1:43" x14ac:dyDescent="0.25">
      <c r="A47" s="12">
        <v>0.25</v>
      </c>
      <c r="B47" s="12">
        <v>0</v>
      </c>
      <c r="C47" s="12">
        <v>519</v>
      </c>
      <c r="D47" s="13"/>
      <c r="E47" s="13">
        <f t="shared" ref="E47:E70" si="29">CA(A47,B47,$E$2,$E$3,$E$4,$E$5,$E$6)</f>
        <v>594.07853345027775</v>
      </c>
      <c r="F47" s="13">
        <f t="shared" ref="F47:F70" si="30">($C47-E47)^2</f>
        <v>5636.7861850444742</v>
      </c>
      <c r="G47" s="11">
        <f t="shared" ref="G47:G70" si="31">$G$25</f>
        <v>493.08333333333331</v>
      </c>
      <c r="H47" s="13"/>
      <c r="I47" s="13">
        <f t="shared" ref="I47:I70" si="32">CA_SA(A47,B47,$I$2,$I$3,$I$4,$I$5,$I$6,$I$7)</f>
        <v>594.07853345027775</v>
      </c>
      <c r="J47" s="13">
        <f t="shared" ref="J47:J70" si="33">($C47-I47)^2</f>
        <v>5636.7861850444742</v>
      </c>
      <c r="K47" s="13"/>
      <c r="L47" s="13">
        <f t="shared" si="27"/>
        <v>594.07853345027775</v>
      </c>
      <c r="M47" s="13">
        <f t="shared" ref="M47:M70" si="34">($C47-L47)^2</f>
        <v>5636.7861850444742</v>
      </c>
      <c r="N47" s="13"/>
      <c r="O47" s="13">
        <f t="shared" si="28"/>
        <v>594.07853345027775</v>
      </c>
      <c r="P47" s="13">
        <f t="shared" ref="P47:P70" si="35">($C47-O47)^2</f>
        <v>5636.7861850444742</v>
      </c>
      <c r="Q47" s="3"/>
      <c r="AC47">
        <f>AC48/$AE$1</f>
        <v>3.0769230769230766</v>
      </c>
      <c r="AD47">
        <f t="shared" si="17"/>
        <v>573.20909693664669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194.28965477811761</v>
      </c>
      <c r="AL47" s="3"/>
      <c r="AM47" s="3"/>
      <c r="AN47" s="3"/>
      <c r="AO47" s="3"/>
      <c r="AP47" s="3"/>
      <c r="AQ47" s="3"/>
    </row>
    <row r="48" spans="1:43" x14ac:dyDescent="0.25">
      <c r="A48" s="12">
        <v>0.25</v>
      </c>
      <c r="B48" s="12">
        <v>0</v>
      </c>
      <c r="C48" s="12">
        <v>633</v>
      </c>
      <c r="D48" s="13"/>
      <c r="E48" s="13">
        <f t="shared" si="29"/>
        <v>594.07853345027775</v>
      </c>
      <c r="F48" s="13">
        <f t="shared" si="30"/>
        <v>1514.8805583811484</v>
      </c>
      <c r="G48" s="11">
        <f t="shared" si="31"/>
        <v>493.08333333333331</v>
      </c>
      <c r="H48" s="13"/>
      <c r="I48" s="13">
        <f t="shared" si="32"/>
        <v>594.07853345027775</v>
      </c>
      <c r="J48" s="13">
        <f t="shared" si="33"/>
        <v>1514.8805583811484</v>
      </c>
      <c r="K48" s="13"/>
      <c r="L48" s="13">
        <f t="shared" si="27"/>
        <v>594.07853345027775</v>
      </c>
      <c r="M48" s="13">
        <f t="shared" si="34"/>
        <v>1514.8805583811484</v>
      </c>
      <c r="N48" s="13"/>
      <c r="O48" s="13">
        <f t="shared" si="28"/>
        <v>594.07853345027775</v>
      </c>
      <c r="P48" s="13">
        <f t="shared" si="35"/>
        <v>1514.8805583811484</v>
      </c>
      <c r="Q48" s="3"/>
      <c r="AC48">
        <f>$AC$2</f>
        <v>4</v>
      </c>
      <c r="AD48">
        <f t="shared" si="17"/>
        <v>555.73464212828321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105.87656746930868</v>
      </c>
      <c r="AL48" s="3"/>
      <c r="AM48" s="3"/>
      <c r="AN48" s="3"/>
      <c r="AO48" s="3"/>
      <c r="AP48" s="3"/>
      <c r="AQ48" s="3"/>
    </row>
    <row r="49" spans="1:43" x14ac:dyDescent="0.25">
      <c r="A49" s="12">
        <v>0.25</v>
      </c>
      <c r="B49" s="12">
        <v>0</v>
      </c>
      <c r="C49" s="12">
        <v>510</v>
      </c>
      <c r="D49" s="13"/>
      <c r="E49" s="13">
        <f t="shared" si="29"/>
        <v>594.07853345027775</v>
      </c>
      <c r="F49" s="13">
        <f t="shared" si="30"/>
        <v>7069.1997871494741</v>
      </c>
      <c r="G49" s="11">
        <f t="shared" si="31"/>
        <v>493.08333333333331</v>
      </c>
      <c r="H49" s="13"/>
      <c r="I49" s="13">
        <f t="shared" si="32"/>
        <v>594.07853345027775</v>
      </c>
      <c r="J49" s="13">
        <f t="shared" si="33"/>
        <v>7069.1997871494741</v>
      </c>
      <c r="K49" s="13"/>
      <c r="L49" s="13">
        <f t="shared" si="27"/>
        <v>594.07853345027775</v>
      </c>
      <c r="M49" s="13">
        <f t="shared" si="34"/>
        <v>7069.1997871494741</v>
      </c>
      <c r="N49" s="13"/>
      <c r="O49" s="13">
        <f t="shared" si="28"/>
        <v>594.07853345027775</v>
      </c>
      <c r="P49" s="13">
        <f t="shared" si="35"/>
        <v>7069.1997871494741</v>
      </c>
      <c r="Q49" s="3"/>
      <c r="AC49" s="5">
        <f>AC48*$AE$1</f>
        <v>5.2</v>
      </c>
      <c r="AD49" s="5">
        <f t="shared" si="17"/>
        <v>525.41218923010069</v>
      </c>
      <c r="AE49" s="5"/>
      <c r="AF49" s="3"/>
      <c r="AG49" s="3"/>
      <c r="AH49" s="3"/>
      <c r="AI49" s="3"/>
      <c r="AJ49">
        <f>$AK$2</f>
        <v>1.2</v>
      </c>
      <c r="AK49">
        <f t="shared" si="19"/>
        <v>52.421708724260171</v>
      </c>
      <c r="AL49" s="3"/>
      <c r="AM49" s="3"/>
      <c r="AN49" s="3"/>
      <c r="AO49" s="3"/>
      <c r="AP49" s="3"/>
      <c r="AQ49" s="3"/>
    </row>
    <row r="50" spans="1:43" x14ac:dyDescent="0.25">
      <c r="A50" s="12">
        <v>0.25</v>
      </c>
      <c r="B50" s="12">
        <v>0</v>
      </c>
      <c r="C50" s="12">
        <v>662</v>
      </c>
      <c r="D50" s="13"/>
      <c r="E50" s="13">
        <f t="shared" si="29"/>
        <v>594.07853345027775</v>
      </c>
      <c r="F50" s="13">
        <f t="shared" si="30"/>
        <v>4613.3256182650393</v>
      </c>
      <c r="G50" s="11">
        <f t="shared" si="31"/>
        <v>493.08333333333331</v>
      </c>
      <c r="H50" s="13"/>
      <c r="I50" s="13">
        <f t="shared" si="32"/>
        <v>594.07853345027775</v>
      </c>
      <c r="J50" s="13">
        <f t="shared" si="33"/>
        <v>4613.3256182650393</v>
      </c>
      <c r="K50" s="13"/>
      <c r="L50" s="13">
        <f t="shared" si="27"/>
        <v>594.07853345027775</v>
      </c>
      <c r="M50" s="13">
        <f t="shared" si="34"/>
        <v>4613.3256182650393</v>
      </c>
      <c r="N50" s="13"/>
      <c r="O50" s="13">
        <f t="shared" si="28"/>
        <v>594.07853345027775</v>
      </c>
      <c r="P50" s="13">
        <f t="shared" si="35"/>
        <v>4613.3256182650393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24.595557586255371</v>
      </c>
      <c r="AL50" s="3"/>
      <c r="AM50" s="3"/>
      <c r="AN50" s="3"/>
      <c r="AO50" s="3"/>
      <c r="AP50" s="3"/>
      <c r="AQ50" s="3"/>
    </row>
    <row r="51" spans="1:43" x14ac:dyDescent="0.25">
      <c r="A51" s="12">
        <v>0.5</v>
      </c>
      <c r="B51" s="12">
        <v>0</v>
      </c>
      <c r="C51" s="13">
        <v>584</v>
      </c>
      <c r="D51" s="13"/>
      <c r="E51" s="13">
        <f t="shared" si="29"/>
        <v>593.86609020890376</v>
      </c>
      <c r="F51" s="13">
        <f t="shared" si="30"/>
        <v>97.339736010226559</v>
      </c>
      <c r="G51" s="11">
        <f t="shared" si="31"/>
        <v>493.08333333333331</v>
      </c>
      <c r="H51" s="13"/>
      <c r="I51" s="13">
        <f t="shared" si="32"/>
        <v>593.86609020890376</v>
      </c>
      <c r="J51" s="13">
        <f t="shared" si="33"/>
        <v>97.339736010226559</v>
      </c>
      <c r="K51" s="13"/>
      <c r="L51" s="13">
        <f t="shared" si="27"/>
        <v>593.86609020890376</v>
      </c>
      <c r="M51" s="13">
        <f t="shared" si="34"/>
        <v>97.339736010226559</v>
      </c>
      <c r="N51" s="13"/>
      <c r="O51" s="13">
        <f t="shared" si="28"/>
        <v>593.86609020890376</v>
      </c>
      <c r="P51" s="13">
        <f t="shared" si="35"/>
        <v>97.339736010226559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0.5</v>
      </c>
      <c r="B52" s="12">
        <v>0</v>
      </c>
      <c r="C52" s="13">
        <v>596</v>
      </c>
      <c r="D52" s="13"/>
      <c r="E52" s="13">
        <f t="shared" si="29"/>
        <v>593.86609020890376</v>
      </c>
      <c r="F52" s="13">
        <f t="shared" si="30"/>
        <v>4.553570996536414</v>
      </c>
      <c r="G52" s="11">
        <f t="shared" si="31"/>
        <v>493.08333333333331</v>
      </c>
      <c r="H52" s="13"/>
      <c r="I52" s="13">
        <f t="shared" si="32"/>
        <v>593.86609020890376</v>
      </c>
      <c r="J52" s="13">
        <f t="shared" si="33"/>
        <v>4.553570996536414</v>
      </c>
      <c r="K52" s="13"/>
      <c r="L52" s="13">
        <f t="shared" si="27"/>
        <v>593.86609020890376</v>
      </c>
      <c r="M52" s="13">
        <f t="shared" si="34"/>
        <v>4.553570996536414</v>
      </c>
      <c r="N52" s="13"/>
      <c r="O52" s="13">
        <f t="shared" si="28"/>
        <v>593.86609020890376</v>
      </c>
      <c r="P52" s="13">
        <f t="shared" si="35"/>
        <v>4.553570996536414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0.5</v>
      </c>
      <c r="B53" s="12">
        <v>0</v>
      </c>
      <c r="C53" s="13">
        <v>605</v>
      </c>
      <c r="D53" s="13"/>
      <c r="E53" s="13">
        <f t="shared" si="29"/>
        <v>593.86609020890376</v>
      </c>
      <c r="F53" s="13">
        <f t="shared" si="30"/>
        <v>123.96394723626879</v>
      </c>
      <c r="G53" s="11">
        <f t="shared" si="31"/>
        <v>493.08333333333331</v>
      </c>
      <c r="H53" s="13"/>
      <c r="I53" s="13">
        <f t="shared" si="32"/>
        <v>593.86609020890376</v>
      </c>
      <c r="J53" s="13">
        <f t="shared" si="33"/>
        <v>123.96394723626879</v>
      </c>
      <c r="K53" s="13"/>
      <c r="L53" s="13">
        <f t="shared" si="27"/>
        <v>593.86609020890376</v>
      </c>
      <c r="M53" s="13">
        <f t="shared" si="34"/>
        <v>123.96394723626879</v>
      </c>
      <c r="N53" s="13"/>
      <c r="O53" s="13">
        <f t="shared" si="28"/>
        <v>593.86609020890376</v>
      </c>
      <c r="P53" s="13">
        <f t="shared" si="35"/>
        <v>123.96394723626879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0.5</v>
      </c>
      <c r="B54" s="12">
        <v>0</v>
      </c>
      <c r="C54" s="13">
        <v>571</v>
      </c>
      <c r="D54" s="13"/>
      <c r="E54" s="13">
        <f t="shared" si="29"/>
        <v>593.86609020890376</v>
      </c>
      <c r="F54" s="13">
        <f t="shared" si="30"/>
        <v>522.85808144172427</v>
      </c>
      <c r="G54" s="11">
        <f t="shared" si="31"/>
        <v>493.08333333333331</v>
      </c>
      <c r="H54" s="13"/>
      <c r="I54" s="13">
        <f t="shared" si="32"/>
        <v>593.86609020890376</v>
      </c>
      <c r="J54" s="13">
        <f t="shared" si="33"/>
        <v>522.85808144172427</v>
      </c>
      <c r="K54" s="13"/>
      <c r="L54" s="13">
        <f t="shared" si="27"/>
        <v>593.86609020890376</v>
      </c>
      <c r="M54" s="13">
        <f t="shared" si="34"/>
        <v>522.85808144172427</v>
      </c>
      <c r="N54" s="13"/>
      <c r="O54" s="13">
        <f t="shared" si="28"/>
        <v>593.86609020890376</v>
      </c>
      <c r="P54" s="13">
        <f t="shared" si="35"/>
        <v>522.85808144172427</v>
      </c>
      <c r="Q54" s="3"/>
      <c r="AC54">
        <v>0</v>
      </c>
      <c r="AD54">
        <f t="shared" ref="AD54:AD66" si="36">$O$2/(1+(AC54/$O$5)^$O$3)</f>
        <v>594.12685377111279</v>
      </c>
      <c r="AE54" s="5"/>
      <c r="AF54" s="3"/>
      <c r="AG54" s="3"/>
      <c r="AH54" s="3"/>
      <c r="AI54" s="3"/>
      <c r="AJ54">
        <v>0</v>
      </c>
      <c r="AK54">
        <f t="shared" ref="AK54:AK66" si="37">$O$2/(1+(AJ54/$O$6)^$O$4)</f>
        <v>594.12685377111279</v>
      </c>
      <c r="AL54" s="3"/>
      <c r="AM54" s="3"/>
      <c r="AN54" s="3"/>
      <c r="AO54" s="3"/>
      <c r="AP54" s="3"/>
      <c r="AQ54" s="3"/>
    </row>
    <row r="55" spans="1:43" x14ac:dyDescent="0.25">
      <c r="A55" s="12">
        <v>0.5</v>
      </c>
      <c r="B55" s="12">
        <v>0</v>
      </c>
      <c r="C55" s="13">
        <v>622</v>
      </c>
      <c r="D55" s="13"/>
      <c r="E55" s="13">
        <f t="shared" si="29"/>
        <v>593.86609020890376</v>
      </c>
      <c r="F55" s="13">
        <f t="shared" si="30"/>
        <v>791.51688013354112</v>
      </c>
      <c r="G55" s="11">
        <f t="shared" si="31"/>
        <v>493.08333333333331</v>
      </c>
      <c r="H55" s="13"/>
      <c r="I55" s="13">
        <f t="shared" si="32"/>
        <v>593.86609020890376</v>
      </c>
      <c r="J55" s="13">
        <f t="shared" si="33"/>
        <v>791.51688013354112</v>
      </c>
      <c r="K55" s="13"/>
      <c r="L55" s="13">
        <f t="shared" si="27"/>
        <v>593.86609020890376</v>
      </c>
      <c r="M55" s="13">
        <f t="shared" si="34"/>
        <v>791.51688013354112</v>
      </c>
      <c r="N55" s="13"/>
      <c r="O55" s="13">
        <f t="shared" si="28"/>
        <v>593.86609020890376</v>
      </c>
      <c r="P55" s="13">
        <f t="shared" si="35"/>
        <v>791.51688013354112</v>
      </c>
      <c r="Q55" s="3"/>
      <c r="AC55">
        <f t="shared" ref="AC55:AC63" si="38">AC56/$AE$1</f>
        <v>0.2901526011456228</v>
      </c>
      <c r="AD55">
        <f t="shared" si="36"/>
        <v>594.05743645086579</v>
      </c>
      <c r="AE55" s="5"/>
      <c r="AF55" s="3"/>
      <c r="AG55" s="3"/>
      <c r="AH55" s="3"/>
      <c r="AI55" s="3"/>
      <c r="AJ55">
        <f t="shared" ref="AJ55:AJ63" si="39">AJ56/$AN$1</f>
        <v>8.7045780343686832E-2</v>
      </c>
      <c r="AK55">
        <f t="shared" si="37"/>
        <v>592.20979232465572</v>
      </c>
      <c r="AL55" s="3"/>
      <c r="AM55" s="3"/>
      <c r="AN55" s="3"/>
      <c r="AO55" s="3"/>
      <c r="AP55" s="3"/>
      <c r="AQ55" s="3"/>
    </row>
    <row r="56" spans="1:43" x14ac:dyDescent="0.25">
      <c r="A56" s="12">
        <v>1</v>
      </c>
      <c r="B56" s="12">
        <v>0</v>
      </c>
      <c r="C56" s="13">
        <v>584</v>
      </c>
      <c r="D56" s="13"/>
      <c r="E56" s="13">
        <f t="shared" si="29"/>
        <v>592.72183627412812</v>
      </c>
      <c r="F56" s="13">
        <f t="shared" si="30"/>
        <v>76.070427992697134</v>
      </c>
      <c r="G56" s="11">
        <f t="shared" si="31"/>
        <v>493.08333333333331</v>
      </c>
      <c r="H56" s="13"/>
      <c r="I56" s="13">
        <f t="shared" si="32"/>
        <v>592.72183627412812</v>
      </c>
      <c r="J56" s="13">
        <f t="shared" si="33"/>
        <v>76.070427992697134</v>
      </c>
      <c r="K56" s="13"/>
      <c r="L56" s="13">
        <f t="shared" si="27"/>
        <v>592.72183627412812</v>
      </c>
      <c r="M56" s="13">
        <f t="shared" si="34"/>
        <v>76.070427992697134</v>
      </c>
      <c r="N56" s="13"/>
      <c r="O56" s="13">
        <f t="shared" si="28"/>
        <v>592.72183627412812</v>
      </c>
      <c r="P56" s="13">
        <f t="shared" si="35"/>
        <v>76.070427992697134</v>
      </c>
      <c r="Q56" s="3"/>
      <c r="AC56">
        <f t="shared" si="38"/>
        <v>0.37719838148930962</v>
      </c>
      <c r="AD56">
        <f t="shared" si="36"/>
        <v>593.99545353250744</v>
      </c>
      <c r="AE56" s="5"/>
      <c r="AF56" s="3"/>
      <c r="AG56" s="3"/>
      <c r="AH56" s="3"/>
      <c r="AI56" s="3"/>
      <c r="AJ56">
        <f t="shared" si="39"/>
        <v>0.11315951444679288</v>
      </c>
      <c r="AK56">
        <f t="shared" si="37"/>
        <v>589.84817362502451</v>
      </c>
      <c r="AL56" s="3"/>
      <c r="AM56" s="3"/>
      <c r="AN56" s="3"/>
      <c r="AO56" s="3"/>
      <c r="AP56" s="3"/>
      <c r="AQ56" s="3"/>
    </row>
    <row r="57" spans="1:43" x14ac:dyDescent="0.25">
      <c r="A57" s="12">
        <v>1</v>
      </c>
      <c r="B57" s="12">
        <v>0</v>
      </c>
      <c r="C57" s="13">
        <v>670</v>
      </c>
      <c r="D57" s="13"/>
      <c r="E57" s="13">
        <f t="shared" si="29"/>
        <v>592.72183627412812</v>
      </c>
      <c r="F57" s="13">
        <f t="shared" si="30"/>
        <v>5971.9145888426601</v>
      </c>
      <c r="G57" s="11">
        <f t="shared" si="31"/>
        <v>493.08333333333331</v>
      </c>
      <c r="H57" s="13"/>
      <c r="I57" s="13">
        <f t="shared" si="32"/>
        <v>592.72183627412812</v>
      </c>
      <c r="J57" s="13">
        <f t="shared" si="33"/>
        <v>5971.9145888426601</v>
      </c>
      <c r="K57" s="13"/>
      <c r="L57" s="13">
        <f t="shared" si="27"/>
        <v>592.72183627412812</v>
      </c>
      <c r="M57" s="13">
        <f t="shared" si="34"/>
        <v>5971.9145888426601</v>
      </c>
      <c r="N57" s="13"/>
      <c r="O57" s="13">
        <f t="shared" si="28"/>
        <v>592.72183627412812</v>
      </c>
      <c r="P57" s="13">
        <f t="shared" si="35"/>
        <v>5971.9145888426601</v>
      </c>
      <c r="Q57" s="3"/>
      <c r="AC57">
        <f t="shared" si="38"/>
        <v>0.49035789593610252</v>
      </c>
      <c r="AD57">
        <f t="shared" si="36"/>
        <v>593.87814906422466</v>
      </c>
      <c r="AE57" s="5"/>
      <c r="AF57" s="3"/>
      <c r="AG57" s="3"/>
      <c r="AH57" s="3"/>
      <c r="AI57" s="3"/>
      <c r="AJ57">
        <f t="shared" si="39"/>
        <v>0.14710736878083075</v>
      </c>
      <c r="AK57">
        <f t="shared" si="37"/>
        <v>584.62397178706351</v>
      </c>
      <c r="AL57" s="3"/>
      <c r="AM57" s="3"/>
      <c r="AN57" s="3"/>
      <c r="AO57" s="3"/>
      <c r="AP57" s="3"/>
      <c r="AQ57" s="3"/>
    </row>
    <row r="58" spans="1:43" x14ac:dyDescent="0.25">
      <c r="A58" s="12">
        <v>1</v>
      </c>
      <c r="B58" s="12">
        <v>0</v>
      </c>
      <c r="C58" s="13">
        <v>509</v>
      </c>
      <c r="D58" s="13"/>
      <c r="E58" s="13">
        <f t="shared" si="29"/>
        <v>592.72183627412812</v>
      </c>
      <c r="F58" s="13">
        <f t="shared" si="30"/>
        <v>7009.3458691119158</v>
      </c>
      <c r="G58" s="11">
        <f t="shared" si="31"/>
        <v>493.08333333333331</v>
      </c>
      <c r="H58" s="13"/>
      <c r="I58" s="13">
        <f t="shared" si="32"/>
        <v>592.72183627412812</v>
      </c>
      <c r="J58" s="13">
        <f t="shared" si="33"/>
        <v>7009.3458691119158</v>
      </c>
      <c r="K58" s="13"/>
      <c r="L58" s="13">
        <f t="shared" si="27"/>
        <v>592.72183627412812</v>
      </c>
      <c r="M58" s="13">
        <f t="shared" si="34"/>
        <v>7009.3458691119158</v>
      </c>
      <c r="N58" s="13"/>
      <c r="O58" s="13">
        <f t="shared" si="28"/>
        <v>592.72183627412812</v>
      </c>
      <c r="P58" s="13">
        <f t="shared" si="35"/>
        <v>7009.3458691119158</v>
      </c>
      <c r="Q58" s="3"/>
      <c r="AC58">
        <f t="shared" si="38"/>
        <v>0.63746526471693332</v>
      </c>
      <c r="AD58">
        <f t="shared" si="36"/>
        <v>593.6562067692247</v>
      </c>
      <c r="AE58" s="5"/>
      <c r="AF58" s="3"/>
      <c r="AG58" s="3"/>
      <c r="AH58" s="3"/>
      <c r="AI58" s="3"/>
      <c r="AJ58">
        <f t="shared" si="39"/>
        <v>0.19123957941507999</v>
      </c>
      <c r="AK58">
        <f t="shared" si="37"/>
        <v>573.24689848752087</v>
      </c>
      <c r="AL58" s="3"/>
      <c r="AM58" s="3"/>
      <c r="AN58" s="3"/>
      <c r="AO58" s="3"/>
      <c r="AP58" s="3"/>
      <c r="AQ58" s="3"/>
    </row>
    <row r="59" spans="1:43" x14ac:dyDescent="0.25">
      <c r="A59" s="12">
        <v>1</v>
      </c>
      <c r="B59" s="12">
        <v>0</v>
      </c>
      <c r="C59" s="13">
        <v>413</v>
      </c>
      <c r="D59" s="13"/>
      <c r="E59" s="13">
        <f t="shared" si="29"/>
        <v>592.72183627412812</v>
      </c>
      <c r="F59" s="13">
        <f t="shared" si="30"/>
        <v>32299.938433744515</v>
      </c>
      <c r="G59" s="11">
        <f t="shared" si="31"/>
        <v>493.08333333333331</v>
      </c>
      <c r="H59" s="13"/>
      <c r="I59" s="13">
        <f t="shared" si="32"/>
        <v>592.72183627412812</v>
      </c>
      <c r="J59" s="13">
        <f t="shared" si="33"/>
        <v>32299.938433744515</v>
      </c>
      <c r="K59" s="13"/>
      <c r="L59" s="13">
        <f t="shared" si="27"/>
        <v>592.72183627412812</v>
      </c>
      <c r="M59" s="13">
        <f t="shared" si="34"/>
        <v>32299.938433744515</v>
      </c>
      <c r="N59" s="13"/>
      <c r="O59" s="13">
        <f t="shared" si="28"/>
        <v>592.72183627412812</v>
      </c>
      <c r="P59" s="13">
        <f t="shared" si="35"/>
        <v>32299.938433744515</v>
      </c>
      <c r="Q59" s="3"/>
      <c r="AC59">
        <f t="shared" si="38"/>
        <v>0.82870484413201329</v>
      </c>
      <c r="AD59">
        <f t="shared" si="36"/>
        <v>593.23650169790653</v>
      </c>
      <c r="AE59" s="5"/>
      <c r="AF59" s="3"/>
      <c r="AG59" s="3"/>
      <c r="AH59" s="3"/>
      <c r="AI59" s="3"/>
      <c r="AJ59">
        <f t="shared" si="39"/>
        <v>0.24861145323960399</v>
      </c>
      <c r="AK59">
        <f t="shared" si="37"/>
        <v>549.29347931857467</v>
      </c>
      <c r="AL59" s="3"/>
      <c r="AM59" s="3"/>
      <c r="AN59" s="3"/>
      <c r="AO59" s="3"/>
      <c r="AP59" s="3"/>
      <c r="AQ59" s="3"/>
    </row>
    <row r="60" spans="1:43" x14ac:dyDescent="0.25">
      <c r="A60" s="12">
        <v>1</v>
      </c>
      <c r="B60" s="12">
        <v>0</v>
      </c>
      <c r="C60" s="13">
        <v>477</v>
      </c>
      <c r="D60" s="13"/>
      <c r="E60" s="13">
        <f t="shared" si="29"/>
        <v>592.72183627412812</v>
      </c>
      <c r="F60" s="13">
        <f t="shared" si="30"/>
        <v>13391.543390656116</v>
      </c>
      <c r="G60" s="11">
        <f t="shared" si="31"/>
        <v>493.08333333333331</v>
      </c>
      <c r="H60" s="13"/>
      <c r="I60" s="13">
        <f t="shared" si="32"/>
        <v>592.72183627412812</v>
      </c>
      <c r="J60" s="13">
        <f t="shared" si="33"/>
        <v>13391.543390656116</v>
      </c>
      <c r="K60" s="13"/>
      <c r="L60" s="13">
        <f t="shared" si="27"/>
        <v>592.72183627412812</v>
      </c>
      <c r="M60" s="13">
        <f t="shared" si="34"/>
        <v>13391.543390656116</v>
      </c>
      <c r="N60" s="13"/>
      <c r="O60" s="13">
        <f t="shared" si="28"/>
        <v>592.72183627412812</v>
      </c>
      <c r="P60" s="13">
        <f t="shared" si="35"/>
        <v>13391.543390656116</v>
      </c>
      <c r="Q60" s="3"/>
      <c r="AC60">
        <f t="shared" si="38"/>
        <v>1.0773162973716173</v>
      </c>
      <c r="AD60">
        <f t="shared" si="36"/>
        <v>592.44358086645786</v>
      </c>
      <c r="AE60" s="5"/>
      <c r="AF60" s="3"/>
      <c r="AG60" s="3"/>
      <c r="AH60" s="3"/>
      <c r="AI60" s="3"/>
      <c r="AJ60">
        <f t="shared" si="39"/>
        <v>0.3231948892114852</v>
      </c>
      <c r="AK60">
        <f t="shared" si="37"/>
        <v>502.26431536415936</v>
      </c>
      <c r="AL60" s="3"/>
      <c r="AM60" s="3"/>
      <c r="AN60" s="3"/>
      <c r="AO60" s="3"/>
      <c r="AP60" s="3"/>
      <c r="AQ60" s="3"/>
    </row>
    <row r="61" spans="1:43" x14ac:dyDescent="0.25">
      <c r="A61" s="12">
        <v>2</v>
      </c>
      <c r="B61" s="12">
        <v>0</v>
      </c>
      <c r="C61" s="13">
        <v>619</v>
      </c>
      <c r="D61" s="13"/>
      <c r="E61" s="13">
        <f t="shared" si="29"/>
        <v>586.61996342952295</v>
      </c>
      <c r="F61" s="13">
        <f t="shared" si="30"/>
        <v>1048.4667683054308</v>
      </c>
      <c r="G61" s="11">
        <f t="shared" si="31"/>
        <v>493.08333333333331</v>
      </c>
      <c r="H61" s="13"/>
      <c r="I61" s="13">
        <f t="shared" si="32"/>
        <v>586.61996342952295</v>
      </c>
      <c r="J61" s="13">
        <f t="shared" si="33"/>
        <v>1048.4667683054308</v>
      </c>
      <c r="K61" s="13"/>
      <c r="L61" s="13">
        <f t="shared" si="27"/>
        <v>586.61996342952295</v>
      </c>
      <c r="M61" s="13">
        <f t="shared" si="34"/>
        <v>1048.4667683054308</v>
      </c>
      <c r="N61" s="13"/>
      <c r="O61" s="13">
        <f t="shared" si="28"/>
        <v>586.61996342952295</v>
      </c>
      <c r="P61" s="13">
        <f t="shared" si="35"/>
        <v>1048.4667683054308</v>
      </c>
      <c r="Q61" s="3"/>
      <c r="AC61">
        <f t="shared" si="38"/>
        <v>1.4005111865831026</v>
      </c>
      <c r="AD61">
        <f t="shared" si="36"/>
        <v>590.94829210323803</v>
      </c>
      <c r="AE61" s="5"/>
      <c r="AF61" s="3"/>
      <c r="AG61" s="3"/>
      <c r="AH61" s="3"/>
      <c r="AI61" s="3"/>
      <c r="AJ61">
        <f t="shared" si="39"/>
        <v>0.42015335597493081</v>
      </c>
      <c r="AK61">
        <f t="shared" si="37"/>
        <v>421.41412655501284</v>
      </c>
      <c r="AL61" s="3"/>
      <c r="AM61" s="3"/>
      <c r="AN61" s="3"/>
      <c r="AO61" s="3"/>
      <c r="AP61" s="3"/>
      <c r="AQ61" s="3"/>
    </row>
    <row r="62" spans="1:43" x14ac:dyDescent="0.25">
      <c r="A62" s="12">
        <v>2</v>
      </c>
      <c r="B62" s="12">
        <v>0</v>
      </c>
      <c r="C62" s="13">
        <v>506</v>
      </c>
      <c r="D62" s="13"/>
      <c r="E62" s="13">
        <f t="shared" si="29"/>
        <v>586.61996342952295</v>
      </c>
      <c r="F62" s="13">
        <f t="shared" si="30"/>
        <v>6499.5785033776183</v>
      </c>
      <c r="G62" s="11">
        <f t="shared" si="31"/>
        <v>493.08333333333331</v>
      </c>
      <c r="H62" s="13"/>
      <c r="I62" s="13">
        <f t="shared" si="32"/>
        <v>586.61996342952295</v>
      </c>
      <c r="J62" s="13">
        <f t="shared" si="33"/>
        <v>6499.5785033776183</v>
      </c>
      <c r="K62" s="13"/>
      <c r="L62" s="13">
        <f t="shared" si="27"/>
        <v>586.61996342952295</v>
      </c>
      <c r="M62" s="13">
        <f t="shared" si="34"/>
        <v>6499.5785033776183</v>
      </c>
      <c r="N62" s="13"/>
      <c r="O62" s="13">
        <f t="shared" si="28"/>
        <v>586.61996342952295</v>
      </c>
      <c r="P62" s="13">
        <f t="shared" si="35"/>
        <v>6499.5785033776183</v>
      </c>
      <c r="Q62" s="3"/>
      <c r="AC62">
        <f t="shared" si="38"/>
        <v>1.8206645425580334</v>
      </c>
      <c r="AD62">
        <f t="shared" si="36"/>
        <v>588.13813218678808</v>
      </c>
      <c r="AE62" s="5"/>
      <c r="AF62" s="3"/>
      <c r="AG62" s="3"/>
      <c r="AH62" s="3"/>
      <c r="AI62" s="3"/>
      <c r="AJ62">
        <f t="shared" si="39"/>
        <v>0.5461993627674101</v>
      </c>
      <c r="AK62">
        <f t="shared" si="37"/>
        <v>309.70170898997151</v>
      </c>
      <c r="AL62" s="3"/>
      <c r="AM62" s="3"/>
      <c r="AN62" s="3"/>
      <c r="AO62" s="3"/>
      <c r="AP62" s="3"/>
      <c r="AQ62" s="3"/>
    </row>
    <row r="63" spans="1:43" x14ac:dyDescent="0.25">
      <c r="A63" s="12">
        <v>2</v>
      </c>
      <c r="B63" s="12">
        <v>0</v>
      </c>
      <c r="C63" s="13">
        <v>629</v>
      </c>
      <c r="D63" s="13"/>
      <c r="E63" s="13">
        <f t="shared" si="29"/>
        <v>586.61996342952295</v>
      </c>
      <c r="F63" s="13">
        <f t="shared" si="30"/>
        <v>1796.0674997149717</v>
      </c>
      <c r="G63" s="11">
        <f t="shared" si="31"/>
        <v>493.08333333333331</v>
      </c>
      <c r="H63" s="13"/>
      <c r="I63" s="13">
        <f t="shared" si="32"/>
        <v>586.61996342952295</v>
      </c>
      <c r="J63" s="13">
        <f t="shared" si="33"/>
        <v>1796.0674997149717</v>
      </c>
      <c r="K63" s="13"/>
      <c r="L63" s="13">
        <f t="shared" si="27"/>
        <v>586.61996342952295</v>
      </c>
      <c r="M63" s="13">
        <f t="shared" si="34"/>
        <v>1796.0674997149717</v>
      </c>
      <c r="N63" s="13"/>
      <c r="O63" s="13">
        <f t="shared" si="28"/>
        <v>586.61996342952295</v>
      </c>
      <c r="P63" s="13">
        <f t="shared" si="35"/>
        <v>1796.0674997149717</v>
      </c>
      <c r="Q63" s="3"/>
      <c r="AC63">
        <f t="shared" si="38"/>
        <v>2.3668639053254434</v>
      </c>
      <c r="AD63">
        <f t="shared" si="36"/>
        <v>582.89075424923817</v>
      </c>
      <c r="AE63" s="5"/>
      <c r="AF63" s="3"/>
      <c r="AG63" s="3"/>
      <c r="AH63" s="3"/>
      <c r="AI63" s="3"/>
      <c r="AJ63">
        <f t="shared" si="39"/>
        <v>0.7100591715976331</v>
      </c>
      <c r="AK63">
        <f t="shared" si="37"/>
        <v>194.28965477811761</v>
      </c>
      <c r="AL63" s="3"/>
      <c r="AM63" s="3"/>
      <c r="AN63" s="3"/>
      <c r="AO63" s="3"/>
      <c r="AP63" s="3"/>
      <c r="AQ63" s="3"/>
    </row>
    <row r="64" spans="1:43" x14ac:dyDescent="0.25">
      <c r="A64" s="12">
        <v>2</v>
      </c>
      <c r="B64" s="12">
        <v>0</v>
      </c>
      <c r="C64" s="13">
        <v>635</v>
      </c>
      <c r="D64" s="13"/>
      <c r="E64" s="13">
        <f t="shared" si="29"/>
        <v>586.61996342952295</v>
      </c>
      <c r="F64" s="13">
        <f t="shared" si="30"/>
        <v>2340.6279385606963</v>
      </c>
      <c r="G64" s="11">
        <f t="shared" si="31"/>
        <v>493.08333333333331</v>
      </c>
      <c r="H64" s="13"/>
      <c r="I64" s="13">
        <f t="shared" si="32"/>
        <v>586.61996342952295</v>
      </c>
      <c r="J64" s="13">
        <f t="shared" si="33"/>
        <v>2340.6279385606963</v>
      </c>
      <c r="K64" s="13"/>
      <c r="L64" s="13">
        <f t="shared" si="27"/>
        <v>586.61996342952295</v>
      </c>
      <c r="M64" s="13">
        <f t="shared" si="34"/>
        <v>2340.6279385606963</v>
      </c>
      <c r="N64" s="13"/>
      <c r="O64" s="13">
        <f t="shared" si="28"/>
        <v>586.61996342952295</v>
      </c>
      <c r="P64" s="13">
        <f t="shared" si="35"/>
        <v>2340.6279385606963</v>
      </c>
      <c r="Q64" s="3"/>
      <c r="AC64">
        <f>AC65/$AE$1</f>
        <v>3.0769230769230766</v>
      </c>
      <c r="AD64">
        <f t="shared" si="36"/>
        <v>573.20909693664669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7"/>
        <v>105.87656746930868</v>
      </c>
      <c r="AL64" s="3"/>
      <c r="AM64" s="3"/>
      <c r="AN64" s="3"/>
      <c r="AO64" s="3"/>
      <c r="AP64" s="3"/>
      <c r="AQ64" s="3"/>
    </row>
    <row r="65" spans="1:43" x14ac:dyDescent="0.25">
      <c r="A65" s="12">
        <v>2</v>
      </c>
      <c r="B65" s="12">
        <v>0</v>
      </c>
      <c r="C65" s="13">
        <v>590</v>
      </c>
      <c r="D65" s="13"/>
      <c r="E65" s="13">
        <f t="shared" si="29"/>
        <v>586.61996342952295</v>
      </c>
      <c r="F65" s="13">
        <f t="shared" si="30"/>
        <v>11.424647217762228</v>
      </c>
      <c r="G65" s="11">
        <f t="shared" si="31"/>
        <v>493.08333333333331</v>
      </c>
      <c r="H65" s="13"/>
      <c r="I65" s="13">
        <f t="shared" si="32"/>
        <v>586.61996342952295</v>
      </c>
      <c r="J65" s="13">
        <f t="shared" si="33"/>
        <v>11.424647217762228</v>
      </c>
      <c r="K65" s="13"/>
      <c r="L65" s="13">
        <f t="shared" si="27"/>
        <v>586.61996342952295</v>
      </c>
      <c r="M65" s="13">
        <f t="shared" si="34"/>
        <v>11.424647217762228</v>
      </c>
      <c r="N65" s="13"/>
      <c r="O65" s="13">
        <f t="shared" si="28"/>
        <v>586.61996342952295</v>
      </c>
      <c r="P65" s="13">
        <f t="shared" si="35"/>
        <v>11.424647217762228</v>
      </c>
      <c r="Q65" s="3"/>
      <c r="AC65">
        <f>$AC$2</f>
        <v>4</v>
      </c>
      <c r="AD65">
        <f t="shared" si="36"/>
        <v>555.73464212828321</v>
      </c>
      <c r="AE65" s="5"/>
      <c r="AF65" s="3"/>
      <c r="AG65" s="3"/>
      <c r="AH65" s="3"/>
      <c r="AI65" s="3"/>
      <c r="AJ65">
        <f>$AK$2</f>
        <v>1.2</v>
      </c>
      <c r="AK65">
        <f t="shared" si="37"/>
        <v>52.421708724260171</v>
      </c>
      <c r="AL65" s="3"/>
      <c r="AM65" s="3"/>
      <c r="AN65" s="3"/>
      <c r="AO65" s="3"/>
      <c r="AP65" s="3"/>
      <c r="AQ65" s="3"/>
    </row>
    <row r="66" spans="1:43" x14ac:dyDescent="0.25">
      <c r="A66" s="12">
        <v>4</v>
      </c>
      <c r="B66" s="12">
        <v>0</v>
      </c>
      <c r="C66" s="13">
        <v>476</v>
      </c>
      <c r="D66" s="13"/>
      <c r="E66" s="13">
        <f t="shared" si="29"/>
        <v>555.73464212828321</v>
      </c>
      <c r="F66" s="13">
        <f t="shared" si="30"/>
        <v>6357.6131553253963</v>
      </c>
      <c r="G66" s="11">
        <f t="shared" si="31"/>
        <v>493.08333333333331</v>
      </c>
      <c r="H66" s="13"/>
      <c r="I66" s="13">
        <f t="shared" si="32"/>
        <v>555.73464212828321</v>
      </c>
      <c r="J66" s="13">
        <f t="shared" si="33"/>
        <v>6357.6131553253963</v>
      </c>
      <c r="K66" s="13"/>
      <c r="L66" s="13">
        <f t="shared" si="27"/>
        <v>555.73464212828321</v>
      </c>
      <c r="M66" s="13">
        <f t="shared" si="34"/>
        <v>6357.6131553253963</v>
      </c>
      <c r="N66" s="13"/>
      <c r="O66" s="13">
        <f t="shared" si="28"/>
        <v>555.73464212828321</v>
      </c>
      <c r="P66" s="13">
        <f t="shared" si="35"/>
        <v>6357.6131553253963</v>
      </c>
      <c r="Q66" s="3"/>
      <c r="AC66" s="5">
        <f>AC65*$AE$1</f>
        <v>5.2</v>
      </c>
      <c r="AD66" s="5">
        <f t="shared" si="36"/>
        <v>525.41218923010069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7"/>
        <v>24.595557586255371</v>
      </c>
      <c r="AL66" s="3"/>
      <c r="AM66" s="3"/>
      <c r="AN66" s="3"/>
      <c r="AO66" s="3"/>
      <c r="AP66" s="3"/>
      <c r="AQ66" s="3"/>
    </row>
    <row r="67" spans="1:43" x14ac:dyDescent="0.25">
      <c r="A67" s="12">
        <v>4</v>
      </c>
      <c r="B67" s="12">
        <v>0</v>
      </c>
      <c r="C67" s="13">
        <v>674</v>
      </c>
      <c r="D67" s="13"/>
      <c r="E67" s="13">
        <f t="shared" si="29"/>
        <v>555.73464212828321</v>
      </c>
      <c r="F67" s="13">
        <f t="shared" si="30"/>
        <v>13986.694872525244</v>
      </c>
      <c r="G67" s="11">
        <f t="shared" si="31"/>
        <v>493.08333333333331</v>
      </c>
      <c r="H67" s="13"/>
      <c r="I67" s="13">
        <f t="shared" si="32"/>
        <v>555.73464212828321</v>
      </c>
      <c r="J67" s="13">
        <f t="shared" si="33"/>
        <v>13986.694872525244</v>
      </c>
      <c r="K67" s="13"/>
      <c r="L67" s="13">
        <f t="shared" si="27"/>
        <v>555.73464212828321</v>
      </c>
      <c r="M67" s="13">
        <f t="shared" si="34"/>
        <v>13986.694872525244</v>
      </c>
      <c r="N67" s="13"/>
      <c r="O67" s="13">
        <f t="shared" si="28"/>
        <v>555.73464212828321</v>
      </c>
      <c r="P67" s="13">
        <f t="shared" si="35"/>
        <v>13986.694872525244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4</v>
      </c>
      <c r="B68" s="12">
        <v>0</v>
      </c>
      <c r="C68" s="13">
        <v>556</v>
      </c>
      <c r="D68" s="13"/>
      <c r="E68" s="13">
        <f t="shared" si="29"/>
        <v>555.73464212828321</v>
      </c>
      <c r="F68" s="13">
        <f t="shared" si="30"/>
        <v>7.041480008206305E-2</v>
      </c>
      <c r="G68" s="11">
        <f t="shared" si="31"/>
        <v>493.08333333333331</v>
      </c>
      <c r="H68" s="13"/>
      <c r="I68" s="13">
        <f t="shared" si="32"/>
        <v>555.73464212828321</v>
      </c>
      <c r="J68" s="13">
        <f t="shared" si="33"/>
        <v>7.041480008206305E-2</v>
      </c>
      <c r="K68" s="13"/>
      <c r="L68" s="13">
        <f t="shared" si="27"/>
        <v>555.73464212828321</v>
      </c>
      <c r="M68" s="13">
        <f t="shared" si="34"/>
        <v>7.041480008206305E-2</v>
      </c>
      <c r="N68" s="13"/>
      <c r="O68" s="13">
        <f t="shared" si="28"/>
        <v>555.73464212828321</v>
      </c>
      <c r="P68" s="13">
        <f t="shared" si="35"/>
        <v>7.041480008206305E-2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4</v>
      </c>
      <c r="B69" s="12">
        <v>0</v>
      </c>
      <c r="C69" s="13">
        <v>526</v>
      </c>
      <c r="D69" s="13"/>
      <c r="E69" s="13">
        <f t="shared" si="29"/>
        <v>555.73464212828321</v>
      </c>
      <c r="F69" s="13">
        <f t="shared" si="30"/>
        <v>884.14894249707481</v>
      </c>
      <c r="G69" s="11">
        <f t="shared" si="31"/>
        <v>493.08333333333331</v>
      </c>
      <c r="H69" s="13"/>
      <c r="I69" s="13">
        <f t="shared" si="32"/>
        <v>555.73464212828321</v>
      </c>
      <c r="J69" s="13">
        <f t="shared" si="33"/>
        <v>884.14894249707481</v>
      </c>
      <c r="K69" s="13"/>
      <c r="L69" s="13">
        <f t="shared" si="27"/>
        <v>555.73464212828321</v>
      </c>
      <c r="M69" s="13">
        <f t="shared" si="34"/>
        <v>884.14894249707481</v>
      </c>
      <c r="N69" s="13"/>
      <c r="O69" s="13">
        <f t="shared" si="28"/>
        <v>555.73464212828321</v>
      </c>
      <c r="P69" s="13">
        <f t="shared" si="35"/>
        <v>884.14894249707481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4</v>
      </c>
      <c r="B70" s="12">
        <v>0</v>
      </c>
      <c r="C70" s="13">
        <v>559</v>
      </c>
      <c r="D70" s="13"/>
      <c r="E70" s="13">
        <f t="shared" si="29"/>
        <v>555.73464212828321</v>
      </c>
      <c r="F70" s="13">
        <f t="shared" si="30"/>
        <v>10.662562030382787</v>
      </c>
      <c r="G70" s="11">
        <f t="shared" si="31"/>
        <v>493.08333333333331</v>
      </c>
      <c r="H70" s="13"/>
      <c r="I70" s="13">
        <f t="shared" si="32"/>
        <v>555.73464212828321</v>
      </c>
      <c r="J70" s="13">
        <f t="shared" si="33"/>
        <v>10.662562030382787</v>
      </c>
      <c r="K70" s="13"/>
      <c r="L70" s="13">
        <f t="shared" si="27"/>
        <v>555.73464212828321</v>
      </c>
      <c r="M70" s="13">
        <f t="shared" si="34"/>
        <v>10.662562030382787</v>
      </c>
      <c r="N70" s="13"/>
      <c r="O70" s="13">
        <f t="shared" si="28"/>
        <v>555.73464212828321</v>
      </c>
      <c r="P70" s="13">
        <f t="shared" si="35"/>
        <v>10.662562030382787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663</v>
      </c>
      <c r="D91" s="9"/>
      <c r="E91" s="9">
        <f>CA(A91,B91,$E$2,$E$3,$E$4,$E$5,$E$6)</f>
        <v>592.9128458333538</v>
      </c>
      <c r="F91" s="9">
        <f>($C91-E91)^2</f>
        <v>4912.2091791792318</v>
      </c>
      <c r="G91" s="11">
        <f>$G$25</f>
        <v>493.08333333333331</v>
      </c>
      <c r="H91" s="9"/>
      <c r="I91" s="9">
        <f>CA_SA(A91,B91,$I$2,$I$3,$I$4,$I$5,$I$6,$I$7)</f>
        <v>592.9128458333538</v>
      </c>
      <c r="J91" s="9">
        <f>($C91-I91)^2</f>
        <v>4912.2091791792318</v>
      </c>
      <c r="K91" s="9"/>
      <c r="L91" s="9">
        <f t="shared" ref="L91:L115" si="40">CA_DR(A91,B91,$L$2,$L$3,$L$4,$L$5,$L$6,$L$7,$L$8)</f>
        <v>592.9128458333538</v>
      </c>
      <c r="M91" s="9">
        <f>($C91-L91)^2</f>
        <v>4912.2091791792318</v>
      </c>
      <c r="N91" s="9"/>
      <c r="O91" s="9">
        <f t="shared" ref="O91:O115" si="41">CA_DL(A91,B91,$O$2,$O$3,$O$4,$O$5,$O$6,$O$7,$O$8)</f>
        <v>592.9128458333538</v>
      </c>
      <c r="P91" s="9">
        <f>($C91-O91)^2</f>
        <v>4912.2091791792318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614</v>
      </c>
      <c r="D92" s="9"/>
      <c r="E92" s="9">
        <f t="shared" ref="E92:E115" si="42">CA(A92,B92,$E$2,$E$3,$E$4,$E$5,$E$6)</f>
        <v>592.9128458333538</v>
      </c>
      <c r="F92" s="9">
        <f t="shared" ref="F92:F115" si="43">($C92-E92)^2</f>
        <v>444.66807084790423</v>
      </c>
      <c r="G92" s="11">
        <f t="shared" ref="G92:G115" si="44">$G$25</f>
        <v>493.08333333333331</v>
      </c>
      <c r="H92" s="9"/>
      <c r="I92" s="9">
        <f t="shared" ref="I92:I115" si="45">CA_SA(A92,B92,$I$2,$I$3,$I$4,$I$5,$I$6,$I$7)</f>
        <v>592.9128458333538</v>
      </c>
      <c r="J92" s="9">
        <f t="shared" ref="J92:J115" si="46">($C92-I92)^2</f>
        <v>444.66807084790423</v>
      </c>
      <c r="K92" s="9"/>
      <c r="L92" s="9">
        <f t="shared" si="40"/>
        <v>592.9128458333538</v>
      </c>
      <c r="M92" s="9">
        <f t="shared" ref="M92:M115" si="47">($C92-L92)^2</f>
        <v>444.66807084790423</v>
      </c>
      <c r="N92" s="9"/>
      <c r="O92" s="9">
        <f t="shared" si="41"/>
        <v>592.9128458333538</v>
      </c>
      <c r="P92" s="9">
        <f t="shared" ref="P92:P115" si="48">($C92-O92)^2</f>
        <v>444.66807084790423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569</v>
      </c>
      <c r="D93" s="9"/>
      <c r="E93" s="9">
        <f t="shared" si="42"/>
        <v>592.9128458333538</v>
      </c>
      <c r="F93" s="9">
        <f t="shared" si="43"/>
        <v>571.82419584974616</v>
      </c>
      <c r="G93" s="11">
        <f t="shared" si="44"/>
        <v>493.08333333333331</v>
      </c>
      <c r="H93" s="9"/>
      <c r="I93" s="9">
        <f t="shared" si="45"/>
        <v>592.9128458333538</v>
      </c>
      <c r="J93" s="9">
        <f t="shared" si="46"/>
        <v>571.82419584974616</v>
      </c>
      <c r="K93" s="9"/>
      <c r="L93" s="9">
        <f t="shared" si="40"/>
        <v>592.9128458333538</v>
      </c>
      <c r="M93" s="9">
        <f t="shared" si="47"/>
        <v>571.82419584974616</v>
      </c>
      <c r="N93" s="9"/>
      <c r="O93" s="9">
        <f t="shared" si="41"/>
        <v>592.9128458333538</v>
      </c>
      <c r="P93" s="9">
        <f t="shared" si="48"/>
        <v>571.82419584974616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578</v>
      </c>
      <c r="D94" s="9"/>
      <c r="E94" s="9">
        <f t="shared" si="42"/>
        <v>592.9128458333538</v>
      </c>
      <c r="F94" s="9">
        <f t="shared" si="43"/>
        <v>222.39297084937778</v>
      </c>
      <c r="G94" s="11">
        <f t="shared" si="44"/>
        <v>493.08333333333331</v>
      </c>
      <c r="H94" s="9"/>
      <c r="I94" s="9">
        <f t="shared" si="45"/>
        <v>592.9128458333538</v>
      </c>
      <c r="J94" s="9">
        <f t="shared" si="46"/>
        <v>222.39297084937778</v>
      </c>
      <c r="K94" s="9"/>
      <c r="L94" s="9">
        <f t="shared" si="40"/>
        <v>592.9128458333538</v>
      </c>
      <c r="M94" s="9">
        <f t="shared" si="47"/>
        <v>222.39297084937778</v>
      </c>
      <c r="N94" s="9"/>
      <c r="O94" s="9">
        <f t="shared" si="41"/>
        <v>592.9128458333538</v>
      </c>
      <c r="P94" s="9">
        <f t="shared" si="48"/>
        <v>222.39297084937778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536</v>
      </c>
      <c r="D95" s="9"/>
      <c r="E95" s="9">
        <f t="shared" si="42"/>
        <v>592.9128458333538</v>
      </c>
      <c r="F95" s="9">
        <f t="shared" si="43"/>
        <v>3239.072020851097</v>
      </c>
      <c r="G95" s="11">
        <f t="shared" si="44"/>
        <v>493.08333333333331</v>
      </c>
      <c r="H95" s="9"/>
      <c r="I95" s="9">
        <f t="shared" si="45"/>
        <v>592.9128458333538</v>
      </c>
      <c r="J95" s="9">
        <f t="shared" si="46"/>
        <v>3239.072020851097</v>
      </c>
      <c r="K95" s="9"/>
      <c r="L95" s="9">
        <f t="shared" si="40"/>
        <v>592.9128458333538</v>
      </c>
      <c r="M95" s="9">
        <f t="shared" si="47"/>
        <v>3239.072020851097</v>
      </c>
      <c r="N95" s="9"/>
      <c r="O95" s="9">
        <f t="shared" si="41"/>
        <v>592.9128458333538</v>
      </c>
      <c r="P95" s="9">
        <f t="shared" si="48"/>
        <v>3239.072020851097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575</v>
      </c>
      <c r="D96" s="9"/>
      <c r="E96" s="9">
        <f t="shared" si="42"/>
        <v>584.04746743044166</v>
      </c>
      <c r="F96" s="9">
        <f t="shared" si="43"/>
        <v>81.856666904902553</v>
      </c>
      <c r="G96" s="11">
        <f t="shared" si="44"/>
        <v>493.08333333333331</v>
      </c>
      <c r="H96" s="9"/>
      <c r="I96" s="9">
        <f t="shared" si="45"/>
        <v>584.04746743044166</v>
      </c>
      <c r="J96" s="9">
        <f t="shared" si="46"/>
        <v>81.856666904902553</v>
      </c>
      <c r="K96" s="9"/>
      <c r="L96" s="9">
        <f t="shared" si="40"/>
        <v>584.04746743044166</v>
      </c>
      <c r="M96" s="9">
        <f t="shared" si="47"/>
        <v>81.856666904902553</v>
      </c>
      <c r="N96" s="9"/>
      <c r="O96" s="9">
        <f t="shared" si="41"/>
        <v>584.04746743044166</v>
      </c>
      <c r="P96" s="9">
        <f t="shared" si="48"/>
        <v>81.856666904902553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640</v>
      </c>
      <c r="D97" s="9"/>
      <c r="E97" s="9">
        <f t="shared" si="42"/>
        <v>584.04746743044166</v>
      </c>
      <c r="F97" s="9">
        <f t="shared" si="43"/>
        <v>3130.685900947487</v>
      </c>
      <c r="G97" s="11">
        <f t="shared" si="44"/>
        <v>493.08333333333331</v>
      </c>
      <c r="H97" s="9"/>
      <c r="I97" s="9">
        <f t="shared" si="45"/>
        <v>584.04746743044166</v>
      </c>
      <c r="J97" s="9">
        <f t="shared" si="46"/>
        <v>3130.685900947487</v>
      </c>
      <c r="K97" s="9"/>
      <c r="L97" s="9">
        <f t="shared" si="40"/>
        <v>584.04746743044166</v>
      </c>
      <c r="M97" s="9">
        <f t="shared" si="47"/>
        <v>3130.685900947487</v>
      </c>
      <c r="N97" s="9"/>
      <c r="O97" s="9">
        <f t="shared" si="41"/>
        <v>584.04746743044166</v>
      </c>
      <c r="P97" s="9">
        <f t="shared" si="48"/>
        <v>3130.685900947487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590</v>
      </c>
      <c r="D98" s="9"/>
      <c r="E98" s="9">
        <f t="shared" si="42"/>
        <v>584.04746743044166</v>
      </c>
      <c r="F98" s="9">
        <f t="shared" si="43"/>
        <v>35.432643991652853</v>
      </c>
      <c r="G98" s="11">
        <f t="shared" si="44"/>
        <v>493.08333333333331</v>
      </c>
      <c r="H98" s="9"/>
      <c r="I98" s="9">
        <f t="shared" si="45"/>
        <v>584.04746743044166</v>
      </c>
      <c r="J98" s="9">
        <f t="shared" si="46"/>
        <v>35.432643991652853</v>
      </c>
      <c r="K98" s="9"/>
      <c r="L98" s="9">
        <f t="shared" si="40"/>
        <v>584.04746743044166</v>
      </c>
      <c r="M98" s="9">
        <f t="shared" si="47"/>
        <v>35.432643991652853</v>
      </c>
      <c r="N98" s="9"/>
      <c r="O98" s="9">
        <f t="shared" si="41"/>
        <v>584.04746743044166</v>
      </c>
      <c r="P98" s="9">
        <f t="shared" si="48"/>
        <v>35.432643991652853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681</v>
      </c>
      <c r="D99" s="9"/>
      <c r="E99" s="9">
        <f t="shared" si="42"/>
        <v>584.04746743044166</v>
      </c>
      <c r="F99" s="9">
        <f t="shared" si="43"/>
        <v>9399.7935716512711</v>
      </c>
      <c r="G99" s="11">
        <f t="shared" si="44"/>
        <v>493.08333333333331</v>
      </c>
      <c r="H99" s="9"/>
      <c r="I99" s="9">
        <f t="shared" si="45"/>
        <v>584.04746743044166</v>
      </c>
      <c r="J99" s="9">
        <f t="shared" si="46"/>
        <v>9399.7935716512711</v>
      </c>
      <c r="K99" s="9"/>
      <c r="L99" s="9">
        <f t="shared" si="40"/>
        <v>584.04746743044166</v>
      </c>
      <c r="M99" s="9">
        <f t="shared" si="47"/>
        <v>9399.7935716512711</v>
      </c>
      <c r="N99" s="9"/>
      <c r="O99" s="9">
        <f t="shared" si="41"/>
        <v>584.04746743044166</v>
      </c>
      <c r="P99" s="9">
        <f t="shared" si="48"/>
        <v>9399.7935716512711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501</v>
      </c>
      <c r="D100" s="9"/>
      <c r="E100" s="9">
        <f t="shared" si="42"/>
        <v>584.04746743044166</v>
      </c>
      <c r="F100" s="9">
        <f t="shared" si="43"/>
        <v>6896.8818466102675</v>
      </c>
      <c r="G100" s="11">
        <f t="shared" si="44"/>
        <v>493.08333333333331</v>
      </c>
      <c r="H100" s="9"/>
      <c r="I100" s="9">
        <f t="shared" si="45"/>
        <v>584.04746743044166</v>
      </c>
      <c r="J100" s="9">
        <f t="shared" si="46"/>
        <v>6896.8818466102675</v>
      </c>
      <c r="K100" s="9"/>
      <c r="L100" s="9">
        <f t="shared" si="40"/>
        <v>584.04746743044166</v>
      </c>
      <c r="M100" s="9">
        <f t="shared" si="47"/>
        <v>6896.8818466102675</v>
      </c>
      <c r="N100" s="9"/>
      <c r="O100" s="9">
        <f t="shared" si="41"/>
        <v>584.04746743044166</v>
      </c>
      <c r="P100" s="9">
        <f t="shared" si="48"/>
        <v>6896.8818466102675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493</v>
      </c>
      <c r="D101" s="9"/>
      <c r="E101" s="9">
        <f t="shared" si="42"/>
        <v>518.68006136462816</v>
      </c>
      <c r="F101" s="9">
        <f t="shared" si="43"/>
        <v>659.46555169106784</v>
      </c>
      <c r="G101" s="11">
        <f t="shared" si="44"/>
        <v>493.08333333333331</v>
      </c>
      <c r="H101" s="9"/>
      <c r="I101" s="9">
        <f t="shared" si="45"/>
        <v>518.68006136462816</v>
      </c>
      <c r="J101" s="9">
        <f t="shared" si="46"/>
        <v>659.46555169106784</v>
      </c>
      <c r="K101" s="9"/>
      <c r="L101" s="9">
        <f t="shared" si="40"/>
        <v>518.68006136462816</v>
      </c>
      <c r="M101" s="9">
        <f t="shared" si="47"/>
        <v>659.46555169106784</v>
      </c>
      <c r="N101" s="9"/>
      <c r="O101" s="9">
        <f t="shared" si="41"/>
        <v>518.68006136462816</v>
      </c>
      <c r="P101" s="9">
        <f t="shared" si="48"/>
        <v>659.46555169106784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384</v>
      </c>
      <c r="D102" s="9"/>
      <c r="E102" s="9">
        <f t="shared" si="42"/>
        <v>518.68006136462816</v>
      </c>
      <c r="F102" s="9">
        <f t="shared" si="43"/>
        <v>18138.718929180006</v>
      </c>
      <c r="G102" s="11">
        <f t="shared" si="44"/>
        <v>493.08333333333331</v>
      </c>
      <c r="H102" s="9"/>
      <c r="I102" s="9">
        <f t="shared" si="45"/>
        <v>518.68006136462816</v>
      </c>
      <c r="J102" s="9">
        <f t="shared" si="46"/>
        <v>18138.718929180006</v>
      </c>
      <c r="K102" s="9"/>
      <c r="L102" s="9">
        <f t="shared" si="40"/>
        <v>518.68006136462816</v>
      </c>
      <c r="M102" s="9">
        <f t="shared" si="47"/>
        <v>18138.718929180006</v>
      </c>
      <c r="N102" s="9"/>
      <c r="O102" s="9">
        <f t="shared" si="41"/>
        <v>518.68006136462816</v>
      </c>
      <c r="P102" s="9">
        <f t="shared" si="48"/>
        <v>18138.718929180006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487</v>
      </c>
      <c r="D103" s="9"/>
      <c r="E103" s="9">
        <f t="shared" si="42"/>
        <v>518.68006136462816</v>
      </c>
      <c r="F103" s="9">
        <f t="shared" si="43"/>
        <v>1003.6262880666058</v>
      </c>
      <c r="G103" s="11">
        <f t="shared" si="44"/>
        <v>493.08333333333331</v>
      </c>
      <c r="H103" s="9"/>
      <c r="I103" s="9">
        <f t="shared" si="45"/>
        <v>518.68006136462816</v>
      </c>
      <c r="J103" s="9">
        <f t="shared" si="46"/>
        <v>1003.6262880666058</v>
      </c>
      <c r="K103" s="9"/>
      <c r="L103" s="9">
        <f t="shared" si="40"/>
        <v>518.68006136462816</v>
      </c>
      <c r="M103" s="9">
        <f t="shared" si="47"/>
        <v>1003.6262880666058</v>
      </c>
      <c r="N103" s="9"/>
      <c r="O103" s="9">
        <f t="shared" si="41"/>
        <v>518.68006136462816</v>
      </c>
      <c r="P103" s="9">
        <f t="shared" si="48"/>
        <v>1003.6262880666058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571</v>
      </c>
      <c r="D104" s="9"/>
      <c r="E104" s="9">
        <f t="shared" si="42"/>
        <v>518.68006136462816</v>
      </c>
      <c r="F104" s="9">
        <f t="shared" si="43"/>
        <v>2737.3759788090751</v>
      </c>
      <c r="G104" s="11">
        <f t="shared" si="44"/>
        <v>493.08333333333331</v>
      </c>
      <c r="H104" s="9"/>
      <c r="I104" s="9">
        <f t="shared" si="45"/>
        <v>518.68006136462816</v>
      </c>
      <c r="J104" s="9">
        <f t="shared" si="46"/>
        <v>2737.3759788090751</v>
      </c>
      <c r="K104" s="9"/>
      <c r="L104" s="9">
        <f t="shared" si="40"/>
        <v>518.68006136462816</v>
      </c>
      <c r="M104" s="9">
        <f t="shared" si="47"/>
        <v>2737.3759788090751</v>
      </c>
      <c r="N104" s="9"/>
      <c r="O104" s="9">
        <f t="shared" si="41"/>
        <v>518.68006136462816</v>
      </c>
      <c r="P104" s="9">
        <f t="shared" si="48"/>
        <v>2737.3759788090751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653</v>
      </c>
      <c r="D105" s="9"/>
      <c r="E105" s="9">
        <f t="shared" si="42"/>
        <v>518.68006136462816</v>
      </c>
      <c r="F105" s="9">
        <f t="shared" si="43"/>
        <v>18041.845915010057</v>
      </c>
      <c r="G105" s="11">
        <f t="shared" si="44"/>
        <v>493.08333333333331</v>
      </c>
      <c r="H105" s="9"/>
      <c r="I105" s="9">
        <f t="shared" si="45"/>
        <v>518.68006136462816</v>
      </c>
      <c r="J105" s="9">
        <f t="shared" si="46"/>
        <v>18041.845915010057</v>
      </c>
      <c r="K105" s="9"/>
      <c r="L105" s="9">
        <f t="shared" si="40"/>
        <v>518.68006136462816</v>
      </c>
      <c r="M105" s="9">
        <f t="shared" si="47"/>
        <v>18041.845915010057</v>
      </c>
      <c r="N105" s="9"/>
      <c r="O105" s="9">
        <f t="shared" si="41"/>
        <v>518.68006136462816</v>
      </c>
      <c r="P105" s="9">
        <f t="shared" si="48"/>
        <v>18041.845915010057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327</v>
      </c>
      <c r="D106" s="9"/>
      <c r="E106" s="9">
        <f t="shared" si="42"/>
        <v>266.90130505885196</v>
      </c>
      <c r="F106" s="9">
        <f t="shared" si="43"/>
        <v>3611.853133629173</v>
      </c>
      <c r="G106" s="11">
        <f t="shared" si="44"/>
        <v>493.08333333333331</v>
      </c>
      <c r="H106" s="9"/>
      <c r="I106" s="9">
        <f t="shared" si="45"/>
        <v>266.90130505885196</v>
      </c>
      <c r="J106" s="9">
        <f t="shared" si="46"/>
        <v>3611.853133629173</v>
      </c>
      <c r="K106" s="9"/>
      <c r="L106" s="9">
        <f t="shared" si="40"/>
        <v>266.90130505885196</v>
      </c>
      <c r="M106" s="9">
        <f t="shared" si="47"/>
        <v>3611.853133629173</v>
      </c>
      <c r="N106" s="9"/>
      <c r="O106" s="9">
        <f t="shared" si="41"/>
        <v>266.90130505885196</v>
      </c>
      <c r="P106" s="9">
        <f t="shared" si="48"/>
        <v>3611.853133629173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242</v>
      </c>
      <c r="D107" s="9"/>
      <c r="E107" s="9">
        <f t="shared" si="42"/>
        <v>266.90130505885196</v>
      </c>
      <c r="F107" s="9">
        <f t="shared" si="43"/>
        <v>620.0749936340062</v>
      </c>
      <c r="G107" s="11">
        <f t="shared" si="44"/>
        <v>493.08333333333331</v>
      </c>
      <c r="H107" s="9"/>
      <c r="I107" s="9">
        <f t="shared" si="45"/>
        <v>266.90130505885196</v>
      </c>
      <c r="J107" s="9">
        <f t="shared" si="46"/>
        <v>620.0749936340062</v>
      </c>
      <c r="K107" s="9"/>
      <c r="L107" s="9">
        <f t="shared" si="40"/>
        <v>266.90130505885196</v>
      </c>
      <c r="M107" s="9">
        <f t="shared" si="47"/>
        <v>620.0749936340062</v>
      </c>
      <c r="N107" s="9"/>
      <c r="O107" s="9">
        <f t="shared" si="41"/>
        <v>266.90130505885196</v>
      </c>
      <c r="P107" s="9">
        <f t="shared" si="48"/>
        <v>620.0749936340062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284</v>
      </c>
      <c r="D108" s="9"/>
      <c r="E108" s="9">
        <f t="shared" si="42"/>
        <v>266.90130505885196</v>
      </c>
      <c r="F108" s="9">
        <f t="shared" si="43"/>
        <v>292.36536869044158</v>
      </c>
      <c r="G108" s="11">
        <f t="shared" si="44"/>
        <v>493.08333333333331</v>
      </c>
      <c r="H108" s="9"/>
      <c r="I108" s="9">
        <f t="shared" si="45"/>
        <v>266.90130505885196</v>
      </c>
      <c r="J108" s="9">
        <f t="shared" si="46"/>
        <v>292.36536869044158</v>
      </c>
      <c r="K108" s="9"/>
      <c r="L108" s="9">
        <f t="shared" si="40"/>
        <v>266.90130505885196</v>
      </c>
      <c r="M108" s="9">
        <f t="shared" si="47"/>
        <v>292.36536869044158</v>
      </c>
      <c r="N108" s="9"/>
      <c r="O108" s="9">
        <f t="shared" si="41"/>
        <v>266.90130505885196</v>
      </c>
      <c r="P108" s="9">
        <f t="shared" si="48"/>
        <v>292.36536869044158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269</v>
      </c>
      <c r="D109" s="9"/>
      <c r="E109" s="9">
        <f t="shared" si="42"/>
        <v>266.90130505885196</v>
      </c>
      <c r="F109" s="9">
        <f t="shared" si="43"/>
        <v>4.4045204560003732</v>
      </c>
      <c r="G109" s="11">
        <f t="shared" si="44"/>
        <v>493.08333333333331</v>
      </c>
      <c r="H109" s="9"/>
      <c r="I109" s="9">
        <f t="shared" si="45"/>
        <v>266.90130505885196</v>
      </c>
      <c r="J109" s="9">
        <f t="shared" si="46"/>
        <v>4.4045204560003732</v>
      </c>
      <c r="K109" s="9"/>
      <c r="L109" s="9">
        <f t="shared" si="40"/>
        <v>266.90130505885196</v>
      </c>
      <c r="M109" s="9">
        <f t="shared" si="47"/>
        <v>4.4045204560003732</v>
      </c>
      <c r="N109" s="9"/>
      <c r="O109" s="9">
        <f t="shared" si="41"/>
        <v>266.90130505885196</v>
      </c>
      <c r="P109" s="9">
        <f t="shared" si="48"/>
        <v>4.4045204560003732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204</v>
      </c>
      <c r="D110" s="9"/>
      <c r="E110" s="9">
        <f t="shared" si="42"/>
        <v>266.90130505885196</v>
      </c>
      <c r="F110" s="9">
        <f t="shared" si="43"/>
        <v>3956.5741781067554</v>
      </c>
      <c r="G110" s="11">
        <f t="shared" si="44"/>
        <v>493.08333333333331</v>
      </c>
      <c r="H110" s="9"/>
      <c r="I110" s="9">
        <f t="shared" si="45"/>
        <v>266.90130505885196</v>
      </c>
      <c r="J110" s="9">
        <f t="shared" si="46"/>
        <v>3956.5741781067554</v>
      </c>
      <c r="K110" s="9"/>
      <c r="L110" s="9">
        <f t="shared" si="40"/>
        <v>266.90130505885196</v>
      </c>
      <c r="M110" s="9">
        <f t="shared" si="47"/>
        <v>3956.5741781067554</v>
      </c>
      <c r="N110" s="9"/>
      <c r="O110" s="9">
        <f t="shared" si="41"/>
        <v>266.90130505885196</v>
      </c>
      <c r="P110" s="9">
        <f t="shared" si="48"/>
        <v>3956.5741781067554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31</v>
      </c>
      <c r="D111" s="9"/>
      <c r="E111" s="9">
        <f t="shared" si="42"/>
        <v>52.421708724260178</v>
      </c>
      <c r="F111" s="9">
        <f t="shared" si="43"/>
        <v>458.88960466704464</v>
      </c>
      <c r="G111" s="11">
        <f t="shared" si="44"/>
        <v>493.08333333333331</v>
      </c>
      <c r="H111" s="9"/>
      <c r="I111" s="9">
        <f t="shared" si="45"/>
        <v>52.421708724260178</v>
      </c>
      <c r="J111" s="9">
        <f t="shared" si="46"/>
        <v>458.88960466704464</v>
      </c>
      <c r="K111" s="9"/>
      <c r="L111" s="9">
        <f t="shared" si="40"/>
        <v>52.421708724260178</v>
      </c>
      <c r="M111" s="9">
        <f t="shared" si="47"/>
        <v>458.88960466704464</v>
      </c>
      <c r="N111" s="9"/>
      <c r="O111" s="9">
        <f t="shared" si="41"/>
        <v>52.421708724260178</v>
      </c>
      <c r="P111" s="9">
        <f t="shared" si="48"/>
        <v>458.88960466704464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78</v>
      </c>
      <c r="D112" s="9"/>
      <c r="E112" s="9">
        <f t="shared" si="42"/>
        <v>52.421708724260178</v>
      </c>
      <c r="F112" s="9">
        <f t="shared" si="43"/>
        <v>654.24898458658788</v>
      </c>
      <c r="G112" s="11">
        <f t="shared" si="44"/>
        <v>493.08333333333331</v>
      </c>
      <c r="H112" s="9"/>
      <c r="I112" s="9">
        <f t="shared" si="45"/>
        <v>52.421708724260178</v>
      </c>
      <c r="J112" s="9">
        <f t="shared" si="46"/>
        <v>654.24898458658788</v>
      </c>
      <c r="K112" s="9"/>
      <c r="L112" s="9">
        <f t="shared" si="40"/>
        <v>52.421708724260178</v>
      </c>
      <c r="M112" s="9">
        <f t="shared" si="47"/>
        <v>654.24898458658788</v>
      </c>
      <c r="N112" s="9"/>
      <c r="O112" s="9">
        <f t="shared" si="41"/>
        <v>52.421708724260178</v>
      </c>
      <c r="P112" s="9">
        <f t="shared" si="48"/>
        <v>654.24898458658788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59</v>
      </c>
      <c r="D113" s="9"/>
      <c r="E113" s="9">
        <f t="shared" si="42"/>
        <v>52.421708724260178</v>
      </c>
      <c r="F113" s="9">
        <f t="shared" si="43"/>
        <v>43.273916108474658</v>
      </c>
      <c r="G113" s="11">
        <f t="shared" si="44"/>
        <v>493.08333333333331</v>
      </c>
      <c r="H113" s="9"/>
      <c r="I113" s="9">
        <f t="shared" si="45"/>
        <v>52.421708724260178</v>
      </c>
      <c r="J113" s="9">
        <f t="shared" si="46"/>
        <v>43.273916108474658</v>
      </c>
      <c r="K113" s="9"/>
      <c r="L113" s="9">
        <f t="shared" si="40"/>
        <v>52.421708724260178</v>
      </c>
      <c r="M113" s="9">
        <f t="shared" si="47"/>
        <v>43.273916108474658</v>
      </c>
      <c r="N113" s="9"/>
      <c r="O113" s="9">
        <f t="shared" si="41"/>
        <v>52.421708724260178</v>
      </c>
      <c r="P113" s="9">
        <f t="shared" si="48"/>
        <v>43.273916108474658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46</v>
      </c>
      <c r="D114" s="9"/>
      <c r="E114" s="9">
        <f t="shared" si="42"/>
        <v>52.421708724260178</v>
      </c>
      <c r="F114" s="9">
        <f t="shared" si="43"/>
        <v>41.238342939239281</v>
      </c>
      <c r="G114" s="11">
        <f t="shared" si="44"/>
        <v>493.08333333333331</v>
      </c>
      <c r="H114" s="9"/>
      <c r="I114" s="9">
        <f t="shared" si="45"/>
        <v>52.421708724260178</v>
      </c>
      <c r="J114" s="9">
        <f t="shared" si="46"/>
        <v>41.238342939239281</v>
      </c>
      <c r="K114" s="9"/>
      <c r="L114" s="9">
        <f t="shared" si="40"/>
        <v>52.421708724260178</v>
      </c>
      <c r="M114" s="9">
        <f t="shared" si="47"/>
        <v>41.238342939239281</v>
      </c>
      <c r="N114" s="9"/>
      <c r="O114" s="9">
        <f t="shared" si="41"/>
        <v>52.421708724260178</v>
      </c>
      <c r="P114" s="9">
        <f t="shared" si="48"/>
        <v>41.238342939239281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68</v>
      </c>
      <c r="D115" s="9"/>
      <c r="E115" s="9">
        <f t="shared" si="42"/>
        <v>52.421708724260178</v>
      </c>
      <c r="F115" s="9">
        <f t="shared" si="43"/>
        <v>242.68315907179147</v>
      </c>
      <c r="G115" s="11">
        <f t="shared" si="44"/>
        <v>493.08333333333331</v>
      </c>
      <c r="H115" s="9"/>
      <c r="I115" s="9">
        <f t="shared" si="45"/>
        <v>52.421708724260178</v>
      </c>
      <c r="J115" s="9">
        <f t="shared" si="46"/>
        <v>242.68315907179147</v>
      </c>
      <c r="K115" s="9"/>
      <c r="L115" s="9">
        <f t="shared" si="40"/>
        <v>52.421708724260178</v>
      </c>
      <c r="M115" s="9">
        <f t="shared" si="47"/>
        <v>242.68315907179147</v>
      </c>
      <c r="N115" s="9"/>
      <c r="O115" s="9">
        <f t="shared" si="41"/>
        <v>52.421708724260178</v>
      </c>
      <c r="P115" s="9">
        <f t="shared" si="48"/>
        <v>242.68315907179147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6.25E-2</v>
      </c>
      <c r="B136" s="14">
        <v>5.6250000000000001E-2</v>
      </c>
      <c r="C136" s="15">
        <v>562</v>
      </c>
      <c r="D136" s="15"/>
      <c r="E136" s="15">
        <f>CA(A136,B136,$E$2,$E$3,$E$4,$E$5,$E$6)</f>
        <v>593.4669167493546</v>
      </c>
      <c r="F136" s="15">
        <f>($C136-E136)^2</f>
        <v>990.16684971081281</v>
      </c>
      <c r="G136" s="11">
        <f>$G$25</f>
        <v>493.08333333333331</v>
      </c>
      <c r="H136" s="15"/>
      <c r="I136" s="15">
        <f>CA_SA(A136,B136,$I$2,$I$3,$I$4,$I$5,$I$6,$I$7)</f>
        <v>593.57376586955741</v>
      </c>
      <c r="J136" s="15">
        <f>($C136-I136)^2</f>
        <v>996.9026911856281</v>
      </c>
      <c r="K136" s="15"/>
      <c r="L136" s="15">
        <f t="shared" ref="L136:L167" si="49">CA_DR(A136,B136,$L$2,$L$3,$L$4,$L$5,$L$6,$L$7,$L$8)</f>
        <v>593.57578505788183</v>
      </c>
      <c r="M136" s="15">
        <f>($C136-L136)^2</f>
        <v>997.03020202155346</v>
      </c>
      <c r="N136" s="15"/>
      <c r="O136" s="15">
        <f t="shared" ref="O136:O167" si="50">CA_DL(A136,B136,$O$2,$O$3,$O$4,$O$5,$O$6,$O$7,$O$8)</f>
        <v>593.57693236548539</v>
      </c>
      <c r="P136" s="15">
        <f>($C136-O136)^2</f>
        <v>997.10265761443884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6.25E-2</v>
      </c>
      <c r="B137" s="14">
        <v>5.6250000000000001E-2</v>
      </c>
      <c r="C137" s="15">
        <v>373</v>
      </c>
      <c r="D137" s="15"/>
      <c r="E137" s="15">
        <f t="shared" ref="E137:E200" si="51">CA(A137,B137,$E$2,$E$3,$E$4,$E$5,$E$6)</f>
        <v>593.4669167493546</v>
      </c>
      <c r="F137" s="15">
        <f t="shared" ref="F137:F200" si="52">($C137-E137)^2</f>
        <v>48605.661380966849</v>
      </c>
      <c r="G137" s="11">
        <f t="shared" ref="G137:G200" si="53">$G$25</f>
        <v>493.08333333333331</v>
      </c>
      <c r="H137" s="15"/>
      <c r="I137" s="15">
        <f t="shared" ref="I137:I200" si="54">CA_SA(A137,B137,$I$2,$I$3,$I$4,$I$5,$I$6,$I$7)</f>
        <v>593.57376586955741</v>
      </c>
      <c r="J137" s="15">
        <f t="shared" ref="J137:J200" si="55">($C137-I137)^2</f>
        <v>48652.78618987833</v>
      </c>
      <c r="K137" s="15"/>
      <c r="L137" s="15">
        <f t="shared" si="49"/>
        <v>593.57578505788183</v>
      </c>
      <c r="M137" s="15">
        <f t="shared" ref="M137:M200" si="56">($C137-L137)^2</f>
        <v>48653.676953900882</v>
      </c>
      <c r="N137" s="15"/>
      <c r="O137" s="15">
        <f t="shared" si="50"/>
        <v>593.57693236548539</v>
      </c>
      <c r="P137" s="15">
        <f t="shared" ref="P137:P200" si="57">($C137-O137)^2</f>
        <v>48654.183091767918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6.25E-2</v>
      </c>
      <c r="B138" s="14">
        <v>5.6250000000000001E-2</v>
      </c>
      <c r="C138" s="15">
        <v>728</v>
      </c>
      <c r="D138" s="15"/>
      <c r="E138" s="15">
        <f t="shared" si="51"/>
        <v>593.4669167493546</v>
      </c>
      <c r="F138" s="15">
        <f t="shared" si="52"/>
        <v>18099.150488925086</v>
      </c>
      <c r="G138" s="11">
        <f t="shared" si="53"/>
        <v>493.08333333333331</v>
      </c>
      <c r="H138" s="15"/>
      <c r="I138" s="15">
        <f t="shared" si="54"/>
        <v>593.57376586955741</v>
      </c>
      <c r="J138" s="15">
        <f t="shared" si="55"/>
        <v>18070.412422492569</v>
      </c>
      <c r="K138" s="15"/>
      <c r="L138" s="15">
        <f t="shared" si="49"/>
        <v>593.57578505788183</v>
      </c>
      <c r="M138" s="15">
        <f t="shared" si="56"/>
        <v>18069.869562804786</v>
      </c>
      <c r="N138" s="15"/>
      <c r="O138" s="15">
        <f t="shared" si="50"/>
        <v>593.57693236548539</v>
      </c>
      <c r="P138" s="15">
        <f t="shared" si="57"/>
        <v>18069.561112273288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6.25E-2</v>
      </c>
      <c r="B139" s="14">
        <v>5.6250000000000001E-2</v>
      </c>
      <c r="C139" s="15">
        <v>558</v>
      </c>
      <c r="D139" s="15"/>
      <c r="E139" s="15">
        <f t="shared" si="51"/>
        <v>593.4669167493546</v>
      </c>
      <c r="F139" s="15">
        <f t="shared" si="52"/>
        <v>1257.9021837056496</v>
      </c>
      <c r="G139" s="11">
        <f t="shared" si="53"/>
        <v>493.08333333333331</v>
      </c>
      <c r="H139" s="15"/>
      <c r="I139" s="15">
        <f t="shared" si="54"/>
        <v>593.57376586955741</v>
      </c>
      <c r="J139" s="15">
        <f t="shared" si="55"/>
        <v>1265.4928181420873</v>
      </c>
      <c r="K139" s="15"/>
      <c r="L139" s="15">
        <f t="shared" si="49"/>
        <v>593.57578505788183</v>
      </c>
      <c r="M139" s="15">
        <f t="shared" si="56"/>
        <v>1265.6364824846082</v>
      </c>
      <c r="N139" s="15"/>
      <c r="O139" s="15">
        <f t="shared" si="50"/>
        <v>593.57693236548539</v>
      </c>
      <c r="P139" s="15">
        <f t="shared" si="57"/>
        <v>1265.718116538322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6.25E-2</v>
      </c>
      <c r="B140" s="14">
        <v>5.6250000000000001E-2</v>
      </c>
      <c r="C140" s="15">
        <v>428</v>
      </c>
      <c r="D140" s="15"/>
      <c r="E140" s="15">
        <f t="shared" si="51"/>
        <v>593.4669167493546</v>
      </c>
      <c r="F140" s="15">
        <f t="shared" si="52"/>
        <v>27379.300538537846</v>
      </c>
      <c r="G140" s="11">
        <f t="shared" si="53"/>
        <v>493.08333333333331</v>
      </c>
      <c r="H140" s="15"/>
      <c r="I140" s="15">
        <f t="shared" si="54"/>
        <v>593.57376586955741</v>
      </c>
      <c r="J140" s="15">
        <f t="shared" si="55"/>
        <v>27414.671944227011</v>
      </c>
      <c r="K140" s="15"/>
      <c r="L140" s="15">
        <f t="shared" si="49"/>
        <v>593.57578505788183</v>
      </c>
      <c r="M140" s="15">
        <f t="shared" si="56"/>
        <v>27415.340597533883</v>
      </c>
      <c r="N140" s="15"/>
      <c r="O140" s="15">
        <f t="shared" si="50"/>
        <v>593.57693236548539</v>
      </c>
      <c r="P140" s="15">
        <f t="shared" si="57"/>
        <v>27415.720531564522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0.125</v>
      </c>
      <c r="B141" s="14">
        <v>0.1125</v>
      </c>
      <c r="C141" s="15">
        <v>685</v>
      </c>
      <c r="D141" s="15"/>
      <c r="E141" s="15">
        <f t="shared" si="51"/>
        <v>588.84223512148606</v>
      </c>
      <c r="F141" s="15">
        <f t="shared" si="52"/>
        <v>9246.31574643157</v>
      </c>
      <c r="G141" s="11">
        <f t="shared" si="53"/>
        <v>493.08333333333331</v>
      </c>
      <c r="H141" s="15"/>
      <c r="I141" s="15">
        <f t="shared" si="54"/>
        <v>589.69490043565895</v>
      </c>
      <c r="J141" s="15">
        <f t="shared" si="55"/>
        <v>9083.0620029689599</v>
      </c>
      <c r="K141" s="15"/>
      <c r="L141" s="15">
        <f t="shared" si="49"/>
        <v>589.71102981131287</v>
      </c>
      <c r="M141" s="15">
        <f t="shared" si="56"/>
        <v>9079.987839620504</v>
      </c>
      <c r="N141" s="15"/>
      <c r="O141" s="15">
        <f t="shared" si="50"/>
        <v>589.74534569874595</v>
      </c>
      <c r="P141" s="15">
        <f t="shared" si="57"/>
        <v>9073.4491660514159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0.125</v>
      </c>
      <c r="B142" s="14">
        <v>0.1125</v>
      </c>
      <c r="C142" s="15">
        <v>613</v>
      </c>
      <c r="D142" s="15"/>
      <c r="E142" s="15">
        <f t="shared" si="51"/>
        <v>588.84223512148606</v>
      </c>
      <c r="F142" s="15">
        <f t="shared" si="52"/>
        <v>583.59760392556188</v>
      </c>
      <c r="G142" s="11">
        <f t="shared" si="53"/>
        <v>493.08333333333331</v>
      </c>
      <c r="H142" s="15"/>
      <c r="I142" s="15">
        <f t="shared" si="54"/>
        <v>589.69490043565895</v>
      </c>
      <c r="J142" s="15">
        <f t="shared" si="55"/>
        <v>543.12766570384929</v>
      </c>
      <c r="K142" s="15"/>
      <c r="L142" s="15">
        <f t="shared" si="49"/>
        <v>589.71102981131287</v>
      </c>
      <c r="M142" s="15">
        <f t="shared" si="56"/>
        <v>542.37613244955787</v>
      </c>
      <c r="N142" s="15"/>
      <c r="O142" s="15">
        <f t="shared" si="50"/>
        <v>589.74534569874595</v>
      </c>
      <c r="P142" s="15">
        <f t="shared" si="57"/>
        <v>540.77894667083342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0.125</v>
      </c>
      <c r="B143" s="14">
        <v>0.1125</v>
      </c>
      <c r="C143" s="15">
        <v>649</v>
      </c>
      <c r="D143" s="15"/>
      <c r="E143" s="15">
        <f t="shared" si="51"/>
        <v>588.84223512148606</v>
      </c>
      <c r="F143" s="15">
        <f t="shared" si="52"/>
        <v>3618.956675178566</v>
      </c>
      <c r="G143" s="11">
        <f t="shared" si="53"/>
        <v>493.08333333333331</v>
      </c>
      <c r="H143" s="15"/>
      <c r="I143" s="15">
        <f t="shared" si="54"/>
        <v>589.69490043565895</v>
      </c>
      <c r="J143" s="15">
        <f t="shared" si="55"/>
        <v>3517.0948343364048</v>
      </c>
      <c r="K143" s="15"/>
      <c r="L143" s="15">
        <f t="shared" si="49"/>
        <v>589.71102981131287</v>
      </c>
      <c r="M143" s="15">
        <f t="shared" si="56"/>
        <v>3515.1819860350315</v>
      </c>
      <c r="N143" s="15"/>
      <c r="O143" s="15">
        <f t="shared" si="50"/>
        <v>589.74534569874595</v>
      </c>
      <c r="P143" s="15">
        <f t="shared" si="57"/>
        <v>3511.1140563611252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0.125</v>
      </c>
      <c r="B144" s="14">
        <v>0.1125</v>
      </c>
      <c r="C144" s="15">
        <v>530</v>
      </c>
      <c r="D144" s="15"/>
      <c r="E144" s="15">
        <f t="shared" si="51"/>
        <v>588.84223512148606</v>
      </c>
      <c r="F144" s="15">
        <f t="shared" si="52"/>
        <v>3462.4086340922472</v>
      </c>
      <c r="G144" s="11">
        <f t="shared" si="53"/>
        <v>493.08333333333331</v>
      </c>
      <c r="H144" s="15"/>
      <c r="I144" s="15">
        <f t="shared" si="54"/>
        <v>589.69490043565895</v>
      </c>
      <c r="J144" s="15">
        <f t="shared" si="55"/>
        <v>3563.4811380232354</v>
      </c>
      <c r="K144" s="15"/>
      <c r="L144" s="15">
        <f t="shared" si="49"/>
        <v>589.71102981131287</v>
      </c>
      <c r="M144" s="15">
        <f t="shared" si="56"/>
        <v>3565.4070811274942</v>
      </c>
      <c r="N144" s="15"/>
      <c r="O144" s="15">
        <f t="shared" si="50"/>
        <v>589.74534569874595</v>
      </c>
      <c r="P144" s="15">
        <f t="shared" si="57"/>
        <v>3569.5063326626614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0.125</v>
      </c>
      <c r="B145" s="14">
        <v>0.1125</v>
      </c>
      <c r="C145" s="15">
        <v>483</v>
      </c>
      <c r="D145" s="15"/>
      <c r="E145" s="15">
        <f t="shared" si="51"/>
        <v>588.84223512148606</v>
      </c>
      <c r="F145" s="15">
        <f t="shared" si="52"/>
        <v>11202.578735511936</v>
      </c>
      <c r="G145" s="11">
        <f t="shared" si="53"/>
        <v>493.08333333333331</v>
      </c>
      <c r="H145" s="15"/>
      <c r="I145" s="15">
        <f t="shared" si="54"/>
        <v>589.69490043565895</v>
      </c>
      <c r="J145" s="15">
        <f t="shared" si="55"/>
        <v>11383.801778975178</v>
      </c>
      <c r="K145" s="15"/>
      <c r="L145" s="15">
        <f t="shared" si="49"/>
        <v>589.71102981131287</v>
      </c>
      <c r="M145" s="15">
        <f t="shared" si="56"/>
        <v>11387.243883390904</v>
      </c>
      <c r="N145" s="15"/>
      <c r="O145" s="15">
        <f t="shared" si="50"/>
        <v>589.74534569874595</v>
      </c>
      <c r="P145" s="15">
        <f t="shared" si="57"/>
        <v>11394.56882834478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0.25</v>
      </c>
      <c r="B146" s="14">
        <v>0.22500000000000001</v>
      </c>
      <c r="C146" s="15">
        <v>495</v>
      </c>
      <c r="D146" s="15"/>
      <c r="E146" s="15">
        <f t="shared" si="51"/>
        <v>553.75454498415013</v>
      </c>
      <c r="F146" s="15">
        <f t="shared" si="52"/>
        <v>3452.0965562945212</v>
      </c>
      <c r="G146" s="11">
        <f t="shared" si="53"/>
        <v>493.08333333333331</v>
      </c>
      <c r="H146" s="15"/>
      <c r="I146" s="15">
        <f t="shared" si="54"/>
        <v>559.95659395346786</v>
      </c>
      <c r="J146" s="15">
        <f t="shared" si="55"/>
        <v>4219.3590980356976</v>
      </c>
      <c r="K146" s="15"/>
      <c r="L146" s="15">
        <f t="shared" si="49"/>
        <v>560.07504873738617</v>
      </c>
      <c r="M146" s="15">
        <f t="shared" si="56"/>
        <v>4234.7619681731849</v>
      </c>
      <c r="N146" s="15"/>
      <c r="O146" s="15">
        <f t="shared" si="50"/>
        <v>560.69403535706226</v>
      </c>
      <c r="P146" s="15">
        <f t="shared" si="57"/>
        <v>4315.7062814949468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0.25</v>
      </c>
      <c r="B147" s="14">
        <v>0.22500000000000001</v>
      </c>
      <c r="C147" s="15">
        <v>576</v>
      </c>
      <c r="D147" s="15"/>
      <c r="E147" s="15">
        <f t="shared" si="51"/>
        <v>553.75454498415013</v>
      </c>
      <c r="F147" s="15">
        <f t="shared" si="52"/>
        <v>494.86026886220014</v>
      </c>
      <c r="G147" s="11">
        <f t="shared" si="53"/>
        <v>493.08333333333331</v>
      </c>
      <c r="H147" s="15"/>
      <c r="I147" s="15">
        <f t="shared" si="54"/>
        <v>559.95659395346786</v>
      </c>
      <c r="J147" s="15">
        <f t="shared" si="55"/>
        <v>257.39087757390405</v>
      </c>
      <c r="K147" s="15"/>
      <c r="L147" s="15">
        <f t="shared" si="49"/>
        <v>560.07504873738617</v>
      </c>
      <c r="M147" s="15">
        <f t="shared" si="56"/>
        <v>253.60407271662586</v>
      </c>
      <c r="N147" s="15"/>
      <c r="O147" s="15">
        <f t="shared" si="50"/>
        <v>560.69403535706226</v>
      </c>
      <c r="P147" s="15">
        <f t="shared" si="57"/>
        <v>234.27255365086015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0.25</v>
      </c>
      <c r="B148" s="14">
        <v>0.22500000000000001</v>
      </c>
      <c r="C148" s="15">
        <v>564</v>
      </c>
      <c r="D148" s="15"/>
      <c r="E148" s="15">
        <f t="shared" si="51"/>
        <v>553.75454498415013</v>
      </c>
      <c r="F148" s="15">
        <f t="shared" si="52"/>
        <v>104.96934848180327</v>
      </c>
      <c r="G148" s="11">
        <f t="shared" si="53"/>
        <v>493.08333333333331</v>
      </c>
      <c r="H148" s="15"/>
      <c r="I148" s="15">
        <f t="shared" si="54"/>
        <v>559.95659395346786</v>
      </c>
      <c r="J148" s="15">
        <f t="shared" si="55"/>
        <v>16.349132457132676</v>
      </c>
      <c r="K148" s="15"/>
      <c r="L148" s="15">
        <f t="shared" si="49"/>
        <v>560.07504873738617</v>
      </c>
      <c r="M148" s="15">
        <f t="shared" si="56"/>
        <v>15.405242413893907</v>
      </c>
      <c r="N148" s="15"/>
      <c r="O148" s="15">
        <f t="shared" si="50"/>
        <v>560.69403535706226</v>
      </c>
      <c r="P148" s="15">
        <f t="shared" si="57"/>
        <v>10.929402220354445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0.25</v>
      </c>
      <c r="B149" s="14">
        <v>0.22500000000000001</v>
      </c>
      <c r="C149" s="15">
        <v>635</v>
      </c>
      <c r="D149" s="15"/>
      <c r="E149" s="15">
        <f t="shared" si="51"/>
        <v>553.75454498415013</v>
      </c>
      <c r="F149" s="15">
        <f t="shared" si="52"/>
        <v>6600.8239607324849</v>
      </c>
      <c r="G149" s="11">
        <f t="shared" si="53"/>
        <v>493.08333333333331</v>
      </c>
      <c r="H149" s="15"/>
      <c r="I149" s="15">
        <f t="shared" si="54"/>
        <v>559.95659395346786</v>
      </c>
      <c r="J149" s="15">
        <f t="shared" si="55"/>
        <v>5631.512791064697</v>
      </c>
      <c r="K149" s="15"/>
      <c r="L149" s="15">
        <f t="shared" si="49"/>
        <v>560.07504873738617</v>
      </c>
      <c r="M149" s="15">
        <f t="shared" si="56"/>
        <v>5613.7483217050576</v>
      </c>
      <c r="N149" s="15"/>
      <c r="O149" s="15">
        <f t="shared" si="50"/>
        <v>560.69403535706226</v>
      </c>
      <c r="P149" s="15">
        <f t="shared" si="57"/>
        <v>5521.3763815175134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0.25</v>
      </c>
      <c r="B150" s="14">
        <v>0.22500000000000001</v>
      </c>
      <c r="C150" s="15">
        <v>605</v>
      </c>
      <c r="D150" s="15"/>
      <c r="E150" s="15">
        <f t="shared" si="51"/>
        <v>553.75454498415013</v>
      </c>
      <c r="F150" s="15">
        <f t="shared" si="52"/>
        <v>2626.0966597814927</v>
      </c>
      <c r="G150" s="11">
        <f t="shared" si="53"/>
        <v>493.08333333333331</v>
      </c>
      <c r="H150" s="15"/>
      <c r="I150" s="15">
        <f t="shared" si="54"/>
        <v>559.95659395346786</v>
      </c>
      <c r="J150" s="15">
        <f t="shared" si="55"/>
        <v>2028.9084282727683</v>
      </c>
      <c r="K150" s="15"/>
      <c r="L150" s="15">
        <f t="shared" si="49"/>
        <v>560.07504873738617</v>
      </c>
      <c r="M150" s="15">
        <f t="shared" si="56"/>
        <v>2018.251245948228</v>
      </c>
      <c r="N150" s="15"/>
      <c r="O150" s="15">
        <f t="shared" si="50"/>
        <v>560.69403535706226</v>
      </c>
      <c r="P150" s="15">
        <f t="shared" si="57"/>
        <v>1963.0185029412489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0.5</v>
      </c>
      <c r="B151" s="14">
        <v>0.45</v>
      </c>
      <c r="C151" s="15">
        <v>405</v>
      </c>
      <c r="D151" s="15"/>
      <c r="E151" s="15">
        <f t="shared" si="51"/>
        <v>372.34776016095691</v>
      </c>
      <c r="F151" s="15">
        <f t="shared" si="52"/>
        <v>1066.1687665063928</v>
      </c>
      <c r="G151" s="11">
        <f t="shared" si="53"/>
        <v>493.08333333333331</v>
      </c>
      <c r="H151" s="15"/>
      <c r="I151" s="15">
        <f t="shared" si="54"/>
        <v>396.5295722936205</v>
      </c>
      <c r="J151" s="15">
        <f t="shared" si="55"/>
        <v>71.748145529001405</v>
      </c>
      <c r="K151" s="15"/>
      <c r="L151" s="15">
        <f t="shared" si="49"/>
        <v>397.01636309256787</v>
      </c>
      <c r="M151" s="15">
        <f t="shared" si="56"/>
        <v>63.738458269712439</v>
      </c>
      <c r="N151" s="15"/>
      <c r="O151" s="15">
        <f t="shared" si="50"/>
        <v>402.59845839801125</v>
      </c>
      <c r="P151" s="15">
        <f t="shared" si="57"/>
        <v>5.7674020660827106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0.5</v>
      </c>
      <c r="B152" s="14">
        <v>0.45</v>
      </c>
      <c r="C152" s="15">
        <v>299</v>
      </c>
      <c r="D152" s="15"/>
      <c r="E152" s="15">
        <f t="shared" si="51"/>
        <v>372.34776016095691</v>
      </c>
      <c r="F152" s="15">
        <f t="shared" si="52"/>
        <v>5379.8939206292571</v>
      </c>
      <c r="G152" s="11">
        <f t="shared" si="53"/>
        <v>493.08333333333331</v>
      </c>
      <c r="H152" s="15"/>
      <c r="I152" s="15">
        <f t="shared" si="54"/>
        <v>396.5295722936205</v>
      </c>
      <c r="J152" s="15">
        <f t="shared" si="55"/>
        <v>9512.0174717765476</v>
      </c>
      <c r="K152" s="15"/>
      <c r="L152" s="15">
        <f t="shared" si="49"/>
        <v>397.01636309256787</v>
      </c>
      <c r="M152" s="15">
        <f t="shared" si="56"/>
        <v>9607.207433894102</v>
      </c>
      <c r="N152" s="15"/>
      <c r="O152" s="15">
        <f t="shared" si="50"/>
        <v>402.59845839801125</v>
      </c>
      <c r="P152" s="15">
        <f t="shared" si="57"/>
        <v>10732.640582444466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0.5</v>
      </c>
      <c r="B153" s="14">
        <v>0.45</v>
      </c>
      <c r="C153" s="15">
        <v>333</v>
      </c>
      <c r="D153" s="15"/>
      <c r="E153" s="15">
        <f t="shared" si="51"/>
        <v>372.34776016095691</v>
      </c>
      <c r="F153" s="15">
        <f t="shared" si="52"/>
        <v>1548.2462296841877</v>
      </c>
      <c r="G153" s="11">
        <f t="shared" si="53"/>
        <v>493.08333333333331</v>
      </c>
      <c r="H153" s="15"/>
      <c r="I153" s="15">
        <f t="shared" si="54"/>
        <v>396.5295722936205</v>
      </c>
      <c r="J153" s="15">
        <f t="shared" si="55"/>
        <v>4036.0065558103538</v>
      </c>
      <c r="K153" s="15"/>
      <c r="L153" s="15">
        <f t="shared" si="49"/>
        <v>397.01636309256787</v>
      </c>
      <c r="M153" s="15">
        <f t="shared" si="56"/>
        <v>4098.0947435994858</v>
      </c>
      <c r="N153" s="15"/>
      <c r="O153" s="15">
        <f t="shared" si="50"/>
        <v>402.59845839801125</v>
      </c>
      <c r="P153" s="15">
        <f t="shared" si="57"/>
        <v>4843.9454113797019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0.5</v>
      </c>
      <c r="B154" s="14">
        <v>0.45</v>
      </c>
      <c r="C154" s="15">
        <v>241</v>
      </c>
      <c r="D154" s="15"/>
      <c r="E154" s="15">
        <f t="shared" si="51"/>
        <v>372.34776016095691</v>
      </c>
      <c r="F154" s="15">
        <f t="shared" si="52"/>
        <v>17252.234099300258</v>
      </c>
      <c r="G154" s="11">
        <f t="shared" si="53"/>
        <v>493.08333333333331</v>
      </c>
      <c r="H154" s="15"/>
      <c r="I154" s="15">
        <f t="shared" si="54"/>
        <v>396.5295722936205</v>
      </c>
      <c r="J154" s="15">
        <f t="shared" si="55"/>
        <v>24189.447857836527</v>
      </c>
      <c r="K154" s="15"/>
      <c r="L154" s="15">
        <f t="shared" si="49"/>
        <v>397.01636309256787</v>
      </c>
      <c r="M154" s="15">
        <f t="shared" si="56"/>
        <v>24341.105552631976</v>
      </c>
      <c r="N154" s="15"/>
      <c r="O154" s="15">
        <f t="shared" si="50"/>
        <v>402.59845839801125</v>
      </c>
      <c r="P154" s="15">
        <f t="shared" si="57"/>
        <v>26114.06175661377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0.5</v>
      </c>
      <c r="B155" s="14">
        <v>0.45</v>
      </c>
      <c r="C155" s="15">
        <v>436</v>
      </c>
      <c r="D155" s="15"/>
      <c r="E155" s="15">
        <f t="shared" si="51"/>
        <v>372.34776016095691</v>
      </c>
      <c r="F155" s="15">
        <f t="shared" si="52"/>
        <v>4051.6076365270642</v>
      </c>
      <c r="G155" s="11">
        <f t="shared" si="53"/>
        <v>493.08333333333331</v>
      </c>
      <c r="H155" s="15"/>
      <c r="I155" s="15">
        <f t="shared" si="54"/>
        <v>396.5295722936205</v>
      </c>
      <c r="J155" s="15">
        <f t="shared" si="55"/>
        <v>1557.9146633245302</v>
      </c>
      <c r="K155" s="15"/>
      <c r="L155" s="15">
        <f t="shared" si="49"/>
        <v>397.01636309256787</v>
      </c>
      <c r="M155" s="15">
        <f t="shared" si="56"/>
        <v>1519.7239465305045</v>
      </c>
      <c r="N155" s="15"/>
      <c r="O155" s="15">
        <f t="shared" si="50"/>
        <v>402.59845839801125</v>
      </c>
      <c r="P155" s="15">
        <f t="shared" si="57"/>
        <v>1115.6629813893855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1</v>
      </c>
      <c r="B156" s="14">
        <v>0.9</v>
      </c>
      <c r="C156" s="15">
        <v>124</v>
      </c>
      <c r="D156" s="15"/>
      <c r="E156" s="15">
        <f t="shared" si="51"/>
        <v>100.87516635677687</v>
      </c>
      <c r="F156" s="15">
        <f t="shared" si="52"/>
        <v>534.75793102674425</v>
      </c>
      <c r="G156" s="11">
        <f t="shared" si="53"/>
        <v>493.08333333333331</v>
      </c>
      <c r="H156" s="15"/>
      <c r="I156" s="15">
        <f t="shared" si="54"/>
        <v>116.73982573732418</v>
      </c>
      <c r="J156" s="15">
        <f t="shared" si="55"/>
        <v>52.710130324420362</v>
      </c>
      <c r="K156" s="15"/>
      <c r="L156" s="15">
        <f t="shared" si="49"/>
        <v>117.0874176529547</v>
      </c>
      <c r="M156" s="15">
        <f t="shared" si="56"/>
        <v>47.783794704682329</v>
      </c>
      <c r="N156" s="15"/>
      <c r="O156" s="15">
        <f t="shared" si="50"/>
        <v>125.70682265056989</v>
      </c>
      <c r="P156" s="15">
        <f t="shared" si="57"/>
        <v>2.9132435604984255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1</v>
      </c>
      <c r="B157" s="14">
        <v>0.9</v>
      </c>
      <c r="C157" s="15">
        <v>177</v>
      </c>
      <c r="D157" s="15"/>
      <c r="E157" s="15">
        <f t="shared" si="51"/>
        <v>100.87516635677687</v>
      </c>
      <c r="F157" s="15">
        <f t="shared" si="52"/>
        <v>5794.9902972083955</v>
      </c>
      <c r="G157" s="11">
        <f t="shared" si="53"/>
        <v>493.08333333333331</v>
      </c>
      <c r="H157" s="15"/>
      <c r="I157" s="15">
        <f t="shared" si="54"/>
        <v>116.73982573732418</v>
      </c>
      <c r="J157" s="15">
        <f t="shared" si="55"/>
        <v>3631.288602168057</v>
      </c>
      <c r="K157" s="15"/>
      <c r="L157" s="15">
        <f t="shared" si="49"/>
        <v>117.0874176529547</v>
      </c>
      <c r="M157" s="15">
        <f t="shared" si="56"/>
        <v>3589.5175234914841</v>
      </c>
      <c r="N157" s="15"/>
      <c r="O157" s="15">
        <f t="shared" si="50"/>
        <v>125.70682265056989</v>
      </c>
      <c r="P157" s="15">
        <f t="shared" si="57"/>
        <v>2630.99004260009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1</v>
      </c>
      <c r="B158" s="14">
        <v>0.9</v>
      </c>
      <c r="C158" s="15">
        <v>53</v>
      </c>
      <c r="D158" s="15"/>
      <c r="E158" s="15">
        <f t="shared" si="51"/>
        <v>100.87516635677687</v>
      </c>
      <c r="F158" s="15">
        <f t="shared" si="52"/>
        <v>2292.0315536890603</v>
      </c>
      <c r="G158" s="11">
        <f t="shared" si="53"/>
        <v>493.08333333333331</v>
      </c>
      <c r="H158" s="15"/>
      <c r="I158" s="15">
        <f t="shared" si="54"/>
        <v>116.73982573732418</v>
      </c>
      <c r="J158" s="15">
        <f t="shared" si="55"/>
        <v>4062.7653850244542</v>
      </c>
      <c r="K158" s="15"/>
      <c r="L158" s="15">
        <f t="shared" si="49"/>
        <v>117.0874176529547</v>
      </c>
      <c r="M158" s="15">
        <f t="shared" si="56"/>
        <v>4107.1971014242499</v>
      </c>
      <c r="N158" s="15"/>
      <c r="O158" s="15">
        <f t="shared" si="50"/>
        <v>125.70682265056989</v>
      </c>
      <c r="P158" s="15">
        <f t="shared" si="57"/>
        <v>5286.2820599414226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1</v>
      </c>
      <c r="B159" s="14">
        <v>0.9</v>
      </c>
      <c r="C159" s="15">
        <v>142</v>
      </c>
      <c r="D159" s="15"/>
      <c r="E159" s="15">
        <f t="shared" si="51"/>
        <v>100.87516635677687</v>
      </c>
      <c r="F159" s="15">
        <f t="shared" si="52"/>
        <v>1691.2519421827767</v>
      </c>
      <c r="G159" s="11">
        <f t="shared" si="53"/>
        <v>493.08333333333331</v>
      </c>
      <c r="H159" s="15"/>
      <c r="I159" s="15">
        <f t="shared" si="54"/>
        <v>116.73982573732418</v>
      </c>
      <c r="J159" s="15">
        <f t="shared" si="55"/>
        <v>638.07640378074984</v>
      </c>
      <c r="K159" s="15"/>
      <c r="L159" s="15">
        <f t="shared" si="49"/>
        <v>117.0874176529547</v>
      </c>
      <c r="M159" s="15">
        <f t="shared" si="56"/>
        <v>620.63675919831314</v>
      </c>
      <c r="N159" s="15"/>
      <c r="O159" s="15">
        <f t="shared" si="50"/>
        <v>125.70682265056989</v>
      </c>
      <c r="P159" s="15">
        <f t="shared" si="57"/>
        <v>265.46762813998237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1</v>
      </c>
      <c r="B160" s="14">
        <v>0.9</v>
      </c>
      <c r="C160" s="15">
        <v>72</v>
      </c>
      <c r="D160" s="15"/>
      <c r="E160" s="15">
        <f t="shared" si="51"/>
        <v>100.87516635677687</v>
      </c>
      <c r="F160" s="15">
        <f t="shared" si="52"/>
        <v>833.77523213153904</v>
      </c>
      <c r="G160" s="11">
        <f t="shared" si="53"/>
        <v>493.08333333333331</v>
      </c>
      <c r="H160" s="15"/>
      <c r="I160" s="15">
        <f t="shared" si="54"/>
        <v>116.73982573732418</v>
      </c>
      <c r="J160" s="15">
        <f t="shared" si="55"/>
        <v>2001.6520070061354</v>
      </c>
      <c r="K160" s="15"/>
      <c r="L160" s="15">
        <f t="shared" si="49"/>
        <v>117.0874176529547</v>
      </c>
      <c r="M160" s="15">
        <f t="shared" si="56"/>
        <v>2032.8752306119709</v>
      </c>
      <c r="N160" s="15"/>
      <c r="O160" s="15">
        <f t="shared" si="50"/>
        <v>125.70682265056989</v>
      </c>
      <c r="P160" s="15">
        <f t="shared" si="57"/>
        <v>2884.4227992197671</v>
      </c>
      <c r="Q160" s="3"/>
    </row>
    <row r="161" spans="1:17" x14ac:dyDescent="0.25">
      <c r="A161" s="14">
        <v>0.1875</v>
      </c>
      <c r="B161" s="14">
        <v>1.8749999999999999E-2</v>
      </c>
      <c r="C161" s="15">
        <v>550</v>
      </c>
      <c r="D161" s="15"/>
      <c r="E161" s="15">
        <f t="shared" si="51"/>
        <v>593.99091909865092</v>
      </c>
      <c r="F161" s="15">
        <f t="shared" si="52"/>
        <v>1935.2009631440503</v>
      </c>
      <c r="G161" s="11">
        <f t="shared" si="53"/>
        <v>493.08333333333331</v>
      </c>
      <c r="H161" s="15"/>
      <c r="I161" s="15">
        <f t="shared" si="54"/>
        <v>594.06189768477452</v>
      </c>
      <c r="J161" s="15">
        <f t="shared" si="55"/>
        <v>1941.4508275835383</v>
      </c>
      <c r="K161" s="15"/>
      <c r="L161" s="15">
        <f t="shared" si="49"/>
        <v>594.06798686141406</v>
      </c>
      <c r="M161" s="15">
        <f t="shared" si="56"/>
        <v>1941.9874660177618</v>
      </c>
      <c r="N161" s="15"/>
      <c r="O161" s="15">
        <f t="shared" si="50"/>
        <v>594.06261765689624</v>
      </c>
      <c r="P161" s="15">
        <f t="shared" si="57"/>
        <v>1941.5142747778241</v>
      </c>
      <c r="Q161" s="3"/>
    </row>
    <row r="162" spans="1:17" x14ac:dyDescent="0.25">
      <c r="A162" s="14">
        <v>0.1875</v>
      </c>
      <c r="B162" s="14">
        <v>1.8749999999999999E-2</v>
      </c>
      <c r="C162" s="15">
        <v>398</v>
      </c>
      <c r="D162" s="15"/>
      <c r="E162" s="15">
        <f t="shared" si="51"/>
        <v>593.99091909865092</v>
      </c>
      <c r="F162" s="15">
        <f t="shared" si="52"/>
        <v>38412.440369133932</v>
      </c>
      <c r="G162" s="11">
        <f t="shared" si="53"/>
        <v>493.08333333333331</v>
      </c>
      <c r="H162" s="15"/>
      <c r="I162" s="15">
        <f t="shared" si="54"/>
        <v>594.06189768477452</v>
      </c>
      <c r="J162" s="15">
        <f t="shared" si="55"/>
        <v>38440.267723754994</v>
      </c>
      <c r="K162" s="15"/>
      <c r="L162" s="15">
        <f t="shared" si="49"/>
        <v>594.06798686141406</v>
      </c>
      <c r="M162" s="15">
        <f t="shared" si="56"/>
        <v>38442.655471887636</v>
      </c>
      <c r="N162" s="15"/>
      <c r="O162" s="15">
        <f t="shared" si="50"/>
        <v>594.06261765689624</v>
      </c>
      <c r="P162" s="15">
        <f t="shared" si="57"/>
        <v>38440.550042474279</v>
      </c>
      <c r="Q162" s="3"/>
    </row>
    <row r="163" spans="1:17" x14ac:dyDescent="0.25">
      <c r="A163" s="14">
        <v>0.1875</v>
      </c>
      <c r="B163" s="14">
        <v>1.8749999999999999E-2</v>
      </c>
      <c r="C163" s="15">
        <v>499</v>
      </c>
      <c r="D163" s="15"/>
      <c r="E163" s="15">
        <f t="shared" si="51"/>
        <v>593.99091909865092</v>
      </c>
      <c r="F163" s="15">
        <f t="shared" si="52"/>
        <v>9023.2747112064444</v>
      </c>
      <c r="G163" s="11">
        <f t="shared" si="53"/>
        <v>493.08333333333331</v>
      </c>
      <c r="H163" s="15"/>
      <c r="I163" s="15">
        <f t="shared" si="54"/>
        <v>594.06189768477452</v>
      </c>
      <c r="J163" s="15">
        <f t="shared" si="55"/>
        <v>9036.764391430539</v>
      </c>
      <c r="K163" s="15"/>
      <c r="L163" s="15">
        <f t="shared" si="49"/>
        <v>594.06798686141406</v>
      </c>
      <c r="M163" s="15">
        <f t="shared" si="56"/>
        <v>9037.9221258819962</v>
      </c>
      <c r="N163" s="15"/>
      <c r="O163" s="15">
        <f t="shared" si="50"/>
        <v>594.06261765689624</v>
      </c>
      <c r="P163" s="15">
        <f t="shared" si="57"/>
        <v>9036.9012757812397</v>
      </c>
      <c r="Q163" s="3"/>
    </row>
    <row r="164" spans="1:17" x14ac:dyDescent="0.25">
      <c r="A164" s="14">
        <v>0.1875</v>
      </c>
      <c r="B164" s="14">
        <v>1.8749999999999999E-2</v>
      </c>
      <c r="C164" s="15">
        <v>489</v>
      </c>
      <c r="D164" s="15"/>
      <c r="E164" s="15">
        <f t="shared" si="51"/>
        <v>593.99091909865092</v>
      </c>
      <c r="F164" s="15">
        <f t="shared" si="52"/>
        <v>11023.093093179463</v>
      </c>
      <c r="G164" s="11">
        <f t="shared" si="53"/>
        <v>493.08333333333331</v>
      </c>
      <c r="H164" s="15"/>
      <c r="I164" s="15">
        <f t="shared" si="54"/>
        <v>594.06189768477452</v>
      </c>
      <c r="J164" s="15">
        <f t="shared" si="55"/>
        <v>11038.002345126029</v>
      </c>
      <c r="K164" s="15"/>
      <c r="L164" s="15">
        <f t="shared" si="49"/>
        <v>594.06798686141406</v>
      </c>
      <c r="M164" s="15">
        <f t="shared" si="56"/>
        <v>11039.281863110276</v>
      </c>
      <c r="N164" s="15"/>
      <c r="O164" s="15">
        <f t="shared" si="50"/>
        <v>594.06261765689624</v>
      </c>
      <c r="P164" s="15">
        <f t="shared" si="57"/>
        <v>11038.153628919164</v>
      </c>
      <c r="Q164" s="3"/>
    </row>
    <row r="165" spans="1:17" x14ac:dyDescent="0.25">
      <c r="A165" s="14">
        <v>0.1875</v>
      </c>
      <c r="B165" s="14">
        <v>1.8749999999999999E-2</v>
      </c>
      <c r="C165" s="15">
        <v>538</v>
      </c>
      <c r="D165" s="15"/>
      <c r="E165" s="15">
        <f t="shared" si="51"/>
        <v>593.99091909865092</v>
      </c>
      <c r="F165" s="15">
        <f t="shared" si="52"/>
        <v>3134.9830215116722</v>
      </c>
      <c r="G165" s="11">
        <f t="shared" si="53"/>
        <v>493.08333333333331</v>
      </c>
      <c r="H165" s="15"/>
      <c r="I165" s="15">
        <f t="shared" si="54"/>
        <v>594.06189768477452</v>
      </c>
      <c r="J165" s="15">
        <f t="shared" si="55"/>
        <v>3142.9363720181268</v>
      </c>
      <c r="K165" s="15"/>
      <c r="L165" s="15">
        <f t="shared" si="49"/>
        <v>594.06798686141406</v>
      </c>
      <c r="M165" s="15">
        <f t="shared" si="56"/>
        <v>3143.6191506916994</v>
      </c>
      <c r="N165" s="15"/>
      <c r="O165" s="15">
        <f t="shared" si="50"/>
        <v>594.06261765689624</v>
      </c>
      <c r="P165" s="15">
        <f t="shared" si="57"/>
        <v>3143.0170985433338</v>
      </c>
      <c r="Q165" s="3"/>
    </row>
    <row r="166" spans="1:17" x14ac:dyDescent="0.25">
      <c r="A166" s="14">
        <v>0.375</v>
      </c>
      <c r="B166" s="14">
        <v>3.7499999999999999E-2</v>
      </c>
      <c r="C166" s="15">
        <v>473</v>
      </c>
      <c r="D166" s="15"/>
      <c r="E166" s="15">
        <f t="shared" si="51"/>
        <v>593.22262043868704</v>
      </c>
      <c r="F166" s="15">
        <f t="shared" si="52"/>
        <v>14453.478465144612</v>
      </c>
      <c r="G166" s="11">
        <f t="shared" si="53"/>
        <v>493.08333333333331</v>
      </c>
      <c r="H166" s="15"/>
      <c r="I166" s="15">
        <f t="shared" si="54"/>
        <v>593.69751522924798</v>
      </c>
      <c r="J166" s="15">
        <f t="shared" si="55"/>
        <v>14567.890182514549</v>
      </c>
      <c r="K166" s="15"/>
      <c r="L166" s="15">
        <f t="shared" si="49"/>
        <v>593.73810499036699</v>
      </c>
      <c r="M166" s="15">
        <f t="shared" si="56"/>
        <v>14577.689996664883</v>
      </c>
      <c r="N166" s="15"/>
      <c r="O166" s="15">
        <f t="shared" si="50"/>
        <v>593.70706327828839</v>
      </c>
      <c r="P166" s="15">
        <f t="shared" si="57"/>
        <v>14570.195125268718</v>
      </c>
      <c r="Q166" s="3"/>
    </row>
    <row r="167" spans="1:17" x14ac:dyDescent="0.25">
      <c r="A167" s="14">
        <v>0.375</v>
      </c>
      <c r="B167" s="14">
        <v>3.7499999999999999E-2</v>
      </c>
      <c r="C167" s="15">
        <v>612</v>
      </c>
      <c r="D167" s="15"/>
      <c r="E167" s="15">
        <f t="shared" si="51"/>
        <v>593.22262043868704</v>
      </c>
      <c r="F167" s="15">
        <f t="shared" si="52"/>
        <v>352.58998318961352</v>
      </c>
      <c r="G167" s="11">
        <f t="shared" si="53"/>
        <v>493.08333333333331</v>
      </c>
      <c r="H167" s="15"/>
      <c r="I167" s="15">
        <f t="shared" si="54"/>
        <v>593.69751522924798</v>
      </c>
      <c r="J167" s="15">
        <f t="shared" si="55"/>
        <v>334.98094878360951</v>
      </c>
      <c r="K167" s="15"/>
      <c r="L167" s="15">
        <f t="shared" si="49"/>
        <v>593.73810499036699</v>
      </c>
      <c r="M167" s="15">
        <f t="shared" si="56"/>
        <v>333.49680934285897</v>
      </c>
      <c r="N167" s="15"/>
      <c r="O167" s="15">
        <f t="shared" si="50"/>
        <v>593.70706327828839</v>
      </c>
      <c r="P167" s="15">
        <f t="shared" si="57"/>
        <v>334.63153390454517</v>
      </c>
      <c r="Q167" s="3"/>
    </row>
    <row r="168" spans="1:17" x14ac:dyDescent="0.25">
      <c r="A168" s="14">
        <v>0.375</v>
      </c>
      <c r="B168" s="14">
        <v>3.7499999999999999E-2</v>
      </c>
      <c r="C168" s="15">
        <v>563</v>
      </c>
      <c r="D168" s="15"/>
      <c r="E168" s="15">
        <f t="shared" si="51"/>
        <v>593.22262043868704</v>
      </c>
      <c r="F168" s="15">
        <f t="shared" si="52"/>
        <v>913.40678618094387</v>
      </c>
      <c r="G168" s="11">
        <f t="shared" si="53"/>
        <v>493.08333333333331</v>
      </c>
      <c r="H168" s="15"/>
      <c r="I168" s="15">
        <f t="shared" si="54"/>
        <v>593.69751522924798</v>
      </c>
      <c r="J168" s="15">
        <f t="shared" si="55"/>
        <v>942.33744124991188</v>
      </c>
      <c r="K168" s="15"/>
      <c r="L168" s="15">
        <f t="shared" ref="L168:L202" si="58">CA_DR(A168,B168,$L$2,$L$3,$L$4,$L$5,$L$6,$L$7,$L$8)</f>
        <v>593.73810499036699</v>
      </c>
      <c r="M168" s="15">
        <f t="shared" si="56"/>
        <v>944.83109839882422</v>
      </c>
      <c r="N168" s="15"/>
      <c r="O168" s="15">
        <f t="shared" ref="O168:O202" si="59">CA_DL(A168,B168,$O$2,$O$3,$O$4,$O$5,$O$6,$O$7,$O$8)</f>
        <v>593.70706327828839</v>
      </c>
      <c r="P168" s="15">
        <f t="shared" si="57"/>
        <v>942.92373517680721</v>
      </c>
      <c r="Q168" s="3"/>
    </row>
    <row r="169" spans="1:17" x14ac:dyDescent="0.25">
      <c r="A169" s="14">
        <v>0.375</v>
      </c>
      <c r="B169" s="14">
        <v>3.7499999999999999E-2</v>
      </c>
      <c r="C169" s="15">
        <v>473</v>
      </c>
      <c r="D169" s="15"/>
      <c r="E169" s="15">
        <f t="shared" si="51"/>
        <v>593.22262043868704</v>
      </c>
      <c r="F169" s="15">
        <f t="shared" si="52"/>
        <v>14453.478465144612</v>
      </c>
      <c r="G169" s="11">
        <f t="shared" si="53"/>
        <v>493.08333333333331</v>
      </c>
      <c r="H169" s="15"/>
      <c r="I169" s="15">
        <f t="shared" si="54"/>
        <v>593.69751522924798</v>
      </c>
      <c r="J169" s="15">
        <f t="shared" si="55"/>
        <v>14567.890182514549</v>
      </c>
      <c r="K169" s="15"/>
      <c r="L169" s="15">
        <f t="shared" si="58"/>
        <v>593.73810499036699</v>
      </c>
      <c r="M169" s="15">
        <f t="shared" si="56"/>
        <v>14577.689996664883</v>
      </c>
      <c r="N169" s="15"/>
      <c r="O169" s="15">
        <f t="shared" si="59"/>
        <v>593.70706327828839</v>
      </c>
      <c r="P169" s="15">
        <f t="shared" si="57"/>
        <v>14570.195125268718</v>
      </c>
      <c r="Q169" s="3"/>
    </row>
    <row r="170" spans="1:17" x14ac:dyDescent="0.25">
      <c r="A170" s="14">
        <v>0.375</v>
      </c>
      <c r="B170" s="14">
        <v>3.7499999999999999E-2</v>
      </c>
      <c r="C170" s="15">
        <v>442</v>
      </c>
      <c r="D170" s="15"/>
      <c r="E170" s="15">
        <f t="shared" si="51"/>
        <v>593.22262043868704</v>
      </c>
      <c r="F170" s="15">
        <f t="shared" si="52"/>
        <v>22868.280932343208</v>
      </c>
      <c r="G170" s="11">
        <f t="shared" si="53"/>
        <v>493.08333333333331</v>
      </c>
      <c r="H170" s="15"/>
      <c r="I170" s="15">
        <f t="shared" si="54"/>
        <v>593.69751522924798</v>
      </c>
      <c r="J170" s="15">
        <f t="shared" si="55"/>
        <v>23012.136126727924</v>
      </c>
      <c r="K170" s="15"/>
      <c r="L170" s="15">
        <f t="shared" si="58"/>
        <v>593.73810499036699</v>
      </c>
      <c r="M170" s="15">
        <f t="shared" si="56"/>
        <v>23024.452506067635</v>
      </c>
      <c r="N170" s="15"/>
      <c r="O170" s="15">
        <f t="shared" si="59"/>
        <v>593.70706327828839</v>
      </c>
      <c r="P170" s="15">
        <f t="shared" si="57"/>
        <v>23015.033048522597</v>
      </c>
      <c r="Q170" s="3"/>
    </row>
    <row r="171" spans="1:17" x14ac:dyDescent="0.25">
      <c r="A171" s="14">
        <v>0.75</v>
      </c>
      <c r="B171" s="14">
        <v>7.4999999999999997E-2</v>
      </c>
      <c r="C171" s="15">
        <v>420</v>
      </c>
      <c r="D171" s="15"/>
      <c r="E171" s="15">
        <f t="shared" si="51"/>
        <v>588.0469796695038</v>
      </c>
      <c r="F171" s="15">
        <f t="shared" si="52"/>
        <v>28239.787376042623</v>
      </c>
      <c r="G171" s="11">
        <f t="shared" si="53"/>
        <v>493.08333333333331</v>
      </c>
      <c r="H171" s="15"/>
      <c r="I171" s="15">
        <f t="shared" si="54"/>
        <v>591.24738610430722</v>
      </c>
      <c r="J171" s="15">
        <f t="shared" si="55"/>
        <v>29325.667247557674</v>
      </c>
      <c r="K171" s="15"/>
      <c r="L171" s="15">
        <f t="shared" si="58"/>
        <v>591.52107263136622</v>
      </c>
      <c r="M171" s="15">
        <f t="shared" si="56"/>
        <v>29419.478356614407</v>
      </c>
      <c r="N171" s="15"/>
      <c r="O171" s="15">
        <f t="shared" si="59"/>
        <v>591.37471410702983</v>
      </c>
      <c r="P171" s="15">
        <f t="shared" si="57"/>
        <v>29369.292635266211</v>
      </c>
      <c r="Q171" s="3"/>
    </row>
    <row r="172" spans="1:17" x14ac:dyDescent="0.25">
      <c r="A172" s="14">
        <v>0.75</v>
      </c>
      <c r="B172" s="14">
        <v>7.4999999999999997E-2</v>
      </c>
      <c r="C172" s="15">
        <v>492</v>
      </c>
      <c r="D172" s="15"/>
      <c r="E172" s="15">
        <f t="shared" si="51"/>
        <v>588.0469796695038</v>
      </c>
      <c r="F172" s="15">
        <f t="shared" si="52"/>
        <v>9225.0223036340758</v>
      </c>
      <c r="G172" s="11">
        <f t="shared" si="53"/>
        <v>493.08333333333331</v>
      </c>
      <c r="H172" s="15"/>
      <c r="I172" s="15">
        <f t="shared" si="54"/>
        <v>591.24738610430722</v>
      </c>
      <c r="J172" s="15">
        <f t="shared" si="55"/>
        <v>9850.0436485374339</v>
      </c>
      <c r="K172" s="15"/>
      <c r="L172" s="15">
        <f t="shared" si="58"/>
        <v>591.52107263136622</v>
      </c>
      <c r="M172" s="15">
        <f t="shared" si="56"/>
        <v>9904.4438976976708</v>
      </c>
      <c r="N172" s="15"/>
      <c r="O172" s="15">
        <f t="shared" si="59"/>
        <v>591.37471410702983</v>
      </c>
      <c r="P172" s="15">
        <f t="shared" si="57"/>
        <v>9875.3338038539132</v>
      </c>
      <c r="Q172" s="3"/>
    </row>
    <row r="173" spans="1:17" x14ac:dyDescent="0.25">
      <c r="A173" s="14">
        <v>0.75</v>
      </c>
      <c r="B173" s="14">
        <v>7.4999999999999997E-2</v>
      </c>
      <c r="C173" s="15">
        <v>530</v>
      </c>
      <c r="D173" s="15"/>
      <c r="E173" s="15">
        <f t="shared" si="51"/>
        <v>588.0469796695038</v>
      </c>
      <c r="F173" s="15">
        <f t="shared" si="52"/>
        <v>3369.4518487517871</v>
      </c>
      <c r="G173" s="11">
        <f t="shared" si="53"/>
        <v>493.08333333333331</v>
      </c>
      <c r="H173" s="15"/>
      <c r="I173" s="15">
        <f t="shared" si="54"/>
        <v>591.24738610430722</v>
      </c>
      <c r="J173" s="15">
        <f t="shared" si="55"/>
        <v>3751.2423046100857</v>
      </c>
      <c r="K173" s="15"/>
      <c r="L173" s="15">
        <f t="shared" si="58"/>
        <v>591.52107263136622</v>
      </c>
      <c r="M173" s="15">
        <f t="shared" si="56"/>
        <v>3784.8423777138382</v>
      </c>
      <c r="N173" s="15"/>
      <c r="O173" s="15">
        <f t="shared" si="59"/>
        <v>591.37471410702983</v>
      </c>
      <c r="P173" s="15">
        <f t="shared" si="57"/>
        <v>3766.8555317196465</v>
      </c>
      <c r="Q173" s="3"/>
    </row>
    <row r="174" spans="1:17" x14ac:dyDescent="0.25">
      <c r="A174" s="14">
        <v>0.75</v>
      </c>
      <c r="B174" s="14">
        <v>7.4999999999999997E-2</v>
      </c>
      <c r="C174" s="15">
        <v>460</v>
      </c>
      <c r="D174" s="15"/>
      <c r="E174" s="15">
        <f t="shared" si="51"/>
        <v>588.0469796695038</v>
      </c>
      <c r="F174" s="15">
        <f t="shared" si="52"/>
        <v>16396.029002482319</v>
      </c>
      <c r="G174" s="11">
        <f t="shared" si="53"/>
        <v>493.08333333333331</v>
      </c>
      <c r="H174" s="15"/>
      <c r="I174" s="15">
        <f t="shared" si="54"/>
        <v>591.24738610430722</v>
      </c>
      <c r="J174" s="15">
        <f t="shared" si="55"/>
        <v>17225.876359213096</v>
      </c>
      <c r="K174" s="15"/>
      <c r="L174" s="15">
        <f t="shared" si="58"/>
        <v>591.52107263136622</v>
      </c>
      <c r="M174" s="15">
        <f t="shared" si="56"/>
        <v>17297.792546105109</v>
      </c>
      <c r="N174" s="15"/>
      <c r="O174" s="15">
        <f t="shared" si="59"/>
        <v>591.37471410702983</v>
      </c>
      <c r="P174" s="15">
        <f t="shared" si="57"/>
        <v>17259.315506703824</v>
      </c>
      <c r="Q174" s="3"/>
    </row>
    <row r="175" spans="1:17" x14ac:dyDescent="0.25">
      <c r="A175" s="14">
        <v>0.75</v>
      </c>
      <c r="B175" s="14">
        <v>7.4999999999999997E-2</v>
      </c>
      <c r="C175" s="15">
        <v>572</v>
      </c>
      <c r="D175" s="15"/>
      <c r="E175" s="15">
        <f t="shared" si="51"/>
        <v>588.0469796695038</v>
      </c>
      <c r="F175" s="15">
        <f t="shared" si="52"/>
        <v>257.50555651346826</v>
      </c>
      <c r="G175" s="11">
        <f t="shared" si="53"/>
        <v>493.08333333333331</v>
      </c>
      <c r="H175" s="15"/>
      <c r="I175" s="15">
        <f t="shared" si="54"/>
        <v>591.24738610430722</v>
      </c>
      <c r="J175" s="15">
        <f t="shared" si="55"/>
        <v>370.46187184827886</v>
      </c>
      <c r="K175" s="15"/>
      <c r="L175" s="15">
        <f t="shared" si="58"/>
        <v>591.52107263136622</v>
      </c>
      <c r="M175" s="15">
        <f t="shared" si="56"/>
        <v>381.0722766790754</v>
      </c>
      <c r="N175" s="15"/>
      <c r="O175" s="15">
        <f t="shared" si="59"/>
        <v>591.37471410702983</v>
      </c>
      <c r="P175" s="15">
        <f t="shared" si="57"/>
        <v>375.37954672914077</v>
      </c>
      <c r="Q175" s="3"/>
    </row>
    <row r="176" spans="1:17" x14ac:dyDescent="0.25">
      <c r="A176" s="14">
        <v>1.5</v>
      </c>
      <c r="B176" s="14">
        <v>0.15</v>
      </c>
      <c r="C176" s="15">
        <v>584</v>
      </c>
      <c r="D176" s="15"/>
      <c r="E176" s="15">
        <f t="shared" si="51"/>
        <v>554.52004818070054</v>
      </c>
      <c r="F176" s="15">
        <f t="shared" si="52"/>
        <v>869.06755926821745</v>
      </c>
      <c r="G176" s="11">
        <f t="shared" si="53"/>
        <v>493.08333333333331</v>
      </c>
      <c r="H176" s="15"/>
      <c r="I176" s="15">
        <f t="shared" si="54"/>
        <v>574.92219377438335</v>
      </c>
      <c r="J176" s="15">
        <f t="shared" si="55"/>
        <v>82.406565869844499</v>
      </c>
      <c r="K176" s="15"/>
      <c r="L176" s="15">
        <f t="shared" si="58"/>
        <v>576.7180351826579</v>
      </c>
      <c r="M176" s="15">
        <f t="shared" si="56"/>
        <v>53.027011601008162</v>
      </c>
      <c r="N176" s="15"/>
      <c r="O176" s="15">
        <f t="shared" si="59"/>
        <v>576.55588571948226</v>
      </c>
      <c r="P176" s="15">
        <f t="shared" si="57"/>
        <v>55.414837421408116</v>
      </c>
      <c r="Q176" s="3"/>
    </row>
    <row r="177" spans="1:17" x14ac:dyDescent="0.25">
      <c r="A177" s="14">
        <v>1.5</v>
      </c>
      <c r="B177" s="14">
        <v>0.15</v>
      </c>
      <c r="C177" s="15">
        <v>565</v>
      </c>
      <c r="D177" s="15"/>
      <c r="E177" s="15">
        <f t="shared" si="51"/>
        <v>554.52004818070054</v>
      </c>
      <c r="F177" s="15">
        <f t="shared" si="52"/>
        <v>109.82939013483802</v>
      </c>
      <c r="G177" s="11">
        <f t="shared" si="53"/>
        <v>493.08333333333331</v>
      </c>
      <c r="H177" s="15"/>
      <c r="I177" s="15">
        <f t="shared" si="54"/>
        <v>574.92219377438335</v>
      </c>
      <c r="J177" s="15">
        <f t="shared" si="55"/>
        <v>98.449929296411611</v>
      </c>
      <c r="K177" s="15"/>
      <c r="L177" s="15">
        <f t="shared" si="58"/>
        <v>576.7180351826579</v>
      </c>
      <c r="M177" s="15">
        <f t="shared" si="56"/>
        <v>137.31234854200835</v>
      </c>
      <c r="N177" s="15"/>
      <c r="O177" s="15">
        <f t="shared" si="59"/>
        <v>576.55588571948226</v>
      </c>
      <c r="P177" s="15">
        <f t="shared" si="57"/>
        <v>133.53849476173409</v>
      </c>
      <c r="Q177" s="3"/>
    </row>
    <row r="178" spans="1:17" x14ac:dyDescent="0.25">
      <c r="A178" s="14">
        <v>1.5</v>
      </c>
      <c r="B178" s="14">
        <v>0.15</v>
      </c>
      <c r="C178" s="15">
        <v>404</v>
      </c>
      <c r="D178" s="15"/>
      <c r="E178" s="15">
        <f t="shared" si="51"/>
        <v>554.52004818070054</v>
      </c>
      <c r="F178" s="15">
        <f t="shared" si="52"/>
        <v>22656.284904320411</v>
      </c>
      <c r="G178" s="11">
        <f t="shared" si="53"/>
        <v>493.08333333333331</v>
      </c>
      <c r="H178" s="15"/>
      <c r="I178" s="15">
        <f t="shared" si="54"/>
        <v>574.92219377438335</v>
      </c>
      <c r="J178" s="15">
        <f t="shared" si="55"/>
        <v>29214.396324647849</v>
      </c>
      <c r="K178" s="15"/>
      <c r="L178" s="15">
        <f t="shared" si="58"/>
        <v>576.7180351826579</v>
      </c>
      <c r="M178" s="15">
        <f t="shared" si="56"/>
        <v>29831.519677357854</v>
      </c>
      <c r="N178" s="15"/>
      <c r="O178" s="15">
        <f t="shared" si="59"/>
        <v>576.55588571948226</v>
      </c>
      <c r="P178" s="15">
        <f t="shared" si="57"/>
        <v>29775.533696435021</v>
      </c>
      <c r="Q178" s="3"/>
    </row>
    <row r="179" spans="1:17" x14ac:dyDescent="0.25">
      <c r="A179" s="14">
        <v>1.5</v>
      </c>
      <c r="B179" s="14">
        <v>0.15</v>
      </c>
      <c r="C179" s="15">
        <v>601</v>
      </c>
      <c r="D179" s="15"/>
      <c r="E179" s="15">
        <f t="shared" si="51"/>
        <v>554.52004818070054</v>
      </c>
      <c r="F179" s="15">
        <f t="shared" si="52"/>
        <v>2160.3859211243989</v>
      </c>
      <c r="G179" s="11">
        <f t="shared" si="53"/>
        <v>493.08333333333331</v>
      </c>
      <c r="H179" s="15"/>
      <c r="I179" s="15">
        <f t="shared" si="54"/>
        <v>574.92219377438335</v>
      </c>
      <c r="J179" s="15">
        <f t="shared" si="55"/>
        <v>680.05197754081075</v>
      </c>
      <c r="K179" s="15"/>
      <c r="L179" s="15">
        <f t="shared" si="58"/>
        <v>576.7180351826579</v>
      </c>
      <c r="M179" s="15">
        <f t="shared" si="56"/>
        <v>589.61381539063962</v>
      </c>
      <c r="N179" s="15"/>
      <c r="O179" s="15">
        <f t="shared" si="59"/>
        <v>576.55588571948226</v>
      </c>
      <c r="P179" s="15">
        <f t="shared" si="57"/>
        <v>597.51472295901124</v>
      </c>
      <c r="Q179" s="3"/>
    </row>
    <row r="180" spans="1:17" x14ac:dyDescent="0.25">
      <c r="A180" s="14">
        <v>1.5</v>
      </c>
      <c r="B180" s="14">
        <v>0.15</v>
      </c>
      <c r="C180" s="15">
        <v>597</v>
      </c>
      <c r="D180" s="15"/>
      <c r="E180" s="15">
        <f t="shared" si="51"/>
        <v>554.52004818070054</v>
      </c>
      <c r="F180" s="15">
        <f t="shared" si="52"/>
        <v>1804.5463065700033</v>
      </c>
      <c r="G180" s="11">
        <f t="shared" si="53"/>
        <v>493.08333333333331</v>
      </c>
      <c r="H180" s="15"/>
      <c r="I180" s="15">
        <f t="shared" si="54"/>
        <v>574.92219377438335</v>
      </c>
      <c r="J180" s="15">
        <f t="shared" si="55"/>
        <v>487.42952773587751</v>
      </c>
      <c r="K180" s="15"/>
      <c r="L180" s="15">
        <f t="shared" si="58"/>
        <v>576.7180351826579</v>
      </c>
      <c r="M180" s="15">
        <f t="shared" si="56"/>
        <v>411.35809685190276</v>
      </c>
      <c r="N180" s="15"/>
      <c r="O180" s="15">
        <f t="shared" si="59"/>
        <v>576.55588571948226</v>
      </c>
      <c r="P180" s="15">
        <f t="shared" si="57"/>
        <v>417.96180871486928</v>
      </c>
      <c r="Q180" s="3"/>
    </row>
    <row r="181" spans="1:17" x14ac:dyDescent="0.25">
      <c r="A181" s="14">
        <v>3</v>
      </c>
      <c r="B181" s="14">
        <v>0.3</v>
      </c>
      <c r="C181" s="15">
        <v>438</v>
      </c>
      <c r="D181" s="15"/>
      <c r="E181" s="15">
        <f t="shared" si="51"/>
        <v>395.43443220708406</v>
      </c>
      <c r="F181" s="15">
        <f t="shared" si="52"/>
        <v>1811.827561533323</v>
      </c>
      <c r="G181" s="11">
        <f t="shared" si="53"/>
        <v>493.08333333333331</v>
      </c>
      <c r="H181" s="15"/>
      <c r="I181" s="15">
        <f t="shared" si="54"/>
        <v>481.72478278095173</v>
      </c>
      <c r="J181" s="15">
        <f t="shared" si="55"/>
        <v>1911.8566292414127</v>
      </c>
      <c r="K181" s="15"/>
      <c r="L181" s="15">
        <f t="shared" si="58"/>
        <v>490.74843851028947</v>
      </c>
      <c r="M181" s="15">
        <f t="shared" si="56"/>
        <v>2782.3977652737899</v>
      </c>
      <c r="N181" s="15"/>
      <c r="O181" s="15">
        <f t="shared" si="59"/>
        <v>497.63885431601602</v>
      </c>
      <c r="P181" s="15">
        <f t="shared" si="57"/>
        <v>3556.792944126983</v>
      </c>
      <c r="Q181" s="3"/>
    </row>
    <row r="182" spans="1:17" x14ac:dyDescent="0.25">
      <c r="A182" s="14">
        <v>3</v>
      </c>
      <c r="B182" s="14">
        <v>0.3</v>
      </c>
      <c r="C182" s="15">
        <v>491</v>
      </c>
      <c r="D182" s="15"/>
      <c r="E182" s="15">
        <f t="shared" si="51"/>
        <v>395.43443220708406</v>
      </c>
      <c r="F182" s="15">
        <f t="shared" si="52"/>
        <v>9132.7777475824132</v>
      </c>
      <c r="G182" s="11">
        <f t="shared" si="53"/>
        <v>493.08333333333331</v>
      </c>
      <c r="H182" s="15"/>
      <c r="I182" s="15">
        <f t="shared" si="54"/>
        <v>481.72478278095173</v>
      </c>
      <c r="J182" s="15">
        <f t="shared" si="55"/>
        <v>86.029654460529571</v>
      </c>
      <c r="K182" s="15"/>
      <c r="L182" s="15">
        <f t="shared" si="58"/>
        <v>490.74843851028947</v>
      </c>
      <c r="M182" s="15">
        <f t="shared" si="56"/>
        <v>6.3283183105378657E-2</v>
      </c>
      <c r="N182" s="15"/>
      <c r="O182" s="15">
        <f t="shared" si="59"/>
        <v>497.63885431601602</v>
      </c>
      <c r="P182" s="15">
        <f t="shared" si="57"/>
        <v>44.074386629284568</v>
      </c>
      <c r="Q182" s="3"/>
    </row>
    <row r="183" spans="1:17" x14ac:dyDescent="0.25">
      <c r="A183" s="14">
        <v>3</v>
      </c>
      <c r="B183" s="14">
        <v>0.3</v>
      </c>
      <c r="C183" s="15">
        <v>561</v>
      </c>
      <c r="D183" s="15"/>
      <c r="E183" s="15">
        <f t="shared" si="51"/>
        <v>395.43443220708406</v>
      </c>
      <c r="F183" s="15">
        <f t="shared" si="52"/>
        <v>27411.957238590643</v>
      </c>
      <c r="G183" s="11">
        <f t="shared" si="53"/>
        <v>493.08333333333331</v>
      </c>
      <c r="H183" s="15"/>
      <c r="I183" s="15">
        <f t="shared" si="54"/>
        <v>481.72478278095173</v>
      </c>
      <c r="J183" s="15">
        <f t="shared" si="55"/>
        <v>6284.560065127288</v>
      </c>
      <c r="K183" s="15"/>
      <c r="L183" s="15">
        <f t="shared" si="58"/>
        <v>490.74843851028947</v>
      </c>
      <c r="M183" s="15">
        <f t="shared" si="56"/>
        <v>4935.2818917425793</v>
      </c>
      <c r="N183" s="15"/>
      <c r="O183" s="15">
        <f t="shared" si="59"/>
        <v>497.63885431601602</v>
      </c>
      <c r="P183" s="15">
        <f t="shared" si="57"/>
        <v>4014.6347823870415</v>
      </c>
      <c r="Q183" s="2"/>
    </row>
    <row r="184" spans="1:17" ht="13" x14ac:dyDescent="0.3">
      <c r="A184" s="14">
        <v>3</v>
      </c>
      <c r="B184" s="14">
        <v>0.3</v>
      </c>
      <c r="C184" s="15">
        <v>541</v>
      </c>
      <c r="D184" s="15"/>
      <c r="E184" s="15">
        <f t="shared" si="51"/>
        <v>395.43443220708406</v>
      </c>
      <c r="F184" s="15">
        <f t="shared" si="52"/>
        <v>21189.334526874009</v>
      </c>
      <c r="G184" s="11">
        <f t="shared" si="53"/>
        <v>493.08333333333331</v>
      </c>
      <c r="H184" s="15"/>
      <c r="I184" s="15">
        <f t="shared" si="54"/>
        <v>481.72478278095173</v>
      </c>
      <c r="J184" s="15">
        <f t="shared" si="55"/>
        <v>3513.5513763653566</v>
      </c>
      <c r="K184" s="15"/>
      <c r="L184" s="15">
        <f t="shared" si="58"/>
        <v>490.74843851028947</v>
      </c>
      <c r="M184" s="15">
        <f t="shared" si="56"/>
        <v>2525.2194321541579</v>
      </c>
      <c r="N184" s="15"/>
      <c r="O184" s="15">
        <f t="shared" si="59"/>
        <v>497.63885431601602</v>
      </c>
      <c r="P184" s="15">
        <f t="shared" si="57"/>
        <v>1880.1889550276824</v>
      </c>
      <c r="Q184" s="1"/>
    </row>
    <row r="185" spans="1:17" x14ac:dyDescent="0.25">
      <c r="A185" s="14">
        <v>3</v>
      </c>
      <c r="B185" s="14">
        <v>0.3</v>
      </c>
      <c r="C185" s="15">
        <v>468</v>
      </c>
      <c r="D185" s="15"/>
      <c r="E185" s="15">
        <f t="shared" si="51"/>
        <v>395.43443220708406</v>
      </c>
      <c r="F185" s="15">
        <f t="shared" si="52"/>
        <v>5265.7616291082795</v>
      </c>
      <c r="G185" s="11">
        <f t="shared" si="53"/>
        <v>493.08333333333331</v>
      </c>
      <c r="H185" s="15"/>
      <c r="I185" s="15">
        <f t="shared" si="54"/>
        <v>481.72478278095173</v>
      </c>
      <c r="J185" s="15">
        <f t="shared" si="55"/>
        <v>188.36966238430904</v>
      </c>
      <c r="K185" s="15"/>
      <c r="L185" s="15">
        <f t="shared" si="58"/>
        <v>490.74843851028947</v>
      </c>
      <c r="M185" s="15">
        <f t="shared" si="56"/>
        <v>517.49145465642118</v>
      </c>
      <c r="N185" s="15"/>
      <c r="O185" s="15">
        <f t="shared" si="59"/>
        <v>497.63885431601602</v>
      </c>
      <c r="P185" s="15">
        <f t="shared" si="57"/>
        <v>878.46168516602165</v>
      </c>
      <c r="Q185" s="4"/>
    </row>
    <row r="186" spans="1:17" x14ac:dyDescent="0.25">
      <c r="A186" s="14">
        <v>0.125</v>
      </c>
      <c r="B186" s="14">
        <v>3.7499999999999999E-2</v>
      </c>
      <c r="C186" s="15">
        <v>481</v>
      </c>
      <c r="D186" s="15"/>
      <c r="E186" s="15">
        <f t="shared" si="51"/>
        <v>593.80539505059687</v>
      </c>
      <c r="F186" s="15">
        <f t="shared" si="52"/>
        <v>12725.057152521225</v>
      </c>
      <c r="G186" s="11">
        <f t="shared" si="53"/>
        <v>493.08333333333331</v>
      </c>
      <c r="H186" s="15"/>
      <c r="I186" s="15">
        <f t="shared" si="54"/>
        <v>593.91628484082185</v>
      </c>
      <c r="J186" s="15">
        <f t="shared" si="55"/>
        <v>12750.087382253614</v>
      </c>
      <c r="K186" s="15"/>
      <c r="L186" s="15">
        <f t="shared" si="58"/>
        <v>593.92125776941543</v>
      </c>
      <c r="M186" s="15">
        <f t="shared" si="56"/>
        <v>12751.210456226765</v>
      </c>
      <c r="N186" s="15"/>
      <c r="O186" s="15">
        <f t="shared" si="59"/>
        <v>593.91839412602349</v>
      </c>
      <c r="P186" s="15">
        <f t="shared" si="57"/>
        <v>12750.563731999975</v>
      </c>
      <c r="Q186" s="4"/>
    </row>
    <row r="187" spans="1:17" x14ac:dyDescent="0.25">
      <c r="A187" s="14">
        <v>0.125</v>
      </c>
      <c r="B187" s="14">
        <v>3.7499999999999999E-2</v>
      </c>
      <c r="C187" s="15">
        <v>565</v>
      </c>
      <c r="D187" s="15"/>
      <c r="E187" s="15">
        <f t="shared" si="51"/>
        <v>593.80539505059687</v>
      </c>
      <c r="F187" s="15">
        <f t="shared" si="52"/>
        <v>829.75078402095073</v>
      </c>
      <c r="G187" s="11">
        <f t="shared" si="53"/>
        <v>493.08333333333331</v>
      </c>
      <c r="H187" s="15"/>
      <c r="I187" s="15">
        <f t="shared" si="54"/>
        <v>593.91628484082185</v>
      </c>
      <c r="J187" s="15">
        <f t="shared" si="55"/>
        <v>836.15152899554323</v>
      </c>
      <c r="K187" s="15"/>
      <c r="L187" s="15">
        <f t="shared" si="58"/>
        <v>593.92125776941543</v>
      </c>
      <c r="M187" s="15">
        <f t="shared" si="56"/>
        <v>836.43915096497255</v>
      </c>
      <c r="N187" s="15"/>
      <c r="O187" s="15">
        <f t="shared" si="59"/>
        <v>593.91839412602349</v>
      </c>
      <c r="P187" s="15">
        <f t="shared" si="57"/>
        <v>836.27351882802964</v>
      </c>
      <c r="Q187" s="4"/>
    </row>
    <row r="188" spans="1:17" x14ac:dyDescent="0.25">
      <c r="A188" s="14">
        <v>0.125</v>
      </c>
      <c r="B188" s="14">
        <v>3.7499999999999999E-2</v>
      </c>
      <c r="C188" s="15">
        <v>504</v>
      </c>
      <c r="D188" s="15"/>
      <c r="E188" s="15">
        <f t="shared" si="51"/>
        <v>593.80539505059687</v>
      </c>
      <c r="F188" s="15">
        <f t="shared" si="52"/>
        <v>8065.0089801937693</v>
      </c>
      <c r="G188" s="11">
        <f t="shared" si="53"/>
        <v>493.08333333333331</v>
      </c>
      <c r="H188" s="15"/>
      <c r="I188" s="15">
        <f t="shared" si="54"/>
        <v>593.91628484082185</v>
      </c>
      <c r="J188" s="15">
        <f t="shared" si="55"/>
        <v>8084.9382795758083</v>
      </c>
      <c r="K188" s="15"/>
      <c r="L188" s="15">
        <f t="shared" si="58"/>
        <v>593.92125776941543</v>
      </c>
      <c r="M188" s="15">
        <f t="shared" si="56"/>
        <v>8085.8325988336555</v>
      </c>
      <c r="N188" s="15"/>
      <c r="O188" s="15">
        <f t="shared" si="59"/>
        <v>593.91839412602349</v>
      </c>
      <c r="P188" s="15">
        <f t="shared" si="57"/>
        <v>8085.3176022028947</v>
      </c>
      <c r="Q188" s="4"/>
    </row>
    <row r="189" spans="1:17" x14ac:dyDescent="0.25">
      <c r="A189" s="14">
        <v>0.125</v>
      </c>
      <c r="B189" s="14">
        <v>3.7499999999999999E-2</v>
      </c>
      <c r="C189" s="15">
        <v>494</v>
      </c>
      <c r="D189" s="15"/>
      <c r="E189" s="15">
        <f t="shared" si="51"/>
        <v>593.80539505059687</v>
      </c>
      <c r="F189" s="15">
        <f t="shared" si="52"/>
        <v>9961.1168812057058</v>
      </c>
      <c r="G189" s="11">
        <f t="shared" si="53"/>
        <v>493.08333333333331</v>
      </c>
      <c r="H189" s="15"/>
      <c r="I189" s="15">
        <f t="shared" si="54"/>
        <v>593.91628484082185</v>
      </c>
      <c r="J189" s="15">
        <f t="shared" si="55"/>
        <v>9983.2639763922452</v>
      </c>
      <c r="K189" s="15"/>
      <c r="L189" s="15">
        <f t="shared" si="58"/>
        <v>593.92125776941543</v>
      </c>
      <c r="M189" s="15">
        <f t="shared" si="56"/>
        <v>9984.2577542219642</v>
      </c>
      <c r="N189" s="15"/>
      <c r="O189" s="15">
        <f t="shared" si="59"/>
        <v>593.91839412602349</v>
      </c>
      <c r="P189" s="15">
        <f t="shared" si="57"/>
        <v>9983.6854847233644</v>
      </c>
      <c r="Q189" s="4"/>
    </row>
    <row r="190" spans="1:17" x14ac:dyDescent="0.25">
      <c r="A190" s="14">
        <v>0.125</v>
      </c>
      <c r="B190" s="14">
        <v>3.7499999999999999E-2</v>
      </c>
      <c r="C190" s="15">
        <v>574</v>
      </c>
      <c r="D190" s="15"/>
      <c r="E190" s="15">
        <f t="shared" si="51"/>
        <v>593.80539505059687</v>
      </c>
      <c r="F190" s="15">
        <f t="shared" si="52"/>
        <v>392.25367311020705</v>
      </c>
      <c r="G190" s="11">
        <f t="shared" si="53"/>
        <v>493.08333333333331</v>
      </c>
      <c r="H190" s="15"/>
      <c r="I190" s="15">
        <f t="shared" si="54"/>
        <v>593.91628484082185</v>
      </c>
      <c r="J190" s="15">
        <f t="shared" si="55"/>
        <v>396.65840186075002</v>
      </c>
      <c r="K190" s="15"/>
      <c r="L190" s="15">
        <f t="shared" si="58"/>
        <v>593.92125776941543</v>
      </c>
      <c r="M190" s="15">
        <f t="shared" si="56"/>
        <v>396.85651111549475</v>
      </c>
      <c r="N190" s="15"/>
      <c r="O190" s="15">
        <f t="shared" si="59"/>
        <v>593.91839412602349</v>
      </c>
      <c r="P190" s="15">
        <f t="shared" si="57"/>
        <v>396.74242455960689</v>
      </c>
      <c r="Q190" s="4"/>
    </row>
    <row r="191" spans="1:17" x14ac:dyDescent="0.25">
      <c r="A191" s="14">
        <v>0.25</v>
      </c>
      <c r="B191" s="14">
        <v>7.4999999999999997E-2</v>
      </c>
      <c r="C191" s="15">
        <v>519</v>
      </c>
      <c r="D191" s="15"/>
      <c r="E191" s="15">
        <f t="shared" si="51"/>
        <v>591.71867934426973</v>
      </c>
      <c r="F191" s="15">
        <f t="shared" si="52"/>
        <v>5288.0063255747209</v>
      </c>
      <c r="G191" s="11">
        <f t="shared" si="53"/>
        <v>493.08333333333331</v>
      </c>
      <c r="H191" s="15"/>
      <c r="I191" s="15">
        <f t="shared" si="54"/>
        <v>592.55240410780584</v>
      </c>
      <c r="J191" s="15">
        <f t="shared" si="55"/>
        <v>5409.9561500379732</v>
      </c>
      <c r="K191" s="15"/>
      <c r="L191" s="15">
        <f t="shared" si="58"/>
        <v>592.58977738226736</v>
      </c>
      <c r="M191" s="15">
        <f t="shared" si="56"/>
        <v>5415.4553351716686</v>
      </c>
      <c r="N191" s="15"/>
      <c r="O191" s="15">
        <f t="shared" si="59"/>
        <v>592.583948931686</v>
      </c>
      <c r="P191" s="15">
        <f t="shared" si="57"/>
        <v>5414.5975403809725</v>
      </c>
      <c r="Q191" s="4"/>
    </row>
    <row r="192" spans="1:17" x14ac:dyDescent="0.25">
      <c r="A192" s="14">
        <v>0.25</v>
      </c>
      <c r="B192" s="14">
        <v>7.4999999999999997E-2</v>
      </c>
      <c r="C192" s="15">
        <v>505</v>
      </c>
      <c r="D192" s="15"/>
      <c r="E192" s="15">
        <f t="shared" si="51"/>
        <v>591.71867934426973</v>
      </c>
      <c r="F192" s="15">
        <f t="shared" si="52"/>
        <v>7520.1293472142734</v>
      </c>
      <c r="G192" s="11">
        <f t="shared" si="53"/>
        <v>493.08333333333331</v>
      </c>
      <c r="H192" s="15"/>
      <c r="I192" s="15">
        <f t="shared" si="54"/>
        <v>592.55240410780584</v>
      </c>
      <c r="J192" s="15">
        <f t="shared" si="55"/>
        <v>7665.4234650565368</v>
      </c>
      <c r="K192" s="15"/>
      <c r="L192" s="15">
        <f t="shared" si="58"/>
        <v>592.58977738226736</v>
      </c>
      <c r="M192" s="15">
        <f t="shared" si="56"/>
        <v>7671.9691018751546</v>
      </c>
      <c r="N192" s="15"/>
      <c r="O192" s="15">
        <f t="shared" si="59"/>
        <v>592.583948931686</v>
      </c>
      <c r="P192" s="15">
        <f t="shared" si="57"/>
        <v>7670.9481104681809</v>
      </c>
      <c r="Q192" s="4"/>
    </row>
    <row r="193" spans="1:17" x14ac:dyDescent="0.25">
      <c r="A193" s="14">
        <v>0.25</v>
      </c>
      <c r="B193" s="14">
        <v>7.4999999999999997E-2</v>
      </c>
      <c r="C193" s="15">
        <v>492</v>
      </c>
      <c r="D193" s="15"/>
      <c r="E193" s="15">
        <f t="shared" si="51"/>
        <v>591.71867934426973</v>
      </c>
      <c r="F193" s="15">
        <f t="shared" si="52"/>
        <v>9943.8150101652864</v>
      </c>
      <c r="G193" s="11">
        <f t="shared" si="53"/>
        <v>493.08333333333331</v>
      </c>
      <c r="H193" s="15"/>
      <c r="I193" s="15">
        <f t="shared" si="54"/>
        <v>592.55240410780584</v>
      </c>
      <c r="J193" s="15">
        <f t="shared" si="55"/>
        <v>10110.785971859488</v>
      </c>
      <c r="K193" s="15"/>
      <c r="L193" s="15">
        <f t="shared" si="58"/>
        <v>592.58977738226736</v>
      </c>
      <c r="M193" s="15">
        <f t="shared" si="56"/>
        <v>10118.303313814105</v>
      </c>
      <c r="N193" s="15"/>
      <c r="O193" s="15">
        <f t="shared" si="59"/>
        <v>592.583948931686</v>
      </c>
      <c r="P193" s="15">
        <f t="shared" si="57"/>
        <v>10117.130782692017</v>
      </c>
      <c r="Q193" s="4"/>
    </row>
    <row r="194" spans="1:17" x14ac:dyDescent="0.25">
      <c r="A194" s="14">
        <v>0.25</v>
      </c>
      <c r="B194" s="14">
        <v>7.4999999999999997E-2</v>
      </c>
      <c r="C194" s="15">
        <v>617</v>
      </c>
      <c r="D194" s="15"/>
      <c r="E194" s="15">
        <f t="shared" si="51"/>
        <v>591.71867934426973</v>
      </c>
      <c r="F194" s="15">
        <f t="shared" si="52"/>
        <v>639.14517409785401</v>
      </c>
      <c r="G194" s="11">
        <f t="shared" si="53"/>
        <v>493.08333333333331</v>
      </c>
      <c r="H194" s="15"/>
      <c r="I194" s="15">
        <f t="shared" si="54"/>
        <v>592.55240410780584</v>
      </c>
      <c r="J194" s="15">
        <f t="shared" si="55"/>
        <v>597.68494490802868</v>
      </c>
      <c r="K194" s="15"/>
      <c r="L194" s="15">
        <f t="shared" si="58"/>
        <v>592.58977738226736</v>
      </c>
      <c r="M194" s="15">
        <f t="shared" si="56"/>
        <v>595.85896824726626</v>
      </c>
      <c r="N194" s="15"/>
      <c r="O194" s="15">
        <f t="shared" si="59"/>
        <v>592.583948931686</v>
      </c>
      <c r="P194" s="15">
        <f t="shared" si="57"/>
        <v>596.14354977051744</v>
      </c>
      <c r="Q194" s="4"/>
    </row>
    <row r="195" spans="1:17" x14ac:dyDescent="0.25">
      <c r="A195" s="14">
        <v>0.25</v>
      </c>
      <c r="B195" s="14">
        <v>7.4999999999999997E-2</v>
      </c>
      <c r="C195" s="15">
        <v>522</v>
      </c>
      <c r="D195" s="15"/>
      <c r="E195" s="15">
        <f t="shared" si="51"/>
        <v>591.71867934426973</v>
      </c>
      <c r="F195" s="15">
        <f t="shared" si="52"/>
        <v>4860.6942495091025</v>
      </c>
      <c r="G195" s="11">
        <f t="shared" si="53"/>
        <v>493.08333333333331</v>
      </c>
      <c r="H195" s="15"/>
      <c r="I195" s="15">
        <f t="shared" si="54"/>
        <v>592.55240410780584</v>
      </c>
      <c r="J195" s="15">
        <f t="shared" si="55"/>
        <v>4977.6417253911386</v>
      </c>
      <c r="K195" s="15"/>
      <c r="L195" s="15">
        <f t="shared" si="58"/>
        <v>592.58977738226736</v>
      </c>
      <c r="M195" s="15">
        <f t="shared" si="56"/>
        <v>4982.916670878064</v>
      </c>
      <c r="N195" s="15"/>
      <c r="O195" s="15">
        <f t="shared" si="59"/>
        <v>592.583948931686</v>
      </c>
      <c r="P195" s="15">
        <f t="shared" si="57"/>
        <v>4982.0938467908563</v>
      </c>
      <c r="Q195" s="4"/>
    </row>
    <row r="196" spans="1:17" x14ac:dyDescent="0.25">
      <c r="A196" s="14">
        <v>0.5</v>
      </c>
      <c r="B196" s="14">
        <v>0.15</v>
      </c>
      <c r="C196" s="15">
        <v>448</v>
      </c>
      <c r="D196" s="15"/>
      <c r="E196" s="15">
        <f t="shared" si="51"/>
        <v>576.2449479675538</v>
      </c>
      <c r="F196" s="15">
        <f t="shared" si="52"/>
        <v>16446.76667920058</v>
      </c>
      <c r="G196" s="11">
        <f t="shared" si="53"/>
        <v>493.08333333333331</v>
      </c>
      <c r="H196" s="15"/>
      <c r="I196" s="15">
        <f t="shared" si="54"/>
        <v>582.36224691527752</v>
      </c>
      <c r="J196" s="15">
        <f t="shared" si="55"/>
        <v>18053.213396122006</v>
      </c>
      <c r="K196" s="15"/>
      <c r="L196" s="15">
        <f t="shared" si="58"/>
        <v>582.63867126742821</v>
      </c>
      <c r="M196" s="15">
        <f t="shared" si="56"/>
        <v>18127.571800658599</v>
      </c>
      <c r="N196" s="15"/>
      <c r="O196" s="15">
        <f t="shared" si="59"/>
        <v>582.82430174835383</v>
      </c>
      <c r="P196" s="15">
        <f t="shared" si="57"/>
        <v>18177.592341931166</v>
      </c>
      <c r="Q196" s="4"/>
    </row>
    <row r="197" spans="1:17" x14ac:dyDescent="0.25">
      <c r="A197" s="14">
        <v>0.5</v>
      </c>
      <c r="B197" s="14">
        <v>0.15</v>
      </c>
      <c r="C197" s="15">
        <v>600</v>
      </c>
      <c r="D197" s="15"/>
      <c r="E197" s="15">
        <f t="shared" si="51"/>
        <v>576.2449479675538</v>
      </c>
      <c r="F197" s="15">
        <f t="shared" si="52"/>
        <v>564.30249706422637</v>
      </c>
      <c r="G197" s="11">
        <f t="shared" si="53"/>
        <v>493.08333333333331</v>
      </c>
      <c r="H197" s="15"/>
      <c r="I197" s="15">
        <f t="shared" si="54"/>
        <v>582.36224691527752</v>
      </c>
      <c r="J197" s="15">
        <f t="shared" si="55"/>
        <v>311.09033387763725</v>
      </c>
      <c r="K197" s="15"/>
      <c r="L197" s="15">
        <f t="shared" si="58"/>
        <v>582.63867126742821</v>
      </c>
      <c r="M197" s="15">
        <f t="shared" si="56"/>
        <v>301.41573536042284</v>
      </c>
      <c r="N197" s="15"/>
      <c r="O197" s="15">
        <f t="shared" si="59"/>
        <v>582.82430174835383</v>
      </c>
      <c r="P197" s="15">
        <f t="shared" si="57"/>
        <v>295.00461043160124</v>
      </c>
      <c r="Q197" s="4"/>
    </row>
    <row r="198" spans="1:17" x14ac:dyDescent="0.25">
      <c r="A198" s="14">
        <v>0.5</v>
      </c>
      <c r="B198" s="14">
        <v>0.15</v>
      </c>
      <c r="C198" s="15">
        <v>575</v>
      </c>
      <c r="D198" s="15"/>
      <c r="E198" s="15">
        <f t="shared" si="51"/>
        <v>576.2449479675538</v>
      </c>
      <c r="F198" s="15">
        <f t="shared" si="52"/>
        <v>1.5498954419163342</v>
      </c>
      <c r="G198" s="11">
        <f t="shared" si="53"/>
        <v>493.08333333333331</v>
      </c>
      <c r="H198" s="15"/>
      <c r="I198" s="15">
        <f t="shared" si="54"/>
        <v>582.36224691527752</v>
      </c>
      <c r="J198" s="15">
        <f t="shared" si="55"/>
        <v>54.202679641513413</v>
      </c>
      <c r="K198" s="15"/>
      <c r="L198" s="15">
        <f t="shared" si="58"/>
        <v>582.63867126742821</v>
      </c>
      <c r="M198" s="15">
        <f t="shared" si="56"/>
        <v>58.349298731833265</v>
      </c>
      <c r="N198" s="15"/>
      <c r="O198" s="15">
        <f t="shared" si="59"/>
        <v>582.82430174835383</v>
      </c>
      <c r="P198" s="15">
        <f t="shared" si="57"/>
        <v>61.219697849292835</v>
      </c>
      <c r="Q198" s="4"/>
    </row>
    <row r="199" spans="1:17" x14ac:dyDescent="0.25">
      <c r="A199" s="14">
        <v>0.5</v>
      </c>
      <c r="B199" s="14">
        <v>0.15</v>
      </c>
      <c r="C199" s="15">
        <v>445</v>
      </c>
      <c r="D199" s="15"/>
      <c r="E199" s="15">
        <f t="shared" si="51"/>
        <v>576.2449479675538</v>
      </c>
      <c r="F199" s="15">
        <f t="shared" si="52"/>
        <v>17225.236367005906</v>
      </c>
      <c r="G199" s="11">
        <f t="shared" si="53"/>
        <v>493.08333333333331</v>
      </c>
      <c r="H199" s="15"/>
      <c r="I199" s="15">
        <f t="shared" si="54"/>
        <v>582.36224691527752</v>
      </c>
      <c r="J199" s="15">
        <f t="shared" si="55"/>
        <v>18868.38687761367</v>
      </c>
      <c r="K199" s="15"/>
      <c r="L199" s="15">
        <f t="shared" si="58"/>
        <v>582.63867126742821</v>
      </c>
      <c r="M199" s="15">
        <f t="shared" si="56"/>
        <v>18944.403828263166</v>
      </c>
      <c r="N199" s="15"/>
      <c r="O199" s="15">
        <f t="shared" si="59"/>
        <v>582.82430174835383</v>
      </c>
      <c r="P199" s="15">
        <f t="shared" si="57"/>
        <v>18995.53815242129</v>
      </c>
      <c r="Q199" s="4"/>
    </row>
    <row r="200" spans="1:17" x14ac:dyDescent="0.25">
      <c r="A200" s="14">
        <v>0.5</v>
      </c>
      <c r="B200" s="14">
        <v>0.15</v>
      </c>
      <c r="C200" s="15">
        <v>391</v>
      </c>
      <c r="D200" s="15"/>
      <c r="E200" s="15">
        <f t="shared" si="51"/>
        <v>576.2449479675538</v>
      </c>
      <c r="F200" s="15">
        <f t="shared" si="52"/>
        <v>34315.690747501714</v>
      </c>
      <c r="G200" s="11">
        <f t="shared" si="53"/>
        <v>493.08333333333331</v>
      </c>
      <c r="H200" s="15"/>
      <c r="I200" s="15">
        <f t="shared" si="54"/>
        <v>582.36224691527752</v>
      </c>
      <c r="J200" s="15">
        <f t="shared" si="55"/>
        <v>36619.509544463639</v>
      </c>
      <c r="K200" s="15"/>
      <c r="L200" s="15">
        <f t="shared" si="58"/>
        <v>582.63867126742821</v>
      </c>
      <c r="M200" s="15">
        <f t="shared" si="56"/>
        <v>36725.380325145416</v>
      </c>
      <c r="N200" s="15"/>
      <c r="O200" s="15">
        <f t="shared" si="59"/>
        <v>582.82430174835383</v>
      </c>
      <c r="P200" s="15">
        <f t="shared" si="57"/>
        <v>36796.562741243506</v>
      </c>
      <c r="Q200" s="4"/>
    </row>
    <row r="201" spans="1:17" x14ac:dyDescent="0.25">
      <c r="A201" s="14">
        <v>1</v>
      </c>
      <c r="B201" s="14">
        <v>0.3</v>
      </c>
      <c r="C201" s="15">
        <v>378</v>
      </c>
      <c r="D201" s="15"/>
      <c r="E201" s="15">
        <f t="shared" ref="E201:E210" si="60">CA(A201,B201,$E$2,$E$3,$E$4,$E$5,$E$6)</f>
        <v>479.25233640790191</v>
      </c>
      <c r="F201" s="15">
        <f t="shared" ref="F201:F210" si="61">($C201-E201)^2</f>
        <v>10252.035628058939</v>
      </c>
      <c r="G201" s="11">
        <f t="shared" ref="G201:G210" si="62">$G$25</f>
        <v>493.08333333333331</v>
      </c>
      <c r="H201" s="15"/>
      <c r="I201" s="15">
        <f t="shared" ref="I201:I210" si="63">CA_SA(A201,B201,$I$2,$I$3,$I$4,$I$5,$I$6,$I$7)</f>
        <v>514.11448170012864</v>
      </c>
      <c r="J201" s="15">
        <f t="shared" ref="J201:J210" si="64">($C201-I201)^2</f>
        <v>18527.152128494654</v>
      </c>
      <c r="K201" s="15"/>
      <c r="L201" s="15">
        <f t="shared" si="58"/>
        <v>515.78894028516788</v>
      </c>
      <c r="M201" s="15">
        <f t="shared" ref="M201:M210" si="65">($C201-L201)^2</f>
        <v>18985.792064909561</v>
      </c>
      <c r="N201" s="15"/>
      <c r="O201" s="15">
        <f t="shared" si="59"/>
        <v>519.6381941248676</v>
      </c>
      <c r="P201" s="15">
        <f t="shared" ref="P201:P210" si="66">($C201-O201)^2</f>
        <v>20061.378034953679</v>
      </c>
      <c r="Q201" s="4"/>
    </row>
    <row r="202" spans="1:17" x14ac:dyDescent="0.25">
      <c r="A202" s="14">
        <v>1</v>
      </c>
      <c r="B202" s="14">
        <v>0.3</v>
      </c>
      <c r="C202" s="15">
        <v>424</v>
      </c>
      <c r="D202" s="15"/>
      <c r="E202" s="15">
        <f t="shared" si="60"/>
        <v>479.25233640790191</v>
      </c>
      <c r="F202" s="15">
        <f t="shared" si="61"/>
        <v>3052.8206785319626</v>
      </c>
      <c r="G202" s="11">
        <f t="shared" si="62"/>
        <v>493.08333333333331</v>
      </c>
      <c r="H202" s="15"/>
      <c r="I202" s="15">
        <f t="shared" si="63"/>
        <v>514.11448170012864</v>
      </c>
      <c r="J202" s="15">
        <f t="shared" si="64"/>
        <v>8120.6198120828185</v>
      </c>
      <c r="K202" s="15"/>
      <c r="L202" s="15">
        <f t="shared" si="58"/>
        <v>515.78894028516788</v>
      </c>
      <c r="M202" s="15">
        <f t="shared" si="65"/>
        <v>8425.2095586741161</v>
      </c>
      <c r="N202" s="15"/>
      <c r="O202" s="15">
        <f t="shared" si="59"/>
        <v>519.6381941248676</v>
      </c>
      <c r="P202" s="15">
        <f t="shared" si="66"/>
        <v>9146.6641754658594</v>
      </c>
      <c r="Q202" s="4"/>
    </row>
    <row r="203" spans="1:17" x14ac:dyDescent="0.25">
      <c r="A203" s="14"/>
      <c r="B203" s="14"/>
      <c r="C203" s="15"/>
      <c r="D203" s="15"/>
      <c r="E203" s="15"/>
      <c r="F203" s="15"/>
      <c r="G203" s="11"/>
      <c r="H203" s="15"/>
      <c r="I203" s="15"/>
      <c r="J203" s="15"/>
      <c r="K203" s="15"/>
      <c r="L203" s="15"/>
      <c r="M203" s="15"/>
      <c r="N203" s="15"/>
      <c r="O203" s="15"/>
      <c r="P203" s="15"/>
      <c r="Q203" s="4"/>
    </row>
    <row r="204" spans="1:17" x14ac:dyDescent="0.25">
      <c r="A204" s="14">
        <v>1</v>
      </c>
      <c r="B204" s="14">
        <v>0.3</v>
      </c>
      <c r="C204" s="15">
        <v>353</v>
      </c>
      <c r="D204" s="15"/>
      <c r="E204" s="15">
        <f t="shared" si="60"/>
        <v>479.25233640790191</v>
      </c>
      <c r="F204" s="15">
        <f t="shared" si="61"/>
        <v>15939.652448454033</v>
      </c>
      <c r="G204" s="11">
        <f t="shared" si="62"/>
        <v>493.08333333333331</v>
      </c>
      <c r="H204" s="15"/>
      <c r="I204" s="15">
        <f t="shared" si="63"/>
        <v>514.11448170012864</v>
      </c>
      <c r="J204" s="15">
        <f t="shared" si="64"/>
        <v>25957.876213501084</v>
      </c>
      <c r="K204" s="15"/>
      <c r="L204" s="15">
        <f t="shared" ref="L204:L210" si="67">CA_DR(A204,B204,$L$2,$L$3,$L$4,$L$5,$L$6,$L$7,$L$8)</f>
        <v>515.78894028516788</v>
      </c>
      <c r="M204" s="15">
        <f t="shared" si="65"/>
        <v>26500.239079167954</v>
      </c>
      <c r="N204" s="15"/>
      <c r="O204" s="15">
        <f t="shared" ref="O204:O210" si="68">CA_DL(A204,B204,$O$2,$O$3,$O$4,$O$5,$O$6,$O$7,$O$8)</f>
        <v>519.6381941248676</v>
      </c>
      <c r="P204" s="15">
        <f t="shared" si="66"/>
        <v>27768.287741197058</v>
      </c>
      <c r="Q204" s="4"/>
    </row>
    <row r="205" spans="1:17" x14ac:dyDescent="0.25">
      <c r="A205" s="14">
        <v>1</v>
      </c>
      <c r="B205" s="14">
        <v>0.3</v>
      </c>
      <c r="C205" s="15">
        <v>294</v>
      </c>
      <c r="D205" s="15"/>
      <c r="E205" s="15">
        <f t="shared" si="60"/>
        <v>479.25233640790191</v>
      </c>
      <c r="F205" s="15">
        <f t="shared" si="61"/>
        <v>34318.428144586462</v>
      </c>
      <c r="G205" s="11">
        <f t="shared" si="62"/>
        <v>493.08333333333331</v>
      </c>
      <c r="H205" s="15"/>
      <c r="I205" s="15">
        <f t="shared" si="63"/>
        <v>514.11448170012864</v>
      </c>
      <c r="J205" s="15">
        <f t="shared" si="64"/>
        <v>48450.385054116261</v>
      </c>
      <c r="K205" s="15"/>
      <c r="L205" s="15">
        <f t="shared" si="67"/>
        <v>515.78894028516788</v>
      </c>
      <c r="M205" s="15">
        <f t="shared" si="65"/>
        <v>49190.334032817766</v>
      </c>
      <c r="N205" s="15"/>
      <c r="O205" s="15">
        <f t="shared" si="68"/>
        <v>519.6381941248676</v>
      </c>
      <c r="P205" s="15">
        <f t="shared" si="66"/>
        <v>50912.594647931437</v>
      </c>
      <c r="Q205" s="4"/>
    </row>
    <row r="206" spans="1:17" x14ac:dyDescent="0.25">
      <c r="A206" s="14">
        <v>2</v>
      </c>
      <c r="B206" s="14">
        <v>0.6</v>
      </c>
      <c r="C206" s="15">
        <v>301</v>
      </c>
      <c r="D206" s="15"/>
      <c r="E206" s="15">
        <f t="shared" si="60"/>
        <v>206.77936222830988</v>
      </c>
      <c r="F206" s="15">
        <f t="shared" si="61"/>
        <v>8877.5285821040397</v>
      </c>
      <c r="G206" s="11">
        <f t="shared" si="62"/>
        <v>493.08333333333331</v>
      </c>
      <c r="H206" s="15"/>
      <c r="I206" s="15">
        <f t="shared" si="63"/>
        <v>268.42229500958263</v>
      </c>
      <c r="J206" s="15">
        <f t="shared" si="64"/>
        <v>1061.3068624426651</v>
      </c>
      <c r="K206" s="15"/>
      <c r="L206" s="15">
        <f t="shared" si="67"/>
        <v>272.03695822806861</v>
      </c>
      <c r="M206" s="15">
        <f t="shared" si="65"/>
        <v>838.85778868264242</v>
      </c>
      <c r="N206" s="15"/>
      <c r="O206" s="15">
        <f t="shared" si="68"/>
        <v>292.89123209745026</v>
      </c>
      <c r="P206" s="15">
        <f t="shared" si="66"/>
        <v>65.752116897420976</v>
      </c>
      <c r="Q206" s="4"/>
    </row>
    <row r="207" spans="1:17" x14ac:dyDescent="0.25">
      <c r="A207" s="14">
        <v>2</v>
      </c>
      <c r="B207" s="14">
        <v>0.6</v>
      </c>
      <c r="C207" s="15">
        <v>513</v>
      </c>
      <c r="D207" s="15"/>
      <c r="E207" s="15">
        <f t="shared" si="60"/>
        <v>206.77936222830988</v>
      </c>
      <c r="F207" s="15">
        <f t="shared" si="61"/>
        <v>93771.078997300647</v>
      </c>
      <c r="G207" s="11">
        <f t="shared" si="62"/>
        <v>493.08333333333331</v>
      </c>
      <c r="H207" s="15"/>
      <c r="I207" s="15">
        <f t="shared" si="63"/>
        <v>268.42229500958263</v>
      </c>
      <c r="J207" s="15">
        <f t="shared" si="64"/>
        <v>59818.253778379629</v>
      </c>
      <c r="K207" s="15"/>
      <c r="L207" s="15">
        <f t="shared" si="67"/>
        <v>272.03695822806861</v>
      </c>
      <c r="M207" s="15">
        <f t="shared" si="65"/>
        <v>58063.187499981548</v>
      </c>
      <c r="N207" s="15"/>
      <c r="O207" s="15">
        <f t="shared" si="68"/>
        <v>292.89123209745026</v>
      </c>
      <c r="P207" s="15">
        <f t="shared" si="66"/>
        <v>48447.869707578509</v>
      </c>
      <c r="Q207" s="4"/>
    </row>
    <row r="208" spans="1:17" x14ac:dyDescent="0.25">
      <c r="A208" s="14">
        <v>2</v>
      </c>
      <c r="B208" s="14">
        <v>0.6</v>
      </c>
      <c r="C208" s="15">
        <v>371</v>
      </c>
      <c r="D208" s="15"/>
      <c r="E208" s="15">
        <f t="shared" si="60"/>
        <v>206.77936222830988</v>
      </c>
      <c r="F208" s="15">
        <f t="shared" si="61"/>
        <v>26968.417870140656</v>
      </c>
      <c r="G208" s="11">
        <f t="shared" si="62"/>
        <v>493.08333333333331</v>
      </c>
      <c r="H208" s="15"/>
      <c r="I208" s="15">
        <f t="shared" si="63"/>
        <v>268.42229500958263</v>
      </c>
      <c r="J208" s="15">
        <f t="shared" si="64"/>
        <v>10522.185561101098</v>
      </c>
      <c r="K208" s="15"/>
      <c r="L208" s="15">
        <f t="shared" si="67"/>
        <v>272.03695822806861</v>
      </c>
      <c r="M208" s="15">
        <f t="shared" si="65"/>
        <v>9793.6836367530359</v>
      </c>
      <c r="N208" s="15"/>
      <c r="O208" s="15">
        <f t="shared" si="68"/>
        <v>292.89123209745026</v>
      </c>
      <c r="P208" s="15">
        <f t="shared" si="66"/>
        <v>6100.9796232543849</v>
      </c>
      <c r="Q208" s="4"/>
    </row>
    <row r="209" spans="1:17" x14ac:dyDescent="0.25">
      <c r="A209" s="14">
        <v>2</v>
      </c>
      <c r="B209" s="14">
        <v>0.6</v>
      </c>
      <c r="C209" s="15">
        <v>207</v>
      </c>
      <c r="D209" s="15"/>
      <c r="E209" s="15">
        <f t="shared" si="60"/>
        <v>206.77936222830988</v>
      </c>
      <c r="F209" s="15">
        <f t="shared" si="61"/>
        <v>4.8681026296382206E-2</v>
      </c>
      <c r="G209" s="11">
        <f t="shared" si="62"/>
        <v>493.08333333333331</v>
      </c>
      <c r="H209" s="15"/>
      <c r="I209" s="15">
        <f t="shared" si="63"/>
        <v>268.42229500958263</v>
      </c>
      <c r="J209" s="15">
        <f t="shared" si="64"/>
        <v>3772.6983242441988</v>
      </c>
      <c r="K209" s="15"/>
      <c r="L209" s="15">
        <f t="shared" si="67"/>
        <v>272.03695822806861</v>
      </c>
      <c r="M209" s="15">
        <f t="shared" si="65"/>
        <v>4229.8059355595415</v>
      </c>
      <c r="N209" s="15"/>
      <c r="O209" s="15">
        <f t="shared" si="68"/>
        <v>292.89123209745026</v>
      </c>
      <c r="P209" s="15">
        <f t="shared" si="66"/>
        <v>7377.303751218069</v>
      </c>
      <c r="Q209" s="4"/>
    </row>
    <row r="210" spans="1:17" x14ac:dyDescent="0.25">
      <c r="A210" s="14">
        <v>2</v>
      </c>
      <c r="B210" s="14">
        <v>0.6</v>
      </c>
      <c r="C210" s="15">
        <v>317</v>
      </c>
      <c r="D210" s="15"/>
      <c r="E210" s="15">
        <f t="shared" si="60"/>
        <v>206.77936222830988</v>
      </c>
      <c r="F210" s="15">
        <f t="shared" si="61"/>
        <v>12148.588990798124</v>
      </c>
      <c r="G210" s="11">
        <f t="shared" si="62"/>
        <v>493.08333333333331</v>
      </c>
      <c r="H210" s="15"/>
      <c r="I210" s="15">
        <f t="shared" si="63"/>
        <v>268.42229500958263</v>
      </c>
      <c r="J210" s="15">
        <f t="shared" si="64"/>
        <v>2359.793422136021</v>
      </c>
      <c r="K210" s="15"/>
      <c r="L210" s="15">
        <f t="shared" si="67"/>
        <v>272.03695822806861</v>
      </c>
      <c r="M210" s="15">
        <f t="shared" si="65"/>
        <v>2021.6751253844468</v>
      </c>
      <c r="N210" s="15"/>
      <c r="O210" s="15">
        <f t="shared" si="68"/>
        <v>292.89123209745026</v>
      </c>
      <c r="P210" s="15">
        <f t="shared" si="66"/>
        <v>581.23268977901273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0.10538069003617358</v>
      </c>
      <c r="F228" s="3">
        <f t="shared" ref="F228:F291" si="69">C136-E136</f>
        <v>-31.466916749354596</v>
      </c>
      <c r="G228" s="3"/>
      <c r="H228" s="2"/>
      <c r="I228">
        <f>(A136/$I$5)+(B136/$I$6)</f>
        <v>0.10538069003617358</v>
      </c>
      <c r="J228" s="3">
        <f t="shared" ref="J228:J291" si="70">C136-I136</f>
        <v>-31.573765869557405</v>
      </c>
      <c r="K228" s="2"/>
      <c r="L228">
        <f t="shared" ref="L228:L259" si="71">(A136/$L$5)+(B136/$L$6)</f>
        <v>0.10538069003617358</v>
      </c>
      <c r="M228" s="3">
        <f t="shared" ref="M228:M291" si="72">C136-L136</f>
        <v>-31.575785057881831</v>
      </c>
      <c r="N228" s="2"/>
      <c r="O228">
        <f t="shared" ref="O228:O259" si="73">(A136/$O$5)+(B136/$O$6)</f>
        <v>0.10538069003617358</v>
      </c>
      <c r="P228" s="4">
        <f t="shared" ref="P228:P291" si="74">C136-O136</f>
        <v>-31.576932365485391</v>
      </c>
      <c r="Q228" s="4"/>
    </row>
    <row r="229" spans="1:17" x14ac:dyDescent="0.25">
      <c r="C229" s="2"/>
      <c r="D229" s="3"/>
      <c r="E229">
        <f t="shared" ref="E229:E292" si="75">(A137/$E$5)+(B137/$E$6)</f>
        <v>0.10538069003617358</v>
      </c>
      <c r="F229" s="3">
        <f t="shared" si="69"/>
        <v>-220.4669167493546</v>
      </c>
      <c r="G229" s="3"/>
      <c r="H229" s="2"/>
      <c r="I229">
        <f t="shared" ref="I229:I292" si="76">(A137/$I$5)+(B137/$I$6)</f>
        <v>0.10538069003617358</v>
      </c>
      <c r="J229" s="3">
        <f t="shared" si="70"/>
        <v>-220.57376586955741</v>
      </c>
      <c r="K229" s="2"/>
      <c r="L229">
        <f t="shared" si="71"/>
        <v>0.10538069003617358</v>
      </c>
      <c r="M229" s="3">
        <f t="shared" si="72"/>
        <v>-220.57578505788183</v>
      </c>
      <c r="N229" s="2"/>
      <c r="O229">
        <f t="shared" si="73"/>
        <v>0.10538069003617358</v>
      </c>
      <c r="P229" s="4">
        <f t="shared" si="74"/>
        <v>-220.57693236548539</v>
      </c>
      <c r="Q229" s="4"/>
    </row>
    <row r="230" spans="1:17" x14ac:dyDescent="0.25">
      <c r="C230" s="2"/>
      <c r="D230" s="3"/>
      <c r="E230">
        <f t="shared" si="75"/>
        <v>0.10538069003617358</v>
      </c>
      <c r="F230" s="3">
        <f t="shared" si="69"/>
        <v>134.5330832506454</v>
      </c>
      <c r="G230" s="3"/>
      <c r="H230" s="2"/>
      <c r="I230">
        <f t="shared" si="76"/>
        <v>0.10538069003617358</v>
      </c>
      <c r="J230" s="3">
        <f t="shared" si="70"/>
        <v>134.42623413044259</v>
      </c>
      <c r="K230" s="2"/>
      <c r="L230">
        <f t="shared" si="71"/>
        <v>0.10538069003617358</v>
      </c>
      <c r="M230" s="3">
        <f t="shared" si="72"/>
        <v>134.42421494211817</v>
      </c>
      <c r="N230" s="2"/>
      <c r="O230">
        <f t="shared" si="73"/>
        <v>0.10538069003617358</v>
      </c>
      <c r="P230" s="4">
        <f t="shared" si="74"/>
        <v>134.42306763451461</v>
      </c>
      <c r="Q230" s="4"/>
    </row>
    <row r="231" spans="1:17" x14ac:dyDescent="0.25">
      <c r="C231" s="2"/>
      <c r="D231" s="3"/>
      <c r="E231">
        <f t="shared" si="75"/>
        <v>0.10538069003617358</v>
      </c>
      <c r="F231" s="3">
        <f t="shared" si="69"/>
        <v>-35.466916749354596</v>
      </c>
      <c r="G231" s="3"/>
      <c r="H231" s="2"/>
      <c r="I231">
        <f t="shared" si="76"/>
        <v>0.10538069003617358</v>
      </c>
      <c r="J231" s="3">
        <f t="shared" si="70"/>
        <v>-35.573765869557405</v>
      </c>
      <c r="K231" s="2"/>
      <c r="L231">
        <f t="shared" si="71"/>
        <v>0.10538069003617358</v>
      </c>
      <c r="M231" s="3">
        <f t="shared" si="72"/>
        <v>-35.575785057881831</v>
      </c>
      <c r="N231" s="2"/>
      <c r="O231">
        <f t="shared" si="73"/>
        <v>0.10538069003617358</v>
      </c>
      <c r="P231" s="4">
        <f t="shared" si="74"/>
        <v>-35.576932365485391</v>
      </c>
      <c r="Q231" s="4"/>
    </row>
    <row r="232" spans="1:17" x14ac:dyDescent="0.25">
      <c r="C232" s="2"/>
      <c r="E232">
        <f t="shared" si="75"/>
        <v>0.10538069003617358</v>
      </c>
      <c r="F232" s="3">
        <f t="shared" si="69"/>
        <v>-165.4669167493546</v>
      </c>
      <c r="G232" s="3"/>
      <c r="H232" s="2"/>
      <c r="I232">
        <f t="shared" si="76"/>
        <v>0.10538069003617358</v>
      </c>
      <c r="J232" s="3">
        <f t="shared" si="70"/>
        <v>-165.57376586955741</v>
      </c>
      <c r="K232" s="2"/>
      <c r="L232">
        <f t="shared" si="71"/>
        <v>0.10538069003617358</v>
      </c>
      <c r="M232" s="3">
        <f t="shared" si="72"/>
        <v>-165.57578505788183</v>
      </c>
      <c r="N232" s="2"/>
      <c r="O232">
        <f t="shared" si="73"/>
        <v>0.10538069003617358</v>
      </c>
      <c r="P232" s="4">
        <f t="shared" si="74"/>
        <v>-165.57693236548539</v>
      </c>
      <c r="Q232" s="4"/>
    </row>
    <row r="233" spans="1:17" x14ac:dyDescent="0.25">
      <c r="C233" s="2"/>
      <c r="D233" s="2"/>
      <c r="E233">
        <f t="shared" si="75"/>
        <v>0.21076138007234715</v>
      </c>
      <c r="F233" s="3">
        <f t="shared" si="69"/>
        <v>96.157764878513944</v>
      </c>
      <c r="G233" s="3"/>
      <c r="H233" s="2"/>
      <c r="I233">
        <f t="shared" si="76"/>
        <v>0.21076138007234715</v>
      </c>
      <c r="J233" s="3">
        <f t="shared" si="70"/>
        <v>95.305099564341049</v>
      </c>
      <c r="K233" s="2"/>
      <c r="L233">
        <f t="shared" si="71"/>
        <v>0.21076138007234715</v>
      </c>
      <c r="M233" s="3">
        <f t="shared" si="72"/>
        <v>95.288970188687131</v>
      </c>
      <c r="N233" s="2"/>
      <c r="O233">
        <f t="shared" si="73"/>
        <v>0.21076138007234715</v>
      </c>
      <c r="P233" s="4">
        <f t="shared" si="74"/>
        <v>95.25465430125405</v>
      </c>
      <c r="Q233" s="4"/>
    </row>
    <row r="234" spans="1:17" x14ac:dyDescent="0.25">
      <c r="C234" s="2"/>
      <c r="D234" s="2"/>
      <c r="E234">
        <f t="shared" si="75"/>
        <v>0.21076138007234715</v>
      </c>
      <c r="F234" s="3">
        <f t="shared" si="69"/>
        <v>24.157764878513944</v>
      </c>
      <c r="G234" s="3"/>
      <c r="H234" s="2"/>
      <c r="I234">
        <f t="shared" si="76"/>
        <v>0.21076138007234715</v>
      </c>
      <c r="J234" s="3">
        <f t="shared" si="70"/>
        <v>23.305099564341049</v>
      </c>
      <c r="K234" s="2"/>
      <c r="L234">
        <f t="shared" si="71"/>
        <v>0.21076138007234715</v>
      </c>
      <c r="M234" s="3">
        <f t="shared" si="72"/>
        <v>23.288970188687131</v>
      </c>
      <c r="N234" s="2"/>
      <c r="O234">
        <f t="shared" si="73"/>
        <v>0.21076138007234715</v>
      </c>
      <c r="P234" s="4">
        <f t="shared" si="74"/>
        <v>23.25465430125405</v>
      </c>
      <c r="Q234" s="4"/>
    </row>
    <row r="235" spans="1:17" x14ac:dyDescent="0.25">
      <c r="C235" s="2"/>
      <c r="D235" s="2"/>
      <c r="E235">
        <f t="shared" si="75"/>
        <v>0.21076138007234715</v>
      </c>
      <c r="F235" s="3">
        <f t="shared" si="69"/>
        <v>60.157764878513944</v>
      </c>
      <c r="G235" s="3"/>
      <c r="H235" s="2"/>
      <c r="I235">
        <f t="shared" si="76"/>
        <v>0.21076138007234715</v>
      </c>
      <c r="J235" s="3">
        <f t="shared" si="70"/>
        <v>59.305099564341049</v>
      </c>
      <c r="K235" s="2"/>
      <c r="L235">
        <f t="shared" si="71"/>
        <v>0.21076138007234715</v>
      </c>
      <c r="M235" s="3">
        <f t="shared" si="72"/>
        <v>59.288970188687131</v>
      </c>
      <c r="N235" s="2"/>
      <c r="O235">
        <f t="shared" si="73"/>
        <v>0.21076138007234715</v>
      </c>
      <c r="P235" s="4">
        <f t="shared" si="74"/>
        <v>59.25465430125405</v>
      </c>
      <c r="Q235" s="4"/>
    </row>
    <row r="236" spans="1:17" x14ac:dyDescent="0.25">
      <c r="C236" s="2"/>
      <c r="D236" s="2"/>
      <c r="E236">
        <f t="shared" si="75"/>
        <v>0.21076138007234715</v>
      </c>
      <c r="F236" s="3">
        <f t="shared" si="69"/>
        <v>-58.842235121486056</v>
      </c>
      <c r="G236" s="3"/>
      <c r="H236" s="2"/>
      <c r="I236">
        <f t="shared" si="76"/>
        <v>0.21076138007234715</v>
      </c>
      <c r="J236" s="3">
        <f t="shared" si="70"/>
        <v>-59.694900435658951</v>
      </c>
      <c r="K236" s="2"/>
      <c r="L236">
        <f t="shared" si="71"/>
        <v>0.21076138007234715</v>
      </c>
      <c r="M236" s="3">
        <f t="shared" si="72"/>
        <v>-59.711029811312869</v>
      </c>
      <c r="N236" s="2"/>
      <c r="O236">
        <f t="shared" si="73"/>
        <v>0.21076138007234715</v>
      </c>
      <c r="P236" s="4">
        <f t="shared" si="74"/>
        <v>-59.74534569874595</v>
      </c>
      <c r="Q236" s="4"/>
    </row>
    <row r="237" spans="1:17" x14ac:dyDescent="0.25">
      <c r="D237" s="2"/>
      <c r="E237">
        <f t="shared" si="75"/>
        <v>0.21076138007234715</v>
      </c>
      <c r="F237" s="3">
        <f t="shared" si="69"/>
        <v>-105.84223512148606</v>
      </c>
      <c r="G237" s="3"/>
      <c r="H237" s="2"/>
      <c r="I237">
        <f t="shared" si="76"/>
        <v>0.21076138007234715</v>
      </c>
      <c r="J237" s="3">
        <f t="shared" si="70"/>
        <v>-106.69490043565895</v>
      </c>
      <c r="K237" s="2"/>
      <c r="L237">
        <f t="shared" si="71"/>
        <v>0.21076138007234715</v>
      </c>
      <c r="M237" s="3">
        <f t="shared" si="72"/>
        <v>-106.71102981131287</v>
      </c>
      <c r="N237" s="2"/>
      <c r="O237">
        <f t="shared" si="73"/>
        <v>0.21076138007234715</v>
      </c>
      <c r="P237" s="4">
        <f t="shared" si="74"/>
        <v>-106.74534569874595</v>
      </c>
      <c r="Q237" s="4"/>
    </row>
    <row r="238" spans="1:17" x14ac:dyDescent="0.25">
      <c r="D238" s="2"/>
      <c r="E238">
        <f t="shared" si="75"/>
        <v>0.42152276014469431</v>
      </c>
      <c r="F238" s="3">
        <f t="shared" si="69"/>
        <v>-58.754544984150129</v>
      </c>
      <c r="G238" s="3"/>
      <c r="H238" s="2"/>
      <c r="I238">
        <f t="shared" si="76"/>
        <v>0.42152276014469431</v>
      </c>
      <c r="J238" s="3">
        <f t="shared" si="70"/>
        <v>-64.956593953467859</v>
      </c>
      <c r="K238" s="2"/>
      <c r="L238">
        <f t="shared" si="71"/>
        <v>0.42152276014469431</v>
      </c>
      <c r="M238" s="3">
        <f t="shared" si="72"/>
        <v>-65.075048737386169</v>
      </c>
      <c r="N238" s="2"/>
      <c r="O238">
        <f t="shared" si="73"/>
        <v>0.42152276014469431</v>
      </c>
      <c r="P238" s="4">
        <f t="shared" si="74"/>
        <v>-65.694035357062262</v>
      </c>
      <c r="Q238" s="4"/>
    </row>
    <row r="239" spans="1:17" x14ac:dyDescent="0.25">
      <c r="D239" s="2"/>
      <c r="E239">
        <f t="shared" si="75"/>
        <v>0.42152276014469431</v>
      </c>
      <c r="F239" s="3">
        <f t="shared" si="69"/>
        <v>22.245455015849871</v>
      </c>
      <c r="G239" s="3"/>
      <c r="H239" s="2"/>
      <c r="I239">
        <f t="shared" si="76"/>
        <v>0.42152276014469431</v>
      </c>
      <c r="J239" s="3">
        <f t="shared" si="70"/>
        <v>16.043406046532141</v>
      </c>
      <c r="K239" s="2"/>
      <c r="L239">
        <f t="shared" si="71"/>
        <v>0.42152276014469431</v>
      </c>
      <c r="M239" s="3">
        <f t="shared" si="72"/>
        <v>15.924951262613831</v>
      </c>
      <c r="N239" s="2"/>
      <c r="O239">
        <f t="shared" si="73"/>
        <v>0.42152276014469431</v>
      </c>
      <c r="P239" s="4">
        <f t="shared" si="74"/>
        <v>15.305964642937738</v>
      </c>
      <c r="Q239" s="4"/>
    </row>
    <row r="240" spans="1:17" x14ac:dyDescent="0.25">
      <c r="D240" s="2"/>
      <c r="E240">
        <f t="shared" si="75"/>
        <v>0.42152276014469431</v>
      </c>
      <c r="F240" s="3">
        <f t="shared" si="69"/>
        <v>10.245455015849871</v>
      </c>
      <c r="G240" s="3"/>
      <c r="H240" s="2"/>
      <c r="I240">
        <f t="shared" si="76"/>
        <v>0.42152276014469431</v>
      </c>
      <c r="J240" s="3">
        <f t="shared" si="70"/>
        <v>4.0434060465321409</v>
      </c>
      <c r="K240" s="2"/>
      <c r="L240">
        <f t="shared" si="71"/>
        <v>0.42152276014469431</v>
      </c>
      <c r="M240" s="3">
        <f t="shared" si="72"/>
        <v>3.9249512626138312</v>
      </c>
      <c r="N240" s="2"/>
      <c r="O240">
        <f t="shared" si="73"/>
        <v>0.42152276014469431</v>
      </c>
      <c r="P240" s="4">
        <f t="shared" si="74"/>
        <v>3.3059646429377381</v>
      </c>
      <c r="Q240" s="4"/>
    </row>
    <row r="241" spans="4:17" x14ac:dyDescent="0.25">
      <c r="D241" s="2"/>
      <c r="E241">
        <f t="shared" si="75"/>
        <v>0.42152276014469431</v>
      </c>
      <c r="F241" s="3">
        <f t="shared" si="69"/>
        <v>81.245455015849871</v>
      </c>
      <c r="G241" s="3"/>
      <c r="H241" s="2"/>
      <c r="I241">
        <f t="shared" si="76"/>
        <v>0.42152276014469431</v>
      </c>
      <c r="J241" s="3">
        <f t="shared" si="70"/>
        <v>75.043406046532141</v>
      </c>
      <c r="K241" s="2"/>
      <c r="L241">
        <f t="shared" si="71"/>
        <v>0.42152276014469431</v>
      </c>
      <c r="M241" s="3">
        <f t="shared" si="72"/>
        <v>74.924951262613831</v>
      </c>
      <c r="N241" s="2"/>
      <c r="O241">
        <f t="shared" si="73"/>
        <v>0.42152276014469431</v>
      </c>
      <c r="P241" s="4">
        <f t="shared" si="74"/>
        <v>74.305964642937738</v>
      </c>
      <c r="Q241" s="4"/>
    </row>
    <row r="242" spans="4:17" x14ac:dyDescent="0.25">
      <c r="E242">
        <f t="shared" si="75"/>
        <v>0.42152276014469431</v>
      </c>
      <c r="F242" s="3">
        <f t="shared" si="69"/>
        <v>51.245455015849871</v>
      </c>
      <c r="G242" s="3"/>
      <c r="H242" s="2"/>
      <c r="I242">
        <f t="shared" si="76"/>
        <v>0.42152276014469431</v>
      </c>
      <c r="J242" s="3">
        <f t="shared" si="70"/>
        <v>45.043406046532141</v>
      </c>
      <c r="K242" s="2"/>
      <c r="L242">
        <f t="shared" si="71"/>
        <v>0.42152276014469431</v>
      </c>
      <c r="M242" s="3">
        <f t="shared" si="72"/>
        <v>44.924951262613831</v>
      </c>
      <c r="N242" s="2"/>
      <c r="O242">
        <f t="shared" si="73"/>
        <v>0.42152276014469431</v>
      </c>
      <c r="P242" s="4">
        <f t="shared" si="74"/>
        <v>44.305964642937738</v>
      </c>
      <c r="Q242" s="4"/>
    </row>
    <row r="243" spans="4:17" x14ac:dyDescent="0.25">
      <c r="E243">
        <f t="shared" si="75"/>
        <v>0.84304552028938862</v>
      </c>
      <c r="F243" s="3">
        <f t="shared" si="69"/>
        <v>32.652239839043091</v>
      </c>
      <c r="G243" s="3"/>
      <c r="H243" s="2"/>
      <c r="I243">
        <f t="shared" si="76"/>
        <v>0.84304552028938862</v>
      </c>
      <c r="J243" s="3">
        <f t="shared" si="70"/>
        <v>8.4704277063794962</v>
      </c>
      <c r="K243" s="2"/>
      <c r="L243">
        <f t="shared" si="71"/>
        <v>0.84304552028938862</v>
      </c>
      <c r="M243" s="3">
        <f t="shared" si="72"/>
        <v>7.9836369074321283</v>
      </c>
      <c r="N243" s="2"/>
      <c r="O243">
        <f t="shared" si="73"/>
        <v>0.84304552028938862</v>
      </c>
      <c r="P243" s="4">
        <f t="shared" si="74"/>
        <v>2.4015416019887539</v>
      </c>
      <c r="Q243" s="4"/>
    </row>
    <row r="244" spans="4:17" x14ac:dyDescent="0.25">
      <c r="E244">
        <f t="shared" si="75"/>
        <v>0.84304552028938862</v>
      </c>
      <c r="F244" s="3">
        <f t="shared" si="69"/>
        <v>-73.347760160956909</v>
      </c>
      <c r="G244" s="3"/>
      <c r="H244" s="2"/>
      <c r="I244">
        <f t="shared" si="76"/>
        <v>0.84304552028938862</v>
      </c>
      <c r="J244" s="3">
        <f t="shared" si="70"/>
        <v>-97.529572293620504</v>
      </c>
      <c r="K244" s="2"/>
      <c r="L244">
        <f t="shared" si="71"/>
        <v>0.84304552028938862</v>
      </c>
      <c r="M244" s="3">
        <f t="shared" si="72"/>
        <v>-98.016363092567872</v>
      </c>
      <c r="N244" s="2"/>
      <c r="O244">
        <f t="shared" si="73"/>
        <v>0.84304552028938862</v>
      </c>
      <c r="P244" s="4">
        <f t="shared" si="74"/>
        <v>-103.59845839801125</v>
      </c>
      <c r="Q244" s="4"/>
    </row>
    <row r="245" spans="4:17" x14ac:dyDescent="0.25">
      <c r="E245">
        <f t="shared" si="75"/>
        <v>0.84304552028938862</v>
      </c>
      <c r="F245" s="3">
        <f t="shared" si="69"/>
        <v>-39.347760160956909</v>
      </c>
      <c r="G245" s="3"/>
      <c r="H245" s="2"/>
      <c r="I245">
        <f t="shared" si="76"/>
        <v>0.84304552028938862</v>
      </c>
      <c r="J245" s="3">
        <f t="shared" si="70"/>
        <v>-63.529572293620504</v>
      </c>
      <c r="K245" s="2"/>
      <c r="L245">
        <f t="shared" si="71"/>
        <v>0.84304552028938862</v>
      </c>
      <c r="M245" s="3">
        <f t="shared" si="72"/>
        <v>-64.016363092567872</v>
      </c>
      <c r="N245" s="2"/>
      <c r="O245">
        <f t="shared" si="73"/>
        <v>0.84304552028938862</v>
      </c>
      <c r="P245" s="4">
        <f t="shared" si="74"/>
        <v>-69.598458398011246</v>
      </c>
      <c r="Q245" s="4"/>
    </row>
    <row r="246" spans="4:17" x14ac:dyDescent="0.25">
      <c r="E246">
        <f t="shared" si="75"/>
        <v>0.84304552028938862</v>
      </c>
      <c r="F246" s="3">
        <f t="shared" si="69"/>
        <v>-131.34776016095691</v>
      </c>
      <c r="G246" s="3"/>
      <c r="H246" s="2"/>
      <c r="I246">
        <f t="shared" si="76"/>
        <v>0.84304552028938862</v>
      </c>
      <c r="J246" s="3">
        <f t="shared" si="70"/>
        <v>-155.5295722936205</v>
      </c>
      <c r="K246" s="2"/>
      <c r="L246">
        <f t="shared" si="71"/>
        <v>0.84304552028938862</v>
      </c>
      <c r="M246" s="3">
        <f t="shared" si="72"/>
        <v>-156.01636309256787</v>
      </c>
      <c r="N246" s="2"/>
      <c r="O246">
        <f t="shared" si="73"/>
        <v>0.84304552028938862</v>
      </c>
      <c r="P246" s="4">
        <f t="shared" si="74"/>
        <v>-161.59845839801125</v>
      </c>
      <c r="Q246" s="4"/>
    </row>
    <row r="247" spans="4:17" x14ac:dyDescent="0.25">
      <c r="E247">
        <f t="shared" si="75"/>
        <v>0.84304552028938862</v>
      </c>
      <c r="F247" s="3">
        <f t="shared" si="69"/>
        <v>63.652239839043091</v>
      </c>
      <c r="G247" s="3"/>
      <c r="H247" s="2"/>
      <c r="I247">
        <f t="shared" si="76"/>
        <v>0.84304552028938862</v>
      </c>
      <c r="J247" s="3">
        <f t="shared" si="70"/>
        <v>39.470427706379496</v>
      </c>
      <c r="K247" s="2"/>
      <c r="L247">
        <f t="shared" si="71"/>
        <v>0.84304552028938862</v>
      </c>
      <c r="M247" s="3">
        <f t="shared" si="72"/>
        <v>38.983636907432128</v>
      </c>
      <c r="N247" s="2"/>
      <c r="O247">
        <f t="shared" si="73"/>
        <v>0.84304552028938862</v>
      </c>
      <c r="P247" s="4">
        <f t="shared" si="74"/>
        <v>33.401541601988754</v>
      </c>
      <c r="Q247" s="4"/>
    </row>
    <row r="248" spans="4:17" x14ac:dyDescent="0.25">
      <c r="E248">
        <f t="shared" si="75"/>
        <v>1.6860910405787772</v>
      </c>
      <c r="F248" s="3">
        <f t="shared" si="69"/>
        <v>23.124833643223127</v>
      </c>
      <c r="G248" s="3"/>
      <c r="H248" s="2"/>
      <c r="I248">
        <f t="shared" si="76"/>
        <v>1.6860910405787772</v>
      </c>
      <c r="J248" s="3">
        <f t="shared" si="70"/>
        <v>7.2601742626758181</v>
      </c>
      <c r="K248" s="2"/>
      <c r="L248">
        <f t="shared" si="71"/>
        <v>1.6860910405787772</v>
      </c>
      <c r="M248" s="3">
        <f t="shared" si="72"/>
        <v>6.9125823470453014</v>
      </c>
      <c r="N248" s="2"/>
      <c r="O248">
        <f t="shared" si="73"/>
        <v>1.6860910405787772</v>
      </c>
      <c r="P248" s="4">
        <f t="shared" si="74"/>
        <v>-1.7068226505698902</v>
      </c>
      <c r="Q248" s="4"/>
    </row>
    <row r="249" spans="4:17" x14ac:dyDescent="0.25">
      <c r="E249">
        <f t="shared" si="75"/>
        <v>1.6860910405787772</v>
      </c>
      <c r="F249" s="3">
        <f t="shared" si="69"/>
        <v>76.124833643223127</v>
      </c>
      <c r="G249" s="3"/>
      <c r="H249" s="2"/>
      <c r="I249">
        <f t="shared" si="76"/>
        <v>1.6860910405787772</v>
      </c>
      <c r="J249" s="3">
        <f t="shared" si="70"/>
        <v>60.260174262675818</v>
      </c>
      <c r="K249" s="2"/>
      <c r="L249">
        <f t="shared" si="71"/>
        <v>1.6860910405787772</v>
      </c>
      <c r="M249" s="3">
        <f t="shared" si="72"/>
        <v>59.912582347045301</v>
      </c>
      <c r="N249" s="2"/>
      <c r="O249">
        <f t="shared" si="73"/>
        <v>1.6860910405787772</v>
      </c>
      <c r="P249" s="4">
        <f t="shared" si="74"/>
        <v>51.29317734943011</v>
      </c>
      <c r="Q249" s="4"/>
    </row>
    <row r="250" spans="4:17" x14ac:dyDescent="0.25">
      <c r="E250">
        <f t="shared" si="75"/>
        <v>1.6860910405787772</v>
      </c>
      <c r="F250" s="3">
        <f t="shared" si="69"/>
        <v>-47.875166356776873</v>
      </c>
      <c r="G250" s="3"/>
      <c r="H250" s="2"/>
      <c r="I250">
        <f t="shared" si="76"/>
        <v>1.6860910405787772</v>
      </c>
      <c r="J250" s="3">
        <f t="shared" si="70"/>
        <v>-63.739825737324182</v>
      </c>
      <c r="K250" s="2"/>
      <c r="L250">
        <f t="shared" si="71"/>
        <v>1.6860910405787772</v>
      </c>
      <c r="M250" s="3">
        <f t="shared" si="72"/>
        <v>-64.087417652954699</v>
      </c>
      <c r="N250" s="2"/>
      <c r="O250">
        <f t="shared" si="73"/>
        <v>1.6860910405787772</v>
      </c>
      <c r="P250" s="4">
        <f t="shared" si="74"/>
        <v>-72.70682265056989</v>
      </c>
      <c r="Q250" s="4"/>
    </row>
    <row r="251" spans="4:17" x14ac:dyDescent="0.25">
      <c r="E251">
        <f t="shared" si="75"/>
        <v>1.6860910405787772</v>
      </c>
      <c r="F251" s="3">
        <f t="shared" si="69"/>
        <v>41.124833643223127</v>
      </c>
      <c r="G251" s="3"/>
      <c r="H251" s="2"/>
      <c r="I251">
        <f t="shared" si="76"/>
        <v>1.6860910405787772</v>
      </c>
      <c r="J251" s="3">
        <f t="shared" si="70"/>
        <v>25.260174262675818</v>
      </c>
      <c r="K251" s="2"/>
      <c r="L251">
        <f t="shared" si="71"/>
        <v>1.6860910405787772</v>
      </c>
      <c r="M251" s="3">
        <f t="shared" si="72"/>
        <v>24.912582347045301</v>
      </c>
      <c r="N251" s="2"/>
      <c r="O251">
        <f t="shared" si="73"/>
        <v>1.6860910405787772</v>
      </c>
      <c r="P251" s="4">
        <f t="shared" si="74"/>
        <v>16.29317734943011</v>
      </c>
      <c r="Q251" s="4"/>
    </row>
    <row r="252" spans="4:17" x14ac:dyDescent="0.25">
      <c r="E252">
        <f t="shared" si="75"/>
        <v>1.6860910405787772</v>
      </c>
      <c r="F252" s="3">
        <f t="shared" si="69"/>
        <v>-28.875166356776873</v>
      </c>
      <c r="G252" s="3"/>
      <c r="H252" s="2"/>
      <c r="I252">
        <f t="shared" si="76"/>
        <v>1.6860910405787772</v>
      </c>
      <c r="J252" s="3">
        <f t="shared" si="70"/>
        <v>-44.739825737324182</v>
      </c>
      <c r="K252" s="2"/>
      <c r="L252">
        <f t="shared" si="71"/>
        <v>1.6860910405787772</v>
      </c>
      <c r="M252" s="3">
        <f t="shared" si="72"/>
        <v>-45.087417652954699</v>
      </c>
      <c r="N252" s="2"/>
      <c r="O252">
        <f t="shared" si="73"/>
        <v>1.6860910405787772</v>
      </c>
      <c r="P252" s="4">
        <f t="shared" si="74"/>
        <v>-53.70682265056989</v>
      </c>
      <c r="Q252" s="4"/>
    </row>
    <row r="253" spans="4:17" x14ac:dyDescent="0.25">
      <c r="E253">
        <f t="shared" si="75"/>
        <v>4.9015785567613414E-2</v>
      </c>
      <c r="F253" s="3">
        <f t="shared" si="69"/>
        <v>-43.99091909865092</v>
      </c>
      <c r="G253" s="3"/>
      <c r="H253" s="2"/>
      <c r="I253">
        <f t="shared" si="76"/>
        <v>4.9015785567613414E-2</v>
      </c>
      <c r="J253" s="3">
        <f t="shared" si="70"/>
        <v>-44.061897684774522</v>
      </c>
      <c r="K253" s="2"/>
      <c r="L253">
        <f t="shared" si="71"/>
        <v>4.9015785567613414E-2</v>
      </c>
      <c r="M253" s="3">
        <f t="shared" si="72"/>
        <v>-44.067986861414056</v>
      </c>
      <c r="N253" s="2"/>
      <c r="O253">
        <f t="shared" si="73"/>
        <v>4.9015785567613414E-2</v>
      </c>
      <c r="P253" s="4">
        <f t="shared" si="74"/>
        <v>-44.062617656896236</v>
      </c>
      <c r="Q253" s="4"/>
    </row>
    <row r="254" spans="4:17" x14ac:dyDescent="0.25">
      <c r="E254">
        <f t="shared" si="75"/>
        <v>4.9015785567613414E-2</v>
      </c>
      <c r="F254" s="3">
        <f t="shared" si="69"/>
        <v>-195.99091909865092</v>
      </c>
      <c r="G254" s="3"/>
      <c r="H254" s="2"/>
      <c r="I254">
        <f t="shared" si="76"/>
        <v>4.9015785567613414E-2</v>
      </c>
      <c r="J254" s="3">
        <f t="shared" si="70"/>
        <v>-196.06189768477452</v>
      </c>
      <c r="K254" s="2"/>
      <c r="L254">
        <f t="shared" si="71"/>
        <v>4.9015785567613414E-2</v>
      </c>
      <c r="M254" s="3">
        <f t="shared" si="72"/>
        <v>-196.06798686141406</v>
      </c>
      <c r="N254" s="2"/>
      <c r="O254">
        <f t="shared" si="73"/>
        <v>4.9015785567613414E-2</v>
      </c>
      <c r="P254" s="4">
        <f t="shared" si="74"/>
        <v>-196.06261765689624</v>
      </c>
      <c r="Q254" s="4"/>
    </row>
    <row r="255" spans="4:17" x14ac:dyDescent="0.25">
      <c r="E255">
        <f t="shared" si="75"/>
        <v>4.9015785567613414E-2</v>
      </c>
      <c r="F255" s="3">
        <f t="shared" si="69"/>
        <v>-94.99091909865092</v>
      </c>
      <c r="G255" s="3"/>
      <c r="H255" s="2"/>
      <c r="I255">
        <f t="shared" si="76"/>
        <v>4.9015785567613414E-2</v>
      </c>
      <c r="J255" s="3">
        <f t="shared" si="70"/>
        <v>-95.061897684774522</v>
      </c>
      <c r="K255" s="2"/>
      <c r="L255">
        <f t="shared" si="71"/>
        <v>4.9015785567613414E-2</v>
      </c>
      <c r="M255" s="3">
        <f t="shared" si="72"/>
        <v>-95.067986861414056</v>
      </c>
      <c r="N255" s="2"/>
      <c r="O255">
        <f t="shared" si="73"/>
        <v>4.9015785567613414E-2</v>
      </c>
      <c r="P255" s="4">
        <f t="shared" si="74"/>
        <v>-95.062617656896236</v>
      </c>
      <c r="Q255" s="4"/>
    </row>
    <row r="256" spans="4:17" x14ac:dyDescent="0.25">
      <c r="E256">
        <f t="shared" si="75"/>
        <v>4.9015785567613414E-2</v>
      </c>
      <c r="F256" s="3">
        <f t="shared" si="69"/>
        <v>-104.99091909865092</v>
      </c>
      <c r="G256" s="3"/>
      <c r="H256" s="2"/>
      <c r="I256">
        <f t="shared" si="76"/>
        <v>4.9015785567613414E-2</v>
      </c>
      <c r="J256" s="3">
        <f t="shared" si="70"/>
        <v>-105.06189768477452</v>
      </c>
      <c r="K256" s="2"/>
      <c r="L256">
        <f t="shared" si="71"/>
        <v>4.9015785567613414E-2</v>
      </c>
      <c r="M256" s="3">
        <f t="shared" si="72"/>
        <v>-105.06798686141406</v>
      </c>
      <c r="N256" s="2"/>
      <c r="O256">
        <f t="shared" si="73"/>
        <v>4.9015785567613414E-2</v>
      </c>
      <c r="P256" s="4">
        <f t="shared" si="74"/>
        <v>-105.06261765689624</v>
      </c>
      <c r="Q256" s="4"/>
    </row>
    <row r="257" spans="5:17" x14ac:dyDescent="0.25">
      <c r="E257">
        <f t="shared" si="75"/>
        <v>4.9015785567613414E-2</v>
      </c>
      <c r="F257" s="3">
        <f t="shared" si="69"/>
        <v>-55.99091909865092</v>
      </c>
      <c r="G257" s="3"/>
      <c r="H257" s="2"/>
      <c r="I257">
        <f t="shared" si="76"/>
        <v>4.9015785567613414E-2</v>
      </c>
      <c r="J257" s="3">
        <f t="shared" si="70"/>
        <v>-56.061897684774522</v>
      </c>
      <c r="K257" s="2"/>
      <c r="L257">
        <f t="shared" si="71"/>
        <v>4.9015785567613414E-2</v>
      </c>
      <c r="M257" s="3">
        <f t="shared" si="72"/>
        <v>-56.067986861414056</v>
      </c>
      <c r="N257" s="2"/>
      <c r="O257">
        <f t="shared" si="73"/>
        <v>4.9015785567613414E-2</v>
      </c>
      <c r="P257" s="4">
        <f t="shared" si="74"/>
        <v>-56.062617656896236</v>
      </c>
      <c r="Q257" s="4"/>
    </row>
    <row r="258" spans="5:17" x14ac:dyDescent="0.25">
      <c r="E258">
        <f t="shared" si="75"/>
        <v>9.8031571135226828E-2</v>
      </c>
      <c r="F258" s="3">
        <f t="shared" si="69"/>
        <v>-120.22262043868704</v>
      </c>
      <c r="G258" s="3"/>
      <c r="H258" s="2"/>
      <c r="I258">
        <f t="shared" si="76"/>
        <v>9.8031571135226828E-2</v>
      </c>
      <c r="J258" s="3">
        <f t="shared" si="70"/>
        <v>-120.69751522924798</v>
      </c>
      <c r="K258" s="2"/>
      <c r="L258">
        <f t="shared" si="71"/>
        <v>9.8031571135226828E-2</v>
      </c>
      <c r="M258" s="3">
        <f t="shared" si="72"/>
        <v>-120.73810499036699</v>
      </c>
      <c r="N258" s="2"/>
      <c r="O258">
        <f t="shared" si="73"/>
        <v>9.8031571135226828E-2</v>
      </c>
      <c r="P258" s="4">
        <f t="shared" si="74"/>
        <v>-120.70706327828839</v>
      </c>
      <c r="Q258" s="4"/>
    </row>
    <row r="259" spans="5:17" x14ac:dyDescent="0.25">
      <c r="E259">
        <f t="shared" si="75"/>
        <v>9.8031571135226828E-2</v>
      </c>
      <c r="F259" s="3">
        <f t="shared" si="69"/>
        <v>18.777379561312955</v>
      </c>
      <c r="G259" s="3"/>
      <c r="H259" s="2"/>
      <c r="I259">
        <f t="shared" si="76"/>
        <v>9.8031571135226828E-2</v>
      </c>
      <c r="J259" s="3">
        <f t="shared" si="70"/>
        <v>18.302484770752017</v>
      </c>
      <c r="K259" s="2"/>
      <c r="L259">
        <f t="shared" si="71"/>
        <v>9.8031571135226828E-2</v>
      </c>
      <c r="M259" s="3">
        <f t="shared" si="72"/>
        <v>18.261895009633008</v>
      </c>
      <c r="N259" s="2"/>
      <c r="O259">
        <f t="shared" si="73"/>
        <v>9.8031571135226828E-2</v>
      </c>
      <c r="P259" s="4">
        <f t="shared" si="74"/>
        <v>18.292936721711612</v>
      </c>
      <c r="Q259" s="4"/>
    </row>
    <row r="260" spans="5:17" x14ac:dyDescent="0.25">
      <c r="E260">
        <f t="shared" si="75"/>
        <v>9.8031571135226828E-2</v>
      </c>
      <c r="F260" s="3">
        <f t="shared" si="69"/>
        <v>-30.222620438687045</v>
      </c>
      <c r="G260" s="3"/>
      <c r="H260" s="2"/>
      <c r="I260">
        <f t="shared" si="76"/>
        <v>9.8031571135226828E-2</v>
      </c>
      <c r="J260" s="3">
        <f t="shared" si="70"/>
        <v>-30.697515229247983</v>
      </c>
      <c r="K260" s="2"/>
      <c r="L260">
        <f t="shared" ref="L260:L291" si="77">(A168/$L$5)+(B168/$L$6)</f>
        <v>9.8031571135226828E-2</v>
      </c>
      <c r="M260" s="3">
        <f t="shared" si="72"/>
        <v>-30.738104990366992</v>
      </c>
      <c r="N260" s="2"/>
      <c r="O260">
        <f t="shared" ref="O260:O291" si="78">(A168/$O$5)+(B168/$O$6)</f>
        <v>9.8031571135226828E-2</v>
      </c>
      <c r="P260" s="4">
        <f t="shared" si="74"/>
        <v>-30.707063278288388</v>
      </c>
      <c r="Q260" s="4"/>
    </row>
    <row r="261" spans="5:17" x14ac:dyDescent="0.25">
      <c r="E261">
        <f t="shared" si="75"/>
        <v>9.8031571135226828E-2</v>
      </c>
      <c r="F261" s="3">
        <f t="shared" si="69"/>
        <v>-120.22262043868704</v>
      </c>
      <c r="G261" s="3"/>
      <c r="H261" s="2"/>
      <c r="I261">
        <f t="shared" si="76"/>
        <v>9.8031571135226828E-2</v>
      </c>
      <c r="J261" s="3">
        <f t="shared" si="70"/>
        <v>-120.69751522924798</v>
      </c>
      <c r="K261" s="2"/>
      <c r="L261">
        <f t="shared" si="77"/>
        <v>9.8031571135226828E-2</v>
      </c>
      <c r="M261" s="3">
        <f t="shared" si="72"/>
        <v>-120.73810499036699</v>
      </c>
      <c r="N261" s="2"/>
      <c r="O261">
        <f t="shared" si="78"/>
        <v>9.8031571135226828E-2</v>
      </c>
      <c r="P261" s="4">
        <f t="shared" si="74"/>
        <v>-120.70706327828839</v>
      </c>
      <c r="Q261" s="4"/>
    </row>
    <row r="262" spans="5:17" x14ac:dyDescent="0.25">
      <c r="E262">
        <f t="shared" si="75"/>
        <v>9.8031571135226828E-2</v>
      </c>
      <c r="F262" s="3">
        <f t="shared" si="69"/>
        <v>-151.22262043868704</v>
      </c>
      <c r="G262" s="3"/>
      <c r="H262" s="2"/>
      <c r="I262">
        <f t="shared" si="76"/>
        <v>9.8031571135226828E-2</v>
      </c>
      <c r="J262" s="3">
        <f t="shared" si="70"/>
        <v>-151.69751522924798</v>
      </c>
      <c r="K262" s="2"/>
      <c r="L262">
        <f t="shared" si="77"/>
        <v>9.8031571135226828E-2</v>
      </c>
      <c r="M262" s="3">
        <f t="shared" si="72"/>
        <v>-151.73810499036699</v>
      </c>
      <c r="N262" s="2"/>
      <c r="O262">
        <f t="shared" si="78"/>
        <v>9.8031571135226828E-2</v>
      </c>
      <c r="P262" s="4">
        <f t="shared" si="74"/>
        <v>-151.70706327828839</v>
      </c>
      <c r="Q262" s="4"/>
    </row>
    <row r="263" spans="5:17" x14ac:dyDescent="0.25">
      <c r="E263">
        <f t="shared" si="75"/>
        <v>0.19606314227045366</v>
      </c>
      <c r="F263" s="3">
        <f t="shared" si="69"/>
        <v>-168.0469796695038</v>
      </c>
      <c r="G263" s="3"/>
      <c r="H263" s="2"/>
      <c r="I263">
        <f t="shared" si="76"/>
        <v>0.19606314227045366</v>
      </c>
      <c r="J263" s="3">
        <f t="shared" si="70"/>
        <v>-171.24738610430722</v>
      </c>
      <c r="K263" s="2"/>
      <c r="L263">
        <f t="shared" si="77"/>
        <v>0.19606314227045366</v>
      </c>
      <c r="M263" s="3">
        <f t="shared" si="72"/>
        <v>-171.52107263136622</v>
      </c>
      <c r="N263" s="2"/>
      <c r="O263">
        <f t="shared" si="78"/>
        <v>0.19606314227045366</v>
      </c>
      <c r="P263" s="4">
        <f t="shared" si="74"/>
        <v>-171.37471410702983</v>
      </c>
      <c r="Q263" s="4"/>
    </row>
    <row r="264" spans="5:17" x14ac:dyDescent="0.25">
      <c r="E264">
        <f t="shared" si="75"/>
        <v>0.19606314227045366</v>
      </c>
      <c r="F264" s="3">
        <f t="shared" si="69"/>
        <v>-96.046979669503799</v>
      </c>
      <c r="G264" s="3"/>
      <c r="H264" s="2"/>
      <c r="I264">
        <f t="shared" si="76"/>
        <v>0.19606314227045366</v>
      </c>
      <c r="J264" s="3">
        <f t="shared" si="70"/>
        <v>-99.247386104307225</v>
      </c>
      <c r="K264" s="2"/>
      <c r="L264">
        <f t="shared" si="77"/>
        <v>0.19606314227045366</v>
      </c>
      <c r="M264" s="3">
        <f t="shared" si="72"/>
        <v>-99.521072631366224</v>
      </c>
      <c r="N264" s="2"/>
      <c r="O264">
        <f t="shared" si="78"/>
        <v>0.19606314227045366</v>
      </c>
      <c r="P264" s="4">
        <f t="shared" si="74"/>
        <v>-99.374714107029831</v>
      </c>
      <c r="Q264" s="4"/>
    </row>
    <row r="265" spans="5:17" x14ac:dyDescent="0.25">
      <c r="E265">
        <f t="shared" si="75"/>
        <v>0.19606314227045366</v>
      </c>
      <c r="F265" s="3">
        <f t="shared" si="69"/>
        <v>-58.046979669503799</v>
      </c>
      <c r="G265" s="3"/>
      <c r="H265" s="2"/>
      <c r="I265">
        <f t="shared" si="76"/>
        <v>0.19606314227045366</v>
      </c>
      <c r="J265" s="3">
        <f t="shared" si="70"/>
        <v>-61.247386104307225</v>
      </c>
      <c r="K265" s="2"/>
      <c r="L265">
        <f t="shared" si="77"/>
        <v>0.19606314227045366</v>
      </c>
      <c r="M265" s="3">
        <f t="shared" si="72"/>
        <v>-61.521072631366224</v>
      </c>
      <c r="N265" s="2"/>
      <c r="O265">
        <f t="shared" si="78"/>
        <v>0.19606314227045366</v>
      </c>
      <c r="P265" s="4">
        <f t="shared" si="74"/>
        <v>-61.374714107029831</v>
      </c>
      <c r="Q265" s="4"/>
    </row>
    <row r="266" spans="5:17" x14ac:dyDescent="0.25">
      <c r="E266">
        <f t="shared" si="75"/>
        <v>0.19606314227045366</v>
      </c>
      <c r="F266" s="3">
        <f t="shared" si="69"/>
        <v>-128.0469796695038</v>
      </c>
      <c r="G266" s="3"/>
      <c r="H266" s="2"/>
      <c r="I266">
        <f t="shared" si="76"/>
        <v>0.19606314227045366</v>
      </c>
      <c r="J266" s="3">
        <f t="shared" si="70"/>
        <v>-131.24738610430722</v>
      </c>
      <c r="K266" s="2"/>
      <c r="L266">
        <f t="shared" si="77"/>
        <v>0.19606314227045366</v>
      </c>
      <c r="M266" s="3">
        <f t="shared" si="72"/>
        <v>-131.52107263136622</v>
      </c>
      <c r="N266" s="2"/>
      <c r="O266">
        <f t="shared" si="78"/>
        <v>0.19606314227045366</v>
      </c>
      <c r="P266" s="4">
        <f t="shared" si="74"/>
        <v>-131.37471410702983</v>
      </c>
      <c r="Q266" s="4"/>
    </row>
    <row r="267" spans="5:17" x14ac:dyDescent="0.25">
      <c r="E267">
        <f t="shared" si="75"/>
        <v>0.19606314227045366</v>
      </c>
      <c r="F267" s="3">
        <f t="shared" si="69"/>
        <v>-16.046979669503799</v>
      </c>
      <c r="G267" s="3"/>
      <c r="H267" s="2"/>
      <c r="I267">
        <f t="shared" si="76"/>
        <v>0.19606314227045366</v>
      </c>
      <c r="J267" s="3">
        <f t="shared" si="70"/>
        <v>-19.247386104307225</v>
      </c>
      <c r="K267" s="2"/>
      <c r="L267">
        <f t="shared" si="77"/>
        <v>0.19606314227045366</v>
      </c>
      <c r="M267" s="3">
        <f t="shared" si="72"/>
        <v>-19.521072631366224</v>
      </c>
      <c r="N267" s="2"/>
      <c r="O267">
        <f t="shared" si="78"/>
        <v>0.19606314227045366</v>
      </c>
      <c r="P267" s="4">
        <f t="shared" si="74"/>
        <v>-19.374714107029831</v>
      </c>
      <c r="Q267" s="4"/>
    </row>
    <row r="268" spans="5:17" x14ac:dyDescent="0.25">
      <c r="E268">
        <f t="shared" si="75"/>
        <v>0.39212628454090731</v>
      </c>
      <c r="F268" s="3">
        <f t="shared" si="69"/>
        <v>29.479951819299458</v>
      </c>
      <c r="G268" s="3"/>
      <c r="H268" s="2"/>
      <c r="I268">
        <f t="shared" si="76"/>
        <v>0.39212628454090731</v>
      </c>
      <c r="J268" s="3">
        <f t="shared" si="70"/>
        <v>9.077806225616655</v>
      </c>
      <c r="K268" s="2"/>
      <c r="L268">
        <f t="shared" si="77"/>
        <v>0.39212628454090731</v>
      </c>
      <c r="M268" s="3">
        <f t="shared" si="72"/>
        <v>7.2819648173421001</v>
      </c>
      <c r="N268" s="2"/>
      <c r="O268">
        <f t="shared" si="78"/>
        <v>0.39212628454090731</v>
      </c>
      <c r="P268" s="4">
        <f t="shared" si="74"/>
        <v>7.4441142805177378</v>
      </c>
      <c r="Q268" s="4"/>
    </row>
    <row r="269" spans="5:17" x14ac:dyDescent="0.25">
      <c r="E269">
        <f t="shared" si="75"/>
        <v>0.39212628454090731</v>
      </c>
      <c r="F269" s="3">
        <f t="shared" si="69"/>
        <v>10.479951819299458</v>
      </c>
      <c r="G269" s="3"/>
      <c r="H269" s="2"/>
      <c r="I269">
        <f t="shared" si="76"/>
        <v>0.39212628454090731</v>
      </c>
      <c r="J269" s="3">
        <f t="shared" si="70"/>
        <v>-9.922193774383345</v>
      </c>
      <c r="K269" s="2"/>
      <c r="L269">
        <f t="shared" si="77"/>
        <v>0.39212628454090731</v>
      </c>
      <c r="M269" s="3">
        <f t="shared" si="72"/>
        <v>-11.7180351826579</v>
      </c>
      <c r="N269" s="2"/>
      <c r="O269">
        <f t="shared" si="78"/>
        <v>0.39212628454090731</v>
      </c>
      <c r="P269" s="4">
        <f t="shared" si="74"/>
        <v>-11.555885719482262</v>
      </c>
      <c r="Q269" s="4"/>
    </row>
    <row r="270" spans="5:17" x14ac:dyDescent="0.25">
      <c r="E270">
        <f t="shared" si="75"/>
        <v>0.39212628454090731</v>
      </c>
      <c r="F270" s="3">
        <f t="shared" si="69"/>
        <v>-150.52004818070054</v>
      </c>
      <c r="G270" s="3"/>
      <c r="H270" s="2"/>
      <c r="I270">
        <f t="shared" si="76"/>
        <v>0.39212628454090731</v>
      </c>
      <c r="J270" s="3">
        <f t="shared" si="70"/>
        <v>-170.92219377438335</v>
      </c>
      <c r="K270" s="2"/>
      <c r="L270">
        <f t="shared" si="77"/>
        <v>0.39212628454090731</v>
      </c>
      <c r="M270" s="3">
        <f t="shared" si="72"/>
        <v>-172.7180351826579</v>
      </c>
      <c r="N270" s="2"/>
      <c r="O270">
        <f t="shared" si="78"/>
        <v>0.39212628454090731</v>
      </c>
      <c r="P270" s="4">
        <f t="shared" si="74"/>
        <v>-172.55588571948226</v>
      </c>
      <c r="Q270" s="4"/>
    </row>
    <row r="271" spans="5:17" x14ac:dyDescent="0.25">
      <c r="E271">
        <f t="shared" si="75"/>
        <v>0.39212628454090731</v>
      </c>
      <c r="F271" s="3">
        <f t="shared" si="69"/>
        <v>46.479951819299458</v>
      </c>
      <c r="G271" s="3"/>
      <c r="H271" s="2"/>
      <c r="I271">
        <f t="shared" si="76"/>
        <v>0.39212628454090731</v>
      </c>
      <c r="J271" s="3">
        <f t="shared" si="70"/>
        <v>26.077806225616655</v>
      </c>
      <c r="K271" s="2"/>
      <c r="L271">
        <f t="shared" si="77"/>
        <v>0.39212628454090731</v>
      </c>
      <c r="M271" s="3">
        <f t="shared" si="72"/>
        <v>24.2819648173421</v>
      </c>
      <c r="N271" s="2"/>
      <c r="O271">
        <f t="shared" si="78"/>
        <v>0.39212628454090731</v>
      </c>
      <c r="P271" s="4">
        <f t="shared" si="74"/>
        <v>24.444114280517738</v>
      </c>
      <c r="Q271" s="4"/>
    </row>
    <row r="272" spans="5:17" x14ac:dyDescent="0.25">
      <c r="E272">
        <f t="shared" si="75"/>
        <v>0.39212628454090731</v>
      </c>
      <c r="F272" s="3">
        <f t="shared" si="69"/>
        <v>42.479951819299458</v>
      </c>
      <c r="G272" s="3"/>
      <c r="H272" s="2"/>
      <c r="I272">
        <f t="shared" si="76"/>
        <v>0.39212628454090731</v>
      </c>
      <c r="J272" s="3">
        <f t="shared" si="70"/>
        <v>22.077806225616655</v>
      </c>
      <c r="K272" s="2"/>
      <c r="L272">
        <f t="shared" si="77"/>
        <v>0.39212628454090731</v>
      </c>
      <c r="M272" s="3">
        <f t="shared" si="72"/>
        <v>20.2819648173421</v>
      </c>
      <c r="N272" s="2"/>
      <c r="O272">
        <f t="shared" si="78"/>
        <v>0.39212628454090731</v>
      </c>
      <c r="P272" s="4">
        <f t="shared" si="74"/>
        <v>20.444114280517738</v>
      </c>
      <c r="Q272" s="4"/>
    </row>
    <row r="273" spans="5:17" x14ac:dyDescent="0.25">
      <c r="E273">
        <f t="shared" si="75"/>
        <v>0.78425256908181462</v>
      </c>
      <c r="F273" s="3">
        <f t="shared" si="69"/>
        <v>42.565567792915942</v>
      </c>
      <c r="G273" s="3"/>
      <c r="H273" s="2"/>
      <c r="I273">
        <f t="shared" si="76"/>
        <v>0.78425256908181462</v>
      </c>
      <c r="J273" s="3">
        <f t="shared" si="70"/>
        <v>-43.724782780951728</v>
      </c>
      <c r="K273" s="2"/>
      <c r="L273">
        <f t="shared" si="77"/>
        <v>0.78425256908181462</v>
      </c>
      <c r="M273" s="3">
        <f t="shared" si="72"/>
        <v>-52.748438510289475</v>
      </c>
      <c r="N273" s="2"/>
      <c r="O273">
        <f t="shared" si="78"/>
        <v>0.78425256908181462</v>
      </c>
      <c r="P273" s="4">
        <f t="shared" si="74"/>
        <v>-59.638854316016022</v>
      </c>
      <c r="Q273" s="4"/>
    </row>
    <row r="274" spans="5:17" x14ac:dyDescent="0.25">
      <c r="E274">
        <f t="shared" si="75"/>
        <v>0.78425256908181462</v>
      </c>
      <c r="F274" s="3">
        <f t="shared" si="69"/>
        <v>95.565567792915942</v>
      </c>
      <c r="G274" s="3"/>
      <c r="H274" s="2"/>
      <c r="I274">
        <f t="shared" si="76"/>
        <v>0.78425256908181462</v>
      </c>
      <c r="J274" s="3">
        <f t="shared" si="70"/>
        <v>9.2752172190482725</v>
      </c>
      <c r="K274" s="2"/>
      <c r="L274">
        <f t="shared" si="77"/>
        <v>0.78425256908181462</v>
      </c>
      <c r="M274" s="3">
        <f t="shared" si="72"/>
        <v>0.25156148971052517</v>
      </c>
      <c r="N274" s="2"/>
      <c r="O274">
        <f t="shared" si="78"/>
        <v>0.78425256908181462</v>
      </c>
      <c r="P274" s="4">
        <f t="shared" si="74"/>
        <v>-6.6388543160160225</v>
      </c>
      <c r="Q274" s="4"/>
    </row>
    <row r="275" spans="5:17" x14ac:dyDescent="0.25">
      <c r="E275">
        <f t="shared" si="75"/>
        <v>0.78425256908181462</v>
      </c>
      <c r="F275" s="3">
        <f t="shared" si="69"/>
        <v>165.56556779291594</v>
      </c>
      <c r="G275" s="3"/>
      <c r="H275" s="2"/>
      <c r="I275">
        <f t="shared" si="76"/>
        <v>0.78425256908181462</v>
      </c>
      <c r="J275" s="3">
        <f t="shared" si="70"/>
        <v>79.275217219048272</v>
      </c>
      <c r="K275" s="2"/>
      <c r="L275">
        <f t="shared" si="77"/>
        <v>0.78425256908181462</v>
      </c>
      <c r="M275" s="3">
        <f t="shared" si="72"/>
        <v>70.251561489710525</v>
      </c>
      <c r="N275" s="2"/>
      <c r="O275">
        <f t="shared" si="78"/>
        <v>0.78425256908181462</v>
      </c>
      <c r="P275" s="4">
        <f t="shared" si="74"/>
        <v>63.361145683983978</v>
      </c>
      <c r="Q275" s="4"/>
    </row>
    <row r="276" spans="5:17" x14ac:dyDescent="0.25">
      <c r="E276">
        <f t="shared" si="75"/>
        <v>0.78425256908181462</v>
      </c>
      <c r="F276" s="3">
        <f t="shared" si="69"/>
        <v>145.56556779291594</v>
      </c>
      <c r="G276" s="3"/>
      <c r="H276" s="2"/>
      <c r="I276">
        <f t="shared" si="76"/>
        <v>0.78425256908181462</v>
      </c>
      <c r="J276" s="3">
        <f t="shared" si="70"/>
        <v>59.275217219048272</v>
      </c>
      <c r="K276" s="2"/>
      <c r="L276">
        <f t="shared" si="77"/>
        <v>0.78425256908181462</v>
      </c>
      <c r="M276" s="3">
        <f t="shared" si="72"/>
        <v>50.251561489710525</v>
      </c>
      <c r="N276" s="2"/>
      <c r="O276">
        <f t="shared" si="78"/>
        <v>0.78425256908181462</v>
      </c>
      <c r="P276" s="4">
        <f t="shared" si="74"/>
        <v>43.361145683983978</v>
      </c>
      <c r="Q276" s="4"/>
    </row>
    <row r="277" spans="5:17" x14ac:dyDescent="0.25">
      <c r="E277">
        <f t="shared" si="75"/>
        <v>0.78425256908181462</v>
      </c>
      <c r="F277" s="3">
        <f t="shared" si="69"/>
        <v>72.565567792915942</v>
      </c>
      <c r="G277" s="3"/>
      <c r="H277" s="2"/>
      <c r="I277">
        <f t="shared" si="76"/>
        <v>0.78425256908181462</v>
      </c>
      <c r="J277" s="3">
        <f t="shared" si="70"/>
        <v>-13.724782780951728</v>
      </c>
      <c r="K277" s="2"/>
      <c r="L277">
        <f t="shared" si="77"/>
        <v>0.78425256908181462</v>
      </c>
      <c r="M277" s="3">
        <f t="shared" si="72"/>
        <v>-22.748438510289475</v>
      </c>
      <c r="N277" s="2"/>
      <c r="O277">
        <f t="shared" si="78"/>
        <v>0.78425256908181462</v>
      </c>
      <c r="P277" s="4">
        <f t="shared" si="74"/>
        <v>-29.638854316016022</v>
      </c>
      <c r="Q277" s="4"/>
    </row>
    <row r="278" spans="5:17" x14ac:dyDescent="0.25">
      <c r="E278">
        <f t="shared" si="75"/>
        <v>7.7198237801893499E-2</v>
      </c>
      <c r="F278" s="3">
        <f t="shared" si="69"/>
        <v>-112.80539505059687</v>
      </c>
      <c r="G278" s="3"/>
      <c r="H278" s="2"/>
      <c r="I278">
        <f t="shared" si="76"/>
        <v>7.7198237801893499E-2</v>
      </c>
      <c r="J278" s="3">
        <f t="shared" si="70"/>
        <v>-112.91628484082185</v>
      </c>
      <c r="K278" s="2"/>
      <c r="L278">
        <f t="shared" si="77"/>
        <v>7.7198237801893499E-2</v>
      </c>
      <c r="M278" s="3">
        <f t="shared" si="72"/>
        <v>-112.92125776941543</v>
      </c>
      <c r="N278" s="2"/>
      <c r="O278">
        <f t="shared" si="78"/>
        <v>7.7198237801893499E-2</v>
      </c>
      <c r="P278" s="4">
        <f t="shared" si="74"/>
        <v>-112.91839412602349</v>
      </c>
      <c r="Q278" s="4"/>
    </row>
    <row r="279" spans="5:17" x14ac:dyDescent="0.25">
      <c r="E279">
        <f t="shared" si="75"/>
        <v>7.7198237801893499E-2</v>
      </c>
      <c r="F279" s="3">
        <f t="shared" si="69"/>
        <v>-28.805395050596871</v>
      </c>
      <c r="G279" s="3"/>
      <c r="H279" s="2"/>
      <c r="I279">
        <f t="shared" si="76"/>
        <v>7.7198237801893499E-2</v>
      </c>
      <c r="J279" s="3">
        <f t="shared" si="70"/>
        <v>-28.916284840821845</v>
      </c>
      <c r="K279" s="2"/>
      <c r="L279">
        <f t="shared" si="77"/>
        <v>7.7198237801893499E-2</v>
      </c>
      <c r="M279" s="3">
        <f t="shared" si="72"/>
        <v>-28.921257769415433</v>
      </c>
      <c r="N279" s="2"/>
      <c r="O279">
        <f t="shared" si="78"/>
        <v>7.7198237801893499E-2</v>
      </c>
      <c r="P279" s="4">
        <f t="shared" si="74"/>
        <v>-28.918394126023486</v>
      </c>
    </row>
    <row r="280" spans="5:17" x14ac:dyDescent="0.25">
      <c r="E280">
        <f t="shared" si="75"/>
        <v>7.7198237801893499E-2</v>
      </c>
      <c r="F280" s="3">
        <f t="shared" si="69"/>
        <v>-89.805395050596871</v>
      </c>
      <c r="G280" s="3"/>
      <c r="H280" s="2"/>
      <c r="I280">
        <f t="shared" si="76"/>
        <v>7.7198237801893499E-2</v>
      </c>
      <c r="J280" s="3">
        <f t="shared" si="70"/>
        <v>-89.916284840821845</v>
      </c>
      <c r="K280" s="2"/>
      <c r="L280">
        <f t="shared" si="77"/>
        <v>7.7198237801893499E-2</v>
      </c>
      <c r="M280" s="3">
        <f t="shared" si="72"/>
        <v>-89.921257769415433</v>
      </c>
      <c r="N280" s="2"/>
      <c r="O280">
        <f t="shared" si="78"/>
        <v>7.7198237801893499E-2</v>
      </c>
      <c r="P280" s="4">
        <f t="shared" si="74"/>
        <v>-89.918394126023486</v>
      </c>
    </row>
    <row r="281" spans="5:17" x14ac:dyDescent="0.25">
      <c r="E281">
        <f t="shared" si="75"/>
        <v>7.7198237801893499E-2</v>
      </c>
      <c r="F281" s="3">
        <f t="shared" si="69"/>
        <v>-99.805395050596871</v>
      </c>
      <c r="G281" s="3"/>
      <c r="H281" s="2"/>
      <c r="I281">
        <f t="shared" si="76"/>
        <v>7.7198237801893499E-2</v>
      </c>
      <c r="J281" s="3">
        <f t="shared" si="70"/>
        <v>-99.916284840821845</v>
      </c>
      <c r="K281" s="2"/>
      <c r="L281">
        <f t="shared" si="77"/>
        <v>7.7198237801893499E-2</v>
      </c>
      <c r="M281" s="3">
        <f t="shared" si="72"/>
        <v>-99.921257769415433</v>
      </c>
      <c r="N281" s="2"/>
      <c r="O281">
        <f t="shared" si="78"/>
        <v>7.7198237801893499E-2</v>
      </c>
      <c r="P281" s="4">
        <f t="shared" si="74"/>
        <v>-99.918394126023486</v>
      </c>
    </row>
    <row r="282" spans="5:17" x14ac:dyDescent="0.25">
      <c r="E282">
        <f t="shared" si="75"/>
        <v>7.7198237801893499E-2</v>
      </c>
      <c r="F282" s="3">
        <f t="shared" si="69"/>
        <v>-19.805395050596871</v>
      </c>
      <c r="G282" s="3"/>
      <c r="H282" s="2"/>
      <c r="I282">
        <f t="shared" si="76"/>
        <v>7.7198237801893499E-2</v>
      </c>
      <c r="J282" s="3">
        <f t="shared" si="70"/>
        <v>-19.916284840821845</v>
      </c>
      <c r="K282" s="2"/>
      <c r="L282">
        <f t="shared" si="77"/>
        <v>7.7198237801893499E-2</v>
      </c>
      <c r="M282" s="3">
        <f t="shared" si="72"/>
        <v>-19.921257769415433</v>
      </c>
      <c r="N282" s="2"/>
      <c r="O282">
        <f t="shared" si="78"/>
        <v>7.7198237801893499E-2</v>
      </c>
      <c r="P282" s="4">
        <f t="shared" si="74"/>
        <v>-19.918394126023486</v>
      </c>
    </row>
    <row r="283" spans="5:17" x14ac:dyDescent="0.25">
      <c r="E283">
        <f t="shared" si="75"/>
        <v>0.154396475603787</v>
      </c>
      <c r="F283" s="3">
        <f t="shared" si="69"/>
        <v>-72.718679344269731</v>
      </c>
      <c r="G283" s="3"/>
      <c r="H283" s="2"/>
      <c r="I283">
        <f t="shared" si="76"/>
        <v>0.154396475603787</v>
      </c>
      <c r="J283" s="3">
        <f t="shared" si="70"/>
        <v>-73.552404107805842</v>
      </c>
      <c r="K283" s="2"/>
      <c r="L283">
        <f t="shared" si="77"/>
        <v>0.154396475603787</v>
      </c>
      <c r="M283" s="3">
        <f t="shared" si="72"/>
        <v>-73.589777382267357</v>
      </c>
      <c r="N283" s="2"/>
      <c r="O283">
        <f t="shared" si="78"/>
        <v>0.154396475603787</v>
      </c>
      <c r="P283" s="4">
        <f t="shared" si="74"/>
        <v>-73.583948931685995</v>
      </c>
    </row>
    <row r="284" spans="5:17" x14ac:dyDescent="0.25">
      <c r="E284">
        <f t="shared" si="75"/>
        <v>0.154396475603787</v>
      </c>
      <c r="F284" s="3">
        <f t="shared" si="69"/>
        <v>-86.718679344269731</v>
      </c>
      <c r="G284" s="3"/>
      <c r="H284" s="2"/>
      <c r="I284">
        <f t="shared" si="76"/>
        <v>0.154396475603787</v>
      </c>
      <c r="J284" s="3">
        <f t="shared" si="70"/>
        <v>-87.552404107805842</v>
      </c>
      <c r="K284" s="2"/>
      <c r="L284">
        <f t="shared" si="77"/>
        <v>0.154396475603787</v>
      </c>
      <c r="M284" s="3">
        <f t="shared" si="72"/>
        <v>-87.589777382267357</v>
      </c>
      <c r="N284" s="2"/>
      <c r="O284">
        <f t="shared" si="78"/>
        <v>0.154396475603787</v>
      </c>
      <c r="P284" s="4">
        <f t="shared" si="74"/>
        <v>-87.583948931685995</v>
      </c>
    </row>
    <row r="285" spans="5:17" x14ac:dyDescent="0.25">
      <c r="E285">
        <f t="shared" si="75"/>
        <v>0.154396475603787</v>
      </c>
      <c r="F285" s="3">
        <f t="shared" si="69"/>
        <v>-99.718679344269731</v>
      </c>
      <c r="G285" s="3"/>
      <c r="H285" s="2"/>
      <c r="I285">
        <f t="shared" si="76"/>
        <v>0.154396475603787</v>
      </c>
      <c r="J285" s="3">
        <f t="shared" si="70"/>
        <v>-100.55240410780584</v>
      </c>
      <c r="K285" s="2"/>
      <c r="L285">
        <f t="shared" si="77"/>
        <v>0.154396475603787</v>
      </c>
      <c r="M285" s="3">
        <f t="shared" si="72"/>
        <v>-100.58977738226736</v>
      </c>
      <c r="N285" s="2"/>
      <c r="O285">
        <f t="shared" si="78"/>
        <v>0.154396475603787</v>
      </c>
      <c r="P285" s="4">
        <f t="shared" si="74"/>
        <v>-100.583948931686</v>
      </c>
    </row>
    <row r="286" spans="5:17" x14ac:dyDescent="0.25">
      <c r="E286">
        <f t="shared" si="75"/>
        <v>0.154396475603787</v>
      </c>
      <c r="F286" s="3">
        <f t="shared" si="69"/>
        <v>25.281320655730269</v>
      </c>
      <c r="G286" s="3"/>
      <c r="H286" s="2"/>
      <c r="I286">
        <f t="shared" si="76"/>
        <v>0.154396475603787</v>
      </c>
      <c r="J286" s="3">
        <f t="shared" si="70"/>
        <v>24.447595892194158</v>
      </c>
      <c r="K286" s="2"/>
      <c r="L286">
        <f t="shared" si="77"/>
        <v>0.154396475603787</v>
      </c>
      <c r="M286" s="3">
        <f t="shared" si="72"/>
        <v>24.410222617732643</v>
      </c>
      <c r="N286" s="2"/>
      <c r="O286">
        <f t="shared" si="78"/>
        <v>0.154396475603787</v>
      </c>
      <c r="P286" s="4">
        <f t="shared" si="74"/>
        <v>24.416051068314005</v>
      </c>
    </row>
    <row r="287" spans="5:17" x14ac:dyDescent="0.25">
      <c r="E287">
        <f t="shared" si="75"/>
        <v>0.154396475603787</v>
      </c>
      <c r="F287" s="3">
        <f t="shared" si="69"/>
        <v>-69.718679344269731</v>
      </c>
      <c r="G287" s="3"/>
      <c r="H287" s="2"/>
      <c r="I287">
        <f t="shared" si="76"/>
        <v>0.154396475603787</v>
      </c>
      <c r="J287" s="3">
        <f t="shared" si="70"/>
        <v>-70.552404107805842</v>
      </c>
      <c r="K287" s="2"/>
      <c r="L287">
        <f t="shared" si="77"/>
        <v>0.154396475603787</v>
      </c>
      <c r="M287" s="3">
        <f t="shared" si="72"/>
        <v>-70.589777382267357</v>
      </c>
      <c r="N287" s="2"/>
      <c r="O287">
        <f t="shared" si="78"/>
        <v>0.154396475603787</v>
      </c>
      <c r="P287" s="4">
        <f t="shared" si="74"/>
        <v>-70.583948931685995</v>
      </c>
    </row>
    <row r="288" spans="5:17" x14ac:dyDescent="0.25">
      <c r="E288">
        <f t="shared" si="75"/>
        <v>0.308792951207574</v>
      </c>
      <c r="F288" s="3">
        <f t="shared" si="69"/>
        <v>-128.2449479675538</v>
      </c>
      <c r="G288" s="3"/>
      <c r="H288" s="2"/>
      <c r="I288">
        <f t="shared" si="76"/>
        <v>0.308792951207574</v>
      </c>
      <c r="J288" s="3">
        <f t="shared" si="70"/>
        <v>-134.36224691527752</v>
      </c>
      <c r="K288" s="2"/>
      <c r="L288">
        <f t="shared" si="77"/>
        <v>0.308792951207574</v>
      </c>
      <c r="M288" s="3">
        <f t="shared" si="72"/>
        <v>-134.63867126742821</v>
      </c>
      <c r="N288" s="2"/>
      <c r="O288">
        <f t="shared" si="78"/>
        <v>0.308792951207574</v>
      </c>
      <c r="P288" s="4">
        <f t="shared" si="74"/>
        <v>-134.82430174835383</v>
      </c>
    </row>
    <row r="289" spans="5:16" x14ac:dyDescent="0.25">
      <c r="E289">
        <f t="shared" si="75"/>
        <v>0.308792951207574</v>
      </c>
      <c r="F289" s="3">
        <f t="shared" si="69"/>
        <v>23.755052032446201</v>
      </c>
      <c r="G289" s="3"/>
      <c r="H289" s="2"/>
      <c r="I289">
        <f t="shared" si="76"/>
        <v>0.308792951207574</v>
      </c>
      <c r="J289" s="3">
        <f t="shared" si="70"/>
        <v>17.637753084722476</v>
      </c>
      <c r="K289" s="2"/>
      <c r="L289">
        <f t="shared" si="77"/>
        <v>0.308792951207574</v>
      </c>
      <c r="M289" s="3">
        <f t="shared" si="72"/>
        <v>17.361328732571792</v>
      </c>
      <c r="N289" s="2"/>
      <c r="O289">
        <f t="shared" si="78"/>
        <v>0.308792951207574</v>
      </c>
      <c r="P289" s="4">
        <f t="shared" si="74"/>
        <v>17.175698251646168</v>
      </c>
    </row>
    <row r="290" spans="5:16" x14ac:dyDescent="0.25">
      <c r="E290">
        <f t="shared" si="75"/>
        <v>0.308792951207574</v>
      </c>
      <c r="F290" s="3">
        <f t="shared" si="69"/>
        <v>-1.2449479675537987</v>
      </c>
      <c r="G290" s="3"/>
      <c r="H290" s="2"/>
      <c r="I290">
        <f t="shared" si="76"/>
        <v>0.308792951207574</v>
      </c>
      <c r="J290" s="3">
        <f t="shared" si="70"/>
        <v>-7.3622469152775238</v>
      </c>
      <c r="K290" s="2"/>
      <c r="L290">
        <f t="shared" si="77"/>
        <v>0.308792951207574</v>
      </c>
      <c r="M290" s="3">
        <f t="shared" si="72"/>
        <v>-7.638671267428208</v>
      </c>
      <c r="N290" s="2"/>
      <c r="O290">
        <f t="shared" si="78"/>
        <v>0.308792951207574</v>
      </c>
      <c r="P290" s="4">
        <f t="shared" si="74"/>
        <v>-7.8243017483538324</v>
      </c>
    </row>
    <row r="291" spans="5:16" x14ac:dyDescent="0.25">
      <c r="E291">
        <f t="shared" si="75"/>
        <v>0.308792951207574</v>
      </c>
      <c r="F291" s="3">
        <f t="shared" si="69"/>
        <v>-131.2449479675538</v>
      </c>
      <c r="G291" s="3"/>
      <c r="H291" s="2"/>
      <c r="I291">
        <f t="shared" si="76"/>
        <v>0.308792951207574</v>
      </c>
      <c r="J291" s="3">
        <f t="shared" si="70"/>
        <v>-137.36224691527752</v>
      </c>
      <c r="K291" s="2"/>
      <c r="L291">
        <f t="shared" si="77"/>
        <v>0.308792951207574</v>
      </c>
      <c r="M291" s="3">
        <f t="shared" si="72"/>
        <v>-137.63867126742821</v>
      </c>
      <c r="N291" s="2"/>
      <c r="O291">
        <f t="shared" si="78"/>
        <v>0.308792951207574</v>
      </c>
      <c r="P291" s="4">
        <f t="shared" si="74"/>
        <v>-137.82430174835383</v>
      </c>
    </row>
    <row r="292" spans="5:16" x14ac:dyDescent="0.25">
      <c r="E292">
        <f t="shared" si="75"/>
        <v>0.308792951207574</v>
      </c>
      <c r="F292" s="3">
        <f t="shared" ref="F292:F317" si="79">C200-E200</f>
        <v>-185.2449479675538</v>
      </c>
      <c r="G292" s="3"/>
      <c r="H292" s="2"/>
      <c r="I292">
        <f t="shared" si="76"/>
        <v>0.308792951207574</v>
      </c>
      <c r="J292" s="3">
        <f t="shared" ref="J292:J317" si="80">C200-I200</f>
        <v>-191.36224691527752</v>
      </c>
      <c r="K292" s="2"/>
      <c r="L292">
        <f t="shared" ref="L292:L317" si="81">(A200/$L$5)+(B200/$L$6)</f>
        <v>0.308792951207574</v>
      </c>
      <c r="M292" s="3">
        <f t="shared" ref="M292:M317" si="82">C200-L200</f>
        <v>-191.63867126742821</v>
      </c>
      <c r="N292" s="2"/>
      <c r="O292">
        <f t="shared" ref="O292:O317" si="83">(A200/$O$5)+(B200/$O$6)</f>
        <v>0.308792951207574</v>
      </c>
      <c r="P292" s="4">
        <f t="shared" ref="P292:P317" si="84">C200-O200</f>
        <v>-191.82430174835383</v>
      </c>
    </row>
    <row r="293" spans="5:16" x14ac:dyDescent="0.25">
      <c r="E293">
        <f t="shared" ref="E293:E317" si="85">(A201/$E$5)+(B201/$E$6)</f>
        <v>0.61758590241514799</v>
      </c>
      <c r="F293" s="3">
        <f t="shared" si="79"/>
        <v>-101.25233640790191</v>
      </c>
      <c r="G293" s="3"/>
      <c r="H293" s="2"/>
      <c r="I293">
        <f t="shared" ref="I293:I317" si="86">(A201/$I$5)+(B201/$I$6)</f>
        <v>0.61758590241514799</v>
      </c>
      <c r="J293" s="3">
        <f t="shared" si="80"/>
        <v>-136.11448170012864</v>
      </c>
      <c r="K293" s="2"/>
      <c r="L293">
        <f t="shared" si="81"/>
        <v>0.61758590241514799</v>
      </c>
      <c r="M293" s="3">
        <f t="shared" si="82"/>
        <v>-137.78894028516788</v>
      </c>
      <c r="N293" s="2"/>
      <c r="O293">
        <f t="shared" si="83"/>
        <v>0.61758590241514799</v>
      </c>
      <c r="P293" s="4">
        <f t="shared" si="84"/>
        <v>-141.6381941248676</v>
      </c>
    </row>
    <row r="294" spans="5:16" x14ac:dyDescent="0.25">
      <c r="E294">
        <f t="shared" si="85"/>
        <v>0.61758590241514799</v>
      </c>
      <c r="F294" s="3">
        <f t="shared" si="79"/>
        <v>-55.252336407901907</v>
      </c>
      <c r="G294" s="3"/>
      <c r="H294" s="2"/>
      <c r="I294">
        <f t="shared" si="86"/>
        <v>0.61758590241514799</v>
      </c>
      <c r="J294" s="3">
        <f t="shared" si="80"/>
        <v>-90.114481700128636</v>
      </c>
      <c r="K294" s="2"/>
      <c r="L294">
        <f t="shared" si="81"/>
        <v>0.61758590241514799</v>
      </c>
      <c r="M294" s="3">
        <f t="shared" si="82"/>
        <v>-91.788940285167882</v>
      </c>
      <c r="N294" s="2"/>
      <c r="O294">
        <f t="shared" si="83"/>
        <v>0.61758590241514799</v>
      </c>
      <c r="P294" s="4">
        <f t="shared" si="84"/>
        <v>-95.638194124867596</v>
      </c>
    </row>
    <row r="295" spans="5:16" x14ac:dyDescent="0.25">
      <c r="E295">
        <f t="shared" si="85"/>
        <v>0</v>
      </c>
      <c r="F295" s="3">
        <f t="shared" si="79"/>
        <v>0</v>
      </c>
      <c r="G295" s="3"/>
      <c r="H295" s="2"/>
      <c r="I295">
        <f t="shared" si="86"/>
        <v>0</v>
      </c>
      <c r="J295" s="3">
        <f t="shared" si="80"/>
        <v>0</v>
      </c>
      <c r="K295" s="2"/>
      <c r="L295">
        <f t="shared" si="81"/>
        <v>0</v>
      </c>
      <c r="M295" s="3">
        <f t="shared" si="82"/>
        <v>0</v>
      </c>
      <c r="N295" s="2"/>
      <c r="O295">
        <f t="shared" si="83"/>
        <v>0</v>
      </c>
      <c r="P295" s="4">
        <f t="shared" si="84"/>
        <v>0</v>
      </c>
    </row>
    <row r="296" spans="5:16" x14ac:dyDescent="0.25">
      <c r="E296">
        <f t="shared" si="85"/>
        <v>0.61758590241514799</v>
      </c>
      <c r="F296" s="3">
        <f t="shared" si="79"/>
        <v>-126.25233640790191</v>
      </c>
      <c r="G296" s="3"/>
      <c r="H296" s="2"/>
      <c r="I296">
        <f t="shared" si="86"/>
        <v>0.61758590241514799</v>
      </c>
      <c r="J296" s="3">
        <f t="shared" si="80"/>
        <v>-161.11448170012864</v>
      </c>
      <c r="K296" s="2"/>
      <c r="L296">
        <f t="shared" si="81"/>
        <v>0.61758590241514799</v>
      </c>
      <c r="M296" s="3">
        <f t="shared" si="82"/>
        <v>-162.78894028516788</v>
      </c>
      <c r="N296" s="2"/>
      <c r="O296">
        <f t="shared" si="83"/>
        <v>0.61758590241514799</v>
      </c>
      <c r="P296" s="4">
        <f t="shared" si="84"/>
        <v>-166.6381941248676</v>
      </c>
    </row>
    <row r="297" spans="5:16" x14ac:dyDescent="0.25">
      <c r="E297">
        <f t="shared" si="85"/>
        <v>0.61758590241514799</v>
      </c>
      <c r="F297" s="3">
        <f t="shared" si="79"/>
        <v>-185.25233640790191</v>
      </c>
      <c r="G297" s="3"/>
      <c r="H297" s="2"/>
      <c r="I297">
        <f t="shared" si="86"/>
        <v>0.61758590241514799</v>
      </c>
      <c r="J297" s="3">
        <f t="shared" si="80"/>
        <v>-220.11448170012864</v>
      </c>
      <c r="K297" s="2"/>
      <c r="L297">
        <f t="shared" si="81"/>
        <v>0.61758590241514799</v>
      </c>
      <c r="M297" s="3">
        <f t="shared" si="82"/>
        <v>-221.78894028516788</v>
      </c>
      <c r="N297" s="2"/>
      <c r="O297">
        <f t="shared" si="83"/>
        <v>0.61758590241514799</v>
      </c>
      <c r="P297" s="4">
        <f t="shared" si="84"/>
        <v>-225.6381941248676</v>
      </c>
    </row>
    <row r="298" spans="5:16" x14ac:dyDescent="0.25">
      <c r="E298">
        <f t="shared" si="85"/>
        <v>1.235171804830296</v>
      </c>
      <c r="F298" s="3">
        <f t="shared" si="79"/>
        <v>94.220637771690122</v>
      </c>
      <c r="G298" s="3"/>
      <c r="H298" s="2"/>
      <c r="I298">
        <f t="shared" si="86"/>
        <v>1.235171804830296</v>
      </c>
      <c r="J298" s="3">
        <f t="shared" si="80"/>
        <v>32.577704990417374</v>
      </c>
      <c r="K298" s="2"/>
      <c r="L298">
        <f t="shared" si="81"/>
        <v>1.235171804830296</v>
      </c>
      <c r="M298" s="3">
        <f t="shared" si="82"/>
        <v>28.963041771931387</v>
      </c>
      <c r="N298" s="2"/>
      <c r="O298">
        <f t="shared" si="83"/>
        <v>1.235171804830296</v>
      </c>
      <c r="P298" s="4">
        <f t="shared" si="84"/>
        <v>8.1087679025497437</v>
      </c>
    </row>
    <row r="299" spans="5:16" x14ac:dyDescent="0.25">
      <c r="E299">
        <f t="shared" si="85"/>
        <v>1.235171804830296</v>
      </c>
      <c r="F299" s="3">
        <f t="shared" si="79"/>
        <v>306.22063777169012</v>
      </c>
      <c r="G299" s="3"/>
      <c r="H299" s="2"/>
      <c r="I299">
        <f t="shared" si="86"/>
        <v>1.235171804830296</v>
      </c>
      <c r="J299" s="3">
        <f t="shared" si="80"/>
        <v>244.57770499041737</v>
      </c>
      <c r="K299" s="2"/>
      <c r="L299">
        <f t="shared" si="81"/>
        <v>1.235171804830296</v>
      </c>
      <c r="M299" s="3">
        <f t="shared" si="82"/>
        <v>240.96304177193139</v>
      </c>
      <c r="N299" s="2"/>
      <c r="O299">
        <f t="shared" si="83"/>
        <v>1.235171804830296</v>
      </c>
      <c r="P299" s="4">
        <f t="shared" si="84"/>
        <v>220.10876790254974</v>
      </c>
    </row>
    <row r="300" spans="5:16" x14ac:dyDescent="0.25">
      <c r="E300">
        <f t="shared" si="85"/>
        <v>1.235171804830296</v>
      </c>
      <c r="F300" s="3">
        <f t="shared" si="79"/>
        <v>164.22063777169012</v>
      </c>
      <c r="G300" s="3"/>
      <c r="H300" s="2"/>
      <c r="I300">
        <f t="shared" si="86"/>
        <v>1.235171804830296</v>
      </c>
      <c r="J300" s="3">
        <f t="shared" si="80"/>
        <v>102.57770499041737</v>
      </c>
      <c r="K300" s="2"/>
      <c r="L300">
        <f t="shared" si="81"/>
        <v>1.235171804830296</v>
      </c>
      <c r="M300" s="3">
        <f t="shared" si="82"/>
        <v>98.963041771931387</v>
      </c>
      <c r="N300" s="2"/>
      <c r="O300">
        <f t="shared" si="83"/>
        <v>1.235171804830296</v>
      </c>
      <c r="P300" s="4">
        <f t="shared" si="84"/>
        <v>78.108767902549744</v>
      </c>
    </row>
    <row r="301" spans="5:16" x14ac:dyDescent="0.25">
      <c r="E301">
        <f t="shared" si="85"/>
        <v>1.235171804830296</v>
      </c>
      <c r="F301" s="3">
        <f t="shared" si="79"/>
        <v>0.22063777169012155</v>
      </c>
      <c r="G301" s="3"/>
      <c r="H301" s="2"/>
      <c r="I301">
        <f t="shared" si="86"/>
        <v>1.235171804830296</v>
      </c>
      <c r="J301" s="3">
        <f t="shared" si="80"/>
        <v>-61.422295009582626</v>
      </c>
      <c r="K301" s="2"/>
      <c r="L301">
        <f t="shared" si="81"/>
        <v>1.235171804830296</v>
      </c>
      <c r="M301" s="3">
        <f t="shared" si="82"/>
        <v>-65.036958228068613</v>
      </c>
      <c r="N301" s="2"/>
      <c r="O301">
        <f t="shared" si="83"/>
        <v>1.235171804830296</v>
      </c>
      <c r="P301" s="4">
        <f t="shared" si="84"/>
        <v>-85.891232097450256</v>
      </c>
    </row>
    <row r="302" spans="5:16" x14ac:dyDescent="0.25">
      <c r="E302">
        <f t="shared" si="85"/>
        <v>1.235171804830296</v>
      </c>
      <c r="F302" s="3">
        <f t="shared" si="79"/>
        <v>110.22063777169012</v>
      </c>
      <c r="G302" s="3"/>
      <c r="H302" s="2"/>
      <c r="I302">
        <f t="shared" si="86"/>
        <v>1.235171804830296</v>
      </c>
      <c r="J302" s="3">
        <f t="shared" si="80"/>
        <v>48.577704990417374</v>
      </c>
      <c r="K302" s="2"/>
      <c r="L302">
        <f t="shared" si="81"/>
        <v>1.235171804830296</v>
      </c>
      <c r="M302" s="3">
        <f t="shared" si="82"/>
        <v>44.963041771931387</v>
      </c>
      <c r="N302" s="2"/>
      <c r="O302">
        <f t="shared" si="83"/>
        <v>1.235171804830296</v>
      </c>
      <c r="P302" s="4">
        <f t="shared" si="84"/>
        <v>24.108767902549744</v>
      </c>
    </row>
    <row r="303" spans="5:16" x14ac:dyDescent="0.25">
      <c r="E303">
        <f t="shared" si="85"/>
        <v>0</v>
      </c>
      <c r="F303" s="3">
        <f t="shared" si="79"/>
        <v>0</v>
      </c>
      <c r="G303" s="3"/>
      <c r="H303" s="2"/>
      <c r="I303">
        <f t="shared" si="86"/>
        <v>0</v>
      </c>
      <c r="J303" s="3">
        <f t="shared" si="80"/>
        <v>0</v>
      </c>
      <c r="K303" s="2"/>
      <c r="L303">
        <f t="shared" si="81"/>
        <v>0</v>
      </c>
      <c r="M303" s="3">
        <f t="shared" si="82"/>
        <v>0</v>
      </c>
      <c r="N303" s="2"/>
      <c r="O303">
        <f t="shared" si="83"/>
        <v>0</v>
      </c>
      <c r="P303" s="4">
        <f t="shared" si="84"/>
        <v>0</v>
      </c>
    </row>
    <row r="304" spans="5:16" x14ac:dyDescent="0.25">
      <c r="E304">
        <f t="shared" si="85"/>
        <v>0</v>
      </c>
      <c r="F304" s="3">
        <f t="shared" si="79"/>
        <v>0</v>
      </c>
      <c r="G304" s="3"/>
      <c r="H304" s="2"/>
      <c r="I304">
        <f t="shared" si="86"/>
        <v>0</v>
      </c>
      <c r="J304" s="3">
        <f t="shared" si="80"/>
        <v>0</v>
      </c>
      <c r="K304" s="2"/>
      <c r="L304">
        <f t="shared" si="81"/>
        <v>0</v>
      </c>
      <c r="M304" s="3">
        <f t="shared" si="82"/>
        <v>0</v>
      </c>
      <c r="N304" s="2"/>
      <c r="O304">
        <f t="shared" si="83"/>
        <v>0</v>
      </c>
      <c r="P304" s="4">
        <f t="shared" si="84"/>
        <v>0</v>
      </c>
    </row>
    <row r="305" spans="5:16" x14ac:dyDescent="0.25">
      <c r="E305">
        <f t="shared" si="85"/>
        <v>0</v>
      </c>
      <c r="F305" s="3">
        <f t="shared" si="79"/>
        <v>0</v>
      </c>
      <c r="G305" s="3"/>
      <c r="H305" s="2"/>
      <c r="I305">
        <f t="shared" si="86"/>
        <v>0</v>
      </c>
      <c r="J305" s="3">
        <f t="shared" si="80"/>
        <v>0</v>
      </c>
      <c r="K305" s="2"/>
      <c r="L305">
        <f t="shared" si="81"/>
        <v>0</v>
      </c>
      <c r="M305" s="3">
        <f t="shared" si="82"/>
        <v>0</v>
      </c>
      <c r="N305" s="2"/>
      <c r="O305">
        <f t="shared" si="83"/>
        <v>0</v>
      </c>
      <c r="P305" s="4">
        <f t="shared" si="84"/>
        <v>0</v>
      </c>
    </row>
    <row r="306" spans="5:16" x14ac:dyDescent="0.25">
      <c r="E306">
        <f t="shared" si="85"/>
        <v>0</v>
      </c>
      <c r="F306" s="3">
        <f t="shared" si="79"/>
        <v>0</v>
      </c>
      <c r="G306" s="3"/>
      <c r="H306" s="2"/>
      <c r="I306">
        <f t="shared" si="86"/>
        <v>0</v>
      </c>
      <c r="J306" s="3">
        <f t="shared" si="80"/>
        <v>0</v>
      </c>
      <c r="K306" s="2"/>
      <c r="L306">
        <f t="shared" si="81"/>
        <v>0</v>
      </c>
      <c r="M306" s="3">
        <f t="shared" si="82"/>
        <v>0</v>
      </c>
      <c r="N306" s="2"/>
      <c r="O306">
        <f t="shared" si="83"/>
        <v>0</v>
      </c>
      <c r="P306" s="4">
        <f t="shared" si="84"/>
        <v>0</v>
      </c>
    </row>
    <row r="307" spans="5:16" x14ac:dyDescent="0.25">
      <c r="E307">
        <f t="shared" si="85"/>
        <v>0</v>
      </c>
      <c r="F307" s="3">
        <f t="shared" si="79"/>
        <v>0</v>
      </c>
      <c r="G307" s="3"/>
      <c r="H307" s="2"/>
      <c r="I307">
        <f t="shared" si="86"/>
        <v>0</v>
      </c>
      <c r="J307" s="3">
        <f t="shared" si="80"/>
        <v>0</v>
      </c>
      <c r="K307" s="2"/>
      <c r="L307">
        <f t="shared" si="81"/>
        <v>0</v>
      </c>
      <c r="M307" s="3">
        <f t="shared" si="82"/>
        <v>0</v>
      </c>
      <c r="N307" s="2"/>
      <c r="O307">
        <f t="shared" si="83"/>
        <v>0</v>
      </c>
      <c r="P307" s="4">
        <f t="shared" si="84"/>
        <v>0</v>
      </c>
    </row>
    <row r="308" spans="5:16" x14ac:dyDescent="0.25">
      <c r="E308">
        <f t="shared" si="85"/>
        <v>0</v>
      </c>
      <c r="F308" s="3">
        <f t="shared" si="79"/>
        <v>0</v>
      </c>
      <c r="G308" s="3"/>
      <c r="H308" s="2"/>
      <c r="I308">
        <f t="shared" si="86"/>
        <v>0</v>
      </c>
      <c r="J308" s="3">
        <f t="shared" si="80"/>
        <v>0</v>
      </c>
      <c r="K308" s="2"/>
      <c r="L308">
        <f t="shared" si="81"/>
        <v>0</v>
      </c>
      <c r="M308" s="3">
        <f t="shared" si="82"/>
        <v>0</v>
      </c>
      <c r="N308" s="2"/>
      <c r="O308">
        <f t="shared" si="83"/>
        <v>0</v>
      </c>
      <c r="P308" s="4">
        <f t="shared" si="84"/>
        <v>0</v>
      </c>
    </row>
    <row r="309" spans="5:16" x14ac:dyDescent="0.25">
      <c r="E309">
        <f t="shared" si="85"/>
        <v>0</v>
      </c>
      <c r="F309" s="3">
        <f t="shared" si="79"/>
        <v>0</v>
      </c>
      <c r="G309" s="3"/>
      <c r="H309" s="2"/>
      <c r="I309">
        <f t="shared" si="86"/>
        <v>0</v>
      </c>
      <c r="J309" s="3">
        <f t="shared" si="80"/>
        <v>0</v>
      </c>
      <c r="K309" s="2"/>
      <c r="L309">
        <f t="shared" si="81"/>
        <v>0</v>
      </c>
      <c r="M309" s="3">
        <f t="shared" si="82"/>
        <v>0</v>
      </c>
      <c r="N309" s="2"/>
      <c r="O309">
        <f t="shared" si="83"/>
        <v>0</v>
      </c>
      <c r="P309" s="4">
        <f t="shared" si="84"/>
        <v>0</v>
      </c>
    </row>
    <row r="310" spans="5:16" x14ac:dyDescent="0.25">
      <c r="E310">
        <f t="shared" si="85"/>
        <v>0</v>
      </c>
      <c r="F310" s="3">
        <f t="shared" si="79"/>
        <v>0</v>
      </c>
      <c r="G310" s="3"/>
      <c r="H310" s="2"/>
      <c r="I310">
        <f t="shared" si="86"/>
        <v>0</v>
      </c>
      <c r="J310" s="3">
        <f t="shared" si="80"/>
        <v>0</v>
      </c>
      <c r="K310" s="2"/>
      <c r="L310">
        <f t="shared" si="81"/>
        <v>0</v>
      </c>
      <c r="M310" s="3">
        <f t="shared" si="82"/>
        <v>0</v>
      </c>
      <c r="N310" s="2"/>
      <c r="O310">
        <f t="shared" si="83"/>
        <v>0</v>
      </c>
      <c r="P310" s="4">
        <f t="shared" si="84"/>
        <v>0</v>
      </c>
    </row>
    <row r="311" spans="5:16" x14ac:dyDescent="0.25">
      <c r="E311">
        <f t="shared" si="85"/>
        <v>0</v>
      </c>
      <c r="F311" s="3">
        <f t="shared" si="79"/>
        <v>0</v>
      </c>
      <c r="G311" s="3"/>
      <c r="H311" s="2"/>
      <c r="I311">
        <f t="shared" si="86"/>
        <v>0</v>
      </c>
      <c r="J311" s="3">
        <f t="shared" si="80"/>
        <v>0</v>
      </c>
      <c r="K311" s="2"/>
      <c r="L311">
        <f t="shared" si="81"/>
        <v>0</v>
      </c>
      <c r="M311" s="3">
        <f t="shared" si="82"/>
        <v>0</v>
      </c>
      <c r="N311" s="2"/>
      <c r="O311">
        <f t="shared" si="83"/>
        <v>0</v>
      </c>
      <c r="P311" s="4">
        <f t="shared" si="84"/>
        <v>0</v>
      </c>
    </row>
    <row r="312" spans="5:16" x14ac:dyDescent="0.25">
      <c r="E312">
        <f t="shared" si="85"/>
        <v>0</v>
      </c>
      <c r="F312" s="3">
        <f t="shared" si="79"/>
        <v>0</v>
      </c>
      <c r="G312" s="3"/>
      <c r="H312" s="2"/>
      <c r="I312">
        <f t="shared" si="86"/>
        <v>0</v>
      </c>
      <c r="J312" s="3">
        <f t="shared" si="80"/>
        <v>0</v>
      </c>
      <c r="K312" s="2"/>
      <c r="L312">
        <f t="shared" si="81"/>
        <v>0</v>
      </c>
      <c r="M312" s="3">
        <f t="shared" si="82"/>
        <v>0</v>
      </c>
      <c r="N312" s="2"/>
      <c r="O312">
        <f t="shared" si="83"/>
        <v>0</v>
      </c>
      <c r="P312" s="4">
        <f t="shared" si="84"/>
        <v>0</v>
      </c>
    </row>
    <row r="313" spans="5:16" x14ac:dyDescent="0.25">
      <c r="E313">
        <f t="shared" si="85"/>
        <v>0</v>
      </c>
      <c r="F313" s="3">
        <f t="shared" si="79"/>
        <v>0</v>
      </c>
      <c r="G313" s="3"/>
      <c r="H313" s="2"/>
      <c r="I313">
        <f t="shared" si="86"/>
        <v>0</v>
      </c>
      <c r="J313" s="3">
        <f t="shared" si="80"/>
        <v>0</v>
      </c>
      <c r="K313" s="2"/>
      <c r="L313">
        <f t="shared" si="81"/>
        <v>0</v>
      </c>
      <c r="M313" s="3">
        <f t="shared" si="82"/>
        <v>0</v>
      </c>
      <c r="N313" s="2"/>
      <c r="O313">
        <f t="shared" si="83"/>
        <v>0</v>
      </c>
      <c r="P313" s="4">
        <f t="shared" si="84"/>
        <v>0</v>
      </c>
    </row>
    <row r="314" spans="5:16" x14ac:dyDescent="0.25">
      <c r="E314">
        <f t="shared" si="85"/>
        <v>0</v>
      </c>
      <c r="F314" s="3">
        <f t="shared" si="79"/>
        <v>0</v>
      </c>
      <c r="G314" s="3"/>
      <c r="H314" s="2"/>
      <c r="I314">
        <f t="shared" si="86"/>
        <v>0</v>
      </c>
      <c r="J314" s="3">
        <f t="shared" si="80"/>
        <v>0</v>
      </c>
      <c r="K314" s="2"/>
      <c r="L314">
        <f t="shared" si="81"/>
        <v>0</v>
      </c>
      <c r="M314" s="3">
        <f t="shared" si="82"/>
        <v>0</v>
      </c>
      <c r="N314" s="2"/>
      <c r="O314">
        <f t="shared" si="83"/>
        <v>0</v>
      </c>
      <c r="P314" s="4">
        <f t="shared" si="84"/>
        <v>0</v>
      </c>
    </row>
    <row r="315" spans="5:16" x14ac:dyDescent="0.25">
      <c r="E315">
        <f t="shared" si="85"/>
        <v>0</v>
      </c>
      <c r="F315" s="3">
        <f t="shared" si="79"/>
        <v>0</v>
      </c>
      <c r="G315" s="3"/>
      <c r="H315" s="2"/>
      <c r="I315">
        <f t="shared" si="86"/>
        <v>0</v>
      </c>
      <c r="J315" s="3">
        <f t="shared" si="80"/>
        <v>0</v>
      </c>
      <c r="K315" s="2"/>
      <c r="L315">
        <f t="shared" si="81"/>
        <v>0</v>
      </c>
      <c r="M315" s="3">
        <f t="shared" si="82"/>
        <v>0</v>
      </c>
      <c r="N315" s="2"/>
      <c r="O315">
        <f t="shared" si="83"/>
        <v>0</v>
      </c>
      <c r="P315" s="4">
        <f t="shared" si="84"/>
        <v>0</v>
      </c>
    </row>
    <row r="316" spans="5:16" x14ac:dyDescent="0.25">
      <c r="E316">
        <f t="shared" si="85"/>
        <v>0</v>
      </c>
      <c r="F316" s="3">
        <f t="shared" si="79"/>
        <v>0</v>
      </c>
      <c r="G316" s="3"/>
      <c r="H316" s="2"/>
      <c r="I316">
        <f t="shared" si="86"/>
        <v>0</v>
      </c>
      <c r="J316" s="3">
        <f t="shared" si="80"/>
        <v>0</v>
      </c>
      <c r="K316" s="2"/>
      <c r="L316">
        <f t="shared" si="81"/>
        <v>0</v>
      </c>
      <c r="M316" s="3">
        <f t="shared" si="82"/>
        <v>0</v>
      </c>
      <c r="N316" s="2"/>
      <c r="O316">
        <f t="shared" si="83"/>
        <v>0</v>
      </c>
      <c r="P316" s="4">
        <f t="shared" si="84"/>
        <v>0</v>
      </c>
    </row>
    <row r="317" spans="5:16" x14ac:dyDescent="0.25">
      <c r="E317">
        <f t="shared" si="85"/>
        <v>0</v>
      </c>
      <c r="F317" s="3">
        <f t="shared" si="79"/>
        <v>0</v>
      </c>
      <c r="G317" s="3"/>
      <c r="H317" s="2"/>
      <c r="I317">
        <f t="shared" si="86"/>
        <v>0</v>
      </c>
      <c r="J317" s="3">
        <f t="shared" si="80"/>
        <v>0</v>
      </c>
      <c r="K317" s="2"/>
      <c r="L317">
        <f t="shared" si="81"/>
        <v>0</v>
      </c>
      <c r="M317" s="3">
        <f t="shared" si="82"/>
        <v>0</v>
      </c>
      <c r="N317" s="2"/>
      <c r="O317">
        <f t="shared" si="83"/>
        <v>0</v>
      </c>
      <c r="P317" s="4">
        <f t="shared" si="84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E2:F4 I7:J7 I2:J4 L7:M8 L2:M4 O7:P8 O2:P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E6:F6 I6:J6 L6:M6 O6:P6" name="Fitting parameters_2"/>
    <protectedRange sqref="E5:F5 I5:J5 L5:M5 O5:P5" name="Fitting parameters_1"/>
    <protectedRange sqref="C25:C44" name="Data entry_6_1"/>
    <protectedRange sqref="A46:B70" name="Data entry_4_1"/>
    <protectedRange sqref="C46:C70" name="Data entry_4_1_1"/>
    <protectedRange sqref="A91:B115" name="Data entry_3_1_1"/>
    <protectedRange sqref="C91:C115" name="Data entry_3_1_2"/>
    <protectedRange sqref="A136:A160" name="Data entry_1_1_4"/>
    <protectedRange sqref="B136:C160" name="Data entry_1_1_5"/>
    <protectedRange sqref="A161:A185" name="Data entry_1_1_6"/>
    <protectedRange sqref="B161:C185" name="Data entry_1_1_7"/>
    <protectedRange sqref="A186:A210" name="Data entry_1_1_8"/>
    <protectedRange sqref="B186:C210" name="Data entry_1_1_9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08298-EC2D-461B-A4B1-EA8EECDDC705}">
  <sheetPr codeName="Sheet18">
    <tabColor indexed="48"/>
  </sheetPr>
  <dimension ref="A1:AQ323"/>
  <sheetViews>
    <sheetView zoomScaleNormal="100" workbookViewId="0">
      <selection activeCell="E6" sqref="E6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592.83415441162595</v>
      </c>
      <c r="F2" s="35">
        <v>592.83415439006114</v>
      </c>
      <c r="I2" s="35">
        <v>592.83415441162595</v>
      </c>
      <c r="J2" s="36"/>
      <c r="L2" s="35">
        <v>592.83415441162595</v>
      </c>
      <c r="M2" s="36"/>
      <c r="O2" s="35">
        <v>592.83415441162595</v>
      </c>
      <c r="P2" s="36"/>
      <c r="S2" s="3">
        <f>0</f>
        <v>0</v>
      </c>
      <c r="AC2">
        <f>MAX(AC1,MAX(A25:A226))</f>
        <v>22.4</v>
      </c>
      <c r="AK2">
        <f>MAX(AK1,MAX(B25:B226))</f>
        <v>1.2</v>
      </c>
    </row>
    <row r="3" spans="1:43" ht="13" x14ac:dyDescent="0.3">
      <c r="B3" s="21" t="s">
        <v>36</v>
      </c>
      <c r="C3" s="12"/>
      <c r="D3" s="12"/>
      <c r="E3" s="49">
        <v>2.531364832385635</v>
      </c>
      <c r="F3" s="49">
        <v>2.5313648362588816</v>
      </c>
      <c r="G3" s="12"/>
      <c r="H3" s="12"/>
      <c r="I3" s="49">
        <v>2.531364832385635</v>
      </c>
      <c r="J3" s="50"/>
      <c r="K3" s="12"/>
      <c r="L3" s="49">
        <v>2.531364832385635</v>
      </c>
      <c r="M3" s="50"/>
      <c r="N3" s="12"/>
      <c r="O3" s="49">
        <v>2.531364832385635</v>
      </c>
      <c r="P3" s="50"/>
      <c r="S3" s="3">
        <f>MAX(C25:C226)</f>
        <v>735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3.0920753606060312</v>
      </c>
      <c r="F4" s="51">
        <v>3.092075361402423</v>
      </c>
      <c r="G4" s="8"/>
      <c r="H4" s="8"/>
      <c r="I4" s="51">
        <v>3.0920753606060312</v>
      </c>
      <c r="J4" s="52"/>
      <c r="K4" s="8"/>
      <c r="L4" s="51">
        <v>3.0920753606060312</v>
      </c>
      <c r="M4" s="52"/>
      <c r="N4" s="8"/>
      <c r="O4" s="51">
        <v>3.0920753606060312</v>
      </c>
      <c r="P4" s="52"/>
      <c r="AC4">
        <v>0</v>
      </c>
      <c r="AD4">
        <f t="shared" ref="AD4:AD16" si="0">$E$2/(1+(AC4/$E$5)^$E$3)</f>
        <v>592.83415441162595</v>
      </c>
      <c r="AJ4">
        <v>0</v>
      </c>
      <c r="AK4">
        <f t="shared" ref="AK4:AK16" si="1">$E$2/(1+(AJ4/$E$6)^$E$4)</f>
        <v>592.83415441162595</v>
      </c>
    </row>
    <row r="5" spans="1:43" ht="13" x14ac:dyDescent="0.3">
      <c r="B5" s="21" t="s">
        <v>45</v>
      </c>
      <c r="C5" s="12"/>
      <c r="D5" s="12"/>
      <c r="E5" s="88">
        <v>5.1138128633082465</v>
      </c>
      <c r="F5" s="88">
        <v>5.1138128628006196</v>
      </c>
      <c r="G5" s="12"/>
      <c r="H5" s="12"/>
      <c r="I5" s="88">
        <v>5.1138128633082465</v>
      </c>
      <c r="J5" s="50"/>
      <c r="K5" s="12"/>
      <c r="L5" s="88">
        <v>5.1138128633082465</v>
      </c>
      <c r="M5" s="50"/>
      <c r="N5" s="12"/>
      <c r="O5" s="88">
        <v>5.1138128633082465</v>
      </c>
      <c r="P5" s="50"/>
      <c r="AC5">
        <f t="shared" ref="AC5:AC13" si="2">AC6/$AE$1</f>
        <v>1.6248545664154874</v>
      </c>
      <c r="AD5">
        <f t="shared" si="0"/>
        <v>561.98243316081766</v>
      </c>
      <c r="AJ5">
        <f t="shared" ref="AJ5:AJ13" si="3">AJ6/$AN$1</f>
        <v>8.7045780343686832E-2</v>
      </c>
      <c r="AK5">
        <f t="shared" si="1"/>
        <v>590.99178683572165</v>
      </c>
    </row>
    <row r="6" spans="1:43" ht="13" x14ac:dyDescent="0.3">
      <c r="B6" s="22" t="s">
        <v>44</v>
      </c>
      <c r="C6" s="8"/>
      <c r="D6" s="8"/>
      <c r="E6" s="87">
        <v>0.56269489603119471</v>
      </c>
      <c r="F6" s="87">
        <v>0.56269489579085441</v>
      </c>
      <c r="G6" s="8"/>
      <c r="H6" s="8"/>
      <c r="I6" s="87">
        <v>0.56269489603119471</v>
      </c>
      <c r="J6" s="52"/>
      <c r="K6" s="8"/>
      <c r="L6" s="87">
        <v>0.56269489603119471</v>
      </c>
      <c r="M6" s="52"/>
      <c r="N6" s="8"/>
      <c r="O6" s="87">
        <v>0.56269489603119471</v>
      </c>
      <c r="P6" s="52"/>
      <c r="AC6">
        <f t="shared" si="2"/>
        <v>2.1123109363401338</v>
      </c>
      <c r="AD6">
        <f t="shared" si="0"/>
        <v>535.69825299840022</v>
      </c>
      <c r="AJ6">
        <f t="shared" si="3"/>
        <v>0.11315951444679288</v>
      </c>
      <c r="AK6">
        <f t="shared" si="1"/>
        <v>588.70355643454116</v>
      </c>
    </row>
    <row r="7" spans="1:43" ht="13" x14ac:dyDescent="0.3">
      <c r="B7" s="1" t="s">
        <v>7</v>
      </c>
      <c r="F7" s="2"/>
      <c r="G7" s="2"/>
      <c r="H7" s="2"/>
      <c r="I7" s="26">
        <v>1.096323875542826</v>
      </c>
      <c r="J7" s="27"/>
      <c r="L7" s="26">
        <v>1.096323875542826</v>
      </c>
      <c r="M7" s="25"/>
      <c r="O7" s="26">
        <v>1.096323875542826</v>
      </c>
      <c r="P7" s="25"/>
      <c r="X7">
        <v>0</v>
      </c>
      <c r="Y7">
        <v>0</v>
      </c>
      <c r="AC7">
        <f t="shared" si="2"/>
        <v>2.7460042172421741</v>
      </c>
      <c r="AD7">
        <f t="shared" si="0"/>
        <v>491.07589588154963</v>
      </c>
      <c r="AJ7">
        <f t="shared" si="3"/>
        <v>0.14710736878083075</v>
      </c>
      <c r="AK7">
        <f t="shared" si="1"/>
        <v>583.61765244521121</v>
      </c>
    </row>
    <row r="8" spans="1:43" ht="13" x14ac:dyDescent="0.3">
      <c r="B8" s="1" t="s">
        <v>8</v>
      </c>
      <c r="L8" s="26">
        <v>4.3598687008771515E-2</v>
      </c>
      <c r="M8" s="27"/>
      <c r="O8" s="26">
        <v>0.10178632388539341</v>
      </c>
      <c r="P8" s="27"/>
      <c r="X8">
        <f>MAX(MAX(E228:E303), MAX(I228:I303), MAX(L228:L303), MAX(O228:O303))</f>
        <v>3.8183685493792812</v>
      </c>
      <c r="Y8">
        <v>0</v>
      </c>
      <c r="AC8">
        <f t="shared" si="2"/>
        <v>3.5698054824148264</v>
      </c>
      <c r="AD8">
        <f t="shared" si="0"/>
        <v>422.67374688633885</v>
      </c>
      <c r="AJ8">
        <f t="shared" si="3"/>
        <v>0.19123957941507999</v>
      </c>
      <c r="AK8">
        <f t="shared" si="1"/>
        <v>572.48604620068522</v>
      </c>
    </row>
    <row r="9" spans="1:43" ht="13" x14ac:dyDescent="0.3">
      <c r="B9" s="1"/>
      <c r="C9" s="2" t="s">
        <v>129</v>
      </c>
      <c r="E9" s="143">
        <f>SUM(F25:F115)</f>
        <v>296777.15508509724</v>
      </c>
      <c r="AC9">
        <f t="shared" si="2"/>
        <v>4.6407471271392744</v>
      </c>
      <c r="AD9">
        <f t="shared" si="0"/>
        <v>332.65264827316366</v>
      </c>
      <c r="AJ9">
        <f t="shared" si="3"/>
        <v>0.24861145323960399</v>
      </c>
      <c r="AK9">
        <f t="shared" si="1"/>
        <v>548.92139546142141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6.0329712652810574</v>
      </c>
      <c r="AD10">
        <f t="shared" si="0"/>
        <v>235.29280327077532</v>
      </c>
      <c r="AG10" s="3"/>
      <c r="AJ10">
        <f t="shared" si="3"/>
        <v>0.3231948892114852</v>
      </c>
      <c r="AK10">
        <f t="shared" si="1"/>
        <v>502.37897263510371</v>
      </c>
    </row>
    <row r="11" spans="1:43" x14ac:dyDescent="0.25">
      <c r="C11" s="24" t="s">
        <v>60</v>
      </c>
      <c r="E11" s="3">
        <f>E13-E12</f>
        <v>7499172.7594406251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7.8428626448653747</v>
      </c>
      <c r="AD11">
        <f t="shared" si="0"/>
        <v>150.00000573595804</v>
      </c>
      <c r="AJ11">
        <f t="shared" si="3"/>
        <v>0.42015335597493081</v>
      </c>
      <c r="AK11">
        <f t="shared" si="1"/>
        <v>421.87083766133196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832427.00607661251</v>
      </c>
      <c r="F12" s="54">
        <f>F13-F11</f>
        <v>140</v>
      </c>
      <c r="G12" s="55"/>
      <c r="H12" s="55"/>
      <c r="I12" s="79">
        <f>SUM(J25:J225)</f>
        <v>649176.06993519142</v>
      </c>
      <c r="J12" s="57"/>
      <c r="K12" s="55"/>
      <c r="L12" s="79">
        <f>SUM(M25:M225)</f>
        <v>649071.11305577343</v>
      </c>
      <c r="M12" s="57"/>
      <c r="N12" s="55"/>
      <c r="O12" s="79">
        <f>SUM(P25:P225)</f>
        <v>644769.87939390389</v>
      </c>
      <c r="P12" s="25"/>
      <c r="Q12"/>
      <c r="AC12">
        <f t="shared" si="2"/>
        <v>10.195721438324988</v>
      </c>
      <c r="AD12">
        <f t="shared" si="0"/>
        <v>88.014501060320782</v>
      </c>
      <c r="AE12"/>
      <c r="AF12"/>
      <c r="AJ12">
        <f t="shared" si="3"/>
        <v>0.5461993627674101</v>
      </c>
      <c r="AK12">
        <f t="shared" si="1"/>
        <v>310.04266922667637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8331599.7655172376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13.254437869822484</v>
      </c>
      <c r="AD13">
        <f t="shared" si="0"/>
        <v>48.819815004922837</v>
      </c>
      <c r="AJ13">
        <f t="shared" si="3"/>
        <v>0.7100591715976331</v>
      </c>
      <c r="AK13">
        <f t="shared" si="1"/>
        <v>194.18766816999496</v>
      </c>
    </row>
    <row r="14" spans="1:43" ht="12.75" customHeight="1" x14ac:dyDescent="0.25">
      <c r="B14" s="80" t="s">
        <v>72</v>
      </c>
      <c r="AC14">
        <f>AC15/$AE$1</f>
        <v>17.23076923076923</v>
      </c>
      <c r="AD14">
        <f t="shared" si="0"/>
        <v>26.174355139263252</v>
      </c>
      <c r="AJ14">
        <f>AJ15/$AN$1</f>
        <v>0.92307692307692302</v>
      </c>
      <c r="AK14">
        <f t="shared" si="1"/>
        <v>105.47736955916751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22.4</v>
      </c>
      <c r="AD15">
        <f t="shared" si="0"/>
        <v>13.767340966100992</v>
      </c>
      <c r="AJ15">
        <f>$AK$2</f>
        <v>1.2</v>
      </c>
      <c r="AK15">
        <f t="shared" si="1"/>
        <v>52.005637558172246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0.90008797475823854</v>
      </c>
      <c r="I16" s="35" t="s">
        <v>52</v>
      </c>
      <c r="J16" s="36">
        <f>($E$13-I12)/$E$13</f>
        <v>0.92208266260916705</v>
      </c>
      <c r="L16" s="35" t="s">
        <v>52</v>
      </c>
      <c r="M16" s="36">
        <f>($E$13-L12)/$E$13</f>
        <v>0.9220952600553205</v>
      </c>
      <c r="O16" s="35" t="s">
        <v>52</v>
      </c>
      <c r="P16" s="36">
        <f>($E$13-O12)/$E$13</f>
        <v>0.92261151549040166</v>
      </c>
      <c r="Q16" s="6"/>
      <c r="AC16">
        <f>AC15*$AE$1</f>
        <v>29.119999999999997</v>
      </c>
      <c r="AD16">
        <f t="shared" si="0"/>
        <v>7.1670433898399368</v>
      </c>
      <c r="AJ16">
        <f>AJ15*$AN$1</f>
        <v>1.56</v>
      </c>
      <c r="AK16">
        <f t="shared" si="1"/>
        <v>24.29032684748578</v>
      </c>
    </row>
    <row r="17" spans="1:43" ht="13" x14ac:dyDescent="0.3">
      <c r="B17" s="29"/>
      <c r="E17" s="24" t="s">
        <v>54</v>
      </c>
      <c r="F17" s="25">
        <f>(F16/(1-F16)*((C16-1-COUNT(E3:E6))/(COUNT(E3:E6))))</f>
        <v>315.3081827768878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6.0181793077919106E-69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36.053026709306693</v>
      </c>
      <c r="J19" s="27"/>
      <c r="L19" s="26">
        <f>$C$16*LN(E12/L12)</f>
        <v>36.076471778547983</v>
      </c>
      <c r="M19" s="27">
        <f>$C$16*LN(I12/L12)</f>
        <v>2.3445069241280474E-2</v>
      </c>
      <c r="O19" s="26">
        <f>$C$16*LN(E12/O12)</f>
        <v>37.040548789820534</v>
      </c>
      <c r="P19" s="27">
        <f>$C$16*LN(I12/O12)</f>
        <v>0.98752208051383705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1.9202029564110159E-9</v>
      </c>
      <c r="J20" s="27"/>
      <c r="L20" s="17">
        <f>CHIDIST(L19,L18)</f>
        <v>1.4658640365849164E-8</v>
      </c>
      <c r="M20" s="16">
        <f>CHIDIST(M19,M18)</f>
        <v>0.87830535697448819</v>
      </c>
      <c r="O20" s="17">
        <f>CHIDIST(O19,O18)</f>
        <v>9.0520517256732399E-9</v>
      </c>
      <c r="P20" s="16">
        <f>CHIDIST(P19,P18)</f>
        <v>0.32034875470526786</v>
      </c>
      <c r="AC20">
        <v>0</v>
      </c>
      <c r="AD20">
        <f>$I$2/(1+(AC20/$I$5)^$I$3)</f>
        <v>592.83415441162595</v>
      </c>
      <c r="AE20" s="1"/>
      <c r="AG20" s="1"/>
      <c r="AJ20">
        <v>0</v>
      </c>
      <c r="AK20">
        <f>$I$2/(1+(AJ20/$I$6)^$I$4)</f>
        <v>592.83415441162595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1.6248545664154874</v>
      </c>
      <c r="AD21">
        <f>$I$2/(1+(AC21/$I$5)^$I$3)</f>
        <v>561.98243316081766</v>
      </c>
      <c r="AE21" s="5"/>
      <c r="AF21" s="3"/>
      <c r="AG21" s="3"/>
      <c r="AH21" s="3"/>
      <c r="AI21" s="3"/>
      <c r="AJ21">
        <f t="shared" ref="AJ21:AJ29" si="4">AJ22/$AN$1</f>
        <v>8.7045780343686832E-2</v>
      </c>
      <c r="AK21">
        <f>$I$2/(1+(AJ21/$I$6)^$I$4)</f>
        <v>590.99178683572165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2.1123109363401338</v>
      </c>
      <c r="AD22">
        <f>$I$2/(1+(AC22/$I$5)^$I$3)</f>
        <v>535.69825299840022</v>
      </c>
      <c r="AE22" s="5"/>
      <c r="AF22" s="3"/>
      <c r="AG22" s="3"/>
      <c r="AH22" s="3"/>
      <c r="AI22" s="3"/>
      <c r="AJ22">
        <f t="shared" si="4"/>
        <v>0.11315951444679288</v>
      </c>
      <c r="AK22">
        <f>$I$2/(1+(AJ22/$I$6)^$I$4)</f>
        <v>588.70355643454116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2.7460042172421741</v>
      </c>
      <c r="AD23">
        <f>$I$2/(1+(AC23/$I$5)^$I$3)</f>
        <v>491.07589588154963</v>
      </c>
      <c r="AE23" s="5"/>
      <c r="AF23" s="3"/>
      <c r="AG23" s="3"/>
      <c r="AH23" s="3"/>
      <c r="AI23" s="3"/>
      <c r="AJ23">
        <f t="shared" si="4"/>
        <v>0.14710736878083075</v>
      </c>
      <c r="AK23">
        <f>$I$2/(1+(AJ23/$I$6)^$I$4)</f>
        <v>583.61765244521121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110</v>
      </c>
      <c r="B24" s="23" t="s">
        <v>104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3.5698054824148264</v>
      </c>
      <c r="AD24">
        <f t="shared" ref="AD24:AD32" si="6">$I$2/(1+(AC24/$I$5)^$I$3)</f>
        <v>422.67374688633885</v>
      </c>
      <c r="AE24" s="5"/>
      <c r="AF24" s="3"/>
      <c r="AG24" s="3"/>
      <c r="AH24" s="3"/>
      <c r="AI24" s="3"/>
      <c r="AJ24">
        <f t="shared" si="4"/>
        <v>0.19123957941507999</v>
      </c>
      <c r="AK24">
        <f t="shared" ref="AK24:AK32" si="7">$I$2/(1+(AJ24/$I$6)^$I$4)</f>
        <v>572.48604620068522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620</v>
      </c>
      <c r="D25" s="11"/>
      <c r="E25" s="11">
        <f>CA(A25,B25,$E$2,$E$3,$E$4,$E$5,$E$6)</f>
        <v>592.83415441162595</v>
      </c>
      <c r="F25" s="10">
        <f>($C25-E25)^2</f>
        <v>737.98316653138204</v>
      </c>
      <c r="G25" s="11">
        <f>AVERAGE($C$25:$C$225)</f>
        <v>385.12413793103451</v>
      </c>
      <c r="H25" s="11"/>
      <c r="I25" s="11">
        <f>CA_SA(A25,B25,$I$2,$I$3,$I$4,$I$5,$I$6,$I$7)</f>
        <v>592.83415441162595</v>
      </c>
      <c r="J25" s="10">
        <f>($C25-I25)^2</f>
        <v>737.98316653138204</v>
      </c>
      <c r="K25" s="11"/>
      <c r="L25" s="11">
        <f>CA_DR(A25,B25,$L$2,$L$3,$L$4,$L$5,$L$6,$L$7,$L$8)</f>
        <v>592.83415441162595</v>
      </c>
      <c r="M25" s="10">
        <f>($C25-L25)^2</f>
        <v>737.98316653138204</v>
      </c>
      <c r="N25" s="11"/>
      <c r="O25" s="11">
        <f>CA_DL(A25,B25,$O$2,$O$3,$O$4,$O$5,$O$6,$O$7,$O$8)</f>
        <v>592.83415441162595</v>
      </c>
      <c r="P25" s="10">
        <f>($C25-O25)^2</f>
        <v>737.98316653138204</v>
      </c>
      <c r="Q25" s="3" t="s">
        <v>32</v>
      </c>
      <c r="AC25">
        <f t="shared" si="5"/>
        <v>4.6407471271392744</v>
      </c>
      <c r="AD25">
        <f t="shared" si="6"/>
        <v>332.65264827316366</v>
      </c>
      <c r="AE25" s="5"/>
      <c r="AF25" s="3"/>
      <c r="AG25" s="3"/>
      <c r="AH25" s="3"/>
      <c r="AI25" s="3"/>
      <c r="AJ25">
        <f t="shared" si="4"/>
        <v>0.24861145323960399</v>
      </c>
      <c r="AK25">
        <f t="shared" si="7"/>
        <v>548.92139546142141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590</v>
      </c>
      <c r="D26" s="11"/>
      <c r="E26" s="11">
        <f t="shared" ref="E26:E44" si="8">CA(A26,B26,$E$2,$E$3,$E$4,$E$5,$E$6)</f>
        <v>592.83415441162595</v>
      </c>
      <c r="F26" s="10">
        <f t="shared" ref="F26:F44" si="9">($C26-E26)^2</f>
        <v>8.03243122893881</v>
      </c>
      <c r="G26" s="11">
        <f t="shared" ref="G26:G44" si="10">AVERAGE($C$25:$C$225)</f>
        <v>385.12413793103451</v>
      </c>
      <c r="H26" s="11"/>
      <c r="I26" s="11">
        <f t="shared" ref="I26:I44" si="11">CA_SA(A26,B26,$I$2,$I$3,$I$4,$I$5,$I$6,$I$7)</f>
        <v>592.83415441162595</v>
      </c>
      <c r="J26" s="10">
        <f t="shared" ref="J26:J44" si="12">($C26-I26)^2</f>
        <v>8.03243122893881</v>
      </c>
      <c r="K26" s="11"/>
      <c r="L26" s="11">
        <f t="shared" ref="L26:L44" si="13">CA_DR(A26,B26,$L$2,$L$3,$L$4,$L$5,$L$6,$L$7,$L$8)</f>
        <v>592.83415441162595</v>
      </c>
      <c r="M26" s="10">
        <f t="shared" ref="M26:M44" si="14">($C26-L26)^2</f>
        <v>8.03243122893881</v>
      </c>
      <c r="N26" s="11"/>
      <c r="O26" s="11">
        <f t="shared" ref="O26:O44" si="15">CA_DL(A26,B26,$O$2,$O$3,$O$4,$O$5,$O$6,$O$7,$O$8)</f>
        <v>592.83415441162595</v>
      </c>
      <c r="P26" s="10">
        <f t="shared" ref="P26:P44" si="16">($C26-O26)^2</f>
        <v>8.03243122893881</v>
      </c>
      <c r="Q26" s="3"/>
      <c r="AC26">
        <f t="shared" si="5"/>
        <v>6.0329712652810574</v>
      </c>
      <c r="AD26">
        <f t="shared" si="6"/>
        <v>235.29280327077532</v>
      </c>
      <c r="AE26" s="5"/>
      <c r="AF26" s="3"/>
      <c r="AG26" s="3"/>
      <c r="AH26" s="3"/>
      <c r="AI26" s="3"/>
      <c r="AJ26">
        <f t="shared" si="4"/>
        <v>0.3231948892114852</v>
      </c>
      <c r="AK26">
        <f t="shared" si="7"/>
        <v>502.37897263510371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587</v>
      </c>
      <c r="D27" s="11"/>
      <c r="E27" s="11">
        <f t="shared" si="8"/>
        <v>592.83415441162595</v>
      </c>
      <c r="F27" s="10">
        <f t="shared" si="9"/>
        <v>34.037357698694485</v>
      </c>
      <c r="G27" s="11">
        <f t="shared" si="10"/>
        <v>385.12413793103451</v>
      </c>
      <c r="H27" s="11"/>
      <c r="I27" s="11">
        <f t="shared" si="11"/>
        <v>592.83415441162595</v>
      </c>
      <c r="J27" s="10">
        <f t="shared" si="12"/>
        <v>34.037357698694485</v>
      </c>
      <c r="K27" s="11"/>
      <c r="L27" s="11">
        <f t="shared" si="13"/>
        <v>592.83415441162595</v>
      </c>
      <c r="M27" s="10">
        <f t="shared" si="14"/>
        <v>34.037357698694485</v>
      </c>
      <c r="N27" s="11"/>
      <c r="O27" s="11">
        <f t="shared" si="15"/>
        <v>592.83415441162595</v>
      </c>
      <c r="P27" s="10">
        <f t="shared" si="16"/>
        <v>34.037357698694485</v>
      </c>
      <c r="Q27" s="3"/>
      <c r="AC27">
        <f t="shared" si="5"/>
        <v>7.8428626448653747</v>
      </c>
      <c r="AD27">
        <f t="shared" si="6"/>
        <v>150.00000573595804</v>
      </c>
      <c r="AE27" s="5"/>
      <c r="AF27" s="3"/>
      <c r="AG27" s="3"/>
      <c r="AH27" s="3"/>
      <c r="AI27" s="3"/>
      <c r="AJ27">
        <f t="shared" si="4"/>
        <v>0.42015335597493081</v>
      </c>
      <c r="AK27">
        <f t="shared" si="7"/>
        <v>421.87083766133196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731</v>
      </c>
      <c r="D28" s="11"/>
      <c r="E28" s="11">
        <f t="shared" si="8"/>
        <v>592.83415441162595</v>
      </c>
      <c r="F28" s="10">
        <f t="shared" si="9"/>
        <v>19089.800887150421</v>
      </c>
      <c r="G28" s="11">
        <f t="shared" si="10"/>
        <v>385.12413793103451</v>
      </c>
      <c r="H28" s="11"/>
      <c r="I28" s="11">
        <f t="shared" si="11"/>
        <v>592.83415441162595</v>
      </c>
      <c r="J28" s="10">
        <f t="shared" si="12"/>
        <v>19089.800887150421</v>
      </c>
      <c r="K28" s="11"/>
      <c r="L28" s="11">
        <f t="shared" si="13"/>
        <v>592.83415441162595</v>
      </c>
      <c r="M28" s="10">
        <f t="shared" si="14"/>
        <v>19089.800887150421</v>
      </c>
      <c r="N28" s="11"/>
      <c r="O28" s="11">
        <f t="shared" si="15"/>
        <v>592.83415441162595</v>
      </c>
      <c r="P28" s="10">
        <f t="shared" si="16"/>
        <v>19089.800887150421</v>
      </c>
      <c r="Q28" s="3"/>
      <c r="AC28">
        <f t="shared" si="5"/>
        <v>10.195721438324988</v>
      </c>
      <c r="AD28">
        <f t="shared" si="6"/>
        <v>88.014501060320782</v>
      </c>
      <c r="AE28" s="5"/>
      <c r="AF28" s="3"/>
      <c r="AG28" s="3"/>
      <c r="AH28" s="3"/>
      <c r="AI28" s="3"/>
      <c r="AJ28">
        <f t="shared" si="4"/>
        <v>0.5461993627674101</v>
      </c>
      <c r="AK28">
        <f t="shared" si="7"/>
        <v>310.04266922667637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538</v>
      </c>
      <c r="D29" s="11"/>
      <c r="E29" s="11">
        <f t="shared" si="8"/>
        <v>592.83415441162595</v>
      </c>
      <c r="F29" s="10">
        <f t="shared" si="9"/>
        <v>3006.7844900380373</v>
      </c>
      <c r="G29" s="11">
        <f t="shared" si="10"/>
        <v>385.12413793103451</v>
      </c>
      <c r="H29" s="11"/>
      <c r="I29" s="11">
        <f t="shared" si="11"/>
        <v>592.83415441162595</v>
      </c>
      <c r="J29" s="10">
        <f t="shared" si="12"/>
        <v>3006.7844900380373</v>
      </c>
      <c r="K29" s="11"/>
      <c r="L29" s="11">
        <f t="shared" si="13"/>
        <v>592.83415441162595</v>
      </c>
      <c r="M29" s="10">
        <f t="shared" si="14"/>
        <v>3006.7844900380373</v>
      </c>
      <c r="N29" s="11"/>
      <c r="O29" s="11">
        <f t="shared" si="15"/>
        <v>592.83415441162595</v>
      </c>
      <c r="P29" s="10">
        <f t="shared" si="16"/>
        <v>3006.7844900380373</v>
      </c>
      <c r="Q29" s="3"/>
      <c r="AC29">
        <f t="shared" si="5"/>
        <v>13.254437869822484</v>
      </c>
      <c r="AD29">
        <f t="shared" si="6"/>
        <v>48.819815004922837</v>
      </c>
      <c r="AE29" s="5"/>
      <c r="AF29" s="3"/>
      <c r="AG29" s="3"/>
      <c r="AH29" s="3"/>
      <c r="AI29" s="3"/>
      <c r="AJ29">
        <f t="shared" si="4"/>
        <v>0.7100591715976331</v>
      </c>
      <c r="AK29">
        <f t="shared" si="7"/>
        <v>194.18766816999496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531</v>
      </c>
      <c r="D30" s="11"/>
      <c r="E30" s="11">
        <f t="shared" si="8"/>
        <v>592.83415441162595</v>
      </c>
      <c r="F30" s="10">
        <f t="shared" si="9"/>
        <v>3823.4626518008004</v>
      </c>
      <c r="G30" s="11">
        <f t="shared" si="10"/>
        <v>385.12413793103451</v>
      </c>
      <c r="H30" s="11"/>
      <c r="I30" s="11">
        <f t="shared" si="11"/>
        <v>592.83415441162595</v>
      </c>
      <c r="J30" s="10">
        <f t="shared" si="12"/>
        <v>3823.4626518008004</v>
      </c>
      <c r="K30" s="11"/>
      <c r="L30" s="11">
        <f t="shared" si="13"/>
        <v>592.83415441162595</v>
      </c>
      <c r="M30" s="10">
        <f t="shared" si="14"/>
        <v>3823.4626518008004</v>
      </c>
      <c r="N30" s="11"/>
      <c r="O30" s="11">
        <f t="shared" si="15"/>
        <v>592.83415441162595</v>
      </c>
      <c r="P30" s="10">
        <f t="shared" si="16"/>
        <v>3823.4626518008004</v>
      </c>
      <c r="Q30" s="3"/>
      <c r="AC30">
        <f t="shared" si="5"/>
        <v>17.23076923076923</v>
      </c>
      <c r="AD30">
        <f t="shared" si="6"/>
        <v>26.174355139263252</v>
      </c>
      <c r="AE30" s="5"/>
      <c r="AF30" s="3"/>
      <c r="AG30" s="3"/>
      <c r="AH30" s="3"/>
      <c r="AI30" s="3"/>
      <c r="AJ30">
        <f>AJ31/$AN$1</f>
        <v>0.92307692307692302</v>
      </c>
      <c r="AK30">
        <f t="shared" si="7"/>
        <v>105.47736955916751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709</v>
      </c>
      <c r="D31" s="11"/>
      <c r="E31" s="11">
        <f t="shared" si="8"/>
        <v>592.83415441162595</v>
      </c>
      <c r="F31" s="10">
        <f t="shared" si="9"/>
        <v>13494.503681261964</v>
      </c>
      <c r="G31" s="11">
        <f t="shared" si="10"/>
        <v>385.12413793103451</v>
      </c>
      <c r="H31" s="11"/>
      <c r="I31" s="11">
        <f t="shared" si="11"/>
        <v>592.83415441162595</v>
      </c>
      <c r="J31" s="10">
        <f t="shared" si="12"/>
        <v>13494.503681261964</v>
      </c>
      <c r="K31" s="11"/>
      <c r="L31" s="11">
        <f t="shared" si="13"/>
        <v>592.83415441162595</v>
      </c>
      <c r="M31" s="10">
        <f t="shared" si="14"/>
        <v>13494.503681261964</v>
      </c>
      <c r="N31" s="11"/>
      <c r="O31" s="11">
        <f t="shared" si="15"/>
        <v>592.83415441162595</v>
      </c>
      <c r="P31" s="10">
        <f t="shared" si="16"/>
        <v>13494.503681261964</v>
      </c>
      <c r="Q31" s="3"/>
      <c r="AC31">
        <f>$AC$2</f>
        <v>22.4</v>
      </c>
      <c r="AD31">
        <f t="shared" si="6"/>
        <v>13.767340966100992</v>
      </c>
      <c r="AE31" s="5"/>
      <c r="AF31" s="3"/>
      <c r="AG31" s="3"/>
      <c r="AH31" s="3"/>
      <c r="AI31" s="3"/>
      <c r="AJ31">
        <f>$AK$2</f>
        <v>1.2</v>
      </c>
      <c r="AK31">
        <f t="shared" si="7"/>
        <v>52.005637558172246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631</v>
      </c>
      <c r="D32" s="11"/>
      <c r="E32" s="11">
        <f t="shared" si="8"/>
        <v>592.83415441162595</v>
      </c>
      <c r="F32" s="10">
        <f t="shared" si="9"/>
        <v>1456.6317694756112</v>
      </c>
      <c r="G32" s="11">
        <f t="shared" si="10"/>
        <v>385.12413793103451</v>
      </c>
      <c r="H32" s="11"/>
      <c r="I32" s="11">
        <f t="shared" si="11"/>
        <v>592.83415441162595</v>
      </c>
      <c r="J32" s="10">
        <f t="shared" si="12"/>
        <v>1456.6317694756112</v>
      </c>
      <c r="K32" s="11"/>
      <c r="L32" s="11">
        <f t="shared" si="13"/>
        <v>592.83415441162595</v>
      </c>
      <c r="M32" s="10">
        <f t="shared" si="14"/>
        <v>1456.6317694756112</v>
      </c>
      <c r="N32" s="11"/>
      <c r="O32" s="11">
        <f t="shared" si="15"/>
        <v>592.83415441162595</v>
      </c>
      <c r="P32" s="10">
        <f t="shared" si="16"/>
        <v>1456.6317694756112</v>
      </c>
      <c r="Q32" s="3"/>
      <c r="AC32">
        <f>AC31*$AE$1</f>
        <v>29.119999999999997</v>
      </c>
      <c r="AD32">
        <f t="shared" si="6"/>
        <v>7.1670433898399368</v>
      </c>
      <c r="AE32" s="5"/>
      <c r="AF32" s="3"/>
      <c r="AG32" s="3"/>
      <c r="AH32" s="3"/>
      <c r="AI32" s="3"/>
      <c r="AJ32">
        <f>AJ31*$AN$1</f>
        <v>1.56</v>
      </c>
      <c r="AK32">
        <f t="shared" si="7"/>
        <v>24.29032684748578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546</v>
      </c>
      <c r="D33" s="11"/>
      <c r="E33" s="11">
        <f t="shared" si="8"/>
        <v>592.83415441162595</v>
      </c>
      <c r="F33" s="10">
        <f t="shared" si="9"/>
        <v>2193.4380194520222</v>
      </c>
      <c r="G33" s="11">
        <f t="shared" si="10"/>
        <v>385.12413793103451</v>
      </c>
      <c r="H33" s="11"/>
      <c r="I33" s="11">
        <f t="shared" si="11"/>
        <v>592.83415441162595</v>
      </c>
      <c r="J33" s="10">
        <f t="shared" si="12"/>
        <v>2193.4380194520222</v>
      </c>
      <c r="K33" s="11"/>
      <c r="L33" s="11">
        <f t="shared" si="13"/>
        <v>592.83415441162595</v>
      </c>
      <c r="M33" s="10">
        <f t="shared" si="14"/>
        <v>2193.4380194520222</v>
      </c>
      <c r="N33" s="11"/>
      <c r="O33" s="11">
        <f t="shared" si="15"/>
        <v>592.83415441162595</v>
      </c>
      <c r="P33" s="10">
        <f t="shared" si="16"/>
        <v>2193.4380194520222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657</v>
      </c>
      <c r="D34" s="11"/>
      <c r="E34" s="11">
        <f t="shared" si="8"/>
        <v>592.83415441162595</v>
      </c>
      <c r="F34" s="10">
        <f t="shared" si="9"/>
        <v>4117.2557400710621</v>
      </c>
      <c r="G34" s="11">
        <f t="shared" si="10"/>
        <v>385.12413793103451</v>
      </c>
      <c r="H34" s="11"/>
      <c r="I34" s="11">
        <f t="shared" si="11"/>
        <v>592.83415441162595</v>
      </c>
      <c r="J34" s="10">
        <f t="shared" si="12"/>
        <v>4117.2557400710621</v>
      </c>
      <c r="K34" s="11"/>
      <c r="L34" s="11">
        <f t="shared" si="13"/>
        <v>592.83415441162595</v>
      </c>
      <c r="M34" s="10">
        <f t="shared" si="14"/>
        <v>4117.2557400710621</v>
      </c>
      <c r="N34" s="11"/>
      <c r="O34" s="11">
        <f t="shared" si="15"/>
        <v>592.83415441162595</v>
      </c>
      <c r="P34" s="10">
        <f t="shared" si="16"/>
        <v>4117.2557400710621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596</v>
      </c>
      <c r="D35" s="11"/>
      <c r="E35" s="11">
        <f t="shared" si="8"/>
        <v>592.83415441162595</v>
      </c>
      <c r="F35" s="10">
        <f t="shared" si="9"/>
        <v>10.022578289427463</v>
      </c>
      <c r="G35" s="11">
        <f t="shared" si="10"/>
        <v>385.12413793103451</v>
      </c>
      <c r="H35" s="11"/>
      <c r="I35" s="11">
        <f t="shared" si="11"/>
        <v>592.83415441162595</v>
      </c>
      <c r="J35" s="10">
        <f t="shared" si="12"/>
        <v>10.022578289427463</v>
      </c>
      <c r="K35" s="11"/>
      <c r="L35" s="11">
        <f t="shared" si="13"/>
        <v>592.83415441162595</v>
      </c>
      <c r="M35" s="10">
        <f t="shared" si="14"/>
        <v>10.022578289427463</v>
      </c>
      <c r="N35" s="11"/>
      <c r="O35" s="11">
        <f t="shared" si="15"/>
        <v>592.83415441162595</v>
      </c>
      <c r="P35" s="10">
        <f t="shared" si="16"/>
        <v>10.022578289427463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594</v>
      </c>
      <c r="D36" s="11"/>
      <c r="E36" s="11">
        <f t="shared" si="8"/>
        <v>592.83415441162595</v>
      </c>
      <c r="F36" s="10">
        <f t="shared" si="9"/>
        <v>1.3591959359312451</v>
      </c>
      <c r="G36" s="11">
        <f t="shared" si="10"/>
        <v>385.12413793103451</v>
      </c>
      <c r="H36" s="11"/>
      <c r="I36" s="11">
        <f t="shared" si="11"/>
        <v>592.83415441162595</v>
      </c>
      <c r="J36" s="10">
        <f t="shared" si="12"/>
        <v>1.3591959359312451</v>
      </c>
      <c r="K36" s="11"/>
      <c r="L36" s="11">
        <f t="shared" si="13"/>
        <v>592.83415441162595</v>
      </c>
      <c r="M36" s="10">
        <f t="shared" si="14"/>
        <v>1.3591959359312451</v>
      </c>
      <c r="N36" s="11"/>
      <c r="O36" s="11">
        <f t="shared" si="15"/>
        <v>592.83415441162595</v>
      </c>
      <c r="P36" s="10">
        <f t="shared" si="16"/>
        <v>1.3591959359312451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518</v>
      </c>
      <c r="D37" s="11"/>
      <c r="E37" s="11">
        <f t="shared" si="8"/>
        <v>592.83415441162595</v>
      </c>
      <c r="F37" s="10">
        <f t="shared" si="9"/>
        <v>5600.1506665030747</v>
      </c>
      <c r="G37" s="11">
        <f t="shared" si="10"/>
        <v>385.12413793103451</v>
      </c>
      <c r="H37" s="11"/>
      <c r="I37" s="11">
        <f t="shared" si="11"/>
        <v>592.83415441162595</v>
      </c>
      <c r="J37" s="10">
        <f t="shared" si="12"/>
        <v>5600.1506665030747</v>
      </c>
      <c r="K37" s="11"/>
      <c r="L37" s="11">
        <f t="shared" si="13"/>
        <v>592.83415441162595</v>
      </c>
      <c r="M37" s="10">
        <f t="shared" si="14"/>
        <v>5600.1506665030747</v>
      </c>
      <c r="N37" s="11"/>
      <c r="O37" s="11">
        <f t="shared" si="15"/>
        <v>592.83415441162595</v>
      </c>
      <c r="P37" s="10">
        <f t="shared" si="16"/>
        <v>5600.1506665030747</v>
      </c>
      <c r="Q37" s="3"/>
      <c r="AC37">
        <v>0</v>
      </c>
      <c r="AD37">
        <f t="shared" ref="AD37:AD49" si="17">$L$2/(1+(AC37/$L$5)^$L$3)</f>
        <v>592.83415441162595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711</v>
      </c>
      <c r="D38" s="11"/>
      <c r="E38" s="11">
        <f t="shared" si="8"/>
        <v>592.83415441162595</v>
      </c>
      <c r="F38" s="10">
        <f t="shared" si="9"/>
        <v>13963.167063615459</v>
      </c>
      <c r="G38" s="11">
        <f t="shared" si="10"/>
        <v>385.12413793103451</v>
      </c>
      <c r="H38" s="11"/>
      <c r="I38" s="11">
        <f t="shared" si="11"/>
        <v>592.83415441162595</v>
      </c>
      <c r="J38" s="10">
        <f t="shared" si="12"/>
        <v>13963.167063615459</v>
      </c>
      <c r="K38" s="11"/>
      <c r="L38" s="11">
        <f t="shared" si="13"/>
        <v>592.83415441162595</v>
      </c>
      <c r="M38" s="10">
        <f t="shared" si="14"/>
        <v>13963.167063615459</v>
      </c>
      <c r="N38" s="11"/>
      <c r="O38" s="11">
        <f t="shared" si="15"/>
        <v>592.83415441162595</v>
      </c>
      <c r="P38" s="10">
        <f t="shared" si="16"/>
        <v>13963.167063615459</v>
      </c>
      <c r="Q38" s="3"/>
      <c r="AC38">
        <f t="shared" ref="AC38:AC46" si="18">AC39/$AE$1</f>
        <v>1.6248545664154874</v>
      </c>
      <c r="AD38">
        <f t="shared" si="17"/>
        <v>561.98243316081766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592.83415441162595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566</v>
      </c>
      <c r="D39" s="11"/>
      <c r="E39" s="11">
        <f t="shared" si="8"/>
        <v>592.83415441162595</v>
      </c>
      <c r="F39" s="10">
        <f t="shared" si="9"/>
        <v>720.07184298698417</v>
      </c>
      <c r="G39" s="11">
        <f t="shared" si="10"/>
        <v>385.12413793103451</v>
      </c>
      <c r="H39" s="11"/>
      <c r="I39" s="11">
        <f t="shared" si="11"/>
        <v>592.83415441162595</v>
      </c>
      <c r="J39" s="10">
        <f t="shared" si="12"/>
        <v>720.07184298698417</v>
      </c>
      <c r="K39" s="11"/>
      <c r="L39" s="11">
        <f t="shared" si="13"/>
        <v>592.83415441162595</v>
      </c>
      <c r="M39" s="10">
        <f t="shared" si="14"/>
        <v>720.07184298698417</v>
      </c>
      <c r="N39" s="11"/>
      <c r="O39" s="11">
        <f t="shared" si="15"/>
        <v>592.83415441162595</v>
      </c>
      <c r="P39" s="10">
        <f t="shared" si="16"/>
        <v>720.07184298698417</v>
      </c>
      <c r="Q39" s="3"/>
      <c r="AC39">
        <f t="shared" si="18"/>
        <v>2.1123109363401338</v>
      </c>
      <c r="AD39">
        <f t="shared" si="17"/>
        <v>535.69825299840022</v>
      </c>
      <c r="AE39" s="5"/>
      <c r="AF39" s="3"/>
      <c r="AG39" s="3"/>
      <c r="AH39" s="3"/>
      <c r="AI39" s="3"/>
      <c r="AJ39">
        <f t="shared" ref="AJ39:AJ47" si="20">AJ40/$AN$1</f>
        <v>8.7045780343686832E-2</v>
      </c>
      <c r="AK39">
        <f t="shared" si="19"/>
        <v>590.99178683572165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616</v>
      </c>
      <c r="D40" s="11"/>
      <c r="E40" s="11">
        <f t="shared" si="8"/>
        <v>592.83415441162595</v>
      </c>
      <c r="F40" s="10">
        <f t="shared" si="9"/>
        <v>536.6564018243896</v>
      </c>
      <c r="G40" s="11">
        <f t="shared" si="10"/>
        <v>385.12413793103451</v>
      </c>
      <c r="H40" s="11"/>
      <c r="I40" s="11">
        <f t="shared" si="11"/>
        <v>592.83415441162595</v>
      </c>
      <c r="J40" s="10">
        <f t="shared" si="12"/>
        <v>536.6564018243896</v>
      </c>
      <c r="K40" s="11"/>
      <c r="L40" s="11">
        <f t="shared" si="13"/>
        <v>592.83415441162595</v>
      </c>
      <c r="M40" s="10">
        <f t="shared" si="14"/>
        <v>536.6564018243896</v>
      </c>
      <c r="N40" s="11"/>
      <c r="O40" s="11">
        <f t="shared" si="15"/>
        <v>592.83415441162595</v>
      </c>
      <c r="P40" s="10">
        <f t="shared" si="16"/>
        <v>536.6564018243896</v>
      </c>
      <c r="Q40" s="3" t="s">
        <v>33</v>
      </c>
      <c r="AC40">
        <f t="shared" si="18"/>
        <v>2.7460042172421741</v>
      </c>
      <c r="AD40">
        <f t="shared" si="17"/>
        <v>491.07589588154963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588.70355643454116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569</v>
      </c>
      <c r="D41" s="11"/>
      <c r="E41" s="11">
        <f t="shared" si="8"/>
        <v>592.83415441162595</v>
      </c>
      <c r="F41" s="10">
        <f t="shared" si="9"/>
        <v>568.06691651722849</v>
      </c>
      <c r="G41" s="11">
        <f t="shared" si="10"/>
        <v>385.12413793103451</v>
      </c>
      <c r="H41" s="11"/>
      <c r="I41" s="11">
        <f t="shared" si="11"/>
        <v>592.83415441162595</v>
      </c>
      <c r="J41" s="10">
        <f t="shared" si="12"/>
        <v>568.06691651722849</v>
      </c>
      <c r="K41" s="11"/>
      <c r="L41" s="11">
        <f t="shared" si="13"/>
        <v>592.83415441162595</v>
      </c>
      <c r="M41" s="10">
        <f t="shared" si="14"/>
        <v>568.06691651722849</v>
      </c>
      <c r="N41" s="11"/>
      <c r="O41" s="11">
        <f t="shared" si="15"/>
        <v>592.83415441162595</v>
      </c>
      <c r="P41" s="10">
        <f t="shared" si="16"/>
        <v>568.06691651722849</v>
      </c>
      <c r="Q41" s="3"/>
      <c r="AC41">
        <f t="shared" si="18"/>
        <v>3.5698054824148264</v>
      </c>
      <c r="AD41">
        <f t="shared" si="17"/>
        <v>422.67374688633885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583.61765244521121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662</v>
      </c>
      <c r="D42" s="11"/>
      <c r="E42" s="11">
        <f t="shared" si="8"/>
        <v>592.83415441162595</v>
      </c>
      <c r="F42" s="10">
        <f t="shared" si="9"/>
        <v>4783.9141959548024</v>
      </c>
      <c r="G42" s="11">
        <f t="shared" si="10"/>
        <v>385.12413793103451</v>
      </c>
      <c r="H42" s="11"/>
      <c r="I42" s="11">
        <f t="shared" si="11"/>
        <v>592.83415441162595</v>
      </c>
      <c r="J42" s="10">
        <f t="shared" si="12"/>
        <v>4783.9141959548024</v>
      </c>
      <c r="K42" s="11"/>
      <c r="L42" s="11">
        <f t="shared" si="13"/>
        <v>592.83415441162595</v>
      </c>
      <c r="M42" s="10">
        <f t="shared" si="14"/>
        <v>4783.9141959548024</v>
      </c>
      <c r="N42" s="11"/>
      <c r="O42" s="11">
        <f t="shared" si="15"/>
        <v>592.83415441162595</v>
      </c>
      <c r="P42" s="10">
        <f t="shared" si="16"/>
        <v>4783.9141959548024</v>
      </c>
      <c r="Q42" s="3"/>
      <c r="AC42">
        <f t="shared" si="18"/>
        <v>4.6407471271392744</v>
      </c>
      <c r="AD42">
        <f t="shared" si="17"/>
        <v>332.65264827316366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572.48604620068522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643</v>
      </c>
      <c r="D43" s="11"/>
      <c r="E43" s="11">
        <f t="shared" si="8"/>
        <v>592.83415441162595</v>
      </c>
      <c r="F43" s="10">
        <f t="shared" si="9"/>
        <v>2516.6120635965885</v>
      </c>
      <c r="G43" s="11">
        <f t="shared" si="10"/>
        <v>385.12413793103451</v>
      </c>
      <c r="H43" s="11"/>
      <c r="I43" s="11">
        <f t="shared" si="11"/>
        <v>592.83415441162595</v>
      </c>
      <c r="J43" s="10">
        <f t="shared" si="12"/>
        <v>2516.6120635965885</v>
      </c>
      <c r="K43" s="11"/>
      <c r="L43" s="11">
        <f t="shared" si="13"/>
        <v>592.83415441162595</v>
      </c>
      <c r="M43" s="10">
        <f t="shared" si="14"/>
        <v>2516.6120635965885</v>
      </c>
      <c r="N43" s="11"/>
      <c r="O43" s="11">
        <f t="shared" si="15"/>
        <v>592.83415441162595</v>
      </c>
      <c r="P43" s="10">
        <f t="shared" si="16"/>
        <v>2516.6120635965885</v>
      </c>
      <c r="Q43" s="3"/>
      <c r="AC43">
        <f t="shared" si="18"/>
        <v>6.0329712652810574</v>
      </c>
      <c r="AD43">
        <f t="shared" si="17"/>
        <v>235.29280327077532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548.92139546142141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571</v>
      </c>
      <c r="D44" s="11"/>
      <c r="E44" s="11">
        <f t="shared" si="8"/>
        <v>592.83415441162595</v>
      </c>
      <c r="F44" s="10">
        <f t="shared" si="9"/>
        <v>476.73029887072477</v>
      </c>
      <c r="G44" s="11">
        <f t="shared" si="10"/>
        <v>385.12413793103451</v>
      </c>
      <c r="H44" s="11"/>
      <c r="I44" s="11">
        <f t="shared" si="11"/>
        <v>592.83415441162595</v>
      </c>
      <c r="J44" s="10">
        <f t="shared" si="12"/>
        <v>476.73029887072477</v>
      </c>
      <c r="K44" s="11"/>
      <c r="L44" s="11">
        <f t="shared" si="13"/>
        <v>592.83415441162595</v>
      </c>
      <c r="M44" s="10">
        <f t="shared" si="14"/>
        <v>476.73029887072477</v>
      </c>
      <c r="N44" s="11"/>
      <c r="O44" s="11">
        <f t="shared" si="15"/>
        <v>592.83415441162595</v>
      </c>
      <c r="P44" s="10">
        <f t="shared" si="16"/>
        <v>476.73029887072477</v>
      </c>
      <c r="Q44" s="3"/>
      <c r="AC44">
        <f t="shared" si="18"/>
        <v>7.8428626448653747</v>
      </c>
      <c r="AD44">
        <f t="shared" si="17"/>
        <v>150.00000573595804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502.37897263510371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10.195721438324988</v>
      </c>
      <c r="AD45">
        <f t="shared" si="17"/>
        <v>88.014501060320782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421.87083766133196</v>
      </c>
      <c r="AL45" s="3"/>
      <c r="AM45" s="3"/>
      <c r="AN45" s="3"/>
      <c r="AO45" s="3"/>
      <c r="AP45" s="3"/>
      <c r="AQ45" s="3"/>
    </row>
    <row r="46" spans="1:43" x14ac:dyDescent="0.25">
      <c r="A46" s="12">
        <v>1.4</v>
      </c>
      <c r="B46" s="12">
        <v>0</v>
      </c>
      <c r="C46" s="12">
        <v>551</v>
      </c>
      <c r="D46" s="13"/>
      <c r="E46" s="13">
        <f>CA(A46,B46,$E$2,$E$3,$E$4,$E$5,$E$6)</f>
        <v>571.32158608228485</v>
      </c>
      <c r="F46" s="13">
        <f>($C46-E46)^2</f>
        <v>412.96686089971342</v>
      </c>
      <c r="G46" s="11">
        <f>$G$25</f>
        <v>385.12413793103451</v>
      </c>
      <c r="H46" s="13"/>
      <c r="I46" s="13">
        <f>CA_SA(A46,B46,$I$2,$I$3,$I$4,$I$5,$I$6,$I$7)</f>
        <v>571.32158608228485</v>
      </c>
      <c r="J46" s="13">
        <f>($C46-I46)^2</f>
        <v>412.96686089971342</v>
      </c>
      <c r="K46" s="13"/>
      <c r="L46" s="13">
        <f>CA_DR(A46,B46,$L$2,$L$3,$L$4,$L$5,$L$6,$L$7,$L$8)</f>
        <v>571.32158608228485</v>
      </c>
      <c r="M46" s="13">
        <f>($C46-L46)^2</f>
        <v>412.96686089971342</v>
      </c>
      <c r="N46" s="13"/>
      <c r="O46" s="13">
        <f>CA_DL(A46,B46,$O$2,$O$3,$O$4,$O$5,$O$6,$O$7,$O$8)</f>
        <v>571.32158608228485</v>
      </c>
      <c r="P46" s="13">
        <f>($C46-O46)^2</f>
        <v>412.96686089971342</v>
      </c>
      <c r="Q46" s="3"/>
      <c r="AC46">
        <f t="shared" si="18"/>
        <v>13.254437869822484</v>
      </c>
      <c r="AD46">
        <f t="shared" si="17"/>
        <v>48.819815004922837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310.04266922667637</v>
      </c>
      <c r="AL46" s="3"/>
      <c r="AM46" s="3"/>
      <c r="AN46" s="3"/>
      <c r="AO46" s="3"/>
      <c r="AP46" s="3"/>
      <c r="AQ46" s="3"/>
    </row>
    <row r="47" spans="1:43" x14ac:dyDescent="0.25">
      <c r="A47" s="12">
        <v>1.4</v>
      </c>
      <c r="B47" s="12">
        <v>0</v>
      </c>
      <c r="C47" s="12">
        <v>367</v>
      </c>
      <c r="D47" s="13"/>
      <c r="E47" s="13">
        <f t="shared" ref="E47:E70" si="21">CA(A47,B47,$E$2,$E$3,$E$4,$E$5,$E$6)</f>
        <v>571.32158608228485</v>
      </c>
      <c r="F47" s="13">
        <f t="shared" ref="F47:F70" si="22">($C47-E47)^2</f>
        <v>41747.310539180537</v>
      </c>
      <c r="G47" s="11">
        <f t="shared" ref="G47:G70" si="23">$G$25</f>
        <v>385.12413793103451</v>
      </c>
      <c r="H47" s="13"/>
      <c r="I47" s="13">
        <f t="shared" ref="I47:I70" si="24">CA_SA(A47,B47,$I$2,$I$3,$I$4,$I$5,$I$6,$I$7)</f>
        <v>571.32158608228485</v>
      </c>
      <c r="J47" s="13">
        <f t="shared" ref="J47:J70" si="25">($C47-I47)^2</f>
        <v>41747.310539180537</v>
      </c>
      <c r="K47" s="13"/>
      <c r="L47" s="13">
        <f t="shared" ref="L47:L70" si="26">CA_DR(A47,B47,$L$2,$L$3,$L$4,$L$5,$L$6,$L$7,$L$8)</f>
        <v>571.32158608228485</v>
      </c>
      <c r="M47" s="13">
        <f t="shared" ref="M47:M70" si="27">($C47-L47)^2</f>
        <v>41747.310539180537</v>
      </c>
      <c r="N47" s="13"/>
      <c r="O47" s="13">
        <f t="shared" ref="O47:O70" si="28">CA_DL(A47,B47,$O$2,$O$3,$O$4,$O$5,$O$6,$O$7,$O$8)</f>
        <v>571.32158608228485</v>
      </c>
      <c r="P47" s="13">
        <f t="shared" ref="P47:P70" si="29">($C47-O47)^2</f>
        <v>41747.310539180537</v>
      </c>
      <c r="Q47" s="3"/>
      <c r="AC47">
        <f>AC48/$AE$1</f>
        <v>17.23076923076923</v>
      </c>
      <c r="AD47">
        <f t="shared" si="17"/>
        <v>26.174355139263252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194.18766816999496</v>
      </c>
      <c r="AL47" s="3"/>
      <c r="AM47" s="3"/>
      <c r="AN47" s="3"/>
      <c r="AO47" s="3"/>
      <c r="AP47" s="3"/>
      <c r="AQ47" s="3"/>
    </row>
    <row r="48" spans="1:43" x14ac:dyDescent="0.25">
      <c r="A48" s="12">
        <v>1.4</v>
      </c>
      <c r="B48" s="12">
        <v>0</v>
      </c>
      <c r="C48" s="12">
        <v>589</v>
      </c>
      <c r="D48" s="13"/>
      <c r="E48" s="13">
        <f t="shared" si="21"/>
        <v>571.32158608228485</v>
      </c>
      <c r="F48" s="13">
        <f t="shared" si="22"/>
        <v>312.52631864606462</v>
      </c>
      <c r="G48" s="11">
        <f t="shared" si="23"/>
        <v>385.12413793103451</v>
      </c>
      <c r="H48" s="13"/>
      <c r="I48" s="13">
        <f t="shared" si="24"/>
        <v>571.32158608228485</v>
      </c>
      <c r="J48" s="13">
        <f t="shared" si="25"/>
        <v>312.52631864606462</v>
      </c>
      <c r="K48" s="13"/>
      <c r="L48" s="13">
        <f t="shared" si="26"/>
        <v>571.32158608228485</v>
      </c>
      <c r="M48" s="13">
        <f t="shared" si="27"/>
        <v>312.52631864606462</v>
      </c>
      <c r="N48" s="13"/>
      <c r="O48" s="13">
        <f t="shared" si="28"/>
        <v>571.32158608228485</v>
      </c>
      <c r="P48" s="13">
        <f t="shared" si="29"/>
        <v>312.52631864606462</v>
      </c>
      <c r="Q48" s="3"/>
      <c r="AC48">
        <f>$AC$2</f>
        <v>22.4</v>
      </c>
      <c r="AD48">
        <f t="shared" si="17"/>
        <v>13.767340966100992</v>
      </c>
      <c r="AE48" s="5"/>
      <c r="AF48" s="3"/>
      <c r="AG48" s="3"/>
      <c r="AH48" s="3"/>
      <c r="AI48" s="3"/>
      <c r="AJ48">
        <f>AJ49/$AN$1</f>
        <v>0.92307692307692302</v>
      </c>
      <c r="AK48">
        <f t="shared" si="19"/>
        <v>105.47736955916751</v>
      </c>
      <c r="AL48" s="3"/>
      <c r="AM48" s="3"/>
      <c r="AN48" s="3"/>
      <c r="AO48" s="3"/>
      <c r="AP48" s="3"/>
      <c r="AQ48" s="3"/>
    </row>
    <row r="49" spans="1:43" x14ac:dyDescent="0.25">
      <c r="A49" s="12">
        <v>1.4</v>
      </c>
      <c r="B49" s="12">
        <v>0</v>
      </c>
      <c r="C49" s="12">
        <v>419</v>
      </c>
      <c r="D49" s="13"/>
      <c r="E49" s="13">
        <f t="shared" si="21"/>
        <v>571.32158608228485</v>
      </c>
      <c r="F49" s="13">
        <f t="shared" si="22"/>
        <v>23201.865586622913</v>
      </c>
      <c r="G49" s="11">
        <f t="shared" si="23"/>
        <v>385.12413793103451</v>
      </c>
      <c r="H49" s="13"/>
      <c r="I49" s="13">
        <f t="shared" si="24"/>
        <v>571.32158608228485</v>
      </c>
      <c r="J49" s="13">
        <f t="shared" si="25"/>
        <v>23201.865586622913</v>
      </c>
      <c r="K49" s="13"/>
      <c r="L49" s="13">
        <f t="shared" si="26"/>
        <v>571.32158608228485</v>
      </c>
      <c r="M49" s="13">
        <f t="shared" si="27"/>
        <v>23201.865586622913</v>
      </c>
      <c r="N49" s="13"/>
      <c r="O49" s="13">
        <f t="shared" si="28"/>
        <v>571.32158608228485</v>
      </c>
      <c r="P49" s="13">
        <f t="shared" si="29"/>
        <v>23201.865586622913</v>
      </c>
      <c r="Q49" s="3"/>
      <c r="AC49" s="5">
        <f>AC48*$AE$1</f>
        <v>29.119999999999997</v>
      </c>
      <c r="AD49" s="5">
        <f t="shared" si="17"/>
        <v>7.1670433898399368</v>
      </c>
      <c r="AE49" s="5"/>
      <c r="AF49" s="3"/>
      <c r="AG49" s="3"/>
      <c r="AH49" s="3"/>
      <c r="AI49" s="3"/>
      <c r="AJ49">
        <f>$AK$2</f>
        <v>1.2</v>
      </c>
      <c r="AK49">
        <f t="shared" si="19"/>
        <v>52.005637558172246</v>
      </c>
      <c r="AL49" s="3"/>
      <c r="AM49" s="3"/>
      <c r="AN49" s="3"/>
      <c r="AO49" s="3"/>
      <c r="AP49" s="3"/>
      <c r="AQ49" s="3"/>
    </row>
    <row r="50" spans="1:43" x14ac:dyDescent="0.25">
      <c r="A50" s="12">
        <v>1.4</v>
      </c>
      <c r="B50" s="12">
        <v>0</v>
      </c>
      <c r="C50" s="12">
        <v>514</v>
      </c>
      <c r="D50" s="13"/>
      <c r="E50" s="13">
        <f t="shared" si="21"/>
        <v>571.32158608228485</v>
      </c>
      <c r="F50" s="13">
        <f t="shared" si="22"/>
        <v>3285.7642309887924</v>
      </c>
      <c r="G50" s="11">
        <f t="shared" si="23"/>
        <v>385.12413793103451</v>
      </c>
      <c r="H50" s="13"/>
      <c r="I50" s="13">
        <f t="shared" si="24"/>
        <v>571.32158608228485</v>
      </c>
      <c r="J50" s="13">
        <f t="shared" si="25"/>
        <v>3285.7642309887924</v>
      </c>
      <c r="K50" s="13"/>
      <c r="L50" s="13">
        <f t="shared" si="26"/>
        <v>571.32158608228485</v>
      </c>
      <c r="M50" s="13">
        <f t="shared" si="27"/>
        <v>3285.7642309887924</v>
      </c>
      <c r="N50" s="13"/>
      <c r="O50" s="13">
        <f t="shared" si="28"/>
        <v>571.32158608228485</v>
      </c>
      <c r="P50" s="13">
        <f t="shared" si="29"/>
        <v>3285.7642309887924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24.29032684748578</v>
      </c>
      <c r="AL50" s="3"/>
      <c r="AM50" s="3"/>
      <c r="AN50" s="3"/>
      <c r="AO50" s="3"/>
      <c r="AP50" s="3"/>
      <c r="AQ50" s="3"/>
    </row>
    <row r="51" spans="1:43" x14ac:dyDescent="0.25">
      <c r="A51" s="12">
        <v>2.8</v>
      </c>
      <c r="B51" s="12">
        <v>0</v>
      </c>
      <c r="C51" s="13">
        <v>509</v>
      </c>
      <c r="D51" s="13"/>
      <c r="E51" s="13">
        <f t="shared" si="21"/>
        <v>486.85348522711882</v>
      </c>
      <c r="F51" s="13">
        <f t="shared" si="22"/>
        <v>490.46811658544414</v>
      </c>
      <c r="G51" s="11">
        <f t="shared" si="23"/>
        <v>385.12413793103451</v>
      </c>
      <c r="H51" s="13"/>
      <c r="I51" s="13">
        <f t="shared" si="24"/>
        <v>486.85348522711882</v>
      </c>
      <c r="J51" s="13">
        <f t="shared" si="25"/>
        <v>490.46811658544414</v>
      </c>
      <c r="K51" s="13"/>
      <c r="L51" s="13">
        <f t="shared" si="26"/>
        <v>486.85348522711882</v>
      </c>
      <c r="M51" s="13">
        <f t="shared" si="27"/>
        <v>490.46811658544414</v>
      </c>
      <c r="N51" s="13"/>
      <c r="O51" s="13">
        <f t="shared" si="28"/>
        <v>486.85348522711882</v>
      </c>
      <c r="P51" s="13">
        <f t="shared" si="29"/>
        <v>490.46811658544414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2.8</v>
      </c>
      <c r="B52" s="12">
        <v>0</v>
      </c>
      <c r="C52" s="13">
        <v>516</v>
      </c>
      <c r="D52" s="13"/>
      <c r="E52" s="13">
        <f t="shared" si="21"/>
        <v>486.85348522711882</v>
      </c>
      <c r="F52" s="13">
        <f t="shared" si="22"/>
        <v>849.5193234057806</v>
      </c>
      <c r="G52" s="11">
        <f t="shared" si="23"/>
        <v>385.12413793103451</v>
      </c>
      <c r="H52" s="13"/>
      <c r="I52" s="13">
        <f t="shared" si="24"/>
        <v>486.85348522711882</v>
      </c>
      <c r="J52" s="13">
        <f t="shared" si="25"/>
        <v>849.5193234057806</v>
      </c>
      <c r="K52" s="13"/>
      <c r="L52" s="13">
        <f t="shared" si="26"/>
        <v>486.85348522711882</v>
      </c>
      <c r="M52" s="13">
        <f t="shared" si="27"/>
        <v>849.5193234057806</v>
      </c>
      <c r="N52" s="13"/>
      <c r="O52" s="13">
        <f t="shared" si="28"/>
        <v>486.85348522711882</v>
      </c>
      <c r="P52" s="13">
        <f t="shared" si="29"/>
        <v>849.5193234057806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2.8</v>
      </c>
      <c r="B53" s="12">
        <v>0</v>
      </c>
      <c r="C53" s="13">
        <v>370</v>
      </c>
      <c r="D53" s="13"/>
      <c r="E53" s="13">
        <f t="shared" si="21"/>
        <v>486.85348522711882</v>
      </c>
      <c r="F53" s="13">
        <f t="shared" si="22"/>
        <v>13654.737009724477</v>
      </c>
      <c r="G53" s="11">
        <f t="shared" si="23"/>
        <v>385.12413793103451</v>
      </c>
      <c r="H53" s="13"/>
      <c r="I53" s="13">
        <f t="shared" si="24"/>
        <v>486.85348522711882</v>
      </c>
      <c r="J53" s="13">
        <f t="shared" si="25"/>
        <v>13654.737009724477</v>
      </c>
      <c r="K53" s="13"/>
      <c r="L53" s="13">
        <f t="shared" si="26"/>
        <v>486.85348522711882</v>
      </c>
      <c r="M53" s="13">
        <f t="shared" si="27"/>
        <v>13654.737009724477</v>
      </c>
      <c r="N53" s="13"/>
      <c r="O53" s="13">
        <f t="shared" si="28"/>
        <v>486.85348522711882</v>
      </c>
      <c r="P53" s="13">
        <f t="shared" si="29"/>
        <v>13654.737009724477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2.8</v>
      </c>
      <c r="B54" s="12">
        <v>0</v>
      </c>
      <c r="C54" s="13">
        <v>455</v>
      </c>
      <c r="D54" s="13"/>
      <c r="E54" s="13">
        <f t="shared" si="21"/>
        <v>486.85348522711882</v>
      </c>
      <c r="F54" s="13">
        <f t="shared" si="22"/>
        <v>1014.6445211142772</v>
      </c>
      <c r="G54" s="11">
        <f t="shared" si="23"/>
        <v>385.12413793103451</v>
      </c>
      <c r="H54" s="13"/>
      <c r="I54" s="13">
        <f t="shared" si="24"/>
        <v>486.85348522711882</v>
      </c>
      <c r="J54" s="13">
        <f t="shared" si="25"/>
        <v>1014.6445211142772</v>
      </c>
      <c r="K54" s="13"/>
      <c r="L54" s="13">
        <f t="shared" si="26"/>
        <v>486.85348522711882</v>
      </c>
      <c r="M54" s="13">
        <f t="shared" si="27"/>
        <v>1014.6445211142772</v>
      </c>
      <c r="N54" s="13"/>
      <c r="O54" s="13">
        <f t="shared" si="28"/>
        <v>486.85348522711882</v>
      </c>
      <c r="P54" s="13">
        <f t="shared" si="29"/>
        <v>1014.6445211142772</v>
      </c>
      <c r="Q54" s="3"/>
      <c r="AC54">
        <v>0</v>
      </c>
      <c r="AD54">
        <f>$O$2/(1+(AC54/$O$5)^$O$3)</f>
        <v>592.83415441162595</v>
      </c>
      <c r="AE54" s="5"/>
      <c r="AF54" s="3"/>
      <c r="AG54" s="3"/>
      <c r="AH54" s="3"/>
      <c r="AI54" s="3"/>
      <c r="AJ54">
        <v>0</v>
      </c>
      <c r="AK54">
        <f t="shared" ref="AK54:AK66" si="30">$O$2/(1+(AJ54/$O$6)^$O$4)</f>
        <v>592.83415441162595</v>
      </c>
      <c r="AL54" s="3"/>
      <c r="AM54" s="3"/>
      <c r="AN54" s="3"/>
      <c r="AO54" s="3"/>
      <c r="AP54" s="3"/>
      <c r="AQ54" s="3"/>
    </row>
    <row r="55" spans="1:43" x14ac:dyDescent="0.25">
      <c r="A55" s="12">
        <v>2.8</v>
      </c>
      <c r="B55" s="12">
        <v>0</v>
      </c>
      <c r="C55" s="13">
        <v>503</v>
      </c>
      <c r="D55" s="13"/>
      <c r="E55" s="13">
        <f t="shared" si="21"/>
        <v>486.85348522711882</v>
      </c>
      <c r="F55" s="13">
        <f t="shared" si="22"/>
        <v>260.70993931087003</v>
      </c>
      <c r="G55" s="11">
        <f t="shared" si="23"/>
        <v>385.12413793103451</v>
      </c>
      <c r="H55" s="13"/>
      <c r="I55" s="13">
        <f t="shared" si="24"/>
        <v>486.85348522711882</v>
      </c>
      <c r="J55" s="13">
        <f t="shared" si="25"/>
        <v>260.70993931087003</v>
      </c>
      <c r="K55" s="13"/>
      <c r="L55" s="13">
        <f t="shared" si="26"/>
        <v>486.85348522711882</v>
      </c>
      <c r="M55" s="13">
        <f t="shared" si="27"/>
        <v>260.70993931087003</v>
      </c>
      <c r="N55" s="13"/>
      <c r="O55" s="13">
        <f t="shared" si="28"/>
        <v>486.85348522711882</v>
      </c>
      <c r="P55" s="13">
        <f t="shared" si="29"/>
        <v>260.70993931087003</v>
      </c>
      <c r="Q55" s="3"/>
      <c r="AC55">
        <f t="shared" ref="AC55:AC63" si="31">AC56/$AE$1</f>
        <v>1.6248545664154874</v>
      </c>
      <c r="AD55">
        <f t="shared" ref="AD55:AD66" si="32">$O$2/(1+(AC55/$O$5)^$O$3)</f>
        <v>561.98243316081766</v>
      </c>
      <c r="AE55" s="5"/>
      <c r="AF55" s="3"/>
      <c r="AG55" s="3"/>
      <c r="AH55" s="3"/>
      <c r="AI55" s="3"/>
      <c r="AJ55">
        <f t="shared" ref="AJ55:AJ63" si="33">AJ56/$AN$1</f>
        <v>8.7045780343686832E-2</v>
      </c>
      <c r="AK55">
        <f t="shared" si="30"/>
        <v>590.99178683572165</v>
      </c>
      <c r="AL55" s="3"/>
      <c r="AM55" s="3"/>
      <c r="AN55" s="3"/>
      <c r="AO55" s="3"/>
      <c r="AP55" s="3"/>
      <c r="AQ55" s="3"/>
    </row>
    <row r="56" spans="1:43" x14ac:dyDescent="0.25">
      <c r="A56" s="12">
        <v>5.6</v>
      </c>
      <c r="B56" s="12">
        <v>0</v>
      </c>
      <c r="C56" s="13">
        <v>326</v>
      </c>
      <c r="D56" s="13"/>
      <c r="E56" s="13">
        <f t="shared" si="21"/>
        <v>262.49294514797566</v>
      </c>
      <c r="F56" s="13">
        <f t="shared" si="22"/>
        <v>4033.1460159780281</v>
      </c>
      <c r="G56" s="11">
        <f t="shared" si="23"/>
        <v>385.12413793103451</v>
      </c>
      <c r="H56" s="13"/>
      <c r="I56" s="13">
        <f t="shared" si="24"/>
        <v>262.49294514797566</v>
      </c>
      <c r="J56" s="13">
        <f t="shared" si="25"/>
        <v>4033.1460159780281</v>
      </c>
      <c r="K56" s="13"/>
      <c r="L56" s="13">
        <f t="shared" si="26"/>
        <v>262.49294514797566</v>
      </c>
      <c r="M56" s="13">
        <f t="shared" si="27"/>
        <v>4033.1460159780281</v>
      </c>
      <c r="N56" s="13"/>
      <c r="O56" s="13">
        <f t="shared" si="28"/>
        <v>262.49294514797566</v>
      </c>
      <c r="P56" s="13">
        <f t="shared" si="29"/>
        <v>4033.1460159780281</v>
      </c>
      <c r="Q56" s="3"/>
      <c r="AC56">
        <f t="shared" si="31"/>
        <v>2.1123109363401338</v>
      </c>
      <c r="AD56">
        <f t="shared" si="32"/>
        <v>535.69825299840022</v>
      </c>
      <c r="AE56" s="5"/>
      <c r="AF56" s="3"/>
      <c r="AG56" s="3"/>
      <c r="AH56" s="3"/>
      <c r="AI56" s="3"/>
      <c r="AJ56">
        <f t="shared" si="33"/>
        <v>0.11315951444679288</v>
      </c>
      <c r="AK56">
        <f t="shared" si="30"/>
        <v>588.70355643454116</v>
      </c>
      <c r="AL56" s="3"/>
      <c r="AM56" s="3"/>
      <c r="AN56" s="3"/>
      <c r="AO56" s="3"/>
      <c r="AP56" s="3"/>
      <c r="AQ56" s="3"/>
    </row>
    <row r="57" spans="1:43" x14ac:dyDescent="0.25">
      <c r="A57" s="12">
        <v>5.6</v>
      </c>
      <c r="B57" s="12">
        <v>0</v>
      </c>
      <c r="C57" s="13">
        <v>217</v>
      </c>
      <c r="D57" s="13"/>
      <c r="E57" s="13">
        <f t="shared" si="21"/>
        <v>262.49294514797566</v>
      </c>
      <c r="F57" s="13">
        <f t="shared" si="22"/>
        <v>2069.6080582367222</v>
      </c>
      <c r="G57" s="11">
        <f t="shared" si="23"/>
        <v>385.12413793103451</v>
      </c>
      <c r="H57" s="13"/>
      <c r="I57" s="13">
        <f t="shared" si="24"/>
        <v>262.49294514797566</v>
      </c>
      <c r="J57" s="13">
        <f t="shared" si="25"/>
        <v>2069.6080582367222</v>
      </c>
      <c r="K57" s="13"/>
      <c r="L57" s="13">
        <f t="shared" si="26"/>
        <v>262.49294514797566</v>
      </c>
      <c r="M57" s="13">
        <f t="shared" si="27"/>
        <v>2069.6080582367222</v>
      </c>
      <c r="N57" s="13"/>
      <c r="O57" s="13">
        <f t="shared" si="28"/>
        <v>262.49294514797566</v>
      </c>
      <c r="P57" s="13">
        <f t="shared" si="29"/>
        <v>2069.6080582367222</v>
      </c>
      <c r="Q57" s="3"/>
      <c r="AC57">
        <f t="shared" si="31"/>
        <v>2.7460042172421741</v>
      </c>
      <c r="AD57">
        <f t="shared" si="32"/>
        <v>491.07589588154963</v>
      </c>
      <c r="AE57" s="5"/>
      <c r="AF57" s="3"/>
      <c r="AG57" s="3"/>
      <c r="AH57" s="3"/>
      <c r="AI57" s="3"/>
      <c r="AJ57">
        <f t="shared" si="33"/>
        <v>0.14710736878083075</v>
      </c>
      <c r="AK57">
        <f t="shared" si="30"/>
        <v>583.61765244521121</v>
      </c>
      <c r="AL57" s="3"/>
      <c r="AM57" s="3"/>
      <c r="AN57" s="3"/>
      <c r="AO57" s="3"/>
      <c r="AP57" s="3"/>
      <c r="AQ57" s="3"/>
    </row>
    <row r="58" spans="1:43" x14ac:dyDescent="0.25">
      <c r="A58" s="12">
        <v>5.6</v>
      </c>
      <c r="B58" s="12">
        <v>0</v>
      </c>
      <c r="C58" s="13">
        <v>327</v>
      </c>
      <c r="D58" s="13"/>
      <c r="E58" s="13">
        <f t="shared" si="21"/>
        <v>262.49294514797566</v>
      </c>
      <c r="F58" s="13">
        <f t="shared" si="22"/>
        <v>4161.1601256820768</v>
      </c>
      <c r="G58" s="11">
        <f t="shared" si="23"/>
        <v>385.12413793103451</v>
      </c>
      <c r="H58" s="13"/>
      <c r="I58" s="13">
        <f t="shared" si="24"/>
        <v>262.49294514797566</v>
      </c>
      <c r="J58" s="13">
        <f t="shared" si="25"/>
        <v>4161.1601256820768</v>
      </c>
      <c r="K58" s="13"/>
      <c r="L58" s="13">
        <f t="shared" si="26"/>
        <v>262.49294514797566</v>
      </c>
      <c r="M58" s="13">
        <f t="shared" si="27"/>
        <v>4161.1601256820768</v>
      </c>
      <c r="N58" s="13"/>
      <c r="O58" s="13">
        <f t="shared" si="28"/>
        <v>262.49294514797566</v>
      </c>
      <c r="P58" s="13">
        <f t="shared" si="29"/>
        <v>4161.1601256820768</v>
      </c>
      <c r="Q58" s="3"/>
      <c r="AC58">
        <f t="shared" si="31"/>
        <v>3.5698054824148264</v>
      </c>
      <c r="AD58">
        <f t="shared" si="32"/>
        <v>422.67374688633885</v>
      </c>
      <c r="AE58" s="5"/>
      <c r="AF58" s="3"/>
      <c r="AG58" s="3"/>
      <c r="AH58" s="3"/>
      <c r="AI58" s="3"/>
      <c r="AJ58">
        <f t="shared" si="33"/>
        <v>0.19123957941507999</v>
      </c>
      <c r="AK58">
        <f t="shared" si="30"/>
        <v>572.48604620068522</v>
      </c>
      <c r="AL58" s="3"/>
      <c r="AM58" s="3"/>
      <c r="AN58" s="3"/>
      <c r="AO58" s="3"/>
      <c r="AP58" s="3"/>
      <c r="AQ58" s="3"/>
    </row>
    <row r="59" spans="1:43" x14ac:dyDescent="0.25">
      <c r="A59" s="12">
        <v>5.6</v>
      </c>
      <c r="B59" s="12">
        <v>0</v>
      </c>
      <c r="C59" s="13">
        <v>377</v>
      </c>
      <c r="D59" s="13"/>
      <c r="E59" s="13">
        <f t="shared" si="21"/>
        <v>262.49294514797566</v>
      </c>
      <c r="F59" s="13">
        <f t="shared" si="22"/>
        <v>13111.865610884512</v>
      </c>
      <c r="G59" s="11">
        <f t="shared" si="23"/>
        <v>385.12413793103451</v>
      </c>
      <c r="H59" s="13"/>
      <c r="I59" s="13">
        <f t="shared" si="24"/>
        <v>262.49294514797566</v>
      </c>
      <c r="J59" s="13">
        <f t="shared" si="25"/>
        <v>13111.865610884512</v>
      </c>
      <c r="K59" s="13"/>
      <c r="L59" s="13">
        <f t="shared" si="26"/>
        <v>262.49294514797566</v>
      </c>
      <c r="M59" s="13">
        <f t="shared" si="27"/>
        <v>13111.865610884512</v>
      </c>
      <c r="N59" s="13"/>
      <c r="O59" s="13">
        <f t="shared" si="28"/>
        <v>262.49294514797566</v>
      </c>
      <c r="P59" s="13">
        <f t="shared" si="29"/>
        <v>13111.865610884512</v>
      </c>
      <c r="Q59" s="3"/>
      <c r="AC59">
        <f t="shared" si="31"/>
        <v>4.6407471271392744</v>
      </c>
      <c r="AD59">
        <f t="shared" si="32"/>
        <v>332.65264827316366</v>
      </c>
      <c r="AE59" s="5"/>
      <c r="AF59" s="3"/>
      <c r="AG59" s="3"/>
      <c r="AH59" s="3"/>
      <c r="AI59" s="3"/>
      <c r="AJ59">
        <f t="shared" si="33"/>
        <v>0.24861145323960399</v>
      </c>
      <c r="AK59">
        <f t="shared" si="30"/>
        <v>548.92139546142141</v>
      </c>
      <c r="AL59" s="3"/>
      <c r="AM59" s="3"/>
      <c r="AN59" s="3"/>
      <c r="AO59" s="3"/>
      <c r="AP59" s="3"/>
      <c r="AQ59" s="3"/>
    </row>
    <row r="60" spans="1:43" x14ac:dyDescent="0.25">
      <c r="A60" s="12">
        <v>5.6</v>
      </c>
      <c r="B60" s="12">
        <v>0</v>
      </c>
      <c r="C60" s="13">
        <v>333</v>
      </c>
      <c r="D60" s="13"/>
      <c r="E60" s="13">
        <f t="shared" si="21"/>
        <v>262.49294514797566</v>
      </c>
      <c r="F60" s="13">
        <f t="shared" si="22"/>
        <v>4971.2447839063689</v>
      </c>
      <c r="G60" s="11">
        <f t="shared" si="23"/>
        <v>385.12413793103451</v>
      </c>
      <c r="H60" s="13"/>
      <c r="I60" s="13">
        <f t="shared" si="24"/>
        <v>262.49294514797566</v>
      </c>
      <c r="J60" s="13">
        <f t="shared" si="25"/>
        <v>4971.2447839063689</v>
      </c>
      <c r="K60" s="13"/>
      <c r="L60" s="13">
        <f t="shared" si="26"/>
        <v>262.49294514797566</v>
      </c>
      <c r="M60" s="13">
        <f t="shared" si="27"/>
        <v>4971.2447839063689</v>
      </c>
      <c r="N60" s="13"/>
      <c r="O60" s="13">
        <f t="shared" si="28"/>
        <v>262.49294514797566</v>
      </c>
      <c r="P60" s="13">
        <f t="shared" si="29"/>
        <v>4971.2447839063689</v>
      </c>
      <c r="Q60" s="3"/>
      <c r="AC60">
        <f t="shared" si="31"/>
        <v>6.0329712652810574</v>
      </c>
      <c r="AD60">
        <f t="shared" si="32"/>
        <v>235.29280327077532</v>
      </c>
      <c r="AE60" s="5"/>
      <c r="AF60" s="3"/>
      <c r="AG60" s="3"/>
      <c r="AH60" s="3"/>
      <c r="AI60" s="3"/>
      <c r="AJ60">
        <f t="shared" si="33"/>
        <v>0.3231948892114852</v>
      </c>
      <c r="AK60">
        <f t="shared" si="30"/>
        <v>502.37897263510371</v>
      </c>
      <c r="AL60" s="3"/>
      <c r="AM60" s="3"/>
      <c r="AN60" s="3"/>
      <c r="AO60" s="3"/>
      <c r="AP60" s="3"/>
      <c r="AQ60" s="3"/>
    </row>
    <row r="61" spans="1:43" x14ac:dyDescent="0.25">
      <c r="A61" s="12">
        <v>11.2</v>
      </c>
      <c r="B61" s="12">
        <v>0</v>
      </c>
      <c r="C61" s="13">
        <v>1</v>
      </c>
      <c r="D61" s="13"/>
      <c r="E61" s="13">
        <f t="shared" si="21"/>
        <v>71.637403519538367</v>
      </c>
      <c r="F61" s="13">
        <f t="shared" si="22"/>
        <v>4989.6427759820908</v>
      </c>
      <c r="G61" s="11">
        <f t="shared" si="23"/>
        <v>385.12413793103451</v>
      </c>
      <c r="H61" s="13"/>
      <c r="I61" s="13">
        <f t="shared" si="24"/>
        <v>71.637403519538367</v>
      </c>
      <c r="J61" s="13">
        <f t="shared" si="25"/>
        <v>4989.6427759820908</v>
      </c>
      <c r="K61" s="13"/>
      <c r="L61" s="13">
        <f t="shared" si="26"/>
        <v>71.637403519538367</v>
      </c>
      <c r="M61" s="13">
        <f t="shared" si="27"/>
        <v>4989.6427759820908</v>
      </c>
      <c r="N61" s="13"/>
      <c r="O61" s="13">
        <f t="shared" si="28"/>
        <v>71.637403519538367</v>
      </c>
      <c r="P61" s="13">
        <f t="shared" si="29"/>
        <v>4989.6427759820908</v>
      </c>
      <c r="Q61" s="3"/>
      <c r="AC61">
        <f t="shared" si="31"/>
        <v>7.8428626448653747</v>
      </c>
      <c r="AD61">
        <f t="shared" si="32"/>
        <v>150.00000573595804</v>
      </c>
      <c r="AE61" s="5"/>
      <c r="AF61" s="3"/>
      <c r="AG61" s="3"/>
      <c r="AH61" s="3"/>
      <c r="AI61" s="3"/>
      <c r="AJ61">
        <f t="shared" si="33"/>
        <v>0.42015335597493081</v>
      </c>
      <c r="AK61">
        <f t="shared" si="30"/>
        <v>421.87083766133196</v>
      </c>
      <c r="AL61" s="3"/>
      <c r="AM61" s="3"/>
      <c r="AN61" s="3"/>
      <c r="AO61" s="3"/>
      <c r="AP61" s="3"/>
      <c r="AQ61" s="3"/>
    </row>
    <row r="62" spans="1:43" x14ac:dyDescent="0.25">
      <c r="A62" s="12">
        <v>11.2</v>
      </c>
      <c r="B62" s="12">
        <v>0</v>
      </c>
      <c r="C62" s="13">
        <v>0</v>
      </c>
      <c r="D62" s="13"/>
      <c r="E62" s="13">
        <f t="shared" si="21"/>
        <v>71.637403519538367</v>
      </c>
      <c r="F62" s="13">
        <f t="shared" si="22"/>
        <v>5131.917583021168</v>
      </c>
      <c r="G62" s="11">
        <f t="shared" si="23"/>
        <v>385.12413793103451</v>
      </c>
      <c r="H62" s="13"/>
      <c r="I62" s="13">
        <f t="shared" si="24"/>
        <v>71.637403519538367</v>
      </c>
      <c r="J62" s="13">
        <f t="shared" si="25"/>
        <v>5131.917583021168</v>
      </c>
      <c r="K62" s="13"/>
      <c r="L62" s="13">
        <f t="shared" si="26"/>
        <v>71.637403519538367</v>
      </c>
      <c r="M62" s="13">
        <f t="shared" si="27"/>
        <v>5131.917583021168</v>
      </c>
      <c r="N62" s="13"/>
      <c r="O62" s="13">
        <f t="shared" si="28"/>
        <v>71.637403519538367</v>
      </c>
      <c r="P62" s="13">
        <f t="shared" si="29"/>
        <v>5131.917583021168</v>
      </c>
      <c r="Q62" s="3"/>
      <c r="AC62">
        <f t="shared" si="31"/>
        <v>10.195721438324988</v>
      </c>
      <c r="AD62">
        <f t="shared" si="32"/>
        <v>88.014501060320782</v>
      </c>
      <c r="AE62" s="5"/>
      <c r="AF62" s="3"/>
      <c r="AG62" s="3"/>
      <c r="AH62" s="3"/>
      <c r="AI62" s="3"/>
      <c r="AJ62">
        <f t="shared" si="33"/>
        <v>0.5461993627674101</v>
      </c>
      <c r="AK62">
        <f t="shared" si="30"/>
        <v>310.04266922667637</v>
      </c>
      <c r="AL62" s="3"/>
      <c r="AM62" s="3"/>
      <c r="AN62" s="3"/>
      <c r="AO62" s="3"/>
      <c r="AP62" s="3"/>
      <c r="AQ62" s="3"/>
    </row>
    <row r="63" spans="1:43" x14ac:dyDescent="0.25">
      <c r="A63" s="12">
        <v>11.2</v>
      </c>
      <c r="B63" s="12">
        <v>0</v>
      </c>
      <c r="C63" s="13">
        <v>0</v>
      </c>
      <c r="D63" s="13"/>
      <c r="E63" s="13">
        <f t="shared" si="21"/>
        <v>71.637403519538367</v>
      </c>
      <c r="F63" s="13">
        <f t="shared" si="22"/>
        <v>5131.917583021168</v>
      </c>
      <c r="G63" s="11">
        <f t="shared" si="23"/>
        <v>385.12413793103451</v>
      </c>
      <c r="H63" s="13"/>
      <c r="I63" s="13">
        <f t="shared" si="24"/>
        <v>71.637403519538367</v>
      </c>
      <c r="J63" s="13">
        <f t="shared" si="25"/>
        <v>5131.917583021168</v>
      </c>
      <c r="K63" s="13"/>
      <c r="L63" s="13">
        <f t="shared" si="26"/>
        <v>71.637403519538367</v>
      </c>
      <c r="M63" s="13">
        <f t="shared" si="27"/>
        <v>5131.917583021168</v>
      </c>
      <c r="N63" s="13"/>
      <c r="O63" s="13">
        <f t="shared" si="28"/>
        <v>71.637403519538367</v>
      </c>
      <c r="P63" s="13">
        <f t="shared" si="29"/>
        <v>5131.917583021168</v>
      </c>
      <c r="Q63" s="3"/>
      <c r="AC63">
        <f t="shared" si="31"/>
        <v>13.254437869822484</v>
      </c>
      <c r="AD63">
        <f t="shared" si="32"/>
        <v>48.819815004922837</v>
      </c>
      <c r="AE63" s="5"/>
      <c r="AF63" s="3"/>
      <c r="AG63" s="3"/>
      <c r="AH63" s="3"/>
      <c r="AI63" s="3"/>
      <c r="AJ63">
        <f t="shared" si="33"/>
        <v>0.7100591715976331</v>
      </c>
      <c r="AK63">
        <f t="shared" si="30"/>
        <v>194.18766816999496</v>
      </c>
      <c r="AL63" s="3"/>
      <c r="AM63" s="3"/>
      <c r="AN63" s="3"/>
      <c r="AO63" s="3"/>
      <c r="AP63" s="3"/>
      <c r="AQ63" s="3"/>
    </row>
    <row r="64" spans="1:43" x14ac:dyDescent="0.25">
      <c r="A64" s="12">
        <v>11.2</v>
      </c>
      <c r="B64" s="12">
        <v>0</v>
      </c>
      <c r="C64" s="13">
        <v>0</v>
      </c>
      <c r="D64" s="13"/>
      <c r="E64" s="13">
        <f t="shared" si="21"/>
        <v>71.637403519538367</v>
      </c>
      <c r="F64" s="13">
        <f t="shared" si="22"/>
        <v>5131.917583021168</v>
      </c>
      <c r="G64" s="11">
        <f t="shared" si="23"/>
        <v>385.12413793103451</v>
      </c>
      <c r="H64" s="13"/>
      <c r="I64" s="13">
        <f t="shared" si="24"/>
        <v>71.637403519538367</v>
      </c>
      <c r="J64" s="13">
        <f t="shared" si="25"/>
        <v>5131.917583021168</v>
      </c>
      <c r="K64" s="13"/>
      <c r="L64" s="13">
        <f t="shared" si="26"/>
        <v>71.637403519538367</v>
      </c>
      <c r="M64" s="13">
        <f t="shared" si="27"/>
        <v>5131.917583021168</v>
      </c>
      <c r="N64" s="13"/>
      <c r="O64" s="13">
        <f t="shared" si="28"/>
        <v>71.637403519538367</v>
      </c>
      <c r="P64" s="13">
        <f t="shared" si="29"/>
        <v>5131.917583021168</v>
      </c>
      <c r="Q64" s="3"/>
      <c r="AC64">
        <f>AC65/$AE$1</f>
        <v>17.23076923076923</v>
      </c>
      <c r="AD64">
        <f t="shared" si="32"/>
        <v>26.174355139263252</v>
      </c>
      <c r="AE64" s="5"/>
      <c r="AF64" s="3"/>
      <c r="AG64" s="3"/>
      <c r="AH64" s="3"/>
      <c r="AI64" s="3"/>
      <c r="AJ64">
        <f>AJ65/$AN$1</f>
        <v>0.92307692307692302</v>
      </c>
      <c r="AK64">
        <f t="shared" si="30"/>
        <v>105.47736955916751</v>
      </c>
      <c r="AL64" s="3"/>
      <c r="AM64" s="3"/>
      <c r="AN64" s="3"/>
      <c r="AO64" s="3"/>
      <c r="AP64" s="3"/>
      <c r="AQ64" s="3"/>
    </row>
    <row r="65" spans="1:43" x14ac:dyDescent="0.25">
      <c r="A65" s="12">
        <v>11.2</v>
      </c>
      <c r="B65" s="12">
        <v>0</v>
      </c>
      <c r="C65" s="13">
        <v>0</v>
      </c>
      <c r="D65" s="13"/>
      <c r="E65" s="13">
        <f t="shared" si="21"/>
        <v>71.637403519538367</v>
      </c>
      <c r="F65" s="13">
        <f t="shared" si="22"/>
        <v>5131.917583021168</v>
      </c>
      <c r="G65" s="11">
        <f t="shared" si="23"/>
        <v>385.12413793103451</v>
      </c>
      <c r="H65" s="13"/>
      <c r="I65" s="13">
        <f t="shared" si="24"/>
        <v>71.637403519538367</v>
      </c>
      <c r="J65" s="13">
        <f t="shared" si="25"/>
        <v>5131.917583021168</v>
      </c>
      <c r="K65" s="13"/>
      <c r="L65" s="13">
        <f t="shared" si="26"/>
        <v>71.637403519538367</v>
      </c>
      <c r="M65" s="13">
        <f t="shared" si="27"/>
        <v>5131.917583021168</v>
      </c>
      <c r="N65" s="13"/>
      <c r="O65" s="13">
        <f t="shared" si="28"/>
        <v>71.637403519538367</v>
      </c>
      <c r="P65" s="13">
        <f t="shared" si="29"/>
        <v>5131.917583021168</v>
      </c>
      <c r="Q65" s="3"/>
      <c r="AC65">
        <f>$AC$2</f>
        <v>22.4</v>
      </c>
      <c r="AD65">
        <f t="shared" si="32"/>
        <v>13.767340966100992</v>
      </c>
      <c r="AE65" s="5"/>
      <c r="AF65" s="3"/>
      <c r="AG65" s="3"/>
      <c r="AH65" s="3"/>
      <c r="AI65" s="3"/>
      <c r="AJ65">
        <f>$AK$2</f>
        <v>1.2</v>
      </c>
      <c r="AK65">
        <f t="shared" si="30"/>
        <v>52.005637558172246</v>
      </c>
      <c r="AL65" s="3"/>
      <c r="AM65" s="3"/>
      <c r="AN65" s="3"/>
      <c r="AO65" s="3"/>
      <c r="AP65" s="3"/>
      <c r="AQ65" s="3"/>
    </row>
    <row r="66" spans="1:43" x14ac:dyDescent="0.25">
      <c r="A66" s="12">
        <v>22.4</v>
      </c>
      <c r="B66" s="12">
        <v>0</v>
      </c>
      <c r="C66" s="13">
        <v>0</v>
      </c>
      <c r="D66" s="13"/>
      <c r="E66" s="13">
        <f t="shared" si="21"/>
        <v>13.767340966100996</v>
      </c>
      <c r="F66" s="13">
        <f t="shared" si="22"/>
        <v>189.53967727688268</v>
      </c>
      <c r="G66" s="11">
        <f t="shared" si="23"/>
        <v>385.12413793103451</v>
      </c>
      <c r="H66" s="13"/>
      <c r="I66" s="13">
        <f t="shared" si="24"/>
        <v>13.767340966100996</v>
      </c>
      <c r="J66" s="13">
        <f t="shared" si="25"/>
        <v>189.53967727688268</v>
      </c>
      <c r="K66" s="13"/>
      <c r="L66" s="13">
        <f t="shared" si="26"/>
        <v>13.767340966100996</v>
      </c>
      <c r="M66" s="13">
        <f t="shared" si="27"/>
        <v>189.53967727688268</v>
      </c>
      <c r="N66" s="13"/>
      <c r="O66" s="13">
        <f t="shared" si="28"/>
        <v>13.767340966100996</v>
      </c>
      <c r="P66" s="13">
        <f t="shared" si="29"/>
        <v>189.53967727688268</v>
      </c>
      <c r="Q66" s="3"/>
      <c r="AC66" s="5">
        <f>AC65*$AE$1</f>
        <v>29.119999999999997</v>
      </c>
      <c r="AD66" s="5">
        <f t="shared" si="32"/>
        <v>7.1670433898399368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0"/>
        <v>24.29032684748578</v>
      </c>
      <c r="AL66" s="3"/>
      <c r="AM66" s="3"/>
      <c r="AN66" s="3"/>
      <c r="AO66" s="3"/>
      <c r="AP66" s="3"/>
      <c r="AQ66" s="3"/>
    </row>
    <row r="67" spans="1:43" x14ac:dyDescent="0.25">
      <c r="A67" s="12">
        <v>22.4</v>
      </c>
      <c r="B67" s="12">
        <v>0</v>
      </c>
      <c r="C67" s="13">
        <v>0</v>
      </c>
      <c r="D67" s="13"/>
      <c r="E67" s="13">
        <f t="shared" si="21"/>
        <v>13.767340966100996</v>
      </c>
      <c r="F67" s="13">
        <f t="shared" si="22"/>
        <v>189.53967727688268</v>
      </c>
      <c r="G67" s="11">
        <f t="shared" si="23"/>
        <v>385.12413793103451</v>
      </c>
      <c r="H67" s="13"/>
      <c r="I67" s="13">
        <f t="shared" si="24"/>
        <v>13.767340966100996</v>
      </c>
      <c r="J67" s="13">
        <f t="shared" si="25"/>
        <v>189.53967727688268</v>
      </c>
      <c r="K67" s="13"/>
      <c r="L67" s="13">
        <f t="shared" si="26"/>
        <v>13.767340966100996</v>
      </c>
      <c r="M67" s="13">
        <f t="shared" si="27"/>
        <v>189.53967727688268</v>
      </c>
      <c r="N67" s="13"/>
      <c r="O67" s="13">
        <f t="shared" si="28"/>
        <v>13.767340966100996</v>
      </c>
      <c r="P67" s="13">
        <f t="shared" si="29"/>
        <v>189.53967727688268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22.4</v>
      </c>
      <c r="B68" s="12">
        <v>0</v>
      </c>
      <c r="C68" s="13">
        <v>0</v>
      </c>
      <c r="D68" s="13"/>
      <c r="E68" s="13">
        <f t="shared" si="21"/>
        <v>13.767340966100996</v>
      </c>
      <c r="F68" s="13">
        <f t="shared" si="22"/>
        <v>189.53967727688268</v>
      </c>
      <c r="G68" s="11">
        <f t="shared" si="23"/>
        <v>385.12413793103451</v>
      </c>
      <c r="H68" s="13"/>
      <c r="I68" s="13">
        <f t="shared" si="24"/>
        <v>13.767340966100996</v>
      </c>
      <c r="J68" s="13">
        <f t="shared" si="25"/>
        <v>189.53967727688268</v>
      </c>
      <c r="K68" s="13"/>
      <c r="L68" s="13">
        <f t="shared" si="26"/>
        <v>13.767340966100996</v>
      </c>
      <c r="M68" s="13">
        <f t="shared" si="27"/>
        <v>189.53967727688268</v>
      </c>
      <c r="N68" s="13"/>
      <c r="O68" s="13">
        <f t="shared" si="28"/>
        <v>13.767340966100996</v>
      </c>
      <c r="P68" s="13">
        <f t="shared" si="29"/>
        <v>189.53967727688268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22.4</v>
      </c>
      <c r="B69" s="12">
        <v>0</v>
      </c>
      <c r="C69" s="13">
        <v>0</v>
      </c>
      <c r="D69" s="13"/>
      <c r="E69" s="13">
        <f t="shared" si="21"/>
        <v>13.767340966100996</v>
      </c>
      <c r="F69" s="13">
        <f t="shared" si="22"/>
        <v>189.53967727688268</v>
      </c>
      <c r="G69" s="11">
        <f t="shared" si="23"/>
        <v>385.12413793103451</v>
      </c>
      <c r="H69" s="13"/>
      <c r="I69" s="13">
        <f t="shared" si="24"/>
        <v>13.767340966100996</v>
      </c>
      <c r="J69" s="13">
        <f t="shared" si="25"/>
        <v>189.53967727688268</v>
      </c>
      <c r="K69" s="13"/>
      <c r="L69" s="13">
        <f t="shared" si="26"/>
        <v>13.767340966100996</v>
      </c>
      <c r="M69" s="13">
        <f t="shared" si="27"/>
        <v>189.53967727688268</v>
      </c>
      <c r="N69" s="13"/>
      <c r="O69" s="13">
        <f t="shared" si="28"/>
        <v>13.767340966100996</v>
      </c>
      <c r="P69" s="13">
        <f t="shared" si="29"/>
        <v>189.53967727688268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22.4</v>
      </c>
      <c r="B70" s="12">
        <v>0</v>
      </c>
      <c r="C70" s="13">
        <v>0</v>
      </c>
      <c r="D70" s="13"/>
      <c r="E70" s="13">
        <f t="shared" si="21"/>
        <v>13.767340966100996</v>
      </c>
      <c r="F70" s="13">
        <f t="shared" si="22"/>
        <v>189.53967727688268</v>
      </c>
      <c r="G70" s="11">
        <f t="shared" si="23"/>
        <v>385.12413793103451</v>
      </c>
      <c r="H70" s="13"/>
      <c r="I70" s="13">
        <f t="shared" si="24"/>
        <v>13.767340966100996</v>
      </c>
      <c r="J70" s="13">
        <f t="shared" si="25"/>
        <v>189.53967727688268</v>
      </c>
      <c r="K70" s="13"/>
      <c r="L70" s="13">
        <f t="shared" si="26"/>
        <v>13.767340966100996</v>
      </c>
      <c r="M70" s="13">
        <f t="shared" si="27"/>
        <v>189.53967727688268</v>
      </c>
      <c r="N70" s="13"/>
      <c r="O70" s="13">
        <f t="shared" si="28"/>
        <v>13.767340966100996</v>
      </c>
      <c r="P70" s="13">
        <f t="shared" si="29"/>
        <v>189.53967727688268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7.4999999999999997E-2</v>
      </c>
      <c r="C91" s="9">
        <v>663</v>
      </c>
      <c r="D91" s="9"/>
      <c r="E91" s="9">
        <f>CA(A91,B91,$E$2,$E$3,$E$4,$E$5,$E$6)</f>
        <v>591.67040553276797</v>
      </c>
      <c r="F91" s="9">
        <f>($C91-E91)^2</f>
        <v>5087.9110468597783</v>
      </c>
      <c r="G91" s="11">
        <f>$G$25</f>
        <v>385.12413793103451</v>
      </c>
      <c r="H91" s="9"/>
      <c r="I91" s="9">
        <f>CA_SA(A91,B91,$I$2,$I$3,$I$4,$I$5,$I$6,$I$7)</f>
        <v>591.67040553276797</v>
      </c>
      <c r="J91" s="9">
        <f>($C91-I91)^2</f>
        <v>5087.9110468597783</v>
      </c>
      <c r="K91" s="9"/>
      <c r="L91" s="9">
        <f>CA_DR(A91,B91,$L$2,$L$3,$L$4,$L$5,$L$6,$L$7,$L$8)</f>
        <v>591.67040553276797</v>
      </c>
      <c r="M91" s="9">
        <f>($C91-L91)^2</f>
        <v>5087.9110468597783</v>
      </c>
      <c r="N91" s="9"/>
      <c r="O91" s="9">
        <f>CA_DL(A91,B91,$O$2,$O$3,$O$4,$O$5,$O$6,$O$7,$O$8)</f>
        <v>591.67040553276797</v>
      </c>
      <c r="P91" s="9">
        <f>($C91-O91)^2</f>
        <v>5087.9110468597783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7.4999999999999997E-2</v>
      </c>
      <c r="C92" s="9">
        <v>614</v>
      </c>
      <c r="D92" s="9"/>
      <c r="E92" s="9">
        <f t="shared" ref="E92:E115" si="34">CA(A92,B92,$E$2,$E$3,$E$4,$E$5,$E$6)</f>
        <v>591.67040553276797</v>
      </c>
      <c r="F92" s="9">
        <f t="shared" ref="F92:F115" si="35">($C92-E92)^2</f>
        <v>498.61078907103916</v>
      </c>
      <c r="G92" s="11">
        <f t="shared" ref="G92:G115" si="36">$G$25</f>
        <v>385.12413793103451</v>
      </c>
      <c r="H92" s="9"/>
      <c r="I92" s="9">
        <f t="shared" ref="I92:I115" si="37">CA_SA(A92,B92,$I$2,$I$3,$I$4,$I$5,$I$6,$I$7)</f>
        <v>591.67040553276797</v>
      </c>
      <c r="J92" s="9">
        <f t="shared" ref="J92:J115" si="38">($C92-I92)^2</f>
        <v>498.61078907103916</v>
      </c>
      <c r="K92" s="9"/>
      <c r="L92" s="9">
        <f t="shared" ref="L92:L115" si="39">CA_DR(A92,B92,$L$2,$L$3,$L$4,$L$5,$L$6,$L$7,$L$8)</f>
        <v>591.67040553276797</v>
      </c>
      <c r="M92" s="9">
        <f t="shared" ref="M92:M115" si="40">($C92-L92)^2</f>
        <v>498.61078907103916</v>
      </c>
      <c r="N92" s="9"/>
      <c r="O92" s="9">
        <f t="shared" ref="O92:O115" si="41">CA_DL(A92,B92,$O$2,$O$3,$O$4,$O$5,$O$6,$O$7,$O$8)</f>
        <v>591.67040553276797</v>
      </c>
      <c r="P92" s="9">
        <f t="shared" ref="P92:P115" si="42">($C92-O92)^2</f>
        <v>498.61078907103916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569</v>
      </c>
      <c r="D93" s="9"/>
      <c r="E93" s="9">
        <f t="shared" si="34"/>
        <v>591.67040553276797</v>
      </c>
      <c r="F93" s="9">
        <f t="shared" si="35"/>
        <v>513.94728702015675</v>
      </c>
      <c r="G93" s="11">
        <f t="shared" si="36"/>
        <v>385.12413793103451</v>
      </c>
      <c r="H93" s="9"/>
      <c r="I93" s="9">
        <f t="shared" si="37"/>
        <v>591.67040553276797</v>
      </c>
      <c r="J93" s="9">
        <f t="shared" si="38"/>
        <v>513.94728702015675</v>
      </c>
      <c r="K93" s="9"/>
      <c r="L93" s="9">
        <f t="shared" si="39"/>
        <v>591.67040553276797</v>
      </c>
      <c r="M93" s="9">
        <f t="shared" si="40"/>
        <v>513.94728702015675</v>
      </c>
      <c r="N93" s="9"/>
      <c r="O93" s="9">
        <f t="shared" si="41"/>
        <v>591.67040553276797</v>
      </c>
      <c r="P93" s="9">
        <f t="shared" si="42"/>
        <v>513.94728702015675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578</v>
      </c>
      <c r="D94" s="9"/>
      <c r="E94" s="9">
        <f t="shared" si="34"/>
        <v>591.67040553276797</v>
      </c>
      <c r="F94" s="9">
        <f t="shared" si="35"/>
        <v>186.87998743033319</v>
      </c>
      <c r="G94" s="11">
        <f t="shared" si="36"/>
        <v>385.12413793103451</v>
      </c>
      <c r="H94" s="9"/>
      <c r="I94" s="9">
        <f t="shared" si="37"/>
        <v>591.67040553276797</v>
      </c>
      <c r="J94" s="9">
        <f t="shared" si="38"/>
        <v>186.87998743033319</v>
      </c>
      <c r="K94" s="9"/>
      <c r="L94" s="9">
        <f t="shared" si="39"/>
        <v>591.67040553276797</v>
      </c>
      <c r="M94" s="9">
        <f t="shared" si="40"/>
        <v>186.87998743033319</v>
      </c>
      <c r="N94" s="9"/>
      <c r="O94" s="9">
        <f t="shared" si="41"/>
        <v>591.67040553276797</v>
      </c>
      <c r="P94" s="9">
        <f t="shared" si="42"/>
        <v>186.87998743033319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536</v>
      </c>
      <c r="D95" s="9"/>
      <c r="E95" s="9">
        <f t="shared" si="34"/>
        <v>591.67040553276797</v>
      </c>
      <c r="F95" s="9">
        <f t="shared" si="35"/>
        <v>3099.1940521828428</v>
      </c>
      <c r="G95" s="11">
        <f t="shared" si="36"/>
        <v>385.12413793103451</v>
      </c>
      <c r="H95" s="9"/>
      <c r="I95" s="9">
        <f t="shared" si="37"/>
        <v>591.67040553276797</v>
      </c>
      <c r="J95" s="9">
        <f t="shared" si="38"/>
        <v>3099.1940521828428</v>
      </c>
      <c r="K95" s="9"/>
      <c r="L95" s="9">
        <f t="shared" si="39"/>
        <v>591.67040553276797</v>
      </c>
      <c r="M95" s="9">
        <f t="shared" si="40"/>
        <v>3099.1940521828428</v>
      </c>
      <c r="N95" s="9"/>
      <c r="O95" s="9">
        <f t="shared" si="41"/>
        <v>591.67040553276797</v>
      </c>
      <c r="P95" s="9">
        <f t="shared" si="42"/>
        <v>3099.1940521828428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0.15</v>
      </c>
      <c r="C96" s="9">
        <v>575</v>
      </c>
      <c r="D96" s="9"/>
      <c r="E96" s="9">
        <f t="shared" si="34"/>
        <v>583.05510892851544</v>
      </c>
      <c r="F96" s="9">
        <f t="shared" si="35"/>
        <v>64.884779850249117</v>
      </c>
      <c r="G96" s="11">
        <f t="shared" si="36"/>
        <v>385.12413793103451</v>
      </c>
      <c r="H96" s="9"/>
      <c r="I96" s="9">
        <f t="shared" si="37"/>
        <v>583.05510892851544</v>
      </c>
      <c r="J96" s="9">
        <f t="shared" si="38"/>
        <v>64.884779850249117</v>
      </c>
      <c r="K96" s="9"/>
      <c r="L96" s="9">
        <f t="shared" si="39"/>
        <v>583.05510892851544</v>
      </c>
      <c r="M96" s="9">
        <f t="shared" si="40"/>
        <v>64.884779850249117</v>
      </c>
      <c r="N96" s="9"/>
      <c r="O96" s="9">
        <f t="shared" si="41"/>
        <v>583.05510892851544</v>
      </c>
      <c r="P96" s="9">
        <f t="shared" si="42"/>
        <v>64.884779850249117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0.15</v>
      </c>
      <c r="C97" s="9">
        <v>640</v>
      </c>
      <c r="D97" s="9"/>
      <c r="E97" s="9">
        <f t="shared" si="34"/>
        <v>583.05510892851544</v>
      </c>
      <c r="F97" s="9">
        <f t="shared" si="35"/>
        <v>3242.7206191432424</v>
      </c>
      <c r="G97" s="11">
        <f t="shared" si="36"/>
        <v>385.12413793103451</v>
      </c>
      <c r="H97" s="9"/>
      <c r="I97" s="9">
        <f t="shared" si="37"/>
        <v>583.05510892851544</v>
      </c>
      <c r="J97" s="9">
        <f t="shared" si="38"/>
        <v>3242.7206191432424</v>
      </c>
      <c r="K97" s="9"/>
      <c r="L97" s="9">
        <f t="shared" si="39"/>
        <v>583.05510892851544</v>
      </c>
      <c r="M97" s="9">
        <f t="shared" si="40"/>
        <v>3242.7206191432424</v>
      </c>
      <c r="N97" s="9"/>
      <c r="O97" s="9">
        <f t="shared" si="41"/>
        <v>583.05510892851544</v>
      </c>
      <c r="P97" s="9">
        <f t="shared" si="42"/>
        <v>3242.7206191432424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590</v>
      </c>
      <c r="D98" s="9"/>
      <c r="E98" s="9">
        <f t="shared" si="34"/>
        <v>583.05510892851544</v>
      </c>
      <c r="F98" s="9">
        <f t="shared" si="35"/>
        <v>48.231511994785997</v>
      </c>
      <c r="G98" s="11">
        <f t="shared" si="36"/>
        <v>385.12413793103451</v>
      </c>
      <c r="H98" s="9"/>
      <c r="I98" s="9">
        <f t="shared" si="37"/>
        <v>583.05510892851544</v>
      </c>
      <c r="J98" s="9">
        <f t="shared" si="38"/>
        <v>48.231511994785997</v>
      </c>
      <c r="K98" s="9"/>
      <c r="L98" s="9">
        <f t="shared" si="39"/>
        <v>583.05510892851544</v>
      </c>
      <c r="M98" s="9">
        <f t="shared" si="40"/>
        <v>48.231511994785997</v>
      </c>
      <c r="N98" s="9"/>
      <c r="O98" s="9">
        <f t="shared" si="41"/>
        <v>583.05510892851544</v>
      </c>
      <c r="P98" s="9">
        <f t="shared" si="42"/>
        <v>48.231511994785997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681</v>
      </c>
      <c r="D99" s="9"/>
      <c r="E99" s="9">
        <f t="shared" si="34"/>
        <v>583.05510892851544</v>
      </c>
      <c r="F99" s="9">
        <f t="shared" si="35"/>
        <v>9593.2016870049756</v>
      </c>
      <c r="G99" s="11">
        <f t="shared" si="36"/>
        <v>385.12413793103451</v>
      </c>
      <c r="H99" s="9"/>
      <c r="I99" s="9">
        <f t="shared" si="37"/>
        <v>583.05510892851544</v>
      </c>
      <c r="J99" s="9">
        <f t="shared" si="38"/>
        <v>9593.2016870049756</v>
      </c>
      <c r="K99" s="9"/>
      <c r="L99" s="9">
        <f t="shared" si="39"/>
        <v>583.05510892851544</v>
      </c>
      <c r="M99" s="9">
        <f t="shared" si="40"/>
        <v>9593.2016870049756</v>
      </c>
      <c r="N99" s="9"/>
      <c r="O99" s="9">
        <f t="shared" si="41"/>
        <v>583.05510892851544</v>
      </c>
      <c r="P99" s="9">
        <f t="shared" si="42"/>
        <v>9593.2016870049756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501</v>
      </c>
      <c r="D100" s="9"/>
      <c r="E100" s="9">
        <f t="shared" si="34"/>
        <v>583.05510892851544</v>
      </c>
      <c r="F100" s="9">
        <f t="shared" si="35"/>
        <v>6733.0409012705341</v>
      </c>
      <c r="G100" s="11">
        <f t="shared" si="36"/>
        <v>385.12413793103451</v>
      </c>
      <c r="H100" s="9"/>
      <c r="I100" s="9">
        <f t="shared" si="37"/>
        <v>583.05510892851544</v>
      </c>
      <c r="J100" s="9">
        <f t="shared" si="38"/>
        <v>6733.0409012705341</v>
      </c>
      <c r="K100" s="9"/>
      <c r="L100" s="9">
        <f t="shared" si="39"/>
        <v>583.05510892851544</v>
      </c>
      <c r="M100" s="9">
        <f t="shared" si="40"/>
        <v>6733.0409012705341</v>
      </c>
      <c r="N100" s="9"/>
      <c r="O100" s="9">
        <f t="shared" si="41"/>
        <v>583.05510892851544</v>
      </c>
      <c r="P100" s="9">
        <f t="shared" si="42"/>
        <v>6733.0409012705341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0.3</v>
      </c>
      <c r="C101" s="9">
        <v>493</v>
      </c>
      <c r="D101" s="9"/>
      <c r="E101" s="9">
        <f t="shared" si="34"/>
        <v>518.65634727586314</v>
      </c>
      <c r="F101" s="9">
        <f t="shared" si="35"/>
        <v>658.24815553968995</v>
      </c>
      <c r="G101" s="11">
        <f t="shared" si="36"/>
        <v>385.12413793103451</v>
      </c>
      <c r="H101" s="9"/>
      <c r="I101" s="9">
        <f t="shared" si="37"/>
        <v>518.65634727586314</v>
      </c>
      <c r="J101" s="9">
        <f t="shared" si="38"/>
        <v>658.24815553968995</v>
      </c>
      <c r="K101" s="9"/>
      <c r="L101" s="9">
        <f t="shared" si="39"/>
        <v>518.65634727586314</v>
      </c>
      <c r="M101" s="9">
        <f t="shared" si="40"/>
        <v>658.24815553968995</v>
      </c>
      <c r="N101" s="9"/>
      <c r="O101" s="9">
        <f t="shared" si="41"/>
        <v>518.65634727586314</v>
      </c>
      <c r="P101" s="9">
        <f t="shared" si="42"/>
        <v>658.24815553968995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0.3</v>
      </c>
      <c r="C102" s="9">
        <v>384</v>
      </c>
      <c r="D102" s="9"/>
      <c r="E102" s="9">
        <f t="shared" si="34"/>
        <v>518.65634727586314</v>
      </c>
      <c r="F102" s="9">
        <f t="shared" si="35"/>
        <v>18132.331861677856</v>
      </c>
      <c r="G102" s="11">
        <f t="shared" si="36"/>
        <v>385.12413793103451</v>
      </c>
      <c r="H102" s="9"/>
      <c r="I102" s="9">
        <f t="shared" si="37"/>
        <v>518.65634727586314</v>
      </c>
      <c r="J102" s="9">
        <f t="shared" si="38"/>
        <v>18132.331861677856</v>
      </c>
      <c r="K102" s="9"/>
      <c r="L102" s="9">
        <f t="shared" si="39"/>
        <v>518.65634727586314</v>
      </c>
      <c r="M102" s="9">
        <f t="shared" si="40"/>
        <v>18132.331861677856</v>
      </c>
      <c r="N102" s="9"/>
      <c r="O102" s="9">
        <f t="shared" si="41"/>
        <v>518.65634727586314</v>
      </c>
      <c r="P102" s="9">
        <f t="shared" si="42"/>
        <v>18132.331861677856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487</v>
      </c>
      <c r="D103" s="9"/>
      <c r="E103" s="9">
        <f t="shared" si="34"/>
        <v>518.65634727586314</v>
      </c>
      <c r="F103" s="9">
        <f t="shared" si="35"/>
        <v>1002.1243228500476</v>
      </c>
      <c r="G103" s="11">
        <f t="shared" si="36"/>
        <v>385.12413793103451</v>
      </c>
      <c r="H103" s="9"/>
      <c r="I103" s="9">
        <f t="shared" si="37"/>
        <v>518.65634727586314</v>
      </c>
      <c r="J103" s="9">
        <f t="shared" si="38"/>
        <v>1002.1243228500476</v>
      </c>
      <c r="K103" s="9"/>
      <c r="L103" s="9">
        <f t="shared" si="39"/>
        <v>518.65634727586314</v>
      </c>
      <c r="M103" s="9">
        <f t="shared" si="40"/>
        <v>1002.1243228500476</v>
      </c>
      <c r="N103" s="9"/>
      <c r="O103" s="9">
        <f t="shared" si="41"/>
        <v>518.65634727586314</v>
      </c>
      <c r="P103" s="9">
        <f t="shared" si="42"/>
        <v>1002.1243228500476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571</v>
      </c>
      <c r="D104" s="9"/>
      <c r="E104" s="9">
        <f t="shared" si="34"/>
        <v>518.65634727586314</v>
      </c>
      <c r="F104" s="9">
        <f t="shared" si="35"/>
        <v>2739.8579805050399</v>
      </c>
      <c r="G104" s="11">
        <f t="shared" si="36"/>
        <v>385.12413793103451</v>
      </c>
      <c r="H104" s="9"/>
      <c r="I104" s="9">
        <f t="shared" si="37"/>
        <v>518.65634727586314</v>
      </c>
      <c r="J104" s="9">
        <f t="shared" si="38"/>
        <v>2739.8579805050399</v>
      </c>
      <c r="K104" s="9"/>
      <c r="L104" s="9">
        <f t="shared" si="39"/>
        <v>518.65634727586314</v>
      </c>
      <c r="M104" s="9">
        <f t="shared" si="40"/>
        <v>2739.8579805050399</v>
      </c>
      <c r="N104" s="9"/>
      <c r="O104" s="9">
        <f t="shared" si="41"/>
        <v>518.65634727586314</v>
      </c>
      <c r="P104" s="9">
        <f t="shared" si="42"/>
        <v>2739.8579805050399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653</v>
      </c>
      <c r="D105" s="9"/>
      <c r="E105" s="9">
        <f t="shared" si="34"/>
        <v>518.65634727586314</v>
      </c>
      <c r="F105" s="9">
        <f t="shared" si="35"/>
        <v>18048.217027263487</v>
      </c>
      <c r="G105" s="11">
        <f t="shared" si="36"/>
        <v>385.12413793103451</v>
      </c>
      <c r="H105" s="9"/>
      <c r="I105" s="9">
        <f t="shared" si="37"/>
        <v>518.65634727586314</v>
      </c>
      <c r="J105" s="9">
        <f t="shared" si="38"/>
        <v>18048.217027263487</v>
      </c>
      <c r="K105" s="9"/>
      <c r="L105" s="9">
        <f t="shared" si="39"/>
        <v>518.65634727586314</v>
      </c>
      <c r="M105" s="9">
        <f t="shared" si="40"/>
        <v>18048.217027263487</v>
      </c>
      <c r="N105" s="9"/>
      <c r="O105" s="9">
        <f t="shared" si="41"/>
        <v>518.65634727586314</v>
      </c>
      <c r="P105" s="9">
        <f t="shared" si="42"/>
        <v>18048.217027263487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0.6</v>
      </c>
      <c r="C106" s="9">
        <v>327</v>
      </c>
      <c r="D106" s="9"/>
      <c r="E106" s="9">
        <f t="shared" si="34"/>
        <v>267.09583831911721</v>
      </c>
      <c r="F106" s="9">
        <f t="shared" si="35"/>
        <v>3588.5085866893464</v>
      </c>
      <c r="G106" s="11">
        <f t="shared" si="36"/>
        <v>385.12413793103451</v>
      </c>
      <c r="H106" s="9"/>
      <c r="I106" s="9">
        <f t="shared" si="37"/>
        <v>267.09583831911721</v>
      </c>
      <c r="J106" s="9">
        <f t="shared" si="38"/>
        <v>3588.5085866893464</v>
      </c>
      <c r="K106" s="9"/>
      <c r="L106" s="9">
        <f t="shared" si="39"/>
        <v>267.09583831911721</v>
      </c>
      <c r="M106" s="9">
        <f t="shared" si="40"/>
        <v>3588.5085866893464</v>
      </c>
      <c r="N106" s="9"/>
      <c r="O106" s="9">
        <f t="shared" si="41"/>
        <v>267.09583831911721</v>
      </c>
      <c r="P106" s="9">
        <f t="shared" si="42"/>
        <v>3588.5085866893464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0.6</v>
      </c>
      <c r="C107" s="9">
        <v>242</v>
      </c>
      <c r="D107" s="9"/>
      <c r="E107" s="9">
        <f t="shared" si="34"/>
        <v>267.09583831911721</v>
      </c>
      <c r="F107" s="9">
        <f t="shared" si="35"/>
        <v>629.80110093927146</v>
      </c>
      <c r="G107" s="11">
        <f t="shared" si="36"/>
        <v>385.12413793103451</v>
      </c>
      <c r="H107" s="9"/>
      <c r="I107" s="9">
        <f t="shared" si="37"/>
        <v>267.09583831911721</v>
      </c>
      <c r="J107" s="9">
        <f t="shared" si="38"/>
        <v>629.80110093927146</v>
      </c>
      <c r="K107" s="9"/>
      <c r="L107" s="9">
        <f t="shared" si="39"/>
        <v>267.09583831911721</v>
      </c>
      <c r="M107" s="9">
        <f t="shared" si="40"/>
        <v>629.80110093927146</v>
      </c>
      <c r="N107" s="9"/>
      <c r="O107" s="9">
        <f t="shared" si="41"/>
        <v>267.09583831911721</v>
      </c>
      <c r="P107" s="9">
        <f t="shared" si="42"/>
        <v>629.80110093927146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284</v>
      </c>
      <c r="D108" s="9"/>
      <c r="E108" s="9">
        <f t="shared" si="34"/>
        <v>267.09583831911721</v>
      </c>
      <c r="F108" s="9">
        <f t="shared" si="35"/>
        <v>285.75068213342621</v>
      </c>
      <c r="G108" s="11">
        <f t="shared" si="36"/>
        <v>385.12413793103451</v>
      </c>
      <c r="H108" s="9"/>
      <c r="I108" s="9">
        <f t="shared" si="37"/>
        <v>267.09583831911721</v>
      </c>
      <c r="J108" s="9">
        <f t="shared" si="38"/>
        <v>285.75068213342621</v>
      </c>
      <c r="K108" s="9"/>
      <c r="L108" s="9">
        <f t="shared" si="39"/>
        <v>267.09583831911721</v>
      </c>
      <c r="M108" s="9">
        <f t="shared" si="40"/>
        <v>285.75068213342621</v>
      </c>
      <c r="N108" s="9"/>
      <c r="O108" s="9">
        <f t="shared" si="41"/>
        <v>267.09583831911721</v>
      </c>
      <c r="P108" s="9">
        <f t="shared" si="42"/>
        <v>285.75068213342621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269</v>
      </c>
      <c r="D109" s="9"/>
      <c r="E109" s="9">
        <f t="shared" si="34"/>
        <v>267.09583831911721</v>
      </c>
      <c r="F109" s="9">
        <f t="shared" si="35"/>
        <v>3.6258317069423871</v>
      </c>
      <c r="G109" s="11">
        <f t="shared" si="36"/>
        <v>385.12413793103451</v>
      </c>
      <c r="H109" s="9"/>
      <c r="I109" s="9">
        <f t="shared" si="37"/>
        <v>267.09583831911721</v>
      </c>
      <c r="J109" s="9">
        <f t="shared" si="38"/>
        <v>3.6258317069423871</v>
      </c>
      <c r="K109" s="9"/>
      <c r="L109" s="9">
        <f t="shared" si="39"/>
        <v>267.09583831911721</v>
      </c>
      <c r="M109" s="9">
        <f t="shared" si="40"/>
        <v>3.6258317069423871</v>
      </c>
      <c r="N109" s="9"/>
      <c r="O109" s="9">
        <f t="shared" si="41"/>
        <v>267.09583831911721</v>
      </c>
      <c r="P109" s="9">
        <f t="shared" si="42"/>
        <v>3.6258317069423871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204</v>
      </c>
      <c r="D110" s="9"/>
      <c r="E110" s="9">
        <f t="shared" si="34"/>
        <v>267.09583831911721</v>
      </c>
      <c r="F110" s="9">
        <f t="shared" si="35"/>
        <v>3981.0848131921794</v>
      </c>
      <c r="G110" s="11">
        <f t="shared" si="36"/>
        <v>385.12413793103451</v>
      </c>
      <c r="H110" s="9"/>
      <c r="I110" s="9">
        <f t="shared" si="37"/>
        <v>267.09583831911721</v>
      </c>
      <c r="J110" s="9">
        <f t="shared" si="38"/>
        <v>3981.0848131921794</v>
      </c>
      <c r="K110" s="9"/>
      <c r="L110" s="9">
        <f t="shared" si="39"/>
        <v>267.09583831911721</v>
      </c>
      <c r="M110" s="9">
        <f t="shared" si="40"/>
        <v>3981.0848131921794</v>
      </c>
      <c r="N110" s="9"/>
      <c r="O110" s="9">
        <f t="shared" si="41"/>
        <v>267.09583831911721</v>
      </c>
      <c r="P110" s="9">
        <f t="shared" si="42"/>
        <v>3981.0848131921794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1.2</v>
      </c>
      <c r="C111" s="9">
        <v>31</v>
      </c>
      <c r="D111" s="9"/>
      <c r="E111" s="9">
        <f t="shared" si="34"/>
        <v>52.005637558172239</v>
      </c>
      <c r="F111" s="9">
        <f t="shared" si="35"/>
        <v>441.23680922529621</v>
      </c>
      <c r="G111" s="11">
        <f t="shared" si="36"/>
        <v>385.12413793103451</v>
      </c>
      <c r="H111" s="9"/>
      <c r="I111" s="9">
        <f t="shared" si="37"/>
        <v>52.005637558172239</v>
      </c>
      <c r="J111" s="9">
        <f t="shared" si="38"/>
        <v>441.23680922529621</v>
      </c>
      <c r="K111" s="9"/>
      <c r="L111" s="9">
        <f t="shared" si="39"/>
        <v>52.005637558172239</v>
      </c>
      <c r="M111" s="9">
        <f t="shared" si="40"/>
        <v>441.23680922529621</v>
      </c>
      <c r="N111" s="9"/>
      <c r="O111" s="9">
        <f t="shared" si="41"/>
        <v>52.005637558172239</v>
      </c>
      <c r="P111" s="9">
        <f t="shared" si="42"/>
        <v>441.23680922529621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1.2</v>
      </c>
      <c r="C112" s="9">
        <v>78</v>
      </c>
      <c r="D112" s="9"/>
      <c r="E112" s="9">
        <f t="shared" si="34"/>
        <v>52.005637558172239</v>
      </c>
      <c r="F112" s="9">
        <f t="shared" si="35"/>
        <v>675.70687875710576</v>
      </c>
      <c r="G112" s="11">
        <f t="shared" si="36"/>
        <v>385.12413793103451</v>
      </c>
      <c r="H112" s="9"/>
      <c r="I112" s="9">
        <f t="shared" si="37"/>
        <v>52.005637558172239</v>
      </c>
      <c r="J112" s="9">
        <f t="shared" si="38"/>
        <v>675.70687875710576</v>
      </c>
      <c r="K112" s="9"/>
      <c r="L112" s="9">
        <f t="shared" si="39"/>
        <v>52.005637558172239</v>
      </c>
      <c r="M112" s="9">
        <f t="shared" si="40"/>
        <v>675.70687875710576</v>
      </c>
      <c r="N112" s="9"/>
      <c r="O112" s="9">
        <f t="shared" si="41"/>
        <v>52.005637558172239</v>
      </c>
      <c r="P112" s="9">
        <f t="shared" si="42"/>
        <v>675.70687875710576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59</v>
      </c>
      <c r="D113" s="9"/>
      <c r="E113" s="9">
        <f t="shared" si="34"/>
        <v>52.005637558172239</v>
      </c>
      <c r="F113" s="9">
        <f t="shared" si="35"/>
        <v>48.921105967650796</v>
      </c>
      <c r="G113" s="11">
        <f t="shared" si="36"/>
        <v>385.12413793103451</v>
      </c>
      <c r="H113" s="9"/>
      <c r="I113" s="9">
        <f t="shared" si="37"/>
        <v>52.005637558172239</v>
      </c>
      <c r="J113" s="9">
        <f t="shared" si="38"/>
        <v>48.921105967650796</v>
      </c>
      <c r="K113" s="9"/>
      <c r="L113" s="9">
        <f t="shared" si="39"/>
        <v>52.005637558172239</v>
      </c>
      <c r="M113" s="9">
        <f t="shared" si="40"/>
        <v>48.921105967650796</v>
      </c>
      <c r="N113" s="9"/>
      <c r="O113" s="9">
        <f t="shared" si="41"/>
        <v>52.005637558172239</v>
      </c>
      <c r="P113" s="9">
        <f t="shared" si="42"/>
        <v>48.921105967650796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46</v>
      </c>
      <c r="D114" s="9"/>
      <c r="E114" s="9">
        <f t="shared" si="34"/>
        <v>52.005637558172239</v>
      </c>
      <c r="F114" s="9">
        <f t="shared" si="35"/>
        <v>36.067682480129015</v>
      </c>
      <c r="G114" s="11">
        <f t="shared" si="36"/>
        <v>385.12413793103451</v>
      </c>
      <c r="H114" s="9"/>
      <c r="I114" s="9">
        <f t="shared" si="37"/>
        <v>52.005637558172239</v>
      </c>
      <c r="J114" s="9">
        <f t="shared" si="38"/>
        <v>36.067682480129015</v>
      </c>
      <c r="K114" s="9"/>
      <c r="L114" s="9">
        <f t="shared" si="39"/>
        <v>52.005637558172239</v>
      </c>
      <c r="M114" s="9">
        <f t="shared" si="40"/>
        <v>36.067682480129015</v>
      </c>
      <c r="N114" s="9"/>
      <c r="O114" s="9">
        <f t="shared" si="41"/>
        <v>52.005637558172239</v>
      </c>
      <c r="P114" s="9">
        <f t="shared" si="42"/>
        <v>36.067682480129015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68</v>
      </c>
      <c r="D115" s="9"/>
      <c r="E115" s="9">
        <f t="shared" si="34"/>
        <v>52.005637558172239</v>
      </c>
      <c r="F115" s="9">
        <f t="shared" si="35"/>
        <v>255.81962992055048</v>
      </c>
      <c r="G115" s="11">
        <f t="shared" si="36"/>
        <v>385.12413793103451</v>
      </c>
      <c r="H115" s="9"/>
      <c r="I115" s="9">
        <f t="shared" si="37"/>
        <v>52.005637558172239</v>
      </c>
      <c r="J115" s="9">
        <f t="shared" si="38"/>
        <v>255.81962992055048</v>
      </c>
      <c r="K115" s="9"/>
      <c r="L115" s="9">
        <f t="shared" si="39"/>
        <v>52.005637558172239</v>
      </c>
      <c r="M115" s="9">
        <f t="shared" si="40"/>
        <v>255.81962992055048</v>
      </c>
      <c r="N115" s="9"/>
      <c r="O115" s="9">
        <f t="shared" si="41"/>
        <v>52.005637558172239</v>
      </c>
      <c r="P115" s="9">
        <f t="shared" si="42"/>
        <v>255.81962992055048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0.35</v>
      </c>
      <c r="B136" s="14">
        <v>5.6249999999999994E-2</v>
      </c>
      <c r="C136" s="15">
        <v>576</v>
      </c>
      <c r="D136" s="15"/>
      <c r="E136" s="15">
        <f>CA(A136,B136,$E$2,$E$3,$E$4,$E$5,$E$6)</f>
        <v>588.89944437899953</v>
      </c>
      <c r="F136" s="15">
        <f>($C136-E136)^2</f>
        <v>166.39566528690264</v>
      </c>
      <c r="G136" s="11">
        <f>$G$25</f>
        <v>385.12413793103451</v>
      </c>
      <c r="H136" s="15"/>
      <c r="I136" s="15">
        <f>CA_SA(A136,B136,$I$2,$I$3,$I$4,$I$5,$I$6,$I$7)</f>
        <v>590.94280877547249</v>
      </c>
      <c r="J136" s="15">
        <f>($C136-I136)^2</f>
        <v>223.28753410033752</v>
      </c>
      <c r="K136" s="15"/>
      <c r="L136" s="15">
        <f>CA_DR(A136,B136,$L$2,$L$3,$L$4,$L$5,$L$6,$L$7,$L$8)</f>
        <v>590.96507387600434</v>
      </c>
      <c r="M136" s="15">
        <f>($C136-L136)^2</f>
        <v>223.95343611426756</v>
      </c>
      <c r="N136" s="15"/>
      <c r="O136" s="15">
        <f>CA_DL(A136,B136,$O$2,$O$3,$O$4,$O$5,$O$6,$O$7,$O$8)</f>
        <v>590.91890425889358</v>
      </c>
      <c r="P136" s="15">
        <f>($C136-O136)^2</f>
        <v>222.57370428603289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0.35</v>
      </c>
      <c r="B137" s="14">
        <v>5.6249999999999994E-2</v>
      </c>
      <c r="C137" s="15">
        <v>673</v>
      </c>
      <c r="D137" s="15"/>
      <c r="E137" s="15">
        <f t="shared" ref="E137:E200" si="43">CA(A137,B137,$E$2,$E$3,$E$4,$E$5,$E$6)</f>
        <v>588.89944437899953</v>
      </c>
      <c r="F137" s="15">
        <f t="shared" ref="F137:F200" si="44">($C137-E137)^2</f>
        <v>7072.903455760993</v>
      </c>
      <c r="G137" s="11">
        <f t="shared" ref="G137:G200" si="45">$G$25</f>
        <v>385.12413793103451</v>
      </c>
      <c r="H137" s="15"/>
      <c r="I137" s="15">
        <f t="shared" ref="I137:I200" si="46">CA_SA(A137,B137,$I$2,$I$3,$I$4,$I$5,$I$6,$I$7)</f>
        <v>590.94280877547249</v>
      </c>
      <c r="J137" s="15">
        <f t="shared" ref="J137:J200" si="47">($C137-I137)^2</f>
        <v>6733.3826316586756</v>
      </c>
      <c r="K137" s="15"/>
      <c r="L137" s="15">
        <f t="shared" ref="L137:L200" si="48">CA_DR(A137,B137,$L$2,$L$3,$L$4,$L$5,$L$6,$L$7,$L$8)</f>
        <v>590.96507387600434</v>
      </c>
      <c r="M137" s="15">
        <f t="shared" ref="M137:M200" si="49">($C137-L137)^2</f>
        <v>6729.7291041694252</v>
      </c>
      <c r="N137" s="15"/>
      <c r="O137" s="15">
        <f t="shared" ref="O137:O200" si="50">CA_DL(A137,B137,$O$2,$O$3,$O$4,$O$5,$O$6,$O$7,$O$8)</f>
        <v>590.91890425889358</v>
      </c>
      <c r="P137" s="15">
        <f t="shared" ref="P137:P200" si="51">($C137-O137)^2</f>
        <v>6737.3062780606788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0.35</v>
      </c>
      <c r="B138" s="14">
        <v>5.6249999999999994E-2</v>
      </c>
      <c r="C138" s="15">
        <v>687</v>
      </c>
      <c r="D138" s="15"/>
      <c r="E138" s="15">
        <f t="shared" si="43"/>
        <v>588.89944437899953</v>
      </c>
      <c r="F138" s="15">
        <f t="shared" si="44"/>
        <v>9623.7190131490061</v>
      </c>
      <c r="G138" s="11">
        <f t="shared" si="45"/>
        <v>385.12413793103451</v>
      </c>
      <c r="H138" s="15"/>
      <c r="I138" s="15">
        <f t="shared" si="46"/>
        <v>590.94280877547249</v>
      </c>
      <c r="J138" s="15">
        <f t="shared" si="47"/>
        <v>9226.983985945446</v>
      </c>
      <c r="K138" s="15"/>
      <c r="L138" s="15">
        <f t="shared" si="48"/>
        <v>590.96507387600434</v>
      </c>
      <c r="M138" s="15">
        <f t="shared" si="49"/>
        <v>9222.7070356413042</v>
      </c>
      <c r="N138" s="15"/>
      <c r="O138" s="15">
        <f t="shared" si="50"/>
        <v>590.91890425889358</v>
      </c>
      <c r="P138" s="15">
        <f t="shared" si="51"/>
        <v>9231.5769588116582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0.35</v>
      </c>
      <c r="B139" s="14">
        <v>5.6249999999999994E-2</v>
      </c>
      <c r="C139" s="15">
        <v>555</v>
      </c>
      <c r="D139" s="15"/>
      <c r="E139" s="15">
        <f t="shared" si="43"/>
        <v>588.89944437899953</v>
      </c>
      <c r="F139" s="15">
        <f t="shared" si="44"/>
        <v>1149.172329204883</v>
      </c>
      <c r="G139" s="11">
        <f t="shared" si="45"/>
        <v>385.12413793103451</v>
      </c>
      <c r="H139" s="15"/>
      <c r="I139" s="15">
        <f t="shared" si="46"/>
        <v>590.94280877547249</v>
      </c>
      <c r="J139" s="15">
        <f t="shared" si="47"/>
        <v>1291.8855026701819</v>
      </c>
      <c r="K139" s="15"/>
      <c r="L139" s="15">
        <f t="shared" si="48"/>
        <v>590.96507387600434</v>
      </c>
      <c r="M139" s="15">
        <f t="shared" si="49"/>
        <v>1293.4865389064498</v>
      </c>
      <c r="N139" s="15"/>
      <c r="O139" s="15">
        <f t="shared" si="50"/>
        <v>590.91890425889358</v>
      </c>
      <c r="P139" s="15">
        <f t="shared" si="51"/>
        <v>1290.167683159563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0.35</v>
      </c>
      <c r="B140" s="14">
        <v>5.6249999999999994E-2</v>
      </c>
      <c r="C140" s="15">
        <v>577</v>
      </c>
      <c r="D140" s="15"/>
      <c r="E140" s="15">
        <f t="shared" si="43"/>
        <v>588.89944437899953</v>
      </c>
      <c r="F140" s="15">
        <f t="shared" si="44"/>
        <v>141.59677652890358</v>
      </c>
      <c r="G140" s="11">
        <f t="shared" si="45"/>
        <v>385.12413793103451</v>
      </c>
      <c r="H140" s="15"/>
      <c r="I140" s="15">
        <f t="shared" si="46"/>
        <v>590.94280877547249</v>
      </c>
      <c r="J140" s="15">
        <f t="shared" si="47"/>
        <v>194.40191654939255</v>
      </c>
      <c r="K140" s="15"/>
      <c r="L140" s="15">
        <f t="shared" si="48"/>
        <v>590.96507387600434</v>
      </c>
      <c r="M140" s="15">
        <f t="shared" si="49"/>
        <v>195.02328836225888</v>
      </c>
      <c r="N140" s="15"/>
      <c r="O140" s="15">
        <f t="shared" si="50"/>
        <v>590.91890425889358</v>
      </c>
      <c r="P140" s="15">
        <f t="shared" si="51"/>
        <v>193.73589576824574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0.7</v>
      </c>
      <c r="B141" s="14">
        <v>0.11249999999999999</v>
      </c>
      <c r="C141" s="15">
        <v>699</v>
      </c>
      <c r="D141" s="15"/>
      <c r="E141" s="15">
        <f t="shared" si="43"/>
        <v>566.54053315759859</v>
      </c>
      <c r="F141" s="15">
        <f t="shared" si="44"/>
        <v>17545.510356173239</v>
      </c>
      <c r="G141" s="11">
        <f t="shared" si="45"/>
        <v>385.12413793103451</v>
      </c>
      <c r="H141" s="15"/>
      <c r="I141" s="15">
        <f t="shared" si="46"/>
        <v>580.00540903814669</v>
      </c>
      <c r="J141" s="15">
        <f t="shared" si="47"/>
        <v>14159.712678178781</v>
      </c>
      <c r="K141" s="15"/>
      <c r="L141" s="15">
        <f t="shared" si="48"/>
        <v>580.15468970139204</v>
      </c>
      <c r="M141" s="15">
        <f t="shared" si="49"/>
        <v>14124.20777997241</v>
      </c>
      <c r="N141" s="15"/>
      <c r="O141" s="15">
        <f t="shared" si="50"/>
        <v>579.68301987390964</v>
      </c>
      <c r="P141" s="15">
        <f t="shared" si="51"/>
        <v>14236.541746409841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0.7</v>
      </c>
      <c r="B142" s="14">
        <v>0.11249999999999999</v>
      </c>
      <c r="C142" s="15">
        <v>587</v>
      </c>
      <c r="D142" s="15"/>
      <c r="E142" s="15">
        <f t="shared" si="43"/>
        <v>566.54053315759859</v>
      </c>
      <c r="F142" s="15">
        <f t="shared" si="44"/>
        <v>418.5897834753228</v>
      </c>
      <c r="G142" s="11">
        <f t="shared" si="45"/>
        <v>385.12413793103451</v>
      </c>
      <c r="H142" s="15"/>
      <c r="I142" s="15">
        <f t="shared" si="46"/>
        <v>580.00540903814669</v>
      </c>
      <c r="J142" s="15">
        <f t="shared" si="47"/>
        <v>48.924302723639947</v>
      </c>
      <c r="K142" s="15"/>
      <c r="L142" s="15">
        <f t="shared" si="48"/>
        <v>580.15468970139204</v>
      </c>
      <c r="M142" s="15">
        <f t="shared" si="49"/>
        <v>46.858273084228138</v>
      </c>
      <c r="N142" s="15"/>
      <c r="O142" s="15">
        <f t="shared" si="50"/>
        <v>579.68301987390964</v>
      </c>
      <c r="P142" s="15">
        <f t="shared" si="51"/>
        <v>53.538198165601251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0.7</v>
      </c>
      <c r="B143" s="14">
        <v>0.11249999999999999</v>
      </c>
      <c r="C143" s="15">
        <v>578</v>
      </c>
      <c r="D143" s="15"/>
      <c r="E143" s="15">
        <f t="shared" si="43"/>
        <v>566.54053315759859</v>
      </c>
      <c r="F143" s="15">
        <f t="shared" si="44"/>
        <v>131.31938031209739</v>
      </c>
      <c r="G143" s="11">
        <f t="shared" si="45"/>
        <v>385.12413793103451</v>
      </c>
      <c r="H143" s="15"/>
      <c r="I143" s="15">
        <f t="shared" si="46"/>
        <v>580.00540903814669</v>
      </c>
      <c r="J143" s="15">
        <f t="shared" si="47"/>
        <v>4.0216654102804519</v>
      </c>
      <c r="K143" s="15"/>
      <c r="L143" s="15">
        <f t="shared" si="48"/>
        <v>580.15468970139204</v>
      </c>
      <c r="M143" s="15">
        <f t="shared" si="49"/>
        <v>4.642687709284937</v>
      </c>
      <c r="N143" s="15"/>
      <c r="O143" s="15">
        <f t="shared" si="50"/>
        <v>579.68301987390964</v>
      </c>
      <c r="P143" s="15">
        <f t="shared" si="51"/>
        <v>2.8325558959748309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0.7</v>
      </c>
      <c r="B144" s="14">
        <v>0.11249999999999999</v>
      </c>
      <c r="C144" s="15">
        <v>494</v>
      </c>
      <c r="D144" s="15"/>
      <c r="E144" s="15">
        <f t="shared" si="43"/>
        <v>566.54053315759859</v>
      </c>
      <c r="F144" s="15">
        <f t="shared" si="44"/>
        <v>5262.1289507886604</v>
      </c>
      <c r="G144" s="11">
        <f t="shared" si="45"/>
        <v>385.12413793103451</v>
      </c>
      <c r="H144" s="15"/>
      <c r="I144" s="15">
        <f t="shared" si="46"/>
        <v>580.00540903814669</v>
      </c>
      <c r="J144" s="15">
        <f t="shared" si="47"/>
        <v>7396.9303838189253</v>
      </c>
      <c r="K144" s="15"/>
      <c r="L144" s="15">
        <f t="shared" si="48"/>
        <v>580.15468970139204</v>
      </c>
      <c r="M144" s="15">
        <f t="shared" si="49"/>
        <v>7422.6305575431488</v>
      </c>
      <c r="N144" s="15"/>
      <c r="O144" s="15">
        <f t="shared" si="50"/>
        <v>579.68301987390964</v>
      </c>
      <c r="P144" s="15">
        <f t="shared" si="51"/>
        <v>7341.5798947127951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0.7</v>
      </c>
      <c r="B145" s="14">
        <v>0.11249999999999999</v>
      </c>
      <c r="C145" s="15">
        <v>530</v>
      </c>
      <c r="D145" s="15"/>
      <c r="E145" s="15">
        <f t="shared" si="43"/>
        <v>566.54053315759859</v>
      </c>
      <c r="F145" s="15">
        <f t="shared" si="44"/>
        <v>1335.2105634415618</v>
      </c>
      <c r="G145" s="11">
        <f t="shared" si="45"/>
        <v>385.12413793103451</v>
      </c>
      <c r="H145" s="15"/>
      <c r="I145" s="15">
        <f t="shared" si="46"/>
        <v>580.00540903814669</v>
      </c>
      <c r="J145" s="15">
        <f t="shared" si="47"/>
        <v>2500.5409330723633</v>
      </c>
      <c r="K145" s="15"/>
      <c r="L145" s="15">
        <f t="shared" si="48"/>
        <v>580.15468970139204</v>
      </c>
      <c r="M145" s="15">
        <f t="shared" si="49"/>
        <v>2515.4928990429212</v>
      </c>
      <c r="N145" s="15"/>
      <c r="O145" s="15">
        <f t="shared" si="50"/>
        <v>579.68301987390964</v>
      </c>
      <c r="P145" s="15">
        <f t="shared" si="51"/>
        <v>2468.4024637913008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1.4</v>
      </c>
      <c r="B146" s="14">
        <v>0.22499999999999998</v>
      </c>
      <c r="C146" s="15">
        <v>423</v>
      </c>
      <c r="D146" s="15"/>
      <c r="E146" s="15">
        <f t="shared" si="43"/>
        <v>446.82581748004804</v>
      </c>
      <c r="F146" s="15">
        <f t="shared" si="44"/>
        <v>567.66957859256297</v>
      </c>
      <c r="G146" s="11">
        <f t="shared" si="45"/>
        <v>385.12413793103451</v>
      </c>
      <c r="H146" s="15"/>
      <c r="I146" s="15">
        <f t="shared" si="46"/>
        <v>513.30909981185323</v>
      </c>
      <c r="J146" s="15">
        <f t="shared" si="47"/>
        <v>8155.7335088272694</v>
      </c>
      <c r="K146" s="15"/>
      <c r="L146" s="15">
        <f t="shared" si="48"/>
        <v>514.13487094288462</v>
      </c>
      <c r="M146" s="15">
        <f t="shared" si="49"/>
        <v>8305.5647017762349</v>
      </c>
      <c r="N146" s="15"/>
      <c r="O146" s="15">
        <f t="shared" si="50"/>
        <v>509.72369030673019</v>
      </c>
      <c r="P146" s="15">
        <f t="shared" si="51"/>
        <v>7520.9984604176479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1.4</v>
      </c>
      <c r="B147" s="14">
        <v>0.22499999999999998</v>
      </c>
      <c r="C147" s="15">
        <v>509</v>
      </c>
      <c r="D147" s="15"/>
      <c r="E147" s="15">
        <f t="shared" si="43"/>
        <v>446.82581748004804</v>
      </c>
      <c r="F147" s="15">
        <f t="shared" si="44"/>
        <v>3865.6289720242994</v>
      </c>
      <c r="G147" s="11">
        <f t="shared" si="45"/>
        <v>385.12413793103451</v>
      </c>
      <c r="H147" s="15"/>
      <c r="I147" s="15">
        <f t="shared" si="46"/>
        <v>513.30909981185323</v>
      </c>
      <c r="J147" s="15">
        <f t="shared" si="47"/>
        <v>18.568341188513539</v>
      </c>
      <c r="K147" s="15"/>
      <c r="L147" s="15">
        <f t="shared" si="48"/>
        <v>514.13487094288462</v>
      </c>
      <c r="M147" s="15">
        <f t="shared" si="49"/>
        <v>26.366899600080764</v>
      </c>
      <c r="N147" s="15"/>
      <c r="O147" s="15">
        <f t="shared" si="50"/>
        <v>509.72369030673019</v>
      </c>
      <c r="P147" s="15">
        <f t="shared" si="51"/>
        <v>0.52372766005523785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1.4</v>
      </c>
      <c r="B148" s="14">
        <v>0.22499999999999998</v>
      </c>
      <c r="C148" s="15">
        <v>482</v>
      </c>
      <c r="D148" s="15"/>
      <c r="E148" s="15">
        <f t="shared" si="43"/>
        <v>446.82581748004804</v>
      </c>
      <c r="F148" s="15">
        <f t="shared" si="44"/>
        <v>1237.2231159468936</v>
      </c>
      <c r="G148" s="11">
        <f t="shared" si="45"/>
        <v>385.12413793103451</v>
      </c>
      <c r="H148" s="15"/>
      <c r="I148" s="15">
        <f t="shared" si="46"/>
        <v>513.30909981185323</v>
      </c>
      <c r="J148" s="15">
        <f t="shared" si="47"/>
        <v>980.25973102858791</v>
      </c>
      <c r="K148" s="15"/>
      <c r="L148" s="15">
        <f t="shared" si="48"/>
        <v>514.13487094288462</v>
      </c>
      <c r="M148" s="15">
        <f t="shared" si="49"/>
        <v>1032.6499305158502</v>
      </c>
      <c r="N148" s="15"/>
      <c r="O148" s="15">
        <f t="shared" si="50"/>
        <v>509.72369030673019</v>
      </c>
      <c r="P148" s="15">
        <f t="shared" si="51"/>
        <v>768.60300422348553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1.4</v>
      </c>
      <c r="B149" s="14">
        <v>0.22499999999999998</v>
      </c>
      <c r="C149" s="15">
        <v>435</v>
      </c>
      <c r="D149" s="15"/>
      <c r="E149" s="15">
        <f t="shared" si="43"/>
        <v>446.82581748004804</v>
      </c>
      <c r="F149" s="15">
        <f t="shared" si="44"/>
        <v>139.8499590714099</v>
      </c>
      <c r="G149" s="11">
        <f t="shared" si="45"/>
        <v>385.12413793103451</v>
      </c>
      <c r="H149" s="15"/>
      <c r="I149" s="15">
        <f t="shared" si="46"/>
        <v>513.30909981185323</v>
      </c>
      <c r="J149" s="15">
        <f t="shared" si="47"/>
        <v>6132.3151133427918</v>
      </c>
      <c r="K149" s="15"/>
      <c r="L149" s="15">
        <f t="shared" si="48"/>
        <v>514.13487094288462</v>
      </c>
      <c r="M149" s="15">
        <f t="shared" si="49"/>
        <v>6262.327799147004</v>
      </c>
      <c r="N149" s="15"/>
      <c r="O149" s="15">
        <f t="shared" si="50"/>
        <v>509.72369030673019</v>
      </c>
      <c r="P149" s="15">
        <f t="shared" si="51"/>
        <v>5583.6298930561234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1.4</v>
      </c>
      <c r="B150" s="14">
        <v>0.22499999999999998</v>
      </c>
      <c r="C150" s="15">
        <v>558</v>
      </c>
      <c r="D150" s="15"/>
      <c r="E150" s="15">
        <f t="shared" si="43"/>
        <v>446.82581748004804</v>
      </c>
      <c r="F150" s="15">
        <f t="shared" si="44"/>
        <v>12359.698858979591</v>
      </c>
      <c r="G150" s="11">
        <f t="shared" si="45"/>
        <v>385.12413793103451</v>
      </c>
      <c r="H150" s="15"/>
      <c r="I150" s="15">
        <f t="shared" si="46"/>
        <v>513.30909981185323</v>
      </c>
      <c r="J150" s="15">
        <f t="shared" si="47"/>
        <v>1997.2765596268971</v>
      </c>
      <c r="K150" s="15"/>
      <c r="L150" s="15">
        <f t="shared" si="48"/>
        <v>514.13487094288462</v>
      </c>
      <c r="M150" s="15">
        <f t="shared" si="49"/>
        <v>1924.1495471973883</v>
      </c>
      <c r="N150" s="15"/>
      <c r="O150" s="15">
        <f t="shared" si="50"/>
        <v>509.72369030673019</v>
      </c>
      <c r="P150" s="15">
        <f t="shared" si="51"/>
        <v>2330.6020776004966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2.8</v>
      </c>
      <c r="B151" s="14">
        <v>0.44999999999999996</v>
      </c>
      <c r="C151" s="15">
        <v>242</v>
      </c>
      <c r="D151" s="15"/>
      <c r="E151" s="15">
        <f t="shared" si="43"/>
        <v>177.91225511910693</v>
      </c>
      <c r="F151" s="15">
        <f t="shared" si="44"/>
        <v>4107.2390439184355</v>
      </c>
      <c r="G151" s="11">
        <f t="shared" si="45"/>
        <v>385.12413793103451</v>
      </c>
      <c r="H151" s="15"/>
      <c r="I151" s="15">
        <f t="shared" si="46"/>
        <v>282.30128024346584</v>
      </c>
      <c r="J151" s="15">
        <f t="shared" si="47"/>
        <v>1624.19318926237</v>
      </c>
      <c r="K151" s="15"/>
      <c r="L151" s="15">
        <f t="shared" si="48"/>
        <v>284.09536910224443</v>
      </c>
      <c r="M151" s="15">
        <f t="shared" si="49"/>
        <v>1772.0200998541952</v>
      </c>
      <c r="N151" s="15"/>
      <c r="O151" s="15">
        <f t="shared" si="50"/>
        <v>267.13041829265813</v>
      </c>
      <c r="P151" s="15">
        <f t="shared" si="51"/>
        <v>631.53792356396661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2.8</v>
      </c>
      <c r="B152" s="14">
        <v>0.44999999999999996</v>
      </c>
      <c r="C152" s="15">
        <v>345</v>
      </c>
      <c r="D152" s="15"/>
      <c r="E152" s="15">
        <f t="shared" si="43"/>
        <v>177.91225511910693</v>
      </c>
      <c r="F152" s="15">
        <f t="shared" si="44"/>
        <v>27918.314489382406</v>
      </c>
      <c r="G152" s="11">
        <f t="shared" si="45"/>
        <v>385.12413793103451</v>
      </c>
      <c r="H152" s="15"/>
      <c r="I152" s="15">
        <f t="shared" si="46"/>
        <v>282.30128024346584</v>
      </c>
      <c r="J152" s="15">
        <f t="shared" si="47"/>
        <v>3931.129459108407</v>
      </c>
      <c r="K152" s="15"/>
      <c r="L152" s="15">
        <f t="shared" si="48"/>
        <v>284.09536910224443</v>
      </c>
      <c r="M152" s="15">
        <f t="shared" si="49"/>
        <v>3709.3740647918421</v>
      </c>
      <c r="N152" s="15"/>
      <c r="O152" s="15">
        <f t="shared" si="50"/>
        <v>267.13041829265813</v>
      </c>
      <c r="P152" s="15">
        <f t="shared" si="51"/>
        <v>6063.6717552763912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2.8</v>
      </c>
      <c r="B153" s="14">
        <v>0.44999999999999996</v>
      </c>
      <c r="C153" s="15">
        <v>366</v>
      </c>
      <c r="D153" s="15"/>
      <c r="E153" s="15">
        <f t="shared" si="43"/>
        <v>177.91225511910693</v>
      </c>
      <c r="F153" s="15">
        <f t="shared" si="44"/>
        <v>35376.999774379918</v>
      </c>
      <c r="G153" s="11">
        <f t="shared" si="45"/>
        <v>385.12413793103451</v>
      </c>
      <c r="H153" s="15"/>
      <c r="I153" s="15">
        <f t="shared" si="46"/>
        <v>282.30128024346584</v>
      </c>
      <c r="J153" s="15">
        <f t="shared" si="47"/>
        <v>7005.4756888828415</v>
      </c>
      <c r="K153" s="15"/>
      <c r="L153" s="15">
        <f t="shared" si="48"/>
        <v>284.09536910224443</v>
      </c>
      <c r="M153" s="15">
        <f t="shared" si="49"/>
        <v>6708.368562497576</v>
      </c>
      <c r="N153" s="15"/>
      <c r="O153" s="15">
        <f t="shared" si="50"/>
        <v>267.13041829265813</v>
      </c>
      <c r="P153" s="15">
        <f t="shared" si="51"/>
        <v>9775.1941869847487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2.8</v>
      </c>
      <c r="B154" s="14">
        <v>0.44999999999999996</v>
      </c>
      <c r="C154" s="15">
        <v>257</v>
      </c>
      <c r="D154" s="15"/>
      <c r="E154" s="15">
        <f t="shared" si="43"/>
        <v>177.91225511910693</v>
      </c>
      <c r="F154" s="15">
        <f t="shared" si="44"/>
        <v>6254.8713903452281</v>
      </c>
      <c r="G154" s="11">
        <f t="shared" si="45"/>
        <v>385.12413793103451</v>
      </c>
      <c r="H154" s="15"/>
      <c r="I154" s="15">
        <f t="shared" si="46"/>
        <v>282.30128024346584</v>
      </c>
      <c r="J154" s="15">
        <f t="shared" si="47"/>
        <v>640.15478195839478</v>
      </c>
      <c r="K154" s="15"/>
      <c r="L154" s="15">
        <f t="shared" si="48"/>
        <v>284.09536910224443</v>
      </c>
      <c r="M154" s="15">
        <f t="shared" si="49"/>
        <v>734.15902678686234</v>
      </c>
      <c r="N154" s="15"/>
      <c r="O154" s="15">
        <f t="shared" si="50"/>
        <v>267.13041829265813</v>
      </c>
      <c r="P154" s="15">
        <f t="shared" si="51"/>
        <v>102.62537478422256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2.8</v>
      </c>
      <c r="B155" s="14">
        <v>0.44999999999999996</v>
      </c>
      <c r="C155" s="15">
        <v>243</v>
      </c>
      <c r="D155" s="15"/>
      <c r="E155" s="15">
        <f t="shared" si="43"/>
        <v>177.91225511910693</v>
      </c>
      <c r="F155" s="15">
        <f t="shared" si="44"/>
        <v>4236.4145336802221</v>
      </c>
      <c r="G155" s="11">
        <f t="shared" si="45"/>
        <v>385.12413793103451</v>
      </c>
      <c r="H155" s="15"/>
      <c r="I155" s="15">
        <f t="shared" si="46"/>
        <v>282.30128024346584</v>
      </c>
      <c r="J155" s="15">
        <f t="shared" si="47"/>
        <v>1544.5906287754383</v>
      </c>
      <c r="K155" s="15"/>
      <c r="L155" s="15">
        <f t="shared" si="48"/>
        <v>284.09536910224443</v>
      </c>
      <c r="M155" s="15">
        <f t="shared" si="49"/>
        <v>1688.8293616497065</v>
      </c>
      <c r="N155" s="15"/>
      <c r="O155" s="15">
        <f t="shared" si="50"/>
        <v>267.13041829265813</v>
      </c>
      <c r="P155" s="15">
        <f t="shared" si="51"/>
        <v>582.27708697865035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5.6</v>
      </c>
      <c r="B156" s="14">
        <v>0.89999999999999991</v>
      </c>
      <c r="C156" s="15">
        <v>0</v>
      </c>
      <c r="D156" s="15"/>
      <c r="E156" s="15">
        <f t="shared" si="43"/>
        <v>33.172056258377793</v>
      </c>
      <c r="F156" s="15">
        <f t="shared" si="44"/>
        <v>1100.3853164089812</v>
      </c>
      <c r="G156" s="11">
        <f t="shared" si="45"/>
        <v>385.12413793103451</v>
      </c>
      <c r="H156" s="15"/>
      <c r="I156" s="15">
        <f t="shared" si="46"/>
        <v>66.484432656364092</v>
      </c>
      <c r="J156" s="15">
        <f t="shared" si="47"/>
        <v>4420.179785638612</v>
      </c>
      <c r="K156" s="15"/>
      <c r="L156" s="15">
        <f t="shared" si="48"/>
        <v>67.208747137402369</v>
      </c>
      <c r="M156" s="15">
        <f t="shared" si="49"/>
        <v>4517.015691779291</v>
      </c>
      <c r="N156" s="15"/>
      <c r="O156" s="15">
        <f t="shared" si="50"/>
        <v>55.194730286893389</v>
      </c>
      <c r="P156" s="15">
        <f t="shared" si="51"/>
        <v>3046.4582514429062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5.6</v>
      </c>
      <c r="B157" s="14">
        <v>0.89999999999999991</v>
      </c>
      <c r="C157" s="15">
        <v>14</v>
      </c>
      <c r="D157" s="15"/>
      <c r="E157" s="15">
        <f t="shared" si="43"/>
        <v>33.172056258377793</v>
      </c>
      <c r="F157" s="15">
        <f t="shared" si="44"/>
        <v>367.56774117440312</v>
      </c>
      <c r="G157" s="11">
        <f t="shared" si="45"/>
        <v>385.12413793103451</v>
      </c>
      <c r="H157" s="15"/>
      <c r="I157" s="15">
        <f t="shared" si="46"/>
        <v>66.484432656364092</v>
      </c>
      <c r="J157" s="15">
        <f t="shared" si="47"/>
        <v>2754.6156712604175</v>
      </c>
      <c r="K157" s="15"/>
      <c r="L157" s="15">
        <f t="shared" si="48"/>
        <v>67.208747137402369</v>
      </c>
      <c r="M157" s="15">
        <f t="shared" si="49"/>
        <v>2831.1707719320248</v>
      </c>
      <c r="N157" s="15"/>
      <c r="O157" s="15">
        <f t="shared" si="50"/>
        <v>55.194730286893389</v>
      </c>
      <c r="P157" s="15">
        <f t="shared" si="51"/>
        <v>1697.0058034098915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5.6</v>
      </c>
      <c r="B158" s="14">
        <v>0.89999999999999991</v>
      </c>
      <c r="C158" s="15">
        <v>5</v>
      </c>
      <c r="D158" s="15"/>
      <c r="E158" s="15">
        <f t="shared" si="43"/>
        <v>33.172056258377793</v>
      </c>
      <c r="F158" s="15">
        <f t="shared" si="44"/>
        <v>793.66475382520343</v>
      </c>
      <c r="G158" s="11">
        <f t="shared" si="45"/>
        <v>385.12413793103451</v>
      </c>
      <c r="H158" s="15"/>
      <c r="I158" s="15">
        <f t="shared" si="46"/>
        <v>66.484432656364092</v>
      </c>
      <c r="J158" s="15">
        <f t="shared" si="47"/>
        <v>3780.3354590749714</v>
      </c>
      <c r="K158" s="15"/>
      <c r="L158" s="15">
        <f t="shared" si="48"/>
        <v>67.208747137402369</v>
      </c>
      <c r="M158" s="15">
        <f t="shared" si="49"/>
        <v>3869.9282204052674</v>
      </c>
      <c r="N158" s="15"/>
      <c r="O158" s="15">
        <f t="shared" si="50"/>
        <v>55.194730286893389</v>
      </c>
      <c r="P158" s="15">
        <f t="shared" si="51"/>
        <v>2519.5109485739727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5.6</v>
      </c>
      <c r="B159" s="14">
        <v>0.89999999999999991</v>
      </c>
      <c r="C159" s="15">
        <v>58</v>
      </c>
      <c r="D159" s="15"/>
      <c r="E159" s="15">
        <f t="shared" si="43"/>
        <v>33.172056258377793</v>
      </c>
      <c r="F159" s="15">
        <f t="shared" si="44"/>
        <v>616.42679043715725</v>
      </c>
      <c r="G159" s="11">
        <f t="shared" si="45"/>
        <v>385.12413793103451</v>
      </c>
      <c r="H159" s="15"/>
      <c r="I159" s="15">
        <f t="shared" si="46"/>
        <v>66.484432656364092</v>
      </c>
      <c r="J159" s="15">
        <f t="shared" si="47"/>
        <v>71.985597500377438</v>
      </c>
      <c r="K159" s="15"/>
      <c r="L159" s="15">
        <f t="shared" si="48"/>
        <v>67.208747137402369</v>
      </c>
      <c r="M159" s="15">
        <f t="shared" si="49"/>
        <v>84.801023840616324</v>
      </c>
      <c r="N159" s="15"/>
      <c r="O159" s="15">
        <f t="shared" si="50"/>
        <v>55.194730286893389</v>
      </c>
      <c r="P159" s="15">
        <f t="shared" si="51"/>
        <v>7.8695381632732486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5.6</v>
      </c>
      <c r="B160" s="14">
        <v>0.89999999999999991</v>
      </c>
      <c r="C160" s="15">
        <v>32</v>
      </c>
      <c r="D160" s="15"/>
      <c r="E160" s="15">
        <f t="shared" si="43"/>
        <v>33.172056258377793</v>
      </c>
      <c r="F160" s="15">
        <f t="shared" si="44"/>
        <v>1.3737158728025527</v>
      </c>
      <c r="G160" s="11">
        <f t="shared" si="45"/>
        <v>385.12413793103451</v>
      </c>
      <c r="H160" s="15"/>
      <c r="I160" s="15">
        <f t="shared" si="46"/>
        <v>66.484432656364092</v>
      </c>
      <c r="J160" s="15">
        <f t="shared" si="47"/>
        <v>1189.1760956313103</v>
      </c>
      <c r="K160" s="15"/>
      <c r="L160" s="15">
        <f t="shared" si="48"/>
        <v>67.208747137402369</v>
      </c>
      <c r="M160" s="15">
        <f t="shared" si="49"/>
        <v>1239.6558749855396</v>
      </c>
      <c r="N160" s="15"/>
      <c r="O160" s="15">
        <f t="shared" si="50"/>
        <v>55.194730286893389</v>
      </c>
      <c r="P160" s="15">
        <f t="shared" si="51"/>
        <v>537.99551308172943</v>
      </c>
      <c r="Q160" s="3"/>
    </row>
    <row r="161" spans="1:17" x14ac:dyDescent="0.25">
      <c r="A161" s="14">
        <v>1.0499999999999998</v>
      </c>
      <c r="B161" s="14">
        <v>1.8749999999999999E-2</v>
      </c>
      <c r="C161" s="15">
        <v>632</v>
      </c>
      <c r="D161" s="15"/>
      <c r="E161" s="15">
        <f t="shared" si="43"/>
        <v>578.67984578207756</v>
      </c>
      <c r="F161" s="15">
        <f t="shared" si="44"/>
        <v>2843.0388458230318</v>
      </c>
      <c r="G161" s="11">
        <f t="shared" si="45"/>
        <v>385.12413793103451</v>
      </c>
      <c r="H161" s="15"/>
      <c r="I161" s="15">
        <f t="shared" si="46"/>
        <v>582.69111676426837</v>
      </c>
      <c r="J161" s="15">
        <f t="shared" si="47"/>
        <v>2431.3659659550158</v>
      </c>
      <c r="K161" s="15"/>
      <c r="L161" s="15">
        <f t="shared" si="48"/>
        <v>582.80646602039155</v>
      </c>
      <c r="M161" s="15">
        <f t="shared" si="49"/>
        <v>2420.003785402891</v>
      </c>
      <c r="N161" s="15"/>
      <c r="O161" s="15">
        <f t="shared" si="50"/>
        <v>582.60843342392786</v>
      </c>
      <c r="P161" s="15">
        <f t="shared" si="51"/>
        <v>2439.5268488385664</v>
      </c>
      <c r="Q161" s="3"/>
    </row>
    <row r="162" spans="1:17" x14ac:dyDescent="0.25">
      <c r="A162" s="14">
        <v>1.0499999999999998</v>
      </c>
      <c r="B162" s="14">
        <v>1.8749999999999999E-2</v>
      </c>
      <c r="C162" s="15">
        <v>544</v>
      </c>
      <c r="D162" s="15"/>
      <c r="E162" s="15">
        <f t="shared" si="43"/>
        <v>578.67984578207756</v>
      </c>
      <c r="F162" s="15">
        <f t="shared" si="44"/>
        <v>1202.691703468683</v>
      </c>
      <c r="G162" s="11">
        <f t="shared" si="45"/>
        <v>385.12413793103451</v>
      </c>
      <c r="H162" s="15"/>
      <c r="I162" s="15">
        <f t="shared" si="46"/>
        <v>582.69111676426837</v>
      </c>
      <c r="J162" s="15">
        <f t="shared" si="47"/>
        <v>1497.0025164662491</v>
      </c>
      <c r="K162" s="15"/>
      <c r="L162" s="15">
        <f t="shared" si="48"/>
        <v>582.80646602039155</v>
      </c>
      <c r="M162" s="15">
        <f t="shared" si="49"/>
        <v>1505.9418049918042</v>
      </c>
      <c r="N162" s="15"/>
      <c r="O162" s="15">
        <f t="shared" si="50"/>
        <v>582.60843342392786</v>
      </c>
      <c r="P162" s="15">
        <f t="shared" si="51"/>
        <v>1490.6111314498703</v>
      </c>
      <c r="Q162" s="3"/>
    </row>
    <row r="163" spans="1:17" x14ac:dyDescent="0.25">
      <c r="A163" s="14">
        <v>1.0499999999999998</v>
      </c>
      <c r="B163" s="14">
        <v>1.8749999999999999E-2</v>
      </c>
      <c r="C163" s="15">
        <v>487</v>
      </c>
      <c r="D163" s="15"/>
      <c r="E163" s="15">
        <f t="shared" si="43"/>
        <v>578.67984578207756</v>
      </c>
      <c r="F163" s="15">
        <f t="shared" si="44"/>
        <v>8405.1941226255258</v>
      </c>
      <c r="G163" s="11">
        <f t="shared" si="45"/>
        <v>385.12413793103451</v>
      </c>
      <c r="H163" s="15"/>
      <c r="I163" s="15">
        <f t="shared" si="46"/>
        <v>582.69111676426837</v>
      </c>
      <c r="J163" s="15">
        <f t="shared" si="47"/>
        <v>9156.7898275928437</v>
      </c>
      <c r="K163" s="15"/>
      <c r="L163" s="15">
        <f t="shared" si="48"/>
        <v>582.80646602039155</v>
      </c>
      <c r="M163" s="15">
        <f t="shared" si="49"/>
        <v>9178.8789313164416</v>
      </c>
      <c r="N163" s="15"/>
      <c r="O163" s="15">
        <f t="shared" si="50"/>
        <v>582.60843342392786</v>
      </c>
      <c r="P163" s="15">
        <f t="shared" si="51"/>
        <v>9140.9725417776463</v>
      </c>
      <c r="Q163" s="3"/>
    </row>
    <row r="164" spans="1:17" x14ac:dyDescent="0.25">
      <c r="A164" s="14">
        <v>1.0499999999999998</v>
      </c>
      <c r="B164" s="14">
        <v>1.8749999999999999E-2</v>
      </c>
      <c r="C164" s="15">
        <v>540</v>
      </c>
      <c r="D164" s="15"/>
      <c r="E164" s="15">
        <f t="shared" si="43"/>
        <v>578.67984578207756</v>
      </c>
      <c r="F164" s="15">
        <f t="shared" si="44"/>
        <v>1496.1304697253036</v>
      </c>
      <c r="G164" s="11">
        <f t="shared" si="45"/>
        <v>385.12413793103451</v>
      </c>
      <c r="H164" s="15"/>
      <c r="I164" s="15">
        <f t="shared" si="46"/>
        <v>582.69111676426837</v>
      </c>
      <c r="J164" s="15">
        <f t="shared" si="47"/>
        <v>1822.531450580396</v>
      </c>
      <c r="K164" s="15"/>
      <c r="L164" s="15">
        <f t="shared" si="48"/>
        <v>582.80646602039155</v>
      </c>
      <c r="M164" s="15">
        <f t="shared" si="49"/>
        <v>1832.3935331549367</v>
      </c>
      <c r="N164" s="15"/>
      <c r="O164" s="15">
        <f t="shared" si="50"/>
        <v>582.60843342392786</v>
      </c>
      <c r="P164" s="15">
        <f t="shared" si="51"/>
        <v>1815.4785988412932</v>
      </c>
      <c r="Q164" s="3"/>
    </row>
    <row r="165" spans="1:17" x14ac:dyDescent="0.25">
      <c r="A165" s="14">
        <v>1.0499999999999998</v>
      </c>
      <c r="B165" s="14">
        <v>1.8749999999999999E-2</v>
      </c>
      <c r="C165" s="15">
        <v>565</v>
      </c>
      <c r="D165" s="15"/>
      <c r="E165" s="15">
        <f t="shared" si="43"/>
        <v>578.67984578207756</v>
      </c>
      <c r="F165" s="15">
        <f t="shared" si="44"/>
        <v>187.13818062142531</v>
      </c>
      <c r="G165" s="11">
        <f t="shared" si="45"/>
        <v>385.12413793103451</v>
      </c>
      <c r="H165" s="15"/>
      <c r="I165" s="15">
        <f t="shared" si="46"/>
        <v>582.69111676426837</v>
      </c>
      <c r="J165" s="15">
        <f t="shared" si="47"/>
        <v>312.97561236697743</v>
      </c>
      <c r="K165" s="15"/>
      <c r="L165" s="15">
        <f t="shared" si="48"/>
        <v>582.80646602039155</v>
      </c>
      <c r="M165" s="15">
        <f t="shared" si="49"/>
        <v>317.07023213535899</v>
      </c>
      <c r="N165" s="15"/>
      <c r="O165" s="15">
        <f t="shared" si="50"/>
        <v>582.60843342392786</v>
      </c>
      <c r="P165" s="15">
        <f t="shared" si="51"/>
        <v>310.05692764489993</v>
      </c>
      <c r="Q165" s="3"/>
    </row>
    <row r="166" spans="1:17" x14ac:dyDescent="0.25">
      <c r="A166" s="14">
        <v>2.0999999999999996</v>
      </c>
      <c r="B166" s="14">
        <v>3.7499999999999999E-2</v>
      </c>
      <c r="C166" s="15">
        <v>516</v>
      </c>
      <c r="D166" s="15"/>
      <c r="E166" s="15">
        <f t="shared" si="43"/>
        <v>516.90316693146383</v>
      </c>
      <c r="F166" s="15">
        <f t="shared" si="44"/>
        <v>0.81571050608978934</v>
      </c>
      <c r="G166" s="11">
        <f t="shared" si="45"/>
        <v>385.12413793103451</v>
      </c>
      <c r="H166" s="15"/>
      <c r="I166" s="15">
        <f t="shared" si="46"/>
        <v>536.76629228984302</v>
      </c>
      <c r="J166" s="15">
        <f t="shared" si="47"/>
        <v>431.23889546719374</v>
      </c>
      <c r="K166" s="15"/>
      <c r="L166" s="15">
        <f t="shared" si="48"/>
        <v>537.35559672804447</v>
      </c>
      <c r="M166" s="15">
        <f t="shared" si="49"/>
        <v>456.06151161086387</v>
      </c>
      <c r="N166" s="15"/>
      <c r="O166" s="15">
        <f t="shared" si="50"/>
        <v>535.91989542328088</v>
      </c>
      <c r="P166" s="15">
        <f t="shared" si="51"/>
        <v>396.80223367444643</v>
      </c>
      <c r="Q166" s="3"/>
    </row>
    <row r="167" spans="1:17" x14ac:dyDescent="0.25">
      <c r="A167" s="14">
        <v>2.0999999999999996</v>
      </c>
      <c r="B167" s="14">
        <v>3.7499999999999999E-2</v>
      </c>
      <c r="C167" s="15">
        <v>523</v>
      </c>
      <c r="D167" s="15"/>
      <c r="E167" s="15">
        <f t="shared" si="43"/>
        <v>516.90316693146383</v>
      </c>
      <c r="F167" s="15">
        <f t="shared" si="44"/>
        <v>37.171373465596176</v>
      </c>
      <c r="G167" s="11">
        <f t="shared" si="45"/>
        <v>385.12413793103451</v>
      </c>
      <c r="H167" s="15"/>
      <c r="I167" s="15">
        <f t="shared" si="46"/>
        <v>536.76629228984302</v>
      </c>
      <c r="J167" s="15">
        <f t="shared" si="47"/>
        <v>189.51080340939146</v>
      </c>
      <c r="K167" s="15"/>
      <c r="L167" s="15">
        <f t="shared" si="48"/>
        <v>537.35559672804447</v>
      </c>
      <c r="M167" s="15">
        <f t="shared" si="49"/>
        <v>206.08315741824123</v>
      </c>
      <c r="N167" s="15"/>
      <c r="O167" s="15">
        <f t="shared" si="50"/>
        <v>535.91989542328088</v>
      </c>
      <c r="P167" s="15">
        <f t="shared" si="51"/>
        <v>166.92369774851417</v>
      </c>
      <c r="Q167" s="3"/>
    </row>
    <row r="168" spans="1:17" x14ac:dyDescent="0.25">
      <c r="A168" s="14">
        <v>2.0999999999999996</v>
      </c>
      <c r="B168" s="14">
        <v>3.7499999999999999E-2</v>
      </c>
      <c r="C168" s="15">
        <v>599</v>
      </c>
      <c r="D168" s="15"/>
      <c r="E168" s="15">
        <f t="shared" si="43"/>
        <v>516.90316693146383</v>
      </c>
      <c r="F168" s="15">
        <f t="shared" si="44"/>
        <v>6739.8899998830939</v>
      </c>
      <c r="G168" s="11">
        <f t="shared" si="45"/>
        <v>385.12413793103451</v>
      </c>
      <c r="H168" s="15"/>
      <c r="I168" s="15">
        <f t="shared" si="46"/>
        <v>536.76629228984302</v>
      </c>
      <c r="J168" s="15">
        <f t="shared" si="47"/>
        <v>3873.034375353252</v>
      </c>
      <c r="K168" s="15"/>
      <c r="L168" s="15">
        <f t="shared" si="48"/>
        <v>537.35559672804447</v>
      </c>
      <c r="M168" s="15">
        <f t="shared" si="49"/>
        <v>3800.032454755481</v>
      </c>
      <c r="N168" s="15"/>
      <c r="O168" s="15">
        <f t="shared" si="50"/>
        <v>535.91989542328088</v>
      </c>
      <c r="P168" s="15">
        <f t="shared" si="51"/>
        <v>3979.099593409821</v>
      </c>
      <c r="Q168" s="3"/>
    </row>
    <row r="169" spans="1:17" x14ac:dyDescent="0.25">
      <c r="A169" s="14">
        <v>2.0999999999999996</v>
      </c>
      <c r="B169" s="14">
        <v>3.7499999999999999E-2</v>
      </c>
      <c r="C169" s="15">
        <v>428</v>
      </c>
      <c r="D169" s="15"/>
      <c r="E169" s="15">
        <f t="shared" si="43"/>
        <v>516.90316693146383</v>
      </c>
      <c r="F169" s="15">
        <f t="shared" si="44"/>
        <v>7903.773090443724</v>
      </c>
      <c r="G169" s="11">
        <f t="shared" si="45"/>
        <v>385.12413793103451</v>
      </c>
      <c r="H169" s="15"/>
      <c r="I169" s="15">
        <f t="shared" si="46"/>
        <v>536.76629228984302</v>
      </c>
      <c r="J169" s="15">
        <f t="shared" si="47"/>
        <v>11830.106338479565</v>
      </c>
      <c r="K169" s="15"/>
      <c r="L169" s="15">
        <f t="shared" si="48"/>
        <v>537.35559672804447</v>
      </c>
      <c r="M169" s="15">
        <f t="shared" si="49"/>
        <v>11958.646535746691</v>
      </c>
      <c r="N169" s="15"/>
      <c r="O169" s="15">
        <f t="shared" si="50"/>
        <v>535.91989542328088</v>
      </c>
      <c r="P169" s="15">
        <f t="shared" si="51"/>
        <v>11646.703828171881</v>
      </c>
      <c r="Q169" s="3"/>
    </row>
    <row r="170" spans="1:17" x14ac:dyDescent="0.25">
      <c r="A170" s="14">
        <v>2.0999999999999996</v>
      </c>
      <c r="B170" s="14">
        <v>3.7499999999999999E-2</v>
      </c>
      <c r="C170" s="15">
        <v>413</v>
      </c>
      <c r="D170" s="15"/>
      <c r="E170" s="15">
        <f t="shared" si="43"/>
        <v>516.90316693146383</v>
      </c>
      <c r="F170" s="15">
        <f t="shared" si="44"/>
        <v>10795.868098387638</v>
      </c>
      <c r="G170" s="11">
        <f t="shared" si="45"/>
        <v>385.12413793103451</v>
      </c>
      <c r="H170" s="15"/>
      <c r="I170" s="15">
        <f t="shared" si="46"/>
        <v>536.76629228984302</v>
      </c>
      <c r="J170" s="15">
        <f t="shared" si="47"/>
        <v>15318.095107174857</v>
      </c>
      <c r="K170" s="15"/>
      <c r="L170" s="15">
        <f t="shared" si="48"/>
        <v>537.35559672804447</v>
      </c>
      <c r="M170" s="15">
        <f t="shared" si="49"/>
        <v>15464.314437588026</v>
      </c>
      <c r="N170" s="15"/>
      <c r="O170" s="15">
        <f t="shared" si="50"/>
        <v>535.91989542328088</v>
      </c>
      <c r="P170" s="15">
        <f t="shared" si="51"/>
        <v>15109.300690870306</v>
      </c>
      <c r="Q170" s="3"/>
    </row>
    <row r="171" spans="1:17" x14ac:dyDescent="0.25">
      <c r="A171" s="14">
        <v>4.1999999999999993</v>
      </c>
      <c r="B171" s="14">
        <v>7.4999999999999997E-2</v>
      </c>
      <c r="C171" s="15">
        <v>360</v>
      </c>
      <c r="D171" s="15"/>
      <c r="E171" s="15">
        <f t="shared" si="43"/>
        <v>314.28114485856253</v>
      </c>
      <c r="F171" s="15">
        <f t="shared" si="44"/>
        <v>2090.2137154437437</v>
      </c>
      <c r="G171" s="11">
        <f t="shared" si="45"/>
        <v>385.12413793103451</v>
      </c>
      <c r="H171" s="15"/>
      <c r="I171" s="15">
        <f t="shared" si="46"/>
        <v>363.77712716971644</v>
      </c>
      <c r="J171" s="15">
        <f t="shared" si="47"/>
        <v>14.266689656210099</v>
      </c>
      <c r="K171" s="15"/>
      <c r="L171" s="15">
        <f t="shared" si="48"/>
        <v>365.41866954557804</v>
      </c>
      <c r="M171" s="15">
        <f t="shared" si="49"/>
        <v>29.361979644174934</v>
      </c>
      <c r="N171" s="15"/>
      <c r="O171" s="15">
        <f t="shared" si="50"/>
        <v>359.09183135113238</v>
      </c>
      <c r="P171" s="15">
        <f t="shared" si="51"/>
        <v>0.82477029478603026</v>
      </c>
      <c r="Q171" s="3"/>
    </row>
    <row r="172" spans="1:17" x14ac:dyDescent="0.25">
      <c r="A172" s="14">
        <v>4.1999999999999993</v>
      </c>
      <c r="B172" s="14">
        <v>7.4999999999999997E-2</v>
      </c>
      <c r="C172" s="15">
        <v>410</v>
      </c>
      <c r="D172" s="15"/>
      <c r="E172" s="15">
        <f t="shared" si="43"/>
        <v>314.28114485856253</v>
      </c>
      <c r="F172" s="15">
        <f t="shared" si="44"/>
        <v>9162.0992295874912</v>
      </c>
      <c r="G172" s="11">
        <f t="shared" si="45"/>
        <v>385.12413793103451</v>
      </c>
      <c r="H172" s="15"/>
      <c r="I172" s="15">
        <f t="shared" si="46"/>
        <v>363.77712716971644</v>
      </c>
      <c r="J172" s="15">
        <f t="shared" si="47"/>
        <v>2136.5539726845664</v>
      </c>
      <c r="K172" s="15"/>
      <c r="L172" s="15">
        <f t="shared" si="48"/>
        <v>365.41866954557804</v>
      </c>
      <c r="M172" s="15">
        <f t="shared" si="49"/>
        <v>1987.4950250863708</v>
      </c>
      <c r="N172" s="15"/>
      <c r="O172" s="15">
        <f t="shared" si="50"/>
        <v>359.09183135113238</v>
      </c>
      <c r="P172" s="15">
        <f t="shared" si="51"/>
        <v>2591.6416351815474</v>
      </c>
      <c r="Q172" s="3"/>
    </row>
    <row r="173" spans="1:17" x14ac:dyDescent="0.25">
      <c r="A173" s="14">
        <v>4.1999999999999993</v>
      </c>
      <c r="B173" s="14">
        <v>7.4999999999999997E-2</v>
      </c>
      <c r="C173" s="15">
        <v>388</v>
      </c>
      <c r="D173" s="15"/>
      <c r="E173" s="15">
        <f t="shared" si="43"/>
        <v>314.28114485856253</v>
      </c>
      <c r="F173" s="15">
        <f t="shared" si="44"/>
        <v>5434.4696033642422</v>
      </c>
      <c r="G173" s="11">
        <f t="shared" si="45"/>
        <v>385.12413793103451</v>
      </c>
      <c r="H173" s="15"/>
      <c r="I173" s="15">
        <f t="shared" si="46"/>
        <v>363.77712716971644</v>
      </c>
      <c r="J173" s="15">
        <f t="shared" si="47"/>
        <v>586.74756815208968</v>
      </c>
      <c r="K173" s="15"/>
      <c r="L173" s="15">
        <f t="shared" si="48"/>
        <v>365.41866954557804</v>
      </c>
      <c r="M173" s="15">
        <f t="shared" si="49"/>
        <v>509.91648509180465</v>
      </c>
      <c r="N173" s="15"/>
      <c r="O173" s="15">
        <f t="shared" si="50"/>
        <v>359.09183135113238</v>
      </c>
      <c r="P173" s="15">
        <f t="shared" si="51"/>
        <v>835.68221463137252</v>
      </c>
      <c r="Q173" s="3"/>
    </row>
    <row r="174" spans="1:17" x14ac:dyDescent="0.25">
      <c r="A174" s="14">
        <v>4.1999999999999993</v>
      </c>
      <c r="B174" s="14">
        <v>7.4999999999999997E-2</v>
      </c>
      <c r="C174" s="15">
        <v>383</v>
      </c>
      <c r="D174" s="15"/>
      <c r="E174" s="15">
        <f t="shared" si="43"/>
        <v>314.28114485856253</v>
      </c>
      <c r="F174" s="15">
        <f t="shared" si="44"/>
        <v>4722.2810519498671</v>
      </c>
      <c r="G174" s="11">
        <f t="shared" si="45"/>
        <v>385.12413793103451</v>
      </c>
      <c r="H174" s="15"/>
      <c r="I174" s="15">
        <f t="shared" si="46"/>
        <v>363.77712716971644</v>
      </c>
      <c r="J174" s="15">
        <f t="shared" si="47"/>
        <v>369.51883984925399</v>
      </c>
      <c r="K174" s="15"/>
      <c r="L174" s="15">
        <f t="shared" si="48"/>
        <v>365.41866954557804</v>
      </c>
      <c r="M174" s="15">
        <f t="shared" si="49"/>
        <v>309.10318054758505</v>
      </c>
      <c r="N174" s="15"/>
      <c r="O174" s="15">
        <f t="shared" si="50"/>
        <v>359.09183135113238</v>
      </c>
      <c r="P174" s="15">
        <f t="shared" si="51"/>
        <v>571.60052814269636</v>
      </c>
      <c r="Q174" s="3"/>
    </row>
    <row r="175" spans="1:17" x14ac:dyDescent="0.25">
      <c r="A175" s="14">
        <v>4.1999999999999993</v>
      </c>
      <c r="B175" s="14">
        <v>7.4999999999999997E-2</v>
      </c>
      <c r="C175" s="15">
        <v>426</v>
      </c>
      <c r="D175" s="15"/>
      <c r="E175" s="15">
        <f t="shared" si="43"/>
        <v>314.28114485856253</v>
      </c>
      <c r="F175" s="15">
        <f t="shared" si="44"/>
        <v>12481.10259411349</v>
      </c>
      <c r="G175" s="11">
        <f t="shared" si="45"/>
        <v>385.12413793103451</v>
      </c>
      <c r="H175" s="15"/>
      <c r="I175" s="15">
        <f t="shared" si="46"/>
        <v>363.77712716971644</v>
      </c>
      <c r="J175" s="15">
        <f t="shared" si="47"/>
        <v>3871.6859032536404</v>
      </c>
      <c r="K175" s="15"/>
      <c r="L175" s="15">
        <f t="shared" si="48"/>
        <v>365.41866954557804</v>
      </c>
      <c r="M175" s="15">
        <f t="shared" si="49"/>
        <v>3670.0975996278735</v>
      </c>
      <c r="N175" s="15"/>
      <c r="O175" s="15">
        <f t="shared" si="50"/>
        <v>359.09183135113238</v>
      </c>
      <c r="P175" s="15">
        <f t="shared" si="51"/>
        <v>4476.7030319453115</v>
      </c>
      <c r="Q175" s="3"/>
    </row>
    <row r="176" spans="1:17" x14ac:dyDescent="0.25">
      <c r="A176" s="14">
        <v>8.3999999999999986</v>
      </c>
      <c r="B176" s="14">
        <v>0.15</v>
      </c>
      <c r="C176" s="15">
        <v>65</v>
      </c>
      <c r="D176" s="15"/>
      <c r="E176" s="15">
        <f t="shared" si="43"/>
        <v>92.988137287171625</v>
      </c>
      <c r="F176" s="15">
        <f t="shared" si="44"/>
        <v>783.33582880556662</v>
      </c>
      <c r="G176" s="11">
        <f t="shared" si="45"/>
        <v>385.12413793103451</v>
      </c>
      <c r="H176" s="15"/>
      <c r="I176" s="15">
        <f t="shared" si="46"/>
        <v>123.12467904838512</v>
      </c>
      <c r="J176" s="15">
        <f t="shared" si="47"/>
        <v>3378.4783144777798</v>
      </c>
      <c r="K176" s="15"/>
      <c r="L176" s="15">
        <f t="shared" si="48"/>
        <v>124.27282659034562</v>
      </c>
      <c r="M176" s="15">
        <f t="shared" si="49"/>
        <v>3513.2679720091824</v>
      </c>
      <c r="N176" s="15"/>
      <c r="O176" s="15">
        <f t="shared" si="50"/>
        <v>116.75199040037573</v>
      </c>
      <c r="P176" s="15">
        <f t="shared" si="51"/>
        <v>2678.2685104005818</v>
      </c>
      <c r="Q176" s="3"/>
    </row>
    <row r="177" spans="1:17" x14ac:dyDescent="0.25">
      <c r="A177" s="14">
        <v>8.3999999999999986</v>
      </c>
      <c r="B177" s="14">
        <v>0.15</v>
      </c>
      <c r="C177" s="15">
        <v>167</v>
      </c>
      <c r="D177" s="15"/>
      <c r="E177" s="15">
        <f t="shared" si="43"/>
        <v>92.988137287171625</v>
      </c>
      <c r="F177" s="15">
        <f t="shared" si="44"/>
        <v>5477.7558222225553</v>
      </c>
      <c r="G177" s="11">
        <f t="shared" si="45"/>
        <v>385.12413793103451</v>
      </c>
      <c r="H177" s="15"/>
      <c r="I177" s="15">
        <f t="shared" si="46"/>
        <v>123.12467904838512</v>
      </c>
      <c r="J177" s="15">
        <f t="shared" si="47"/>
        <v>1925.0437886072157</v>
      </c>
      <c r="K177" s="15"/>
      <c r="L177" s="15">
        <f t="shared" si="48"/>
        <v>124.27282659034562</v>
      </c>
      <c r="M177" s="15">
        <f t="shared" si="49"/>
        <v>1825.6113475786767</v>
      </c>
      <c r="N177" s="15"/>
      <c r="O177" s="15">
        <f t="shared" si="50"/>
        <v>116.75199040037573</v>
      </c>
      <c r="P177" s="15">
        <f t="shared" si="51"/>
        <v>2524.8624687239326</v>
      </c>
      <c r="Q177" s="3"/>
    </row>
    <row r="178" spans="1:17" x14ac:dyDescent="0.25">
      <c r="A178" s="14">
        <v>8.3999999999999986</v>
      </c>
      <c r="B178" s="14">
        <v>0.15</v>
      </c>
      <c r="C178" s="15">
        <v>75</v>
      </c>
      <c r="D178" s="15"/>
      <c r="E178" s="15">
        <f t="shared" si="43"/>
        <v>92.988137287171625</v>
      </c>
      <c r="F178" s="15">
        <f t="shared" si="44"/>
        <v>323.57308306213417</v>
      </c>
      <c r="G178" s="11">
        <f t="shared" si="45"/>
        <v>385.12413793103451</v>
      </c>
      <c r="H178" s="15"/>
      <c r="I178" s="15">
        <f t="shared" si="46"/>
        <v>123.12467904838512</v>
      </c>
      <c r="J178" s="15">
        <f t="shared" si="47"/>
        <v>2315.9847335100776</v>
      </c>
      <c r="K178" s="15"/>
      <c r="L178" s="15">
        <f t="shared" si="48"/>
        <v>124.27282659034562</v>
      </c>
      <c r="M178" s="15">
        <f t="shared" si="49"/>
        <v>2427.8114402022702</v>
      </c>
      <c r="N178" s="15"/>
      <c r="O178" s="15">
        <f t="shared" si="50"/>
        <v>116.75199040037573</v>
      </c>
      <c r="P178" s="15">
        <f t="shared" si="51"/>
        <v>1743.2287023930674</v>
      </c>
      <c r="Q178" s="3"/>
    </row>
    <row r="179" spans="1:17" x14ac:dyDescent="0.25">
      <c r="A179" s="14">
        <v>8.3999999999999986</v>
      </c>
      <c r="B179" s="14">
        <v>0.15</v>
      </c>
      <c r="C179" s="15">
        <v>30</v>
      </c>
      <c r="D179" s="15"/>
      <c r="E179" s="15">
        <f t="shared" si="43"/>
        <v>92.988137287171625</v>
      </c>
      <c r="F179" s="15">
        <f t="shared" si="44"/>
        <v>3967.5054389075804</v>
      </c>
      <c r="G179" s="11">
        <f t="shared" si="45"/>
        <v>385.12413793103451</v>
      </c>
      <c r="H179" s="15"/>
      <c r="I179" s="15">
        <f t="shared" si="46"/>
        <v>123.12467904838512</v>
      </c>
      <c r="J179" s="15">
        <f t="shared" si="47"/>
        <v>8672.2058478647377</v>
      </c>
      <c r="K179" s="15"/>
      <c r="L179" s="15">
        <f t="shared" si="48"/>
        <v>124.27282659034562</v>
      </c>
      <c r="M179" s="15">
        <f t="shared" si="49"/>
        <v>8887.3658333333751</v>
      </c>
      <c r="N179" s="15"/>
      <c r="O179" s="15">
        <f t="shared" si="50"/>
        <v>116.75199040037573</v>
      </c>
      <c r="P179" s="15">
        <f t="shared" si="51"/>
        <v>7525.9078384268832</v>
      </c>
      <c r="Q179" s="3"/>
    </row>
    <row r="180" spans="1:17" x14ac:dyDescent="0.25">
      <c r="A180" s="14">
        <v>8.3999999999999986</v>
      </c>
      <c r="B180" s="14">
        <v>0.15</v>
      </c>
      <c r="C180" s="15">
        <v>64</v>
      </c>
      <c r="D180" s="15"/>
      <c r="E180" s="15">
        <f t="shared" si="43"/>
        <v>92.988137287171625</v>
      </c>
      <c r="F180" s="15">
        <f t="shared" si="44"/>
        <v>840.3121033799099</v>
      </c>
      <c r="G180" s="11">
        <f t="shared" si="45"/>
        <v>385.12413793103451</v>
      </c>
      <c r="H180" s="15"/>
      <c r="I180" s="15">
        <f t="shared" si="46"/>
        <v>123.12467904838512</v>
      </c>
      <c r="J180" s="15">
        <f t="shared" si="47"/>
        <v>3495.7276725745501</v>
      </c>
      <c r="K180" s="15"/>
      <c r="L180" s="15">
        <f t="shared" si="48"/>
        <v>124.27282659034562</v>
      </c>
      <c r="M180" s="15">
        <f t="shared" si="49"/>
        <v>3632.8136251898736</v>
      </c>
      <c r="N180" s="15"/>
      <c r="O180" s="15">
        <f t="shared" si="50"/>
        <v>116.75199040037573</v>
      </c>
      <c r="P180" s="15">
        <f t="shared" si="51"/>
        <v>2782.7724912013332</v>
      </c>
      <c r="Q180" s="3"/>
    </row>
    <row r="181" spans="1:17" x14ac:dyDescent="0.25">
      <c r="A181" s="14">
        <v>16.799999999999997</v>
      </c>
      <c r="B181" s="14">
        <v>0.3</v>
      </c>
      <c r="C181" s="15">
        <v>0</v>
      </c>
      <c r="D181" s="15"/>
      <c r="E181" s="15">
        <f t="shared" si="43"/>
        <v>17.546152332168205</v>
      </c>
      <c r="F181" s="15">
        <f t="shared" si="44"/>
        <v>307.86746166365174</v>
      </c>
      <c r="G181" s="11">
        <f t="shared" si="45"/>
        <v>385.12413793103451</v>
      </c>
      <c r="H181" s="15"/>
      <c r="I181" s="15">
        <f t="shared" si="46"/>
        <v>24.45396552969472</v>
      </c>
      <c r="J181" s="15">
        <f t="shared" si="47"/>
        <v>597.99643012749755</v>
      </c>
      <c r="K181" s="15"/>
      <c r="L181" s="15">
        <f t="shared" si="48"/>
        <v>24.731349980906394</v>
      </c>
      <c r="M181" s="15">
        <f t="shared" si="49"/>
        <v>611.63967187807873</v>
      </c>
      <c r="N181" s="15"/>
      <c r="O181" s="15">
        <f t="shared" si="50"/>
        <v>21.504907723532376</v>
      </c>
      <c r="P181" s="15">
        <f t="shared" si="51"/>
        <v>462.46105619764245</v>
      </c>
      <c r="Q181" s="3"/>
    </row>
    <row r="182" spans="1:17" x14ac:dyDescent="0.25">
      <c r="A182" s="14">
        <v>16.799999999999997</v>
      </c>
      <c r="B182" s="14">
        <v>0.3</v>
      </c>
      <c r="C182" s="15">
        <v>0</v>
      </c>
      <c r="D182" s="15"/>
      <c r="E182" s="15">
        <f t="shared" si="43"/>
        <v>17.546152332168205</v>
      </c>
      <c r="F182" s="15">
        <f t="shared" si="44"/>
        <v>307.86746166365174</v>
      </c>
      <c r="G182" s="11">
        <f t="shared" si="45"/>
        <v>385.12413793103451</v>
      </c>
      <c r="H182" s="15"/>
      <c r="I182" s="15">
        <f t="shared" si="46"/>
        <v>24.45396552969472</v>
      </c>
      <c r="J182" s="15">
        <f t="shared" si="47"/>
        <v>597.99643012749755</v>
      </c>
      <c r="K182" s="15"/>
      <c r="L182" s="15">
        <f t="shared" si="48"/>
        <v>24.731349980906394</v>
      </c>
      <c r="M182" s="15">
        <f t="shared" si="49"/>
        <v>611.63967187807873</v>
      </c>
      <c r="N182" s="15"/>
      <c r="O182" s="15">
        <f t="shared" si="50"/>
        <v>21.504907723532376</v>
      </c>
      <c r="P182" s="15">
        <f t="shared" si="51"/>
        <v>462.46105619764245</v>
      </c>
      <c r="Q182" s="3"/>
    </row>
    <row r="183" spans="1:17" x14ac:dyDescent="0.25">
      <c r="A183" s="14">
        <v>16.799999999999997</v>
      </c>
      <c r="B183" s="14">
        <v>0.3</v>
      </c>
      <c r="C183" s="15">
        <v>0</v>
      </c>
      <c r="D183" s="15"/>
      <c r="E183" s="15">
        <f t="shared" si="43"/>
        <v>17.546152332168205</v>
      </c>
      <c r="F183" s="15">
        <f t="shared" si="44"/>
        <v>307.86746166365174</v>
      </c>
      <c r="G183" s="11">
        <f t="shared" si="45"/>
        <v>385.12413793103451</v>
      </c>
      <c r="H183" s="15"/>
      <c r="I183" s="15">
        <f t="shared" si="46"/>
        <v>24.45396552969472</v>
      </c>
      <c r="J183" s="15">
        <f t="shared" si="47"/>
        <v>597.99643012749755</v>
      </c>
      <c r="K183" s="15"/>
      <c r="L183" s="15">
        <f t="shared" si="48"/>
        <v>24.731349980906394</v>
      </c>
      <c r="M183" s="15">
        <f t="shared" si="49"/>
        <v>611.63967187807873</v>
      </c>
      <c r="N183" s="15"/>
      <c r="O183" s="15">
        <f t="shared" si="50"/>
        <v>21.504907723532376</v>
      </c>
      <c r="P183" s="15">
        <f t="shared" si="51"/>
        <v>462.46105619764245</v>
      </c>
      <c r="Q183" s="2"/>
    </row>
    <row r="184" spans="1:17" ht="13" x14ac:dyDescent="0.3">
      <c r="A184" s="14">
        <v>16.799999999999997</v>
      </c>
      <c r="B184" s="14">
        <v>0.3</v>
      </c>
      <c r="C184" s="15">
        <v>0</v>
      </c>
      <c r="D184" s="15"/>
      <c r="E184" s="15">
        <f t="shared" si="43"/>
        <v>17.546152332168205</v>
      </c>
      <c r="F184" s="15">
        <f t="shared" si="44"/>
        <v>307.86746166365174</v>
      </c>
      <c r="G184" s="11">
        <f t="shared" si="45"/>
        <v>385.12413793103451</v>
      </c>
      <c r="H184" s="15"/>
      <c r="I184" s="15">
        <f t="shared" si="46"/>
        <v>24.45396552969472</v>
      </c>
      <c r="J184" s="15">
        <f t="shared" si="47"/>
        <v>597.99643012749755</v>
      </c>
      <c r="K184" s="15"/>
      <c r="L184" s="15">
        <f t="shared" si="48"/>
        <v>24.731349980906394</v>
      </c>
      <c r="M184" s="15">
        <f t="shared" si="49"/>
        <v>611.63967187807873</v>
      </c>
      <c r="N184" s="15"/>
      <c r="O184" s="15">
        <f t="shared" si="50"/>
        <v>21.504907723532376</v>
      </c>
      <c r="P184" s="15">
        <f t="shared" si="51"/>
        <v>462.46105619764245</v>
      </c>
      <c r="Q184" s="1"/>
    </row>
    <row r="185" spans="1:17" x14ac:dyDescent="0.25">
      <c r="A185" s="14">
        <v>16.799999999999997</v>
      </c>
      <c r="B185" s="14">
        <v>0.3</v>
      </c>
      <c r="C185" s="15">
        <v>0</v>
      </c>
      <c r="D185" s="15"/>
      <c r="E185" s="15">
        <f t="shared" si="43"/>
        <v>17.546152332168205</v>
      </c>
      <c r="F185" s="15">
        <f t="shared" si="44"/>
        <v>307.86746166365174</v>
      </c>
      <c r="G185" s="11">
        <f t="shared" si="45"/>
        <v>385.12413793103451</v>
      </c>
      <c r="H185" s="15"/>
      <c r="I185" s="15">
        <f t="shared" si="46"/>
        <v>24.45396552969472</v>
      </c>
      <c r="J185" s="15">
        <f t="shared" si="47"/>
        <v>597.99643012749755</v>
      </c>
      <c r="K185" s="15"/>
      <c r="L185" s="15">
        <f t="shared" si="48"/>
        <v>24.731349980906394</v>
      </c>
      <c r="M185" s="15">
        <f t="shared" si="49"/>
        <v>611.63967187807873</v>
      </c>
      <c r="N185" s="15"/>
      <c r="O185" s="15">
        <f t="shared" si="50"/>
        <v>21.504907723532376</v>
      </c>
      <c r="P185" s="15">
        <f t="shared" si="51"/>
        <v>462.46105619764245</v>
      </c>
      <c r="Q185" s="4"/>
    </row>
    <row r="186" spans="1:17" x14ac:dyDescent="0.25">
      <c r="A186" s="14">
        <v>0.7</v>
      </c>
      <c r="B186" s="14">
        <v>3.7499999999999999E-2</v>
      </c>
      <c r="C186" s="15">
        <v>735</v>
      </c>
      <c r="D186" s="15"/>
      <c r="E186" s="15">
        <f t="shared" si="43"/>
        <v>584.55950021082549</v>
      </c>
      <c r="F186" s="15">
        <f t="shared" si="44"/>
        <v>22632.343976816617</v>
      </c>
      <c r="G186" s="11">
        <f t="shared" si="45"/>
        <v>385.12413793103451</v>
      </c>
      <c r="H186" s="15"/>
      <c r="I186" s="15">
        <f t="shared" si="46"/>
        <v>588.44795605235845</v>
      </c>
      <c r="J186" s="15">
        <f t="shared" si="47"/>
        <v>21477.501585231461</v>
      </c>
      <c r="K186" s="15"/>
      <c r="L186" s="15">
        <f t="shared" si="48"/>
        <v>588.52195013379037</v>
      </c>
      <c r="M186" s="15">
        <f t="shared" si="49"/>
        <v>21455.819092607795</v>
      </c>
      <c r="N186" s="15"/>
      <c r="O186" s="15">
        <f t="shared" si="50"/>
        <v>588.38977683176631</v>
      </c>
      <c r="P186" s="15">
        <f t="shared" si="51"/>
        <v>21494.557537439287</v>
      </c>
      <c r="Q186" s="4"/>
    </row>
    <row r="187" spans="1:17" x14ac:dyDescent="0.25">
      <c r="A187" s="14">
        <v>0.7</v>
      </c>
      <c r="B187" s="14">
        <v>3.7499999999999999E-2</v>
      </c>
      <c r="C187" s="15">
        <v>652</v>
      </c>
      <c r="D187" s="15"/>
      <c r="E187" s="15">
        <f t="shared" si="43"/>
        <v>584.55950021082549</v>
      </c>
      <c r="F187" s="15">
        <f t="shared" si="44"/>
        <v>4548.2210118136472</v>
      </c>
      <c r="G187" s="11">
        <f t="shared" si="45"/>
        <v>385.12413793103451</v>
      </c>
      <c r="H187" s="15"/>
      <c r="I187" s="15">
        <f t="shared" si="46"/>
        <v>588.44795605235845</v>
      </c>
      <c r="J187" s="15">
        <f t="shared" si="47"/>
        <v>4038.8622899229631</v>
      </c>
      <c r="K187" s="15"/>
      <c r="L187" s="15">
        <f t="shared" si="48"/>
        <v>588.52195013379037</v>
      </c>
      <c r="M187" s="15">
        <f t="shared" si="49"/>
        <v>4029.4628148169963</v>
      </c>
      <c r="N187" s="15"/>
      <c r="O187" s="15">
        <f t="shared" si="50"/>
        <v>588.38977683176631</v>
      </c>
      <c r="P187" s="15">
        <f t="shared" si="51"/>
        <v>4046.2604915124939</v>
      </c>
      <c r="Q187" s="4"/>
    </row>
    <row r="188" spans="1:17" x14ac:dyDescent="0.25">
      <c r="A188" s="14">
        <v>0.7</v>
      </c>
      <c r="B188" s="14">
        <v>3.7499999999999999E-2</v>
      </c>
      <c r="C188" s="15">
        <v>503</v>
      </c>
      <c r="D188" s="15"/>
      <c r="E188" s="15">
        <f t="shared" si="43"/>
        <v>584.55950021082549</v>
      </c>
      <c r="F188" s="15">
        <f t="shared" si="44"/>
        <v>6651.9520746396429</v>
      </c>
      <c r="G188" s="11">
        <f t="shared" si="45"/>
        <v>385.12413793103451</v>
      </c>
      <c r="H188" s="15"/>
      <c r="I188" s="15">
        <f t="shared" si="46"/>
        <v>588.44795605235845</v>
      </c>
      <c r="J188" s="15">
        <f t="shared" si="47"/>
        <v>7301.3531935257806</v>
      </c>
      <c r="K188" s="15"/>
      <c r="L188" s="15">
        <f t="shared" si="48"/>
        <v>588.52195013379037</v>
      </c>
      <c r="M188" s="15">
        <f t="shared" si="49"/>
        <v>7314.0039546865264</v>
      </c>
      <c r="N188" s="15"/>
      <c r="O188" s="15">
        <f t="shared" si="50"/>
        <v>588.38977683176631</v>
      </c>
      <c r="P188" s="15">
        <f t="shared" si="51"/>
        <v>7291.4139873788545</v>
      </c>
      <c r="Q188" s="4"/>
    </row>
    <row r="189" spans="1:17" x14ac:dyDescent="0.25">
      <c r="A189" s="14">
        <v>0.7</v>
      </c>
      <c r="B189" s="14">
        <v>3.7499999999999999E-2</v>
      </c>
      <c r="C189" s="15">
        <v>683</v>
      </c>
      <c r="D189" s="15"/>
      <c r="E189" s="15">
        <f t="shared" si="43"/>
        <v>584.55950021082549</v>
      </c>
      <c r="F189" s="15">
        <f t="shared" si="44"/>
        <v>9690.5319987424664</v>
      </c>
      <c r="G189" s="11">
        <f t="shared" si="45"/>
        <v>385.12413793103451</v>
      </c>
      <c r="H189" s="15"/>
      <c r="I189" s="15">
        <f t="shared" si="46"/>
        <v>588.44795605235845</v>
      </c>
      <c r="J189" s="15">
        <f t="shared" si="47"/>
        <v>8940.0890146767397</v>
      </c>
      <c r="K189" s="15"/>
      <c r="L189" s="15">
        <f t="shared" si="48"/>
        <v>588.52195013379037</v>
      </c>
      <c r="M189" s="15">
        <f t="shared" si="49"/>
        <v>8926.1019065219934</v>
      </c>
      <c r="N189" s="15"/>
      <c r="O189" s="15">
        <f t="shared" si="50"/>
        <v>588.38977683176631</v>
      </c>
      <c r="P189" s="15">
        <f t="shared" si="51"/>
        <v>8951.094327942983</v>
      </c>
      <c r="Q189" s="4"/>
    </row>
    <row r="190" spans="1:17" x14ac:dyDescent="0.25">
      <c r="A190" s="14">
        <v>0.7</v>
      </c>
      <c r="B190" s="14">
        <v>3.7499999999999999E-2</v>
      </c>
      <c r="C190" s="15">
        <v>575</v>
      </c>
      <c r="D190" s="15"/>
      <c r="E190" s="15">
        <f t="shared" si="43"/>
        <v>584.55950021082549</v>
      </c>
      <c r="F190" s="15">
        <f t="shared" si="44"/>
        <v>91.384044280772599</v>
      </c>
      <c r="G190" s="11">
        <f t="shared" si="45"/>
        <v>385.12413793103451</v>
      </c>
      <c r="H190" s="15"/>
      <c r="I190" s="15">
        <f t="shared" si="46"/>
        <v>588.44795605235845</v>
      </c>
      <c r="J190" s="15">
        <f t="shared" si="47"/>
        <v>180.84752198616425</v>
      </c>
      <c r="K190" s="15"/>
      <c r="L190" s="15">
        <f t="shared" si="48"/>
        <v>588.52195013379037</v>
      </c>
      <c r="M190" s="15">
        <f t="shared" si="49"/>
        <v>182.84313542071339</v>
      </c>
      <c r="N190" s="15"/>
      <c r="O190" s="15">
        <f t="shared" si="50"/>
        <v>588.38977683176631</v>
      </c>
      <c r="P190" s="15">
        <f t="shared" si="51"/>
        <v>179.28612360450589</v>
      </c>
      <c r="Q190" s="4"/>
    </row>
    <row r="191" spans="1:17" x14ac:dyDescent="0.25">
      <c r="A191" s="14">
        <v>1.4</v>
      </c>
      <c r="B191" s="14">
        <v>7.4999999999999997E-2</v>
      </c>
      <c r="C191" s="15">
        <v>461</v>
      </c>
      <c r="D191" s="15"/>
      <c r="E191" s="15">
        <f t="shared" si="43"/>
        <v>543.98471881233741</v>
      </c>
      <c r="F191" s="15">
        <f t="shared" si="44"/>
        <v>6886.4635563627053</v>
      </c>
      <c r="G191" s="11">
        <f t="shared" si="45"/>
        <v>385.12413793103451</v>
      </c>
      <c r="H191" s="15"/>
      <c r="I191" s="15">
        <f t="shared" si="46"/>
        <v>566.14920661877636</v>
      </c>
      <c r="J191" s="15">
        <f t="shared" si="47"/>
        <v>11056.355652558123</v>
      </c>
      <c r="K191" s="15"/>
      <c r="L191" s="15">
        <f t="shared" si="48"/>
        <v>566.58472205478301</v>
      </c>
      <c r="M191" s="15">
        <f t="shared" si="49"/>
        <v>11148.133531385783</v>
      </c>
      <c r="N191" s="15"/>
      <c r="O191" s="15">
        <f t="shared" si="50"/>
        <v>565.46088953783737</v>
      </c>
      <c r="P191" s="15">
        <f t="shared" si="51"/>
        <v>10912.077443036262</v>
      </c>
      <c r="Q191" s="4"/>
    </row>
    <row r="192" spans="1:17" x14ac:dyDescent="0.25">
      <c r="A192" s="14">
        <v>1.4</v>
      </c>
      <c r="B192" s="14">
        <v>7.4999999999999997E-2</v>
      </c>
      <c r="C192" s="15">
        <v>593</v>
      </c>
      <c r="D192" s="15"/>
      <c r="E192" s="15">
        <f t="shared" si="43"/>
        <v>543.98471881233741</v>
      </c>
      <c r="F192" s="15">
        <f t="shared" si="44"/>
        <v>2402.4977899056307</v>
      </c>
      <c r="G192" s="11">
        <f t="shared" si="45"/>
        <v>385.12413793103451</v>
      </c>
      <c r="H192" s="15"/>
      <c r="I192" s="15">
        <f t="shared" si="46"/>
        <v>566.14920661877636</v>
      </c>
      <c r="J192" s="15">
        <f t="shared" si="47"/>
        <v>720.96510520116317</v>
      </c>
      <c r="K192" s="15"/>
      <c r="L192" s="15">
        <f t="shared" si="48"/>
        <v>566.58472205478301</v>
      </c>
      <c r="M192" s="15">
        <f t="shared" si="49"/>
        <v>697.76690892306692</v>
      </c>
      <c r="N192" s="15"/>
      <c r="O192" s="15">
        <f t="shared" si="50"/>
        <v>565.46088953783737</v>
      </c>
      <c r="P192" s="15">
        <f t="shared" si="51"/>
        <v>758.40260504719492</v>
      </c>
      <c r="Q192" s="4"/>
    </row>
    <row r="193" spans="1:17" x14ac:dyDescent="0.25">
      <c r="A193" s="14">
        <v>1.4</v>
      </c>
      <c r="B193" s="14">
        <v>7.4999999999999997E-2</v>
      </c>
      <c r="C193" s="15">
        <v>563</v>
      </c>
      <c r="D193" s="15"/>
      <c r="E193" s="15">
        <f t="shared" si="43"/>
        <v>543.98471881233741</v>
      </c>
      <c r="F193" s="15">
        <f t="shared" si="44"/>
        <v>361.58091864587499</v>
      </c>
      <c r="G193" s="11">
        <f t="shared" si="45"/>
        <v>385.12413793103451</v>
      </c>
      <c r="H193" s="15"/>
      <c r="I193" s="15">
        <f t="shared" si="46"/>
        <v>566.14920661877636</v>
      </c>
      <c r="J193" s="15">
        <f t="shared" si="47"/>
        <v>9.9175023277448418</v>
      </c>
      <c r="K193" s="15"/>
      <c r="L193" s="15">
        <f t="shared" si="48"/>
        <v>566.58472205478301</v>
      </c>
      <c r="M193" s="15">
        <f t="shared" si="49"/>
        <v>12.850232210047759</v>
      </c>
      <c r="N193" s="15"/>
      <c r="O193" s="15">
        <f t="shared" si="50"/>
        <v>565.46088953783737</v>
      </c>
      <c r="P193" s="15">
        <f t="shared" si="51"/>
        <v>6.0559773174374465</v>
      </c>
      <c r="Q193" s="4"/>
    </row>
    <row r="194" spans="1:17" x14ac:dyDescent="0.25">
      <c r="A194" s="14">
        <v>1.4</v>
      </c>
      <c r="B194" s="14">
        <v>7.4999999999999997E-2</v>
      </c>
      <c r="C194" s="15">
        <v>523</v>
      </c>
      <c r="D194" s="15"/>
      <c r="E194" s="15">
        <f t="shared" si="43"/>
        <v>543.98471881233741</v>
      </c>
      <c r="F194" s="15">
        <f t="shared" si="44"/>
        <v>440.35842363286741</v>
      </c>
      <c r="G194" s="11">
        <f t="shared" si="45"/>
        <v>385.12413793103451</v>
      </c>
      <c r="H194" s="15"/>
      <c r="I194" s="15">
        <f t="shared" si="46"/>
        <v>566.14920661877636</v>
      </c>
      <c r="J194" s="15">
        <f t="shared" si="47"/>
        <v>1861.8540318298537</v>
      </c>
      <c r="K194" s="15"/>
      <c r="L194" s="15">
        <f t="shared" si="48"/>
        <v>566.58472205478301</v>
      </c>
      <c r="M194" s="15">
        <f t="shared" si="49"/>
        <v>1899.627996592689</v>
      </c>
      <c r="N194" s="15"/>
      <c r="O194" s="15">
        <f t="shared" si="50"/>
        <v>565.46088953783737</v>
      </c>
      <c r="P194" s="15">
        <f t="shared" si="51"/>
        <v>1802.9271403444275</v>
      </c>
      <c r="Q194" s="4"/>
    </row>
    <row r="195" spans="1:17" x14ac:dyDescent="0.25">
      <c r="A195" s="14">
        <v>1.4</v>
      </c>
      <c r="B195" s="14">
        <v>7.4999999999999997E-2</v>
      </c>
      <c r="C195" s="15">
        <v>638</v>
      </c>
      <c r="D195" s="15"/>
      <c r="E195" s="15">
        <f t="shared" si="43"/>
        <v>543.98471881233741</v>
      </c>
      <c r="F195" s="15">
        <f t="shared" si="44"/>
        <v>8838.8730967952633</v>
      </c>
      <c r="G195" s="11">
        <f t="shared" si="45"/>
        <v>385.12413793103451</v>
      </c>
      <c r="H195" s="15"/>
      <c r="I195" s="15">
        <f t="shared" si="46"/>
        <v>566.14920661877636</v>
      </c>
      <c r="J195" s="15">
        <f t="shared" si="47"/>
        <v>5162.5365095112902</v>
      </c>
      <c r="K195" s="15"/>
      <c r="L195" s="15">
        <f t="shared" si="48"/>
        <v>566.58472205478301</v>
      </c>
      <c r="M195" s="15">
        <f t="shared" si="49"/>
        <v>5100.1419239925954</v>
      </c>
      <c r="N195" s="15"/>
      <c r="O195" s="15">
        <f t="shared" si="50"/>
        <v>565.46088953783737</v>
      </c>
      <c r="P195" s="15">
        <f t="shared" si="51"/>
        <v>5261.9225466418311</v>
      </c>
      <c r="Q195" s="4"/>
    </row>
    <row r="196" spans="1:17" x14ac:dyDescent="0.25">
      <c r="A196" s="14">
        <v>2.8</v>
      </c>
      <c r="B196" s="14">
        <v>0.15</v>
      </c>
      <c r="C196" s="15">
        <v>516</v>
      </c>
      <c r="D196" s="15"/>
      <c r="E196" s="15">
        <f t="shared" si="43"/>
        <v>376.34931939404805</v>
      </c>
      <c r="F196" s="15">
        <f t="shared" si="44"/>
        <v>19502.312593705603</v>
      </c>
      <c r="G196" s="11">
        <f t="shared" si="45"/>
        <v>385.12413793103451</v>
      </c>
      <c r="H196" s="15"/>
      <c r="I196" s="15">
        <f t="shared" si="46"/>
        <v>455.71667607335132</v>
      </c>
      <c r="J196" s="15">
        <f t="shared" si="47"/>
        <v>3634.0791436452528</v>
      </c>
      <c r="K196" s="15"/>
      <c r="L196" s="15">
        <f t="shared" si="48"/>
        <v>457.53329564862975</v>
      </c>
      <c r="M196" s="15">
        <f t="shared" si="49"/>
        <v>3418.3555177105372</v>
      </c>
      <c r="N196" s="15"/>
      <c r="O196" s="15">
        <f t="shared" si="50"/>
        <v>449.98018866509295</v>
      </c>
      <c r="P196" s="15">
        <f t="shared" si="51"/>
        <v>4358.6154886967206</v>
      </c>
      <c r="Q196" s="4"/>
    </row>
    <row r="197" spans="1:17" x14ac:dyDescent="0.25">
      <c r="A197" s="14">
        <v>2.8</v>
      </c>
      <c r="B197" s="14">
        <v>0.15</v>
      </c>
      <c r="C197" s="15">
        <v>696</v>
      </c>
      <c r="D197" s="15"/>
      <c r="E197" s="15">
        <f t="shared" si="43"/>
        <v>376.34931939404805</v>
      </c>
      <c r="F197" s="15">
        <f t="shared" si="44"/>
        <v>102176.5576118483</v>
      </c>
      <c r="G197" s="11">
        <f t="shared" si="45"/>
        <v>385.12413793103451</v>
      </c>
      <c r="H197" s="15"/>
      <c r="I197" s="15">
        <f t="shared" si="46"/>
        <v>455.71667607335132</v>
      </c>
      <c r="J197" s="15">
        <f t="shared" si="47"/>
        <v>57736.075757238774</v>
      </c>
      <c r="K197" s="15"/>
      <c r="L197" s="15">
        <f t="shared" si="48"/>
        <v>457.53329564862975</v>
      </c>
      <c r="M197" s="15">
        <f t="shared" si="49"/>
        <v>56866.369084203827</v>
      </c>
      <c r="N197" s="15"/>
      <c r="O197" s="15">
        <f t="shared" si="50"/>
        <v>449.98018866509295</v>
      </c>
      <c r="P197" s="15">
        <f t="shared" si="51"/>
        <v>60525.747569263258</v>
      </c>
      <c r="Q197" s="4"/>
    </row>
    <row r="198" spans="1:17" x14ac:dyDescent="0.25">
      <c r="A198" s="14">
        <v>2.8</v>
      </c>
      <c r="B198" s="14">
        <v>0.15</v>
      </c>
      <c r="C198" s="15">
        <v>536</v>
      </c>
      <c r="D198" s="15"/>
      <c r="E198" s="15">
        <f t="shared" si="43"/>
        <v>376.34931939404805</v>
      </c>
      <c r="F198" s="15">
        <f t="shared" si="44"/>
        <v>25488.339817943681</v>
      </c>
      <c r="G198" s="11">
        <f t="shared" si="45"/>
        <v>385.12413793103451</v>
      </c>
      <c r="H198" s="15"/>
      <c r="I198" s="15">
        <f t="shared" si="46"/>
        <v>455.71667607335132</v>
      </c>
      <c r="J198" s="15">
        <f t="shared" si="47"/>
        <v>6445.4121007111999</v>
      </c>
      <c r="K198" s="15"/>
      <c r="L198" s="15">
        <f t="shared" si="48"/>
        <v>457.53329564862975</v>
      </c>
      <c r="M198" s="15">
        <f t="shared" si="49"/>
        <v>6157.0236917653474</v>
      </c>
      <c r="N198" s="15"/>
      <c r="O198" s="15">
        <f t="shared" si="50"/>
        <v>449.98018866509295</v>
      </c>
      <c r="P198" s="15">
        <f t="shared" si="51"/>
        <v>7399.4079420930029</v>
      </c>
      <c r="Q198" s="4"/>
    </row>
    <row r="199" spans="1:17" x14ac:dyDescent="0.25">
      <c r="A199" s="14">
        <v>2.8</v>
      </c>
      <c r="B199" s="14">
        <v>0.15</v>
      </c>
      <c r="C199" s="15">
        <v>603</v>
      </c>
      <c r="D199" s="15"/>
      <c r="E199" s="15">
        <f t="shared" si="43"/>
        <v>376.34931939404805</v>
      </c>
      <c r="F199" s="15">
        <f t="shared" si="44"/>
        <v>51370.531019141243</v>
      </c>
      <c r="G199" s="11">
        <f t="shared" si="45"/>
        <v>385.12413793103451</v>
      </c>
      <c r="H199" s="15"/>
      <c r="I199" s="15">
        <f t="shared" si="46"/>
        <v>455.71667607335132</v>
      </c>
      <c r="J199" s="15">
        <f t="shared" si="47"/>
        <v>21692.377506882123</v>
      </c>
      <c r="K199" s="15"/>
      <c r="L199" s="15">
        <f t="shared" si="48"/>
        <v>457.53329564862975</v>
      </c>
      <c r="M199" s="15">
        <f t="shared" si="49"/>
        <v>21160.56207484896</v>
      </c>
      <c r="N199" s="15"/>
      <c r="O199" s="15">
        <f t="shared" si="50"/>
        <v>449.98018866509295</v>
      </c>
      <c r="P199" s="15">
        <f t="shared" si="51"/>
        <v>23415.062660970547</v>
      </c>
      <c r="Q199" s="4"/>
    </row>
    <row r="200" spans="1:17" x14ac:dyDescent="0.25">
      <c r="A200" s="14">
        <v>2.8</v>
      </c>
      <c r="B200" s="14">
        <v>0.15</v>
      </c>
      <c r="C200" s="15">
        <v>414</v>
      </c>
      <c r="D200" s="15"/>
      <c r="E200" s="15">
        <f t="shared" si="43"/>
        <v>376.34931939404805</v>
      </c>
      <c r="F200" s="15">
        <f t="shared" si="44"/>
        <v>1417.5737500914061</v>
      </c>
      <c r="G200" s="11">
        <f t="shared" si="45"/>
        <v>385.12413793103451</v>
      </c>
      <c r="H200" s="15"/>
      <c r="I200" s="15">
        <f t="shared" si="46"/>
        <v>455.71667607335132</v>
      </c>
      <c r="J200" s="15">
        <f t="shared" si="47"/>
        <v>1740.2810626089226</v>
      </c>
      <c r="K200" s="15"/>
      <c r="L200" s="15">
        <f t="shared" si="48"/>
        <v>457.53329564862975</v>
      </c>
      <c r="M200" s="15">
        <f t="shared" si="49"/>
        <v>1895.1478300310057</v>
      </c>
      <c r="N200" s="15"/>
      <c r="O200" s="15">
        <f t="shared" si="50"/>
        <v>449.98018866509295</v>
      </c>
      <c r="P200" s="15">
        <f t="shared" si="51"/>
        <v>1294.5739763756835</v>
      </c>
      <c r="Q200" s="4"/>
    </row>
    <row r="201" spans="1:17" x14ac:dyDescent="0.25">
      <c r="A201" s="14">
        <v>5.6</v>
      </c>
      <c r="B201" s="14">
        <v>0.3</v>
      </c>
      <c r="C201" s="15">
        <v>107</v>
      </c>
      <c r="D201" s="15"/>
      <c r="E201" s="15">
        <f t="shared" ref="E201:E210" si="52">CA(A201,B201,$E$2,$E$3,$E$4,$E$5,$E$6)</f>
        <v>125.51716308841817</v>
      </c>
      <c r="F201" s="15">
        <f t="shared" ref="F201:F210" si="53">($C201-E201)^2</f>
        <v>342.88532884307642</v>
      </c>
      <c r="G201" s="11">
        <f t="shared" ref="G201:G210" si="54">$G$25</f>
        <v>385.12413793103451</v>
      </c>
      <c r="H201" s="15"/>
      <c r="I201" s="15">
        <f t="shared" ref="I201:I210" si="55">CA_SA(A201,B201,$I$2,$I$3,$I$4,$I$5,$I$6,$I$7)</f>
        <v>201.62446634721164</v>
      </c>
      <c r="J201" s="15">
        <f t="shared" ref="J201:J210" si="56">($C201-I201)^2</f>
        <v>8953.7896314945883</v>
      </c>
      <c r="K201" s="15"/>
      <c r="L201" s="15">
        <f t="shared" ref="L201:L210" si="57">CA_DR(A201,B201,$L$2,$L$3,$L$4,$L$5,$L$6,$L$7,$L$8)</f>
        <v>203.94772755963243</v>
      </c>
      <c r="M201" s="15">
        <f t="shared" ref="M201:M210" si="58">($C201-L201)^2</f>
        <v>9398.8618789767133</v>
      </c>
      <c r="N201" s="15"/>
      <c r="O201" s="15">
        <f t="shared" ref="O201:O210" si="59">CA_DL(A201,B201,$O$2,$O$3,$O$4,$O$5,$O$6,$O$7,$O$8)</f>
        <v>187.52258750805157</v>
      </c>
      <c r="P201" s="15">
        <f t="shared" ref="P201:P210" si="60">($C201-O201)^2</f>
        <v>6483.8870989918232</v>
      </c>
      <c r="Q201" s="4"/>
    </row>
    <row r="202" spans="1:17" x14ac:dyDescent="0.25">
      <c r="A202" s="14">
        <v>5.6</v>
      </c>
      <c r="B202" s="14">
        <v>0.3</v>
      </c>
      <c r="C202" s="15">
        <v>215</v>
      </c>
      <c r="D202" s="15"/>
      <c r="E202" s="15">
        <f t="shared" si="52"/>
        <v>125.51716308841817</v>
      </c>
      <c r="F202" s="15">
        <f t="shared" si="53"/>
        <v>8007.1781017447511</v>
      </c>
      <c r="G202" s="11">
        <f t="shared" si="54"/>
        <v>385.12413793103451</v>
      </c>
      <c r="H202" s="15"/>
      <c r="I202" s="15">
        <f t="shared" si="55"/>
        <v>201.62446634721164</v>
      </c>
      <c r="J202" s="15">
        <f t="shared" si="56"/>
        <v>178.90490049687401</v>
      </c>
      <c r="K202" s="15"/>
      <c r="L202" s="15">
        <f t="shared" si="57"/>
        <v>203.94772755963243</v>
      </c>
      <c r="M202" s="15">
        <f t="shared" si="58"/>
        <v>122.15272609610861</v>
      </c>
      <c r="N202" s="15"/>
      <c r="O202" s="15">
        <f t="shared" si="59"/>
        <v>187.52258750805157</v>
      </c>
      <c r="P202" s="15">
        <f t="shared" si="60"/>
        <v>755.00819725268354</v>
      </c>
      <c r="Q202" s="4"/>
    </row>
    <row r="203" spans="1:17" x14ac:dyDescent="0.25">
      <c r="A203" s="14">
        <v>5.6</v>
      </c>
      <c r="B203" s="14">
        <v>0.3</v>
      </c>
      <c r="C203" s="15">
        <v>117</v>
      </c>
      <c r="D203" s="15"/>
      <c r="E203" s="15">
        <f t="shared" si="52"/>
        <v>125.51716308841817</v>
      </c>
      <c r="F203" s="15">
        <f t="shared" si="53"/>
        <v>72.542067074712975</v>
      </c>
      <c r="G203" s="11">
        <f t="shared" si="54"/>
        <v>385.12413793103451</v>
      </c>
      <c r="H203" s="15"/>
      <c r="I203" s="15">
        <f t="shared" si="55"/>
        <v>201.62446634721164</v>
      </c>
      <c r="J203" s="15">
        <f t="shared" si="56"/>
        <v>7161.3003045503547</v>
      </c>
      <c r="K203" s="15"/>
      <c r="L203" s="15">
        <f t="shared" si="57"/>
        <v>203.94772755963243</v>
      </c>
      <c r="M203" s="15">
        <f t="shared" si="58"/>
        <v>7559.9073277840644</v>
      </c>
      <c r="N203" s="15"/>
      <c r="O203" s="15">
        <f t="shared" si="59"/>
        <v>187.52258750805157</v>
      </c>
      <c r="P203" s="15">
        <f t="shared" si="60"/>
        <v>4973.4353488307916</v>
      </c>
      <c r="Q203" s="4"/>
    </row>
    <row r="204" spans="1:17" x14ac:dyDescent="0.25">
      <c r="A204" s="14">
        <v>5.6</v>
      </c>
      <c r="B204" s="14">
        <v>0.3</v>
      </c>
      <c r="C204" s="15">
        <v>305</v>
      </c>
      <c r="D204" s="15"/>
      <c r="E204" s="15">
        <f t="shared" si="52"/>
        <v>125.51716308841817</v>
      </c>
      <c r="F204" s="15">
        <f t="shared" si="53"/>
        <v>32214.088745829486</v>
      </c>
      <c r="G204" s="11">
        <f t="shared" si="54"/>
        <v>385.12413793103451</v>
      </c>
      <c r="H204" s="15"/>
      <c r="I204" s="15">
        <f t="shared" si="55"/>
        <v>201.62446634721164</v>
      </c>
      <c r="J204" s="15">
        <f t="shared" si="56"/>
        <v>10686.50095799878</v>
      </c>
      <c r="K204" s="15"/>
      <c r="L204" s="15">
        <f t="shared" si="57"/>
        <v>203.94772755963243</v>
      </c>
      <c r="M204" s="15">
        <f t="shared" si="58"/>
        <v>10211.561765362272</v>
      </c>
      <c r="N204" s="15"/>
      <c r="O204" s="15">
        <f t="shared" si="59"/>
        <v>187.52258750805157</v>
      </c>
      <c r="P204" s="15">
        <f t="shared" si="60"/>
        <v>13800.942445803401</v>
      </c>
      <c r="Q204" s="4"/>
    </row>
    <row r="205" spans="1:17" x14ac:dyDescent="0.25">
      <c r="A205" s="14">
        <v>5.6</v>
      </c>
      <c r="B205" s="14">
        <v>0.3</v>
      </c>
      <c r="C205" s="15">
        <v>165</v>
      </c>
      <c r="D205" s="15"/>
      <c r="E205" s="15">
        <f t="shared" si="52"/>
        <v>125.51716308841817</v>
      </c>
      <c r="F205" s="15">
        <f t="shared" si="53"/>
        <v>1558.8944105865685</v>
      </c>
      <c r="G205" s="11">
        <f t="shared" si="54"/>
        <v>385.12413793103451</v>
      </c>
      <c r="H205" s="15"/>
      <c r="I205" s="15">
        <f t="shared" si="55"/>
        <v>201.62446634721164</v>
      </c>
      <c r="J205" s="15">
        <f t="shared" si="56"/>
        <v>1341.3515352180377</v>
      </c>
      <c r="K205" s="15"/>
      <c r="L205" s="15">
        <f t="shared" si="57"/>
        <v>203.94772755963243</v>
      </c>
      <c r="M205" s="15">
        <f t="shared" si="58"/>
        <v>1516.9254820593512</v>
      </c>
      <c r="N205" s="15"/>
      <c r="O205" s="15">
        <f t="shared" si="59"/>
        <v>187.52258750805157</v>
      </c>
      <c r="P205" s="15">
        <f t="shared" si="60"/>
        <v>507.26694805784075</v>
      </c>
      <c r="Q205" s="4"/>
    </row>
    <row r="206" spans="1:17" x14ac:dyDescent="0.25">
      <c r="A206" s="14">
        <v>11.2</v>
      </c>
      <c r="B206" s="14">
        <v>0.6</v>
      </c>
      <c r="C206" s="15">
        <v>0</v>
      </c>
      <c r="D206" s="15"/>
      <c r="E206" s="15">
        <f t="shared" si="52"/>
        <v>23.371645088890467</v>
      </c>
      <c r="F206" s="15">
        <f t="shared" si="53"/>
        <v>546.23379416105786</v>
      </c>
      <c r="G206" s="11">
        <f t="shared" si="54"/>
        <v>385.12413793103451</v>
      </c>
      <c r="H206" s="15"/>
      <c r="I206" s="15">
        <f t="shared" si="55"/>
        <v>43.436510041967153</v>
      </c>
      <c r="J206" s="15">
        <f t="shared" si="56"/>
        <v>1886.7304046259135</v>
      </c>
      <c r="K206" s="15"/>
      <c r="L206" s="15">
        <f t="shared" si="57"/>
        <v>44.146928965789911</v>
      </c>
      <c r="M206" s="15">
        <f t="shared" si="58"/>
        <v>1948.9513371105002</v>
      </c>
      <c r="N206" s="15"/>
      <c r="O206" s="15">
        <f t="shared" si="59"/>
        <v>35.46475986995965</v>
      </c>
      <c r="P206" s="15">
        <f t="shared" si="60"/>
        <v>1257.7491926339005</v>
      </c>
      <c r="Q206" s="4"/>
    </row>
    <row r="207" spans="1:17" x14ac:dyDescent="0.25">
      <c r="A207" s="14">
        <v>11.2</v>
      </c>
      <c r="B207" s="14">
        <v>0.6</v>
      </c>
      <c r="C207" s="15">
        <v>0</v>
      </c>
      <c r="D207" s="15"/>
      <c r="E207" s="15">
        <f t="shared" si="52"/>
        <v>23.371645088890467</v>
      </c>
      <c r="F207" s="15">
        <f t="shared" si="53"/>
        <v>546.23379416105786</v>
      </c>
      <c r="G207" s="11">
        <f t="shared" si="54"/>
        <v>385.12413793103451</v>
      </c>
      <c r="H207" s="15"/>
      <c r="I207" s="15">
        <f t="shared" si="55"/>
        <v>43.436510041967153</v>
      </c>
      <c r="J207" s="15">
        <f t="shared" si="56"/>
        <v>1886.7304046259135</v>
      </c>
      <c r="K207" s="15"/>
      <c r="L207" s="15">
        <f t="shared" si="57"/>
        <v>44.146928965789911</v>
      </c>
      <c r="M207" s="15">
        <f t="shared" si="58"/>
        <v>1948.9513371105002</v>
      </c>
      <c r="N207" s="15"/>
      <c r="O207" s="15">
        <f t="shared" si="59"/>
        <v>35.46475986995965</v>
      </c>
      <c r="P207" s="15">
        <f t="shared" si="60"/>
        <v>1257.7491926339005</v>
      </c>
      <c r="Q207" s="4"/>
    </row>
    <row r="208" spans="1:17" x14ac:dyDescent="0.25">
      <c r="A208" s="14">
        <v>11.2</v>
      </c>
      <c r="B208" s="14">
        <v>0.6</v>
      </c>
      <c r="C208" s="15">
        <v>0</v>
      </c>
      <c r="D208" s="15"/>
      <c r="E208" s="15">
        <f t="shared" si="52"/>
        <v>23.371645088890467</v>
      </c>
      <c r="F208" s="15">
        <f t="shared" si="53"/>
        <v>546.23379416105786</v>
      </c>
      <c r="G208" s="11">
        <f t="shared" si="54"/>
        <v>385.12413793103451</v>
      </c>
      <c r="H208" s="15"/>
      <c r="I208" s="15">
        <f t="shared" si="55"/>
        <v>43.436510041967153</v>
      </c>
      <c r="J208" s="15">
        <f t="shared" si="56"/>
        <v>1886.7304046259135</v>
      </c>
      <c r="K208" s="15"/>
      <c r="L208" s="15">
        <f t="shared" si="57"/>
        <v>44.146928965789911</v>
      </c>
      <c r="M208" s="15">
        <f t="shared" si="58"/>
        <v>1948.9513371105002</v>
      </c>
      <c r="N208" s="15"/>
      <c r="O208" s="15">
        <f t="shared" si="59"/>
        <v>35.46475986995965</v>
      </c>
      <c r="P208" s="15">
        <f t="shared" si="60"/>
        <v>1257.7491926339005</v>
      </c>
      <c r="Q208" s="4"/>
    </row>
    <row r="209" spans="1:17" x14ac:dyDescent="0.25">
      <c r="A209" s="14">
        <v>11.2</v>
      </c>
      <c r="B209" s="14">
        <v>0.6</v>
      </c>
      <c r="C209" s="15">
        <v>0</v>
      </c>
      <c r="D209" s="15"/>
      <c r="E209" s="15">
        <f t="shared" si="52"/>
        <v>23.371645088890467</v>
      </c>
      <c r="F209" s="15">
        <f t="shared" si="53"/>
        <v>546.23379416105786</v>
      </c>
      <c r="G209" s="11">
        <f t="shared" si="54"/>
        <v>385.12413793103451</v>
      </c>
      <c r="H209" s="15"/>
      <c r="I209" s="15">
        <f t="shared" si="55"/>
        <v>43.436510041967153</v>
      </c>
      <c r="J209" s="15">
        <f t="shared" si="56"/>
        <v>1886.7304046259135</v>
      </c>
      <c r="K209" s="15"/>
      <c r="L209" s="15">
        <f t="shared" si="57"/>
        <v>44.146928965789911</v>
      </c>
      <c r="M209" s="15">
        <f t="shared" si="58"/>
        <v>1948.9513371105002</v>
      </c>
      <c r="N209" s="15"/>
      <c r="O209" s="15">
        <f t="shared" si="59"/>
        <v>35.46475986995965</v>
      </c>
      <c r="P209" s="15">
        <f t="shared" si="60"/>
        <v>1257.7491926339005</v>
      </c>
      <c r="Q209" s="4"/>
    </row>
    <row r="210" spans="1:17" x14ac:dyDescent="0.25">
      <c r="A210" s="14">
        <v>11.2</v>
      </c>
      <c r="B210" s="14">
        <v>0.6</v>
      </c>
      <c r="C210" s="15">
        <v>0</v>
      </c>
      <c r="D210" s="15"/>
      <c r="E210" s="15">
        <f t="shared" si="52"/>
        <v>23.371645088890467</v>
      </c>
      <c r="F210" s="15">
        <f t="shared" si="53"/>
        <v>546.23379416105786</v>
      </c>
      <c r="G210" s="11">
        <f t="shared" si="54"/>
        <v>385.12413793103451</v>
      </c>
      <c r="H210" s="15"/>
      <c r="I210" s="15">
        <f t="shared" si="55"/>
        <v>43.436510041967153</v>
      </c>
      <c r="J210" s="15">
        <f t="shared" si="56"/>
        <v>1886.7304046259135</v>
      </c>
      <c r="K210" s="15"/>
      <c r="L210" s="15">
        <f t="shared" si="57"/>
        <v>44.146928965789911</v>
      </c>
      <c r="M210" s="15">
        <f t="shared" si="58"/>
        <v>1948.9513371105002</v>
      </c>
      <c r="N210" s="15"/>
      <c r="O210" s="15">
        <f t="shared" si="59"/>
        <v>35.46475986995965</v>
      </c>
      <c r="P210" s="15">
        <f t="shared" si="60"/>
        <v>1257.7491926339005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0.16840744594983237</v>
      </c>
      <c r="F228" s="3">
        <f t="shared" ref="F228:F291" si="61">C136-E136</f>
        <v>-12.899444378999533</v>
      </c>
      <c r="G228" s="3"/>
      <c r="H228" s="2"/>
      <c r="I228">
        <f>(A136/$I$5)+(B136/$I$6)</f>
        <v>0.16840744594983237</v>
      </c>
      <c r="J228" s="3">
        <f t="shared" ref="J228:J291" si="62">C136-I136</f>
        <v>-14.942808775472486</v>
      </c>
      <c r="K228" s="2"/>
      <c r="L228">
        <f>(A136/$L$5)+(B136/$L$6)</f>
        <v>0.16840744594983237</v>
      </c>
      <c r="M228" s="3">
        <f t="shared" ref="M228:M291" si="63">C136-L136</f>
        <v>-14.96507387600434</v>
      </c>
      <c r="N228" s="2"/>
      <c r="O228">
        <f>(A136/$O$5)+(B136/$O$6)</f>
        <v>0.16840744594983237</v>
      </c>
      <c r="P228" s="4">
        <f t="shared" ref="P228:P291" si="64">C136-O136</f>
        <v>-14.918904258893576</v>
      </c>
      <c r="Q228" s="4"/>
    </row>
    <row r="229" spans="1:17" x14ac:dyDescent="0.25">
      <c r="C229" s="2"/>
      <c r="D229" s="3"/>
      <c r="E229">
        <f t="shared" ref="E229:E292" si="65">(A137/$E$5)+(B137/$E$6)</f>
        <v>0.16840744594983237</v>
      </c>
      <c r="F229" s="3">
        <f t="shared" si="61"/>
        <v>84.100555621000467</v>
      </c>
      <c r="G229" s="3"/>
      <c r="H229" s="2"/>
      <c r="I229">
        <f t="shared" ref="I229:I292" si="66">(A137/$I$5)+(B137/$I$6)</f>
        <v>0.16840744594983237</v>
      </c>
      <c r="J229" s="3">
        <f t="shared" si="62"/>
        <v>82.057191224527514</v>
      </c>
      <c r="K229" s="2"/>
      <c r="L229">
        <f t="shared" ref="L229:L292" si="67">(A137/$L$5)+(B137/$L$6)</f>
        <v>0.16840744594983237</v>
      </c>
      <c r="M229" s="3">
        <f t="shared" si="63"/>
        <v>82.03492612399566</v>
      </c>
      <c r="N229" s="2"/>
      <c r="O229">
        <f t="shared" ref="O229:O292" si="68">(A137/$O$5)+(B137/$O$6)</f>
        <v>0.16840744594983237</v>
      </c>
      <c r="P229" s="4">
        <f t="shared" si="64"/>
        <v>82.081095741106424</v>
      </c>
      <c r="Q229" s="4"/>
    </row>
    <row r="230" spans="1:17" x14ac:dyDescent="0.25">
      <c r="C230" s="2"/>
      <c r="D230" s="3"/>
      <c r="E230">
        <f t="shared" si="65"/>
        <v>0.16840744594983237</v>
      </c>
      <c r="F230" s="3">
        <f t="shared" si="61"/>
        <v>98.100555621000467</v>
      </c>
      <c r="G230" s="3"/>
      <c r="H230" s="2"/>
      <c r="I230">
        <f t="shared" si="66"/>
        <v>0.16840744594983237</v>
      </c>
      <c r="J230" s="3">
        <f t="shared" si="62"/>
        <v>96.057191224527514</v>
      </c>
      <c r="K230" s="2"/>
      <c r="L230">
        <f t="shared" si="67"/>
        <v>0.16840744594983237</v>
      </c>
      <c r="M230" s="3">
        <f t="shared" si="63"/>
        <v>96.03492612399566</v>
      </c>
      <c r="N230" s="2"/>
      <c r="O230">
        <f t="shared" si="68"/>
        <v>0.16840744594983237</v>
      </c>
      <c r="P230" s="4">
        <f t="shared" si="64"/>
        <v>96.081095741106424</v>
      </c>
      <c r="Q230" s="4"/>
    </row>
    <row r="231" spans="1:17" x14ac:dyDescent="0.25">
      <c r="C231" s="2"/>
      <c r="D231" s="3"/>
      <c r="E231">
        <f t="shared" si="65"/>
        <v>0.16840744594983237</v>
      </c>
      <c r="F231" s="3">
        <f t="shared" si="61"/>
        <v>-33.899444378999533</v>
      </c>
      <c r="G231" s="3"/>
      <c r="H231" s="2"/>
      <c r="I231">
        <f t="shared" si="66"/>
        <v>0.16840744594983237</v>
      </c>
      <c r="J231" s="3">
        <f t="shared" si="62"/>
        <v>-35.942808775472486</v>
      </c>
      <c r="K231" s="2"/>
      <c r="L231">
        <f t="shared" si="67"/>
        <v>0.16840744594983237</v>
      </c>
      <c r="M231" s="3">
        <f t="shared" si="63"/>
        <v>-35.96507387600434</v>
      </c>
      <c r="N231" s="2"/>
      <c r="O231">
        <f t="shared" si="68"/>
        <v>0.16840744594983237</v>
      </c>
      <c r="P231" s="4">
        <f t="shared" si="64"/>
        <v>-35.918904258893576</v>
      </c>
      <c r="Q231" s="4"/>
    </row>
    <row r="232" spans="1:17" x14ac:dyDescent="0.25">
      <c r="C232" s="2"/>
      <c r="E232">
        <f t="shared" si="65"/>
        <v>0.16840744594983237</v>
      </c>
      <c r="F232" s="3">
        <f t="shared" si="61"/>
        <v>-11.899444378999533</v>
      </c>
      <c r="G232" s="3"/>
      <c r="H232" s="2"/>
      <c r="I232">
        <f t="shared" si="66"/>
        <v>0.16840744594983237</v>
      </c>
      <c r="J232" s="3">
        <f t="shared" si="62"/>
        <v>-13.942808775472486</v>
      </c>
      <c r="K232" s="2"/>
      <c r="L232">
        <f t="shared" si="67"/>
        <v>0.16840744594983237</v>
      </c>
      <c r="M232" s="3">
        <f t="shared" si="63"/>
        <v>-13.96507387600434</v>
      </c>
      <c r="N232" s="2"/>
      <c r="O232">
        <f t="shared" si="68"/>
        <v>0.16840744594983237</v>
      </c>
      <c r="P232" s="4">
        <f t="shared" si="64"/>
        <v>-13.918904258893576</v>
      </c>
      <c r="Q232" s="4"/>
    </row>
    <row r="233" spans="1:17" x14ac:dyDescent="0.25">
      <c r="C233" s="2"/>
      <c r="D233" s="2"/>
      <c r="E233">
        <f t="shared" si="65"/>
        <v>0.33681489189966474</v>
      </c>
      <c r="F233" s="3">
        <f t="shared" si="61"/>
        <v>132.45946684240141</v>
      </c>
      <c r="G233" s="3"/>
      <c r="H233" s="2"/>
      <c r="I233">
        <f t="shared" si="66"/>
        <v>0.33681489189966474</v>
      </c>
      <c r="J233" s="3">
        <f t="shared" si="62"/>
        <v>118.99459096185331</v>
      </c>
      <c r="K233" s="2"/>
      <c r="L233">
        <f t="shared" si="67"/>
        <v>0.33681489189966474</v>
      </c>
      <c r="M233" s="3">
        <f t="shared" si="63"/>
        <v>118.84531029860796</v>
      </c>
      <c r="N233" s="2"/>
      <c r="O233">
        <f t="shared" si="68"/>
        <v>0.33681489189966474</v>
      </c>
      <c r="P233" s="4">
        <f t="shared" si="64"/>
        <v>119.31698012609036</v>
      </c>
      <c r="Q233" s="4"/>
    </row>
    <row r="234" spans="1:17" x14ac:dyDescent="0.25">
      <c r="C234" s="2"/>
      <c r="D234" s="2"/>
      <c r="E234">
        <f t="shared" si="65"/>
        <v>0.33681489189966474</v>
      </c>
      <c r="F234" s="3">
        <f t="shared" si="61"/>
        <v>20.459466842401412</v>
      </c>
      <c r="G234" s="3"/>
      <c r="H234" s="2"/>
      <c r="I234">
        <f t="shared" si="66"/>
        <v>0.33681489189966474</v>
      </c>
      <c r="J234" s="3">
        <f t="shared" si="62"/>
        <v>6.9945909618533051</v>
      </c>
      <c r="K234" s="2"/>
      <c r="L234">
        <f t="shared" si="67"/>
        <v>0.33681489189966474</v>
      </c>
      <c r="M234" s="3">
        <f t="shared" si="63"/>
        <v>6.8453102986079557</v>
      </c>
      <c r="N234" s="2"/>
      <c r="O234">
        <f t="shared" si="68"/>
        <v>0.33681489189966474</v>
      </c>
      <c r="P234" s="4">
        <f t="shared" si="64"/>
        <v>7.3169801260903569</v>
      </c>
      <c r="Q234" s="4"/>
    </row>
    <row r="235" spans="1:17" x14ac:dyDescent="0.25">
      <c r="C235" s="2"/>
      <c r="D235" s="2"/>
      <c r="E235">
        <f t="shared" si="65"/>
        <v>0.33681489189966474</v>
      </c>
      <c r="F235" s="3">
        <f t="shared" si="61"/>
        <v>11.459466842401412</v>
      </c>
      <c r="G235" s="3"/>
      <c r="H235" s="2"/>
      <c r="I235">
        <f t="shared" si="66"/>
        <v>0.33681489189966474</v>
      </c>
      <c r="J235" s="3">
        <f t="shared" si="62"/>
        <v>-2.0054090381466949</v>
      </c>
      <c r="K235" s="2"/>
      <c r="L235">
        <f t="shared" si="67"/>
        <v>0.33681489189966474</v>
      </c>
      <c r="M235" s="3">
        <f t="shared" si="63"/>
        <v>-2.1546897013920443</v>
      </c>
      <c r="N235" s="2"/>
      <c r="O235">
        <f t="shared" si="68"/>
        <v>0.33681489189966474</v>
      </c>
      <c r="P235" s="4">
        <f t="shared" si="64"/>
        <v>-1.6830198739096431</v>
      </c>
      <c r="Q235" s="4"/>
    </row>
    <row r="236" spans="1:17" x14ac:dyDescent="0.25">
      <c r="C236" s="2"/>
      <c r="D236" s="2"/>
      <c r="E236">
        <f t="shared" si="65"/>
        <v>0.33681489189966474</v>
      </c>
      <c r="F236" s="3">
        <f t="shared" si="61"/>
        <v>-72.540533157598588</v>
      </c>
      <c r="G236" s="3"/>
      <c r="H236" s="2"/>
      <c r="I236">
        <f t="shared" si="66"/>
        <v>0.33681489189966474</v>
      </c>
      <c r="J236" s="3">
        <f t="shared" si="62"/>
        <v>-86.005409038146695</v>
      </c>
      <c r="K236" s="2"/>
      <c r="L236">
        <f t="shared" si="67"/>
        <v>0.33681489189966474</v>
      </c>
      <c r="M236" s="3">
        <f t="shared" si="63"/>
        <v>-86.154689701392044</v>
      </c>
      <c r="N236" s="2"/>
      <c r="O236">
        <f t="shared" si="68"/>
        <v>0.33681489189966474</v>
      </c>
      <c r="P236" s="4">
        <f t="shared" si="64"/>
        <v>-85.683019873909643</v>
      </c>
      <c r="Q236" s="4"/>
    </row>
    <row r="237" spans="1:17" x14ac:dyDescent="0.25">
      <c r="D237" s="2"/>
      <c r="E237">
        <f t="shared" si="65"/>
        <v>0.33681489189966474</v>
      </c>
      <c r="F237" s="3">
        <f t="shared" si="61"/>
        <v>-36.540533157598588</v>
      </c>
      <c r="G237" s="3"/>
      <c r="H237" s="2"/>
      <c r="I237">
        <f t="shared" si="66"/>
        <v>0.33681489189966474</v>
      </c>
      <c r="J237" s="3">
        <f t="shared" si="62"/>
        <v>-50.005409038146695</v>
      </c>
      <c r="K237" s="2"/>
      <c r="L237">
        <f t="shared" si="67"/>
        <v>0.33681489189966474</v>
      </c>
      <c r="M237" s="3">
        <f t="shared" si="63"/>
        <v>-50.154689701392044</v>
      </c>
      <c r="N237" s="2"/>
      <c r="O237">
        <f t="shared" si="68"/>
        <v>0.33681489189966474</v>
      </c>
      <c r="P237" s="4">
        <f t="shared" si="64"/>
        <v>-49.683019873909643</v>
      </c>
      <c r="Q237" s="4"/>
    </row>
    <row r="238" spans="1:17" x14ac:dyDescent="0.25">
      <c r="D238" s="2"/>
      <c r="E238">
        <f t="shared" si="65"/>
        <v>0.67362978379932947</v>
      </c>
      <c r="F238" s="3">
        <f t="shared" si="61"/>
        <v>-23.825817480048045</v>
      </c>
      <c r="G238" s="3"/>
      <c r="H238" s="2"/>
      <c r="I238">
        <f t="shared" si="66"/>
        <v>0.67362978379932947</v>
      </c>
      <c r="J238" s="3">
        <f t="shared" si="62"/>
        <v>-90.30909981185323</v>
      </c>
      <c r="K238" s="2"/>
      <c r="L238">
        <f t="shared" si="67"/>
        <v>0.67362978379932947</v>
      </c>
      <c r="M238" s="3">
        <f t="shared" si="63"/>
        <v>-91.134870942884618</v>
      </c>
      <c r="N238" s="2"/>
      <c r="O238">
        <f t="shared" si="68"/>
        <v>0.67362978379932947</v>
      </c>
      <c r="P238" s="4">
        <f t="shared" si="64"/>
        <v>-86.723690306730191</v>
      </c>
      <c r="Q238" s="4"/>
    </row>
    <row r="239" spans="1:17" x14ac:dyDescent="0.25">
      <c r="D239" s="2"/>
      <c r="E239">
        <f t="shared" si="65"/>
        <v>0.67362978379932947</v>
      </c>
      <c r="F239" s="3">
        <f t="shared" si="61"/>
        <v>62.174182519951955</v>
      </c>
      <c r="G239" s="3"/>
      <c r="H239" s="2"/>
      <c r="I239">
        <f t="shared" si="66"/>
        <v>0.67362978379932947</v>
      </c>
      <c r="J239" s="3">
        <f t="shared" si="62"/>
        <v>-4.3090998118532298</v>
      </c>
      <c r="K239" s="2"/>
      <c r="L239">
        <f t="shared" si="67"/>
        <v>0.67362978379932947</v>
      </c>
      <c r="M239" s="3">
        <f t="shared" si="63"/>
        <v>-5.1348709428846178</v>
      </c>
      <c r="N239" s="2"/>
      <c r="O239">
        <f t="shared" si="68"/>
        <v>0.67362978379932947</v>
      </c>
      <c r="P239" s="4">
        <f t="shared" si="64"/>
        <v>-0.72369030673019097</v>
      </c>
      <c r="Q239" s="4"/>
    </row>
    <row r="240" spans="1:17" x14ac:dyDescent="0.25">
      <c r="D240" s="2"/>
      <c r="E240">
        <f t="shared" si="65"/>
        <v>0.67362978379932947</v>
      </c>
      <c r="F240" s="3">
        <f t="shared" si="61"/>
        <v>35.174182519951955</v>
      </c>
      <c r="G240" s="3"/>
      <c r="H240" s="2"/>
      <c r="I240">
        <f t="shared" si="66"/>
        <v>0.67362978379932947</v>
      </c>
      <c r="J240" s="3">
        <f t="shared" si="62"/>
        <v>-31.30909981185323</v>
      </c>
      <c r="K240" s="2"/>
      <c r="L240">
        <f t="shared" si="67"/>
        <v>0.67362978379932947</v>
      </c>
      <c r="M240" s="3">
        <f t="shared" si="63"/>
        <v>-32.134870942884618</v>
      </c>
      <c r="N240" s="2"/>
      <c r="O240">
        <f t="shared" si="68"/>
        <v>0.67362978379932947</v>
      </c>
      <c r="P240" s="4">
        <f t="shared" si="64"/>
        <v>-27.723690306730191</v>
      </c>
      <c r="Q240" s="4"/>
    </row>
    <row r="241" spans="4:17" x14ac:dyDescent="0.25">
      <c r="D241" s="2"/>
      <c r="E241">
        <f t="shared" si="65"/>
        <v>0.67362978379932947</v>
      </c>
      <c r="F241" s="3">
        <f t="shared" si="61"/>
        <v>-11.825817480048045</v>
      </c>
      <c r="G241" s="3"/>
      <c r="H241" s="2"/>
      <c r="I241">
        <f t="shared" si="66"/>
        <v>0.67362978379932947</v>
      </c>
      <c r="J241" s="3">
        <f t="shared" si="62"/>
        <v>-78.30909981185323</v>
      </c>
      <c r="K241" s="2"/>
      <c r="L241">
        <f t="shared" si="67"/>
        <v>0.67362978379932947</v>
      </c>
      <c r="M241" s="3">
        <f t="shared" si="63"/>
        <v>-79.134870942884618</v>
      </c>
      <c r="N241" s="2"/>
      <c r="O241">
        <f t="shared" si="68"/>
        <v>0.67362978379932947</v>
      </c>
      <c r="P241" s="4">
        <f t="shared" si="64"/>
        <v>-74.723690306730191</v>
      </c>
      <c r="Q241" s="4"/>
    </row>
    <row r="242" spans="4:17" x14ac:dyDescent="0.25">
      <c r="E242">
        <f t="shared" si="65"/>
        <v>0.67362978379932947</v>
      </c>
      <c r="F242" s="3">
        <f t="shared" si="61"/>
        <v>111.17418251995196</v>
      </c>
      <c r="G242" s="3"/>
      <c r="H242" s="2"/>
      <c r="I242">
        <f t="shared" si="66"/>
        <v>0.67362978379932947</v>
      </c>
      <c r="J242" s="3">
        <f t="shared" si="62"/>
        <v>44.69090018814677</v>
      </c>
      <c r="K242" s="2"/>
      <c r="L242">
        <f t="shared" si="67"/>
        <v>0.67362978379932947</v>
      </c>
      <c r="M242" s="3">
        <f t="shared" si="63"/>
        <v>43.865129057115382</v>
      </c>
      <c r="N242" s="2"/>
      <c r="O242">
        <f t="shared" si="68"/>
        <v>0.67362978379932947</v>
      </c>
      <c r="P242" s="4">
        <f t="shared" si="64"/>
        <v>48.276309693269809</v>
      </c>
      <c r="Q242" s="4"/>
    </row>
    <row r="243" spans="4:17" x14ac:dyDescent="0.25">
      <c r="E243">
        <f t="shared" si="65"/>
        <v>1.3472595675986589</v>
      </c>
      <c r="F243" s="3">
        <f t="shared" si="61"/>
        <v>64.087744880893069</v>
      </c>
      <c r="G243" s="3"/>
      <c r="H243" s="2"/>
      <c r="I243">
        <f t="shared" si="66"/>
        <v>1.3472595675986589</v>
      </c>
      <c r="J243" s="3">
        <f t="shared" si="62"/>
        <v>-40.30128024346584</v>
      </c>
      <c r="K243" s="2"/>
      <c r="L243">
        <f t="shared" si="67"/>
        <v>1.3472595675986589</v>
      </c>
      <c r="M243" s="3">
        <f t="shared" si="63"/>
        <v>-42.095369102244433</v>
      </c>
      <c r="N243" s="2"/>
      <c r="O243">
        <f t="shared" si="68"/>
        <v>1.3472595675986589</v>
      </c>
      <c r="P243" s="4">
        <f t="shared" si="64"/>
        <v>-25.130418292658135</v>
      </c>
      <c r="Q243" s="4"/>
    </row>
    <row r="244" spans="4:17" x14ac:dyDescent="0.25">
      <c r="E244">
        <f t="shared" si="65"/>
        <v>1.3472595675986589</v>
      </c>
      <c r="F244" s="3">
        <f t="shared" si="61"/>
        <v>167.08774488089307</v>
      </c>
      <c r="G244" s="3"/>
      <c r="H244" s="2"/>
      <c r="I244">
        <f t="shared" si="66"/>
        <v>1.3472595675986589</v>
      </c>
      <c r="J244" s="3">
        <f t="shared" si="62"/>
        <v>62.69871975653416</v>
      </c>
      <c r="K244" s="2"/>
      <c r="L244">
        <f t="shared" si="67"/>
        <v>1.3472595675986589</v>
      </c>
      <c r="M244" s="3">
        <f t="shared" si="63"/>
        <v>60.904630897755567</v>
      </c>
      <c r="N244" s="2"/>
      <c r="O244">
        <f t="shared" si="68"/>
        <v>1.3472595675986589</v>
      </c>
      <c r="P244" s="4">
        <f t="shared" si="64"/>
        <v>77.869581707341865</v>
      </c>
      <c r="Q244" s="4"/>
    </row>
    <row r="245" spans="4:17" x14ac:dyDescent="0.25">
      <c r="E245">
        <f t="shared" si="65"/>
        <v>1.3472595675986589</v>
      </c>
      <c r="F245" s="3">
        <f t="shared" si="61"/>
        <v>188.08774488089307</v>
      </c>
      <c r="G245" s="3"/>
      <c r="H245" s="2"/>
      <c r="I245">
        <f t="shared" si="66"/>
        <v>1.3472595675986589</v>
      </c>
      <c r="J245" s="3">
        <f t="shared" si="62"/>
        <v>83.69871975653416</v>
      </c>
      <c r="K245" s="2"/>
      <c r="L245">
        <f t="shared" si="67"/>
        <v>1.3472595675986589</v>
      </c>
      <c r="M245" s="3">
        <f t="shared" si="63"/>
        <v>81.904630897755567</v>
      </c>
      <c r="N245" s="2"/>
      <c r="O245">
        <f t="shared" si="68"/>
        <v>1.3472595675986589</v>
      </c>
      <c r="P245" s="4">
        <f t="shared" si="64"/>
        <v>98.869581707341865</v>
      </c>
      <c r="Q245" s="4"/>
    </row>
    <row r="246" spans="4:17" x14ac:dyDescent="0.25">
      <c r="E246">
        <f t="shared" si="65"/>
        <v>1.3472595675986589</v>
      </c>
      <c r="F246" s="3">
        <f t="shared" si="61"/>
        <v>79.087744880893069</v>
      </c>
      <c r="G246" s="3"/>
      <c r="H246" s="2"/>
      <c r="I246">
        <f t="shared" si="66"/>
        <v>1.3472595675986589</v>
      </c>
      <c r="J246" s="3">
        <f t="shared" si="62"/>
        <v>-25.30128024346584</v>
      </c>
      <c r="K246" s="2"/>
      <c r="L246">
        <f t="shared" si="67"/>
        <v>1.3472595675986589</v>
      </c>
      <c r="M246" s="3">
        <f t="shared" si="63"/>
        <v>-27.095369102244433</v>
      </c>
      <c r="N246" s="2"/>
      <c r="O246">
        <f t="shared" si="68"/>
        <v>1.3472595675986589</v>
      </c>
      <c r="P246" s="4">
        <f t="shared" si="64"/>
        <v>-10.130418292658135</v>
      </c>
      <c r="Q246" s="4"/>
    </row>
    <row r="247" spans="4:17" x14ac:dyDescent="0.25">
      <c r="E247">
        <f t="shared" si="65"/>
        <v>1.3472595675986589</v>
      </c>
      <c r="F247" s="3">
        <f t="shared" si="61"/>
        <v>65.087744880893069</v>
      </c>
      <c r="G247" s="3"/>
      <c r="H247" s="2"/>
      <c r="I247">
        <f t="shared" si="66"/>
        <v>1.3472595675986589</v>
      </c>
      <c r="J247" s="3">
        <f t="shared" si="62"/>
        <v>-39.30128024346584</v>
      </c>
      <c r="K247" s="2"/>
      <c r="L247">
        <f t="shared" si="67"/>
        <v>1.3472595675986589</v>
      </c>
      <c r="M247" s="3">
        <f t="shared" si="63"/>
        <v>-41.095369102244433</v>
      </c>
      <c r="N247" s="2"/>
      <c r="O247">
        <f t="shared" si="68"/>
        <v>1.3472595675986589</v>
      </c>
      <c r="P247" s="4">
        <f t="shared" si="64"/>
        <v>-24.130418292658135</v>
      </c>
      <c r="Q247" s="4"/>
    </row>
    <row r="248" spans="4:17" x14ac:dyDescent="0.25">
      <c r="E248">
        <f t="shared" si="65"/>
        <v>2.6945191351973179</v>
      </c>
      <c r="F248" s="3">
        <f t="shared" si="61"/>
        <v>-33.172056258377793</v>
      </c>
      <c r="G248" s="3"/>
      <c r="H248" s="2"/>
      <c r="I248">
        <f t="shared" si="66"/>
        <v>2.6945191351973179</v>
      </c>
      <c r="J248" s="3">
        <f t="shared" si="62"/>
        <v>-66.484432656364092</v>
      </c>
      <c r="K248" s="2"/>
      <c r="L248">
        <f t="shared" si="67"/>
        <v>2.6945191351973179</v>
      </c>
      <c r="M248" s="3">
        <f t="shared" si="63"/>
        <v>-67.208747137402369</v>
      </c>
      <c r="N248" s="2"/>
      <c r="O248">
        <f t="shared" si="68"/>
        <v>2.6945191351973179</v>
      </c>
      <c r="P248" s="4">
        <f t="shared" si="64"/>
        <v>-55.194730286893389</v>
      </c>
      <c r="Q248" s="4"/>
    </row>
    <row r="249" spans="4:17" x14ac:dyDescent="0.25">
      <c r="E249">
        <f t="shared" si="65"/>
        <v>2.6945191351973179</v>
      </c>
      <c r="F249" s="3">
        <f t="shared" si="61"/>
        <v>-19.172056258377793</v>
      </c>
      <c r="G249" s="3"/>
      <c r="H249" s="2"/>
      <c r="I249">
        <f t="shared" si="66"/>
        <v>2.6945191351973179</v>
      </c>
      <c r="J249" s="3">
        <f t="shared" si="62"/>
        <v>-52.484432656364092</v>
      </c>
      <c r="K249" s="2"/>
      <c r="L249">
        <f t="shared" si="67"/>
        <v>2.6945191351973179</v>
      </c>
      <c r="M249" s="3">
        <f t="shared" si="63"/>
        <v>-53.208747137402369</v>
      </c>
      <c r="N249" s="2"/>
      <c r="O249">
        <f t="shared" si="68"/>
        <v>2.6945191351973179</v>
      </c>
      <c r="P249" s="4">
        <f t="shared" si="64"/>
        <v>-41.194730286893389</v>
      </c>
      <c r="Q249" s="4"/>
    </row>
    <row r="250" spans="4:17" x14ac:dyDescent="0.25">
      <c r="E250">
        <f t="shared" si="65"/>
        <v>2.6945191351973179</v>
      </c>
      <c r="F250" s="3">
        <f t="shared" si="61"/>
        <v>-28.172056258377793</v>
      </c>
      <c r="G250" s="3"/>
      <c r="H250" s="2"/>
      <c r="I250">
        <f t="shared" si="66"/>
        <v>2.6945191351973179</v>
      </c>
      <c r="J250" s="3">
        <f t="shared" si="62"/>
        <v>-61.484432656364092</v>
      </c>
      <c r="K250" s="2"/>
      <c r="L250">
        <f t="shared" si="67"/>
        <v>2.6945191351973179</v>
      </c>
      <c r="M250" s="3">
        <f t="shared" si="63"/>
        <v>-62.208747137402369</v>
      </c>
      <c r="N250" s="2"/>
      <c r="O250">
        <f t="shared" si="68"/>
        <v>2.6945191351973179</v>
      </c>
      <c r="P250" s="4">
        <f t="shared" si="64"/>
        <v>-50.194730286893389</v>
      </c>
      <c r="Q250" s="4"/>
    </row>
    <row r="251" spans="4:17" x14ac:dyDescent="0.25">
      <c r="E251">
        <f t="shared" si="65"/>
        <v>2.6945191351973179</v>
      </c>
      <c r="F251" s="3">
        <f t="shared" si="61"/>
        <v>24.827943741622207</v>
      </c>
      <c r="G251" s="3"/>
      <c r="H251" s="2"/>
      <c r="I251">
        <f t="shared" si="66"/>
        <v>2.6945191351973179</v>
      </c>
      <c r="J251" s="3">
        <f t="shared" si="62"/>
        <v>-8.4844326563640919</v>
      </c>
      <c r="K251" s="2"/>
      <c r="L251">
        <f t="shared" si="67"/>
        <v>2.6945191351973179</v>
      </c>
      <c r="M251" s="3">
        <f t="shared" si="63"/>
        <v>-9.2087471374023693</v>
      </c>
      <c r="N251" s="2"/>
      <c r="O251">
        <f t="shared" si="68"/>
        <v>2.6945191351973179</v>
      </c>
      <c r="P251" s="4">
        <f t="shared" si="64"/>
        <v>2.8052697131066111</v>
      </c>
      <c r="Q251" s="4"/>
    </row>
    <row r="252" spans="4:17" x14ac:dyDescent="0.25">
      <c r="E252">
        <f t="shared" si="65"/>
        <v>2.6945191351973179</v>
      </c>
      <c r="F252" s="3">
        <f t="shared" si="61"/>
        <v>-1.1720562583777934</v>
      </c>
      <c r="G252" s="3"/>
      <c r="H252" s="2"/>
      <c r="I252">
        <f t="shared" si="66"/>
        <v>2.6945191351973179</v>
      </c>
      <c r="J252" s="3">
        <f t="shared" si="62"/>
        <v>-34.484432656364092</v>
      </c>
      <c r="K252" s="2"/>
      <c r="L252">
        <f t="shared" si="67"/>
        <v>2.6945191351973179</v>
      </c>
      <c r="M252" s="3">
        <f t="shared" si="63"/>
        <v>-35.208747137402369</v>
      </c>
      <c r="N252" s="2"/>
      <c r="O252">
        <f t="shared" si="68"/>
        <v>2.6945191351973179</v>
      </c>
      <c r="P252" s="4">
        <f t="shared" si="64"/>
        <v>-23.194730286893389</v>
      </c>
      <c r="Q252" s="4"/>
    </row>
    <row r="253" spans="4:17" x14ac:dyDescent="0.25">
      <c r="E253">
        <f t="shared" si="65"/>
        <v>0.23864803433620507</v>
      </c>
      <c r="F253" s="3">
        <f t="shared" si="61"/>
        <v>53.320154217922436</v>
      </c>
      <c r="G253" s="3"/>
      <c r="H253" s="2"/>
      <c r="I253">
        <f t="shared" si="66"/>
        <v>0.23864803433620507</v>
      </c>
      <c r="J253" s="3">
        <f t="shared" si="62"/>
        <v>49.308883235731628</v>
      </c>
      <c r="K253" s="2"/>
      <c r="L253">
        <f t="shared" si="67"/>
        <v>0.23864803433620507</v>
      </c>
      <c r="M253" s="3">
        <f t="shared" si="63"/>
        <v>49.193533979608446</v>
      </c>
      <c r="N253" s="2"/>
      <c r="O253">
        <f t="shared" si="68"/>
        <v>0.23864803433620507</v>
      </c>
      <c r="P253" s="4">
        <f t="shared" si="64"/>
        <v>49.391566576072137</v>
      </c>
      <c r="Q253" s="4"/>
    </row>
    <row r="254" spans="4:17" x14ac:dyDescent="0.25">
      <c r="E254">
        <f t="shared" si="65"/>
        <v>0.23864803433620507</v>
      </c>
      <c r="F254" s="3">
        <f t="shared" si="61"/>
        <v>-34.679845782077564</v>
      </c>
      <c r="G254" s="3"/>
      <c r="H254" s="2"/>
      <c r="I254">
        <f t="shared" si="66"/>
        <v>0.23864803433620507</v>
      </c>
      <c r="J254" s="3">
        <f t="shared" si="62"/>
        <v>-38.691116764268372</v>
      </c>
      <c r="K254" s="2"/>
      <c r="L254">
        <f t="shared" si="67"/>
        <v>0.23864803433620507</v>
      </c>
      <c r="M254" s="3">
        <f t="shared" si="63"/>
        <v>-38.806466020391554</v>
      </c>
      <c r="N254" s="2"/>
      <c r="O254">
        <f t="shared" si="68"/>
        <v>0.23864803433620507</v>
      </c>
      <c r="P254" s="4">
        <f t="shared" si="64"/>
        <v>-38.608433423927863</v>
      </c>
      <c r="Q254" s="4"/>
    </row>
    <row r="255" spans="4:17" x14ac:dyDescent="0.25">
      <c r="E255">
        <f t="shared" si="65"/>
        <v>0.23864803433620507</v>
      </c>
      <c r="F255" s="3">
        <f t="shared" si="61"/>
        <v>-91.679845782077564</v>
      </c>
      <c r="G255" s="3"/>
      <c r="H255" s="2"/>
      <c r="I255">
        <f t="shared" si="66"/>
        <v>0.23864803433620507</v>
      </c>
      <c r="J255" s="3">
        <f t="shared" si="62"/>
        <v>-95.691116764268372</v>
      </c>
      <c r="K255" s="2"/>
      <c r="L255">
        <f t="shared" si="67"/>
        <v>0.23864803433620507</v>
      </c>
      <c r="M255" s="3">
        <f t="shared" si="63"/>
        <v>-95.806466020391554</v>
      </c>
      <c r="N255" s="2"/>
      <c r="O255">
        <f t="shared" si="68"/>
        <v>0.23864803433620507</v>
      </c>
      <c r="P255" s="4">
        <f t="shared" si="64"/>
        <v>-95.608433423927863</v>
      </c>
      <c r="Q255" s="4"/>
    </row>
    <row r="256" spans="4:17" x14ac:dyDescent="0.25">
      <c r="E256">
        <f t="shared" si="65"/>
        <v>0.23864803433620507</v>
      </c>
      <c r="F256" s="3">
        <f t="shared" si="61"/>
        <v>-38.679845782077564</v>
      </c>
      <c r="G256" s="3"/>
      <c r="H256" s="2"/>
      <c r="I256">
        <f t="shared" si="66"/>
        <v>0.23864803433620507</v>
      </c>
      <c r="J256" s="3">
        <f t="shared" si="62"/>
        <v>-42.691116764268372</v>
      </c>
      <c r="K256" s="2"/>
      <c r="L256">
        <f t="shared" si="67"/>
        <v>0.23864803433620507</v>
      </c>
      <c r="M256" s="3">
        <f t="shared" si="63"/>
        <v>-42.806466020391554</v>
      </c>
      <c r="N256" s="2"/>
      <c r="O256">
        <f t="shared" si="68"/>
        <v>0.23864803433620507</v>
      </c>
      <c r="P256" s="4">
        <f t="shared" si="64"/>
        <v>-42.608433423927863</v>
      </c>
      <c r="Q256" s="4"/>
    </row>
    <row r="257" spans="5:17" x14ac:dyDescent="0.25">
      <c r="E257">
        <f t="shared" si="65"/>
        <v>0.23864803433620507</v>
      </c>
      <c r="F257" s="3">
        <f t="shared" si="61"/>
        <v>-13.679845782077564</v>
      </c>
      <c r="G257" s="3"/>
      <c r="H257" s="2"/>
      <c r="I257">
        <f t="shared" si="66"/>
        <v>0.23864803433620507</v>
      </c>
      <c r="J257" s="3">
        <f t="shared" si="62"/>
        <v>-17.691116764268372</v>
      </c>
      <c r="K257" s="2"/>
      <c r="L257">
        <f t="shared" si="67"/>
        <v>0.23864803433620507</v>
      </c>
      <c r="M257" s="3">
        <f t="shared" si="63"/>
        <v>-17.806466020391554</v>
      </c>
      <c r="N257" s="2"/>
      <c r="O257">
        <f t="shared" si="68"/>
        <v>0.23864803433620507</v>
      </c>
      <c r="P257" s="4">
        <f t="shared" si="64"/>
        <v>-17.608433423927863</v>
      </c>
      <c r="Q257" s="4"/>
    </row>
    <row r="258" spans="5:17" x14ac:dyDescent="0.25">
      <c r="E258">
        <f t="shared" si="65"/>
        <v>0.47729606867241015</v>
      </c>
      <c r="F258" s="3">
        <f t="shared" si="61"/>
        <v>-0.90316693146382931</v>
      </c>
      <c r="G258" s="3"/>
      <c r="H258" s="2"/>
      <c r="I258">
        <f t="shared" si="66"/>
        <v>0.47729606867241015</v>
      </c>
      <c r="J258" s="3">
        <f t="shared" si="62"/>
        <v>-20.766292289843022</v>
      </c>
      <c r="K258" s="2"/>
      <c r="L258">
        <f t="shared" si="67"/>
        <v>0.47729606867241015</v>
      </c>
      <c r="M258" s="3">
        <f t="shared" si="63"/>
        <v>-21.355596728044475</v>
      </c>
      <c r="N258" s="2"/>
      <c r="O258">
        <f t="shared" si="68"/>
        <v>0.47729606867241015</v>
      </c>
      <c r="P258" s="4">
        <f t="shared" si="64"/>
        <v>-19.919895423280877</v>
      </c>
      <c r="Q258" s="4"/>
    </row>
    <row r="259" spans="5:17" x14ac:dyDescent="0.25">
      <c r="E259">
        <f t="shared" si="65"/>
        <v>0.47729606867241015</v>
      </c>
      <c r="F259" s="3">
        <f t="shared" si="61"/>
        <v>6.0968330685361707</v>
      </c>
      <c r="G259" s="3"/>
      <c r="H259" s="2"/>
      <c r="I259">
        <f t="shared" si="66"/>
        <v>0.47729606867241015</v>
      </c>
      <c r="J259" s="3">
        <f t="shared" si="62"/>
        <v>-13.766292289843022</v>
      </c>
      <c r="K259" s="2"/>
      <c r="L259">
        <f t="shared" si="67"/>
        <v>0.47729606867241015</v>
      </c>
      <c r="M259" s="3">
        <f t="shared" si="63"/>
        <v>-14.355596728044475</v>
      </c>
      <c r="N259" s="2"/>
      <c r="O259">
        <f t="shared" si="68"/>
        <v>0.47729606867241015</v>
      </c>
      <c r="P259" s="4">
        <f t="shared" si="64"/>
        <v>-12.919895423280877</v>
      </c>
      <c r="Q259" s="4"/>
    </row>
    <row r="260" spans="5:17" x14ac:dyDescent="0.25">
      <c r="E260">
        <f t="shared" si="65"/>
        <v>0.47729606867241015</v>
      </c>
      <c r="F260" s="3">
        <f t="shared" si="61"/>
        <v>82.096833068536171</v>
      </c>
      <c r="G260" s="3"/>
      <c r="H260" s="2"/>
      <c r="I260">
        <f t="shared" si="66"/>
        <v>0.47729606867241015</v>
      </c>
      <c r="J260" s="3">
        <f t="shared" si="62"/>
        <v>62.233707710156978</v>
      </c>
      <c r="K260" s="2"/>
      <c r="L260">
        <f t="shared" si="67"/>
        <v>0.47729606867241015</v>
      </c>
      <c r="M260" s="3">
        <f t="shared" si="63"/>
        <v>61.644403271955525</v>
      </c>
      <c r="N260" s="2"/>
      <c r="O260">
        <f t="shared" si="68"/>
        <v>0.47729606867241015</v>
      </c>
      <c r="P260" s="4">
        <f t="shared" si="64"/>
        <v>63.080104576719123</v>
      </c>
      <c r="Q260" s="4"/>
    </row>
    <row r="261" spans="5:17" x14ac:dyDescent="0.25">
      <c r="E261">
        <f t="shared" si="65"/>
        <v>0.47729606867241015</v>
      </c>
      <c r="F261" s="3">
        <f t="shared" si="61"/>
        <v>-88.903166931463829</v>
      </c>
      <c r="G261" s="3"/>
      <c r="H261" s="2"/>
      <c r="I261">
        <f t="shared" si="66"/>
        <v>0.47729606867241015</v>
      </c>
      <c r="J261" s="3">
        <f t="shared" si="62"/>
        <v>-108.76629228984302</v>
      </c>
      <c r="K261" s="2"/>
      <c r="L261">
        <f t="shared" si="67"/>
        <v>0.47729606867241015</v>
      </c>
      <c r="M261" s="3">
        <f t="shared" si="63"/>
        <v>-109.35559672804447</v>
      </c>
      <c r="N261" s="2"/>
      <c r="O261">
        <f t="shared" si="68"/>
        <v>0.47729606867241015</v>
      </c>
      <c r="P261" s="4">
        <f t="shared" si="64"/>
        <v>-107.91989542328088</v>
      </c>
      <c r="Q261" s="4"/>
    </row>
    <row r="262" spans="5:17" x14ac:dyDescent="0.25">
      <c r="E262">
        <f t="shared" si="65"/>
        <v>0.47729606867241015</v>
      </c>
      <c r="F262" s="3">
        <f t="shared" si="61"/>
        <v>-103.90316693146383</v>
      </c>
      <c r="G262" s="3"/>
      <c r="H262" s="2"/>
      <c r="I262">
        <f t="shared" si="66"/>
        <v>0.47729606867241015</v>
      </c>
      <c r="J262" s="3">
        <f t="shared" si="62"/>
        <v>-123.76629228984302</v>
      </c>
      <c r="K262" s="2"/>
      <c r="L262">
        <f t="shared" si="67"/>
        <v>0.47729606867241015</v>
      </c>
      <c r="M262" s="3">
        <f t="shared" si="63"/>
        <v>-124.35559672804447</v>
      </c>
      <c r="N262" s="2"/>
      <c r="O262">
        <f t="shared" si="68"/>
        <v>0.47729606867241015</v>
      </c>
      <c r="P262" s="4">
        <f t="shared" si="64"/>
        <v>-122.91989542328088</v>
      </c>
      <c r="Q262" s="4"/>
    </row>
    <row r="263" spans="5:17" x14ac:dyDescent="0.25">
      <c r="E263">
        <f t="shared" si="65"/>
        <v>0.95459213734482029</v>
      </c>
      <c r="F263" s="3">
        <f t="shared" si="61"/>
        <v>45.718855141437473</v>
      </c>
      <c r="G263" s="3"/>
      <c r="H263" s="2"/>
      <c r="I263">
        <f t="shared" si="66"/>
        <v>0.95459213734482029</v>
      </c>
      <c r="J263" s="3">
        <f t="shared" si="62"/>
        <v>-3.7771271697164366</v>
      </c>
      <c r="K263" s="2"/>
      <c r="L263">
        <f t="shared" si="67"/>
        <v>0.95459213734482029</v>
      </c>
      <c r="M263" s="3">
        <f t="shared" si="63"/>
        <v>-5.4186695455780409</v>
      </c>
      <c r="N263" s="2"/>
      <c r="O263">
        <f t="shared" si="68"/>
        <v>0.95459213734482029</v>
      </c>
      <c r="P263" s="4">
        <f t="shared" si="64"/>
        <v>0.9081686488676155</v>
      </c>
      <c r="Q263" s="4"/>
    </row>
    <row r="264" spans="5:17" x14ac:dyDescent="0.25">
      <c r="E264">
        <f t="shared" si="65"/>
        <v>0.95459213734482029</v>
      </c>
      <c r="F264" s="3">
        <f t="shared" si="61"/>
        <v>95.718855141437473</v>
      </c>
      <c r="G264" s="3"/>
      <c r="H264" s="2"/>
      <c r="I264">
        <f t="shared" si="66"/>
        <v>0.95459213734482029</v>
      </c>
      <c r="J264" s="3">
        <f t="shared" si="62"/>
        <v>46.222872830283563</v>
      </c>
      <c r="K264" s="2"/>
      <c r="L264">
        <f t="shared" si="67"/>
        <v>0.95459213734482029</v>
      </c>
      <c r="M264" s="3">
        <f t="shared" si="63"/>
        <v>44.581330454421959</v>
      </c>
      <c r="N264" s="2"/>
      <c r="O264">
        <f t="shared" si="68"/>
        <v>0.95459213734482029</v>
      </c>
      <c r="P264" s="4">
        <f t="shared" si="64"/>
        <v>50.908168648867616</v>
      </c>
      <c r="Q264" s="4"/>
    </row>
    <row r="265" spans="5:17" x14ac:dyDescent="0.25">
      <c r="E265">
        <f t="shared" si="65"/>
        <v>0.95459213734482029</v>
      </c>
      <c r="F265" s="3">
        <f t="shared" si="61"/>
        <v>73.718855141437473</v>
      </c>
      <c r="G265" s="3"/>
      <c r="H265" s="2"/>
      <c r="I265">
        <f t="shared" si="66"/>
        <v>0.95459213734482029</v>
      </c>
      <c r="J265" s="3">
        <f t="shared" si="62"/>
        <v>24.222872830283563</v>
      </c>
      <c r="K265" s="2"/>
      <c r="L265">
        <f t="shared" si="67"/>
        <v>0.95459213734482029</v>
      </c>
      <c r="M265" s="3">
        <f t="shared" si="63"/>
        <v>22.581330454421959</v>
      </c>
      <c r="N265" s="2"/>
      <c r="O265">
        <f t="shared" si="68"/>
        <v>0.95459213734482029</v>
      </c>
      <c r="P265" s="4">
        <f t="shared" si="64"/>
        <v>28.908168648867616</v>
      </c>
      <c r="Q265" s="4"/>
    </row>
    <row r="266" spans="5:17" x14ac:dyDescent="0.25">
      <c r="E266">
        <f t="shared" si="65"/>
        <v>0.95459213734482029</v>
      </c>
      <c r="F266" s="3">
        <f t="shared" si="61"/>
        <v>68.718855141437473</v>
      </c>
      <c r="G266" s="3"/>
      <c r="H266" s="2"/>
      <c r="I266">
        <f t="shared" si="66"/>
        <v>0.95459213734482029</v>
      </c>
      <c r="J266" s="3">
        <f t="shared" si="62"/>
        <v>19.222872830283563</v>
      </c>
      <c r="K266" s="2"/>
      <c r="L266">
        <f t="shared" si="67"/>
        <v>0.95459213734482029</v>
      </c>
      <c r="M266" s="3">
        <f t="shared" si="63"/>
        <v>17.581330454421959</v>
      </c>
      <c r="N266" s="2"/>
      <c r="O266">
        <f t="shared" si="68"/>
        <v>0.95459213734482029</v>
      </c>
      <c r="P266" s="4">
        <f t="shared" si="64"/>
        <v>23.908168648867616</v>
      </c>
      <c r="Q266" s="4"/>
    </row>
    <row r="267" spans="5:17" x14ac:dyDescent="0.25">
      <c r="E267">
        <f t="shared" si="65"/>
        <v>0.95459213734482029</v>
      </c>
      <c r="F267" s="3">
        <f t="shared" si="61"/>
        <v>111.71885514143747</v>
      </c>
      <c r="G267" s="3"/>
      <c r="H267" s="2"/>
      <c r="I267">
        <f t="shared" si="66"/>
        <v>0.95459213734482029</v>
      </c>
      <c r="J267" s="3">
        <f t="shared" si="62"/>
        <v>62.222872830283563</v>
      </c>
      <c r="K267" s="2"/>
      <c r="L267">
        <f t="shared" si="67"/>
        <v>0.95459213734482029</v>
      </c>
      <c r="M267" s="3">
        <f t="shared" si="63"/>
        <v>60.581330454421959</v>
      </c>
      <c r="N267" s="2"/>
      <c r="O267">
        <f t="shared" si="68"/>
        <v>0.95459213734482029</v>
      </c>
      <c r="P267" s="4">
        <f t="shared" si="64"/>
        <v>66.908168648867616</v>
      </c>
      <c r="Q267" s="4"/>
    </row>
    <row r="268" spans="5:17" x14ac:dyDescent="0.25">
      <c r="E268">
        <f t="shared" si="65"/>
        <v>1.9091842746896406</v>
      </c>
      <c r="F268" s="3">
        <f t="shared" si="61"/>
        <v>-27.988137287171625</v>
      </c>
      <c r="G268" s="3"/>
      <c r="H268" s="2"/>
      <c r="I268">
        <f t="shared" si="66"/>
        <v>1.9091842746896406</v>
      </c>
      <c r="J268" s="3">
        <f t="shared" si="62"/>
        <v>-58.124679048385119</v>
      </c>
      <c r="K268" s="2"/>
      <c r="L268">
        <f t="shared" si="67"/>
        <v>1.9091842746896406</v>
      </c>
      <c r="M268" s="3">
        <f t="shared" si="63"/>
        <v>-59.272826590345616</v>
      </c>
      <c r="N268" s="2"/>
      <c r="O268">
        <f t="shared" si="68"/>
        <v>1.9091842746896406</v>
      </c>
      <c r="P268" s="4">
        <f t="shared" si="64"/>
        <v>-51.751990400375732</v>
      </c>
      <c r="Q268" s="4"/>
    </row>
    <row r="269" spans="5:17" x14ac:dyDescent="0.25">
      <c r="E269">
        <f t="shared" si="65"/>
        <v>1.9091842746896406</v>
      </c>
      <c r="F269" s="3">
        <f t="shared" si="61"/>
        <v>74.011862712828375</v>
      </c>
      <c r="G269" s="3"/>
      <c r="H269" s="2"/>
      <c r="I269">
        <f t="shared" si="66"/>
        <v>1.9091842746896406</v>
      </c>
      <c r="J269" s="3">
        <f t="shared" si="62"/>
        <v>43.875320951614881</v>
      </c>
      <c r="K269" s="2"/>
      <c r="L269">
        <f t="shared" si="67"/>
        <v>1.9091842746896406</v>
      </c>
      <c r="M269" s="3">
        <f t="shared" si="63"/>
        <v>42.727173409654384</v>
      </c>
      <c r="N269" s="2"/>
      <c r="O269">
        <f t="shared" si="68"/>
        <v>1.9091842746896406</v>
      </c>
      <c r="P269" s="4">
        <f t="shared" si="64"/>
        <v>50.248009599624268</v>
      </c>
      <c r="Q269" s="4"/>
    </row>
    <row r="270" spans="5:17" x14ac:dyDescent="0.25">
      <c r="E270">
        <f t="shared" si="65"/>
        <v>1.9091842746896406</v>
      </c>
      <c r="F270" s="3">
        <f t="shared" si="61"/>
        <v>-17.988137287171625</v>
      </c>
      <c r="G270" s="3"/>
      <c r="H270" s="2"/>
      <c r="I270">
        <f t="shared" si="66"/>
        <v>1.9091842746896406</v>
      </c>
      <c r="J270" s="3">
        <f t="shared" si="62"/>
        <v>-48.124679048385119</v>
      </c>
      <c r="K270" s="2"/>
      <c r="L270">
        <f t="shared" si="67"/>
        <v>1.9091842746896406</v>
      </c>
      <c r="M270" s="3">
        <f t="shared" si="63"/>
        <v>-49.272826590345616</v>
      </c>
      <c r="N270" s="2"/>
      <c r="O270">
        <f t="shared" si="68"/>
        <v>1.9091842746896406</v>
      </c>
      <c r="P270" s="4">
        <f t="shared" si="64"/>
        <v>-41.751990400375732</v>
      </c>
      <c r="Q270" s="4"/>
    </row>
    <row r="271" spans="5:17" x14ac:dyDescent="0.25">
      <c r="E271">
        <f t="shared" si="65"/>
        <v>1.9091842746896406</v>
      </c>
      <c r="F271" s="3">
        <f t="shared" si="61"/>
        <v>-62.988137287171625</v>
      </c>
      <c r="G271" s="3"/>
      <c r="H271" s="2"/>
      <c r="I271">
        <f t="shared" si="66"/>
        <v>1.9091842746896406</v>
      </c>
      <c r="J271" s="3">
        <f t="shared" si="62"/>
        <v>-93.124679048385119</v>
      </c>
      <c r="K271" s="2"/>
      <c r="L271">
        <f t="shared" si="67"/>
        <v>1.9091842746896406</v>
      </c>
      <c r="M271" s="3">
        <f t="shared" si="63"/>
        <v>-94.272826590345616</v>
      </c>
      <c r="N271" s="2"/>
      <c r="O271">
        <f t="shared" si="68"/>
        <v>1.9091842746896406</v>
      </c>
      <c r="P271" s="4">
        <f t="shared" si="64"/>
        <v>-86.751990400375732</v>
      </c>
      <c r="Q271" s="4"/>
    </row>
    <row r="272" spans="5:17" x14ac:dyDescent="0.25">
      <c r="E272">
        <f t="shared" si="65"/>
        <v>1.9091842746896406</v>
      </c>
      <c r="F272" s="3">
        <f t="shared" si="61"/>
        <v>-28.988137287171625</v>
      </c>
      <c r="G272" s="3"/>
      <c r="H272" s="2"/>
      <c r="I272">
        <f t="shared" si="66"/>
        <v>1.9091842746896406</v>
      </c>
      <c r="J272" s="3">
        <f t="shared" si="62"/>
        <v>-59.124679048385119</v>
      </c>
      <c r="K272" s="2"/>
      <c r="L272">
        <f t="shared" si="67"/>
        <v>1.9091842746896406</v>
      </c>
      <c r="M272" s="3">
        <f t="shared" si="63"/>
        <v>-60.272826590345616</v>
      </c>
      <c r="N272" s="2"/>
      <c r="O272">
        <f t="shared" si="68"/>
        <v>1.9091842746896406</v>
      </c>
      <c r="P272" s="4">
        <f t="shared" si="64"/>
        <v>-52.751990400375732</v>
      </c>
      <c r="Q272" s="4"/>
    </row>
    <row r="273" spans="5:17" x14ac:dyDescent="0.25">
      <c r="E273">
        <f t="shared" si="65"/>
        <v>3.8183685493792812</v>
      </c>
      <c r="F273" s="3">
        <f t="shared" si="61"/>
        <v>-17.546152332168205</v>
      </c>
      <c r="G273" s="3"/>
      <c r="H273" s="2"/>
      <c r="I273">
        <f t="shared" si="66"/>
        <v>3.8183685493792812</v>
      </c>
      <c r="J273" s="3">
        <f t="shared" si="62"/>
        <v>-24.45396552969472</v>
      </c>
      <c r="K273" s="2"/>
      <c r="L273">
        <f t="shared" si="67"/>
        <v>3.8183685493792812</v>
      </c>
      <c r="M273" s="3">
        <f t="shared" si="63"/>
        <v>-24.731349980906394</v>
      </c>
      <c r="N273" s="2"/>
      <c r="O273">
        <f t="shared" si="68"/>
        <v>3.8183685493792812</v>
      </c>
      <c r="P273" s="4">
        <f t="shared" si="64"/>
        <v>-21.504907723532376</v>
      </c>
      <c r="Q273" s="4"/>
    </row>
    <row r="274" spans="5:17" x14ac:dyDescent="0.25">
      <c r="E274">
        <f t="shared" si="65"/>
        <v>3.8183685493792812</v>
      </c>
      <c r="F274" s="3">
        <f t="shared" si="61"/>
        <v>-17.546152332168205</v>
      </c>
      <c r="G274" s="3"/>
      <c r="H274" s="2"/>
      <c r="I274">
        <f t="shared" si="66"/>
        <v>3.8183685493792812</v>
      </c>
      <c r="J274" s="3">
        <f t="shared" si="62"/>
        <v>-24.45396552969472</v>
      </c>
      <c r="K274" s="2"/>
      <c r="L274">
        <f t="shared" si="67"/>
        <v>3.8183685493792812</v>
      </c>
      <c r="M274" s="3">
        <f t="shared" si="63"/>
        <v>-24.731349980906394</v>
      </c>
      <c r="N274" s="2"/>
      <c r="O274">
        <f t="shared" si="68"/>
        <v>3.8183685493792812</v>
      </c>
      <c r="P274" s="4">
        <f t="shared" si="64"/>
        <v>-21.504907723532376</v>
      </c>
      <c r="Q274" s="4"/>
    </row>
    <row r="275" spans="5:17" x14ac:dyDescent="0.25">
      <c r="E275">
        <f t="shared" si="65"/>
        <v>3.8183685493792812</v>
      </c>
      <c r="F275" s="3">
        <f t="shared" si="61"/>
        <v>-17.546152332168205</v>
      </c>
      <c r="G275" s="3"/>
      <c r="H275" s="2"/>
      <c r="I275">
        <f t="shared" si="66"/>
        <v>3.8183685493792812</v>
      </c>
      <c r="J275" s="3">
        <f t="shared" si="62"/>
        <v>-24.45396552969472</v>
      </c>
      <c r="K275" s="2"/>
      <c r="L275">
        <f t="shared" si="67"/>
        <v>3.8183685493792812</v>
      </c>
      <c r="M275" s="3">
        <f t="shared" si="63"/>
        <v>-24.731349980906394</v>
      </c>
      <c r="N275" s="2"/>
      <c r="O275">
        <f t="shared" si="68"/>
        <v>3.8183685493792812</v>
      </c>
      <c r="P275" s="4">
        <f t="shared" si="64"/>
        <v>-21.504907723532376</v>
      </c>
      <c r="Q275" s="4"/>
    </row>
    <row r="276" spans="5:17" x14ac:dyDescent="0.25">
      <c r="E276">
        <f t="shared" si="65"/>
        <v>3.8183685493792812</v>
      </c>
      <c r="F276" s="3">
        <f t="shared" si="61"/>
        <v>-17.546152332168205</v>
      </c>
      <c r="G276" s="3"/>
      <c r="H276" s="2"/>
      <c r="I276">
        <f t="shared" si="66"/>
        <v>3.8183685493792812</v>
      </c>
      <c r="J276" s="3">
        <f t="shared" si="62"/>
        <v>-24.45396552969472</v>
      </c>
      <c r="K276" s="2"/>
      <c r="L276">
        <f t="shared" si="67"/>
        <v>3.8183685493792812</v>
      </c>
      <c r="M276" s="3">
        <f t="shared" si="63"/>
        <v>-24.731349980906394</v>
      </c>
      <c r="N276" s="2"/>
      <c r="O276">
        <f t="shared" si="68"/>
        <v>3.8183685493792812</v>
      </c>
      <c r="P276" s="4">
        <f t="shared" si="64"/>
        <v>-21.504907723532376</v>
      </c>
      <c r="Q276" s="4"/>
    </row>
    <row r="277" spans="5:17" x14ac:dyDescent="0.25">
      <c r="E277">
        <f t="shared" si="65"/>
        <v>3.8183685493792812</v>
      </c>
      <c r="F277" s="3">
        <f t="shared" si="61"/>
        <v>-17.546152332168205</v>
      </c>
      <c r="G277" s="3"/>
      <c r="H277" s="2"/>
      <c r="I277">
        <f t="shared" si="66"/>
        <v>3.8183685493792812</v>
      </c>
      <c r="J277" s="3">
        <f t="shared" si="62"/>
        <v>-24.45396552969472</v>
      </c>
      <c r="K277" s="2"/>
      <c r="L277">
        <f t="shared" si="67"/>
        <v>3.8183685493792812</v>
      </c>
      <c r="M277" s="3">
        <f t="shared" si="63"/>
        <v>-24.731349980906394</v>
      </c>
      <c r="N277" s="2"/>
      <c r="O277">
        <f t="shared" si="68"/>
        <v>3.8183685493792812</v>
      </c>
      <c r="P277" s="4">
        <f t="shared" si="64"/>
        <v>-21.504907723532376</v>
      </c>
      <c r="Q277" s="4"/>
    </row>
    <row r="278" spans="5:17" x14ac:dyDescent="0.25">
      <c r="E278">
        <f t="shared" si="65"/>
        <v>0.20352774014301872</v>
      </c>
      <c r="F278" s="3">
        <f t="shared" si="61"/>
        <v>150.44049978917451</v>
      </c>
      <c r="G278" s="3"/>
      <c r="H278" s="2"/>
      <c r="I278">
        <f t="shared" si="66"/>
        <v>0.20352774014301872</v>
      </c>
      <c r="J278" s="3">
        <f t="shared" si="62"/>
        <v>146.55204394764155</v>
      </c>
      <c r="K278" s="2"/>
      <c r="L278">
        <f t="shared" si="67"/>
        <v>0.20352774014301872</v>
      </c>
      <c r="M278" s="3">
        <f t="shared" si="63"/>
        <v>146.47804986620963</v>
      </c>
      <c r="N278" s="2"/>
      <c r="O278">
        <f t="shared" si="68"/>
        <v>0.20352774014301872</v>
      </c>
      <c r="P278" s="4">
        <f t="shared" si="64"/>
        <v>146.61022316823369</v>
      </c>
      <c r="Q278" s="4"/>
    </row>
    <row r="279" spans="5:17" x14ac:dyDescent="0.25">
      <c r="E279">
        <f t="shared" si="65"/>
        <v>0.20352774014301872</v>
      </c>
      <c r="F279" s="3">
        <f t="shared" si="61"/>
        <v>67.44049978917451</v>
      </c>
      <c r="G279" s="3"/>
      <c r="H279" s="2"/>
      <c r="I279">
        <f t="shared" si="66"/>
        <v>0.20352774014301872</v>
      </c>
      <c r="J279" s="3">
        <f t="shared" si="62"/>
        <v>63.55204394764155</v>
      </c>
      <c r="K279" s="2"/>
      <c r="L279">
        <f t="shared" si="67"/>
        <v>0.20352774014301872</v>
      </c>
      <c r="M279" s="3">
        <f t="shared" si="63"/>
        <v>63.478049866209631</v>
      </c>
      <c r="N279" s="2"/>
      <c r="O279">
        <f t="shared" si="68"/>
        <v>0.20352774014301872</v>
      </c>
      <c r="P279" s="4">
        <f t="shared" si="64"/>
        <v>63.610223168233688</v>
      </c>
    </row>
    <row r="280" spans="5:17" x14ac:dyDescent="0.25">
      <c r="E280">
        <f t="shared" si="65"/>
        <v>0.20352774014301872</v>
      </c>
      <c r="F280" s="3">
        <f t="shared" si="61"/>
        <v>-81.55950021082549</v>
      </c>
      <c r="G280" s="3"/>
      <c r="H280" s="2"/>
      <c r="I280">
        <f t="shared" si="66"/>
        <v>0.20352774014301872</v>
      </c>
      <c r="J280" s="3">
        <f t="shared" si="62"/>
        <v>-85.44795605235845</v>
      </c>
      <c r="K280" s="2"/>
      <c r="L280">
        <f t="shared" si="67"/>
        <v>0.20352774014301872</v>
      </c>
      <c r="M280" s="3">
        <f t="shared" si="63"/>
        <v>-85.521950133790369</v>
      </c>
      <c r="N280" s="2"/>
      <c r="O280">
        <f t="shared" si="68"/>
        <v>0.20352774014301872</v>
      </c>
      <c r="P280" s="4">
        <f t="shared" si="64"/>
        <v>-85.389776831766312</v>
      </c>
    </row>
    <row r="281" spans="5:17" x14ac:dyDescent="0.25">
      <c r="E281">
        <f t="shared" si="65"/>
        <v>0.20352774014301872</v>
      </c>
      <c r="F281" s="3">
        <f t="shared" si="61"/>
        <v>98.44049978917451</v>
      </c>
      <c r="G281" s="3"/>
      <c r="H281" s="2"/>
      <c r="I281">
        <f t="shared" si="66"/>
        <v>0.20352774014301872</v>
      </c>
      <c r="J281" s="3">
        <f t="shared" si="62"/>
        <v>94.55204394764155</v>
      </c>
      <c r="K281" s="2"/>
      <c r="L281">
        <f t="shared" si="67"/>
        <v>0.20352774014301872</v>
      </c>
      <c r="M281" s="3">
        <f t="shared" si="63"/>
        <v>94.478049866209631</v>
      </c>
      <c r="N281" s="2"/>
      <c r="O281">
        <f t="shared" si="68"/>
        <v>0.20352774014301872</v>
      </c>
      <c r="P281" s="4">
        <f t="shared" si="64"/>
        <v>94.610223168233688</v>
      </c>
    </row>
    <row r="282" spans="5:17" x14ac:dyDescent="0.25">
      <c r="E282">
        <f t="shared" si="65"/>
        <v>0.20352774014301872</v>
      </c>
      <c r="F282" s="3">
        <f t="shared" si="61"/>
        <v>-9.5595002108254903</v>
      </c>
      <c r="G282" s="3"/>
      <c r="H282" s="2"/>
      <c r="I282">
        <f t="shared" si="66"/>
        <v>0.20352774014301872</v>
      </c>
      <c r="J282" s="3">
        <f t="shared" si="62"/>
        <v>-13.44795605235845</v>
      </c>
      <c r="K282" s="2"/>
      <c r="L282">
        <f t="shared" si="67"/>
        <v>0.20352774014301872</v>
      </c>
      <c r="M282" s="3">
        <f t="shared" si="63"/>
        <v>-13.521950133790369</v>
      </c>
      <c r="N282" s="2"/>
      <c r="O282">
        <f t="shared" si="68"/>
        <v>0.20352774014301872</v>
      </c>
      <c r="P282" s="4">
        <f t="shared" si="64"/>
        <v>-13.389776831766312</v>
      </c>
    </row>
    <row r="283" spans="5:17" x14ac:dyDescent="0.25">
      <c r="E283">
        <f t="shared" si="65"/>
        <v>0.40705548028603744</v>
      </c>
      <c r="F283" s="3">
        <f t="shared" si="61"/>
        <v>-82.984718812337405</v>
      </c>
      <c r="G283" s="3"/>
      <c r="H283" s="2"/>
      <c r="I283">
        <f t="shared" si="66"/>
        <v>0.40705548028603744</v>
      </c>
      <c r="J283" s="3">
        <f t="shared" si="62"/>
        <v>-105.14920661877636</v>
      </c>
      <c r="K283" s="2"/>
      <c r="L283">
        <f t="shared" si="67"/>
        <v>0.40705548028603744</v>
      </c>
      <c r="M283" s="3">
        <f t="shared" si="63"/>
        <v>-105.58472205478301</v>
      </c>
      <c r="N283" s="2"/>
      <c r="O283">
        <f t="shared" si="68"/>
        <v>0.40705548028603744</v>
      </c>
      <c r="P283" s="4">
        <f t="shared" si="64"/>
        <v>-104.46088953783737</v>
      </c>
    </row>
    <row r="284" spans="5:17" x14ac:dyDescent="0.25">
      <c r="E284">
        <f t="shared" si="65"/>
        <v>0.40705548028603744</v>
      </c>
      <c r="F284" s="3">
        <f t="shared" si="61"/>
        <v>49.015281187662595</v>
      </c>
      <c r="G284" s="3"/>
      <c r="H284" s="2"/>
      <c r="I284">
        <f t="shared" si="66"/>
        <v>0.40705548028603744</v>
      </c>
      <c r="J284" s="3">
        <f t="shared" si="62"/>
        <v>26.850793381223639</v>
      </c>
      <c r="K284" s="2"/>
      <c r="L284">
        <f t="shared" si="67"/>
        <v>0.40705548028603744</v>
      </c>
      <c r="M284" s="3">
        <f t="shared" si="63"/>
        <v>26.415277945216985</v>
      </c>
      <c r="N284" s="2"/>
      <c r="O284">
        <f t="shared" si="68"/>
        <v>0.40705548028603744</v>
      </c>
      <c r="P284" s="4">
        <f t="shared" si="64"/>
        <v>27.539110462162625</v>
      </c>
    </row>
    <row r="285" spans="5:17" x14ac:dyDescent="0.25">
      <c r="E285">
        <f t="shared" si="65"/>
        <v>0.40705548028603744</v>
      </c>
      <c r="F285" s="3">
        <f t="shared" si="61"/>
        <v>19.015281187662595</v>
      </c>
      <c r="G285" s="3"/>
      <c r="H285" s="2"/>
      <c r="I285">
        <f t="shared" si="66"/>
        <v>0.40705548028603744</v>
      </c>
      <c r="J285" s="3">
        <f t="shared" si="62"/>
        <v>-3.1492066187763612</v>
      </c>
      <c r="K285" s="2"/>
      <c r="L285">
        <f t="shared" si="67"/>
        <v>0.40705548028603744</v>
      </c>
      <c r="M285" s="3">
        <f t="shared" si="63"/>
        <v>-3.5847220547830148</v>
      </c>
      <c r="N285" s="2"/>
      <c r="O285">
        <f t="shared" si="68"/>
        <v>0.40705548028603744</v>
      </c>
      <c r="P285" s="4">
        <f t="shared" si="64"/>
        <v>-2.4608895378373745</v>
      </c>
    </row>
    <row r="286" spans="5:17" x14ac:dyDescent="0.25">
      <c r="E286">
        <f t="shared" si="65"/>
        <v>0.40705548028603744</v>
      </c>
      <c r="F286" s="3">
        <f t="shared" si="61"/>
        <v>-20.984718812337405</v>
      </c>
      <c r="G286" s="3"/>
      <c r="H286" s="2"/>
      <c r="I286">
        <f t="shared" si="66"/>
        <v>0.40705548028603744</v>
      </c>
      <c r="J286" s="3">
        <f t="shared" si="62"/>
        <v>-43.149206618776361</v>
      </c>
      <c r="K286" s="2"/>
      <c r="L286">
        <f t="shared" si="67"/>
        <v>0.40705548028603744</v>
      </c>
      <c r="M286" s="3">
        <f t="shared" si="63"/>
        <v>-43.584722054783015</v>
      </c>
      <c r="N286" s="2"/>
      <c r="O286">
        <f t="shared" si="68"/>
        <v>0.40705548028603744</v>
      </c>
      <c r="P286" s="4">
        <f t="shared" si="64"/>
        <v>-42.460889537837375</v>
      </c>
    </row>
    <row r="287" spans="5:17" x14ac:dyDescent="0.25">
      <c r="E287">
        <f t="shared" si="65"/>
        <v>0.40705548028603744</v>
      </c>
      <c r="F287" s="3">
        <f t="shared" si="61"/>
        <v>94.015281187662595</v>
      </c>
      <c r="G287" s="3"/>
      <c r="H287" s="2"/>
      <c r="I287">
        <f t="shared" si="66"/>
        <v>0.40705548028603744</v>
      </c>
      <c r="J287" s="3">
        <f t="shared" si="62"/>
        <v>71.850793381223639</v>
      </c>
      <c r="K287" s="2"/>
      <c r="L287">
        <f t="shared" si="67"/>
        <v>0.40705548028603744</v>
      </c>
      <c r="M287" s="3">
        <f t="shared" si="63"/>
        <v>71.415277945216985</v>
      </c>
      <c r="N287" s="2"/>
      <c r="O287">
        <f t="shared" si="68"/>
        <v>0.40705548028603744</v>
      </c>
      <c r="P287" s="4">
        <f t="shared" si="64"/>
        <v>72.539110462162625</v>
      </c>
    </row>
    <row r="288" spans="5:17" x14ac:dyDescent="0.25">
      <c r="E288">
        <f t="shared" si="65"/>
        <v>0.81411096057207488</v>
      </c>
      <c r="F288" s="3">
        <f t="shared" si="61"/>
        <v>139.65068060595195</v>
      </c>
      <c r="G288" s="3"/>
      <c r="H288" s="2"/>
      <c r="I288">
        <f t="shared" si="66"/>
        <v>0.81411096057207488</v>
      </c>
      <c r="J288" s="3">
        <f t="shared" si="62"/>
        <v>60.283323926648677</v>
      </c>
      <c r="K288" s="2"/>
      <c r="L288">
        <f t="shared" si="67"/>
        <v>0.81411096057207488</v>
      </c>
      <c r="M288" s="3">
        <f t="shared" si="63"/>
        <v>58.466704351370254</v>
      </c>
      <c r="N288" s="2"/>
      <c r="O288">
        <f t="shared" si="68"/>
        <v>0.81411096057207488</v>
      </c>
      <c r="P288" s="4">
        <f t="shared" si="64"/>
        <v>66.019811334907047</v>
      </c>
    </row>
    <row r="289" spans="5:16" x14ac:dyDescent="0.25">
      <c r="E289">
        <f t="shared" si="65"/>
        <v>0.81411096057207488</v>
      </c>
      <c r="F289" s="3">
        <f t="shared" si="61"/>
        <v>319.65068060595195</v>
      </c>
      <c r="G289" s="3"/>
      <c r="H289" s="2"/>
      <c r="I289">
        <f t="shared" si="66"/>
        <v>0.81411096057207488</v>
      </c>
      <c r="J289" s="3">
        <f t="shared" si="62"/>
        <v>240.28332392664868</v>
      </c>
      <c r="K289" s="2"/>
      <c r="L289">
        <f t="shared" si="67"/>
        <v>0.81411096057207488</v>
      </c>
      <c r="M289" s="3">
        <f t="shared" si="63"/>
        <v>238.46670435137025</v>
      </c>
      <c r="N289" s="2"/>
      <c r="O289">
        <f t="shared" si="68"/>
        <v>0.81411096057207488</v>
      </c>
      <c r="P289" s="4">
        <f t="shared" si="64"/>
        <v>246.01981133490705</v>
      </c>
    </row>
    <row r="290" spans="5:16" x14ac:dyDescent="0.25">
      <c r="E290">
        <f t="shared" si="65"/>
        <v>0.81411096057207488</v>
      </c>
      <c r="F290" s="3">
        <f t="shared" si="61"/>
        <v>159.65068060595195</v>
      </c>
      <c r="G290" s="3"/>
      <c r="H290" s="2"/>
      <c r="I290">
        <f t="shared" si="66"/>
        <v>0.81411096057207488</v>
      </c>
      <c r="J290" s="3">
        <f t="shared" si="62"/>
        <v>80.283323926648677</v>
      </c>
      <c r="K290" s="2"/>
      <c r="L290">
        <f t="shared" si="67"/>
        <v>0.81411096057207488</v>
      </c>
      <c r="M290" s="3">
        <f t="shared" si="63"/>
        <v>78.466704351370254</v>
      </c>
      <c r="N290" s="2"/>
      <c r="O290">
        <f t="shared" si="68"/>
        <v>0.81411096057207488</v>
      </c>
      <c r="P290" s="4">
        <f t="shared" si="64"/>
        <v>86.019811334907047</v>
      </c>
    </row>
    <row r="291" spans="5:16" x14ac:dyDescent="0.25">
      <c r="E291">
        <f t="shared" si="65"/>
        <v>0.81411096057207488</v>
      </c>
      <c r="F291" s="3">
        <f t="shared" si="61"/>
        <v>226.65068060595195</v>
      </c>
      <c r="G291" s="3"/>
      <c r="H291" s="2"/>
      <c r="I291">
        <f t="shared" si="66"/>
        <v>0.81411096057207488</v>
      </c>
      <c r="J291" s="3">
        <f t="shared" si="62"/>
        <v>147.28332392664868</v>
      </c>
      <c r="K291" s="2"/>
      <c r="L291">
        <f t="shared" si="67"/>
        <v>0.81411096057207488</v>
      </c>
      <c r="M291" s="3">
        <f t="shared" si="63"/>
        <v>145.46670435137025</v>
      </c>
      <c r="N291" s="2"/>
      <c r="O291">
        <f t="shared" si="68"/>
        <v>0.81411096057207488</v>
      </c>
      <c r="P291" s="4">
        <f t="shared" si="64"/>
        <v>153.01981133490705</v>
      </c>
    </row>
    <row r="292" spans="5:16" x14ac:dyDescent="0.25">
      <c r="E292">
        <f t="shared" si="65"/>
        <v>0.81411096057207488</v>
      </c>
      <c r="F292" s="3">
        <f t="shared" ref="F292:F317" si="69">C200-E200</f>
        <v>37.650680605951948</v>
      </c>
      <c r="G292" s="3"/>
      <c r="H292" s="2"/>
      <c r="I292">
        <f t="shared" si="66"/>
        <v>0.81411096057207488</v>
      </c>
      <c r="J292" s="3">
        <f t="shared" ref="J292:J317" si="70">C200-I200</f>
        <v>-41.716676073351323</v>
      </c>
      <c r="K292" s="2"/>
      <c r="L292">
        <f t="shared" si="67"/>
        <v>0.81411096057207488</v>
      </c>
      <c r="M292" s="3">
        <f t="shared" ref="M292:M317" si="71">C200-L200</f>
        <v>-43.533295648629746</v>
      </c>
      <c r="N292" s="2"/>
      <c r="O292">
        <f t="shared" si="68"/>
        <v>0.81411096057207488</v>
      </c>
      <c r="P292" s="4">
        <f t="shared" ref="P292:P317" si="72">C200-O200</f>
        <v>-35.980188665092953</v>
      </c>
    </row>
    <row r="293" spans="5:16" x14ac:dyDescent="0.25">
      <c r="E293">
        <f t="shared" ref="E293:E317" si="73">(A201/$E$5)+(B201/$E$6)</f>
        <v>1.6282219211441498</v>
      </c>
      <c r="F293" s="3">
        <f t="shared" si="69"/>
        <v>-18.517163088418172</v>
      </c>
      <c r="G293" s="3"/>
      <c r="H293" s="2"/>
      <c r="I293">
        <f t="shared" ref="I293:I317" si="74">(A201/$I$5)+(B201/$I$6)</f>
        <v>1.6282219211441498</v>
      </c>
      <c r="J293" s="3">
        <f t="shared" si="70"/>
        <v>-94.624466347211637</v>
      </c>
      <c r="K293" s="2"/>
      <c r="L293">
        <f t="shared" ref="L293:L317" si="75">(A201/$L$5)+(B201/$L$6)</f>
        <v>1.6282219211441498</v>
      </c>
      <c r="M293" s="3">
        <f t="shared" si="71"/>
        <v>-96.947727559632426</v>
      </c>
      <c r="N293" s="2"/>
      <c r="O293">
        <f t="shared" ref="O293:O317" si="76">(A201/$O$5)+(B201/$O$6)</f>
        <v>1.6282219211441498</v>
      </c>
      <c r="P293" s="4">
        <f t="shared" si="72"/>
        <v>-80.522587508051572</v>
      </c>
    </row>
    <row r="294" spans="5:16" x14ac:dyDescent="0.25">
      <c r="E294">
        <f t="shared" si="73"/>
        <v>1.6282219211441498</v>
      </c>
      <c r="F294" s="3">
        <f t="shared" si="69"/>
        <v>89.482836911581828</v>
      </c>
      <c r="G294" s="3"/>
      <c r="H294" s="2"/>
      <c r="I294">
        <f t="shared" si="74"/>
        <v>1.6282219211441498</v>
      </c>
      <c r="J294" s="3">
        <f t="shared" si="70"/>
        <v>13.375533652788363</v>
      </c>
      <c r="K294" s="2"/>
      <c r="L294">
        <f t="shared" si="75"/>
        <v>1.6282219211441498</v>
      </c>
      <c r="M294" s="3">
        <f t="shared" si="71"/>
        <v>11.052272440367574</v>
      </c>
      <c r="N294" s="2"/>
      <c r="O294">
        <f t="shared" si="76"/>
        <v>1.6282219211441498</v>
      </c>
      <c r="P294" s="4">
        <f t="shared" si="72"/>
        <v>27.477412491948428</v>
      </c>
    </row>
    <row r="295" spans="5:16" x14ac:dyDescent="0.25">
      <c r="E295">
        <f t="shared" si="73"/>
        <v>1.6282219211441498</v>
      </c>
      <c r="F295" s="3">
        <f t="shared" si="69"/>
        <v>-8.5171630884181724</v>
      </c>
      <c r="G295" s="3"/>
      <c r="H295" s="2"/>
      <c r="I295">
        <f t="shared" si="74"/>
        <v>1.6282219211441498</v>
      </c>
      <c r="J295" s="3">
        <f t="shared" si="70"/>
        <v>-84.624466347211637</v>
      </c>
      <c r="K295" s="2"/>
      <c r="L295">
        <f t="shared" si="75"/>
        <v>1.6282219211441498</v>
      </c>
      <c r="M295" s="3">
        <f t="shared" si="71"/>
        <v>-86.947727559632426</v>
      </c>
      <c r="N295" s="2"/>
      <c r="O295">
        <f t="shared" si="76"/>
        <v>1.6282219211441498</v>
      </c>
      <c r="P295" s="4">
        <f t="shared" si="72"/>
        <v>-70.522587508051572</v>
      </c>
    </row>
    <row r="296" spans="5:16" x14ac:dyDescent="0.25">
      <c r="E296">
        <f t="shared" si="73"/>
        <v>1.6282219211441498</v>
      </c>
      <c r="F296" s="3">
        <f t="shared" si="69"/>
        <v>179.48283691158184</v>
      </c>
      <c r="G296" s="3"/>
      <c r="H296" s="2"/>
      <c r="I296">
        <f t="shared" si="74"/>
        <v>1.6282219211441498</v>
      </c>
      <c r="J296" s="3">
        <f t="shared" si="70"/>
        <v>103.37553365278836</v>
      </c>
      <c r="K296" s="2"/>
      <c r="L296">
        <f t="shared" si="75"/>
        <v>1.6282219211441498</v>
      </c>
      <c r="M296" s="3">
        <f t="shared" si="71"/>
        <v>101.05227244036757</v>
      </c>
      <c r="N296" s="2"/>
      <c r="O296">
        <f t="shared" si="76"/>
        <v>1.6282219211441498</v>
      </c>
      <c r="P296" s="4">
        <f t="shared" si="72"/>
        <v>117.47741249194843</v>
      </c>
    </row>
    <row r="297" spans="5:16" x14ac:dyDescent="0.25">
      <c r="E297">
        <f t="shared" si="73"/>
        <v>1.6282219211441498</v>
      </c>
      <c r="F297" s="3">
        <f t="shared" si="69"/>
        <v>39.482836911581828</v>
      </c>
      <c r="G297" s="3"/>
      <c r="H297" s="2"/>
      <c r="I297">
        <f t="shared" si="74"/>
        <v>1.6282219211441498</v>
      </c>
      <c r="J297" s="3">
        <f t="shared" si="70"/>
        <v>-36.624466347211637</v>
      </c>
      <c r="K297" s="2"/>
      <c r="L297">
        <f t="shared" si="75"/>
        <v>1.6282219211441498</v>
      </c>
      <c r="M297" s="3">
        <f t="shared" si="71"/>
        <v>-38.947727559632426</v>
      </c>
      <c r="N297" s="2"/>
      <c r="O297">
        <f t="shared" si="76"/>
        <v>1.6282219211441498</v>
      </c>
      <c r="P297" s="4">
        <f t="shared" si="72"/>
        <v>-22.522587508051572</v>
      </c>
    </row>
    <row r="298" spans="5:16" x14ac:dyDescent="0.25">
      <c r="E298">
        <f t="shared" si="73"/>
        <v>3.2564438422882995</v>
      </c>
      <c r="F298" s="3">
        <f t="shared" si="69"/>
        <v>-23.371645088890467</v>
      </c>
      <c r="G298" s="3"/>
      <c r="H298" s="2"/>
      <c r="I298">
        <f t="shared" si="74"/>
        <v>3.2564438422882995</v>
      </c>
      <c r="J298" s="3">
        <f t="shared" si="70"/>
        <v>-43.436510041967153</v>
      </c>
      <c r="K298" s="2"/>
      <c r="L298">
        <f t="shared" si="75"/>
        <v>3.2564438422882995</v>
      </c>
      <c r="M298" s="3">
        <f t="shared" si="71"/>
        <v>-44.146928965789911</v>
      </c>
      <c r="N298" s="2"/>
      <c r="O298">
        <f t="shared" si="76"/>
        <v>3.2564438422882995</v>
      </c>
      <c r="P298" s="4">
        <f t="shared" si="72"/>
        <v>-35.46475986995965</v>
      </c>
    </row>
    <row r="299" spans="5:16" x14ac:dyDescent="0.25">
      <c r="E299">
        <f t="shared" si="73"/>
        <v>3.2564438422882995</v>
      </c>
      <c r="F299" s="3">
        <f t="shared" si="69"/>
        <v>-23.371645088890467</v>
      </c>
      <c r="G299" s="3"/>
      <c r="H299" s="2"/>
      <c r="I299">
        <f t="shared" si="74"/>
        <v>3.2564438422882995</v>
      </c>
      <c r="J299" s="3">
        <f t="shared" si="70"/>
        <v>-43.436510041967153</v>
      </c>
      <c r="K299" s="2"/>
      <c r="L299">
        <f t="shared" si="75"/>
        <v>3.2564438422882995</v>
      </c>
      <c r="M299" s="3">
        <f t="shared" si="71"/>
        <v>-44.146928965789911</v>
      </c>
      <c r="N299" s="2"/>
      <c r="O299">
        <f t="shared" si="76"/>
        <v>3.2564438422882995</v>
      </c>
      <c r="P299" s="4">
        <f t="shared" si="72"/>
        <v>-35.46475986995965</v>
      </c>
    </row>
    <row r="300" spans="5:16" x14ac:dyDescent="0.25">
      <c r="E300">
        <f t="shared" si="73"/>
        <v>3.2564438422882995</v>
      </c>
      <c r="F300" s="3">
        <f t="shared" si="69"/>
        <v>-23.371645088890467</v>
      </c>
      <c r="G300" s="3"/>
      <c r="H300" s="2"/>
      <c r="I300">
        <f t="shared" si="74"/>
        <v>3.2564438422882995</v>
      </c>
      <c r="J300" s="3">
        <f t="shared" si="70"/>
        <v>-43.436510041967153</v>
      </c>
      <c r="K300" s="2"/>
      <c r="L300">
        <f t="shared" si="75"/>
        <v>3.2564438422882995</v>
      </c>
      <c r="M300" s="3">
        <f t="shared" si="71"/>
        <v>-44.146928965789911</v>
      </c>
      <c r="N300" s="2"/>
      <c r="O300">
        <f t="shared" si="76"/>
        <v>3.2564438422882995</v>
      </c>
      <c r="P300" s="4">
        <f t="shared" si="72"/>
        <v>-35.46475986995965</v>
      </c>
    </row>
    <row r="301" spans="5:16" x14ac:dyDescent="0.25">
      <c r="E301">
        <f t="shared" si="73"/>
        <v>3.2564438422882995</v>
      </c>
      <c r="F301" s="3">
        <f t="shared" si="69"/>
        <v>-23.371645088890467</v>
      </c>
      <c r="G301" s="3"/>
      <c r="H301" s="2"/>
      <c r="I301">
        <f t="shared" si="74"/>
        <v>3.2564438422882995</v>
      </c>
      <c r="J301" s="3">
        <f t="shared" si="70"/>
        <v>-43.436510041967153</v>
      </c>
      <c r="K301" s="2"/>
      <c r="L301">
        <f t="shared" si="75"/>
        <v>3.2564438422882995</v>
      </c>
      <c r="M301" s="3">
        <f t="shared" si="71"/>
        <v>-44.146928965789911</v>
      </c>
      <c r="N301" s="2"/>
      <c r="O301">
        <f t="shared" si="76"/>
        <v>3.2564438422882995</v>
      </c>
      <c r="P301" s="4">
        <f t="shared" si="72"/>
        <v>-35.46475986995965</v>
      </c>
    </row>
    <row r="302" spans="5:16" x14ac:dyDescent="0.25">
      <c r="E302">
        <f t="shared" si="73"/>
        <v>3.2564438422882995</v>
      </c>
      <c r="F302" s="3">
        <f t="shared" si="69"/>
        <v>-23.371645088890467</v>
      </c>
      <c r="G302" s="3"/>
      <c r="H302" s="2"/>
      <c r="I302">
        <f t="shared" si="74"/>
        <v>3.2564438422882995</v>
      </c>
      <c r="J302" s="3">
        <f t="shared" si="70"/>
        <v>-43.436510041967153</v>
      </c>
      <c r="K302" s="2"/>
      <c r="L302">
        <f t="shared" si="75"/>
        <v>3.2564438422882995</v>
      </c>
      <c r="M302" s="3">
        <f t="shared" si="71"/>
        <v>-44.146928965789911</v>
      </c>
      <c r="N302" s="2"/>
      <c r="O302">
        <f t="shared" si="76"/>
        <v>3.2564438422882995</v>
      </c>
      <c r="P302" s="4">
        <f t="shared" si="72"/>
        <v>-35.46475986995965</v>
      </c>
    </row>
    <row r="303" spans="5:16" x14ac:dyDescent="0.25">
      <c r="E303">
        <f t="shared" si="73"/>
        <v>0</v>
      </c>
      <c r="F303" s="3">
        <f t="shared" si="69"/>
        <v>0</v>
      </c>
      <c r="G303" s="3"/>
      <c r="H303" s="2"/>
      <c r="I303">
        <f t="shared" si="74"/>
        <v>0</v>
      </c>
      <c r="J303" s="3">
        <f t="shared" si="70"/>
        <v>0</v>
      </c>
      <c r="K303" s="2"/>
      <c r="L303">
        <f t="shared" si="75"/>
        <v>0</v>
      </c>
      <c r="M303" s="3">
        <f t="shared" si="71"/>
        <v>0</v>
      </c>
      <c r="N303" s="2"/>
      <c r="O303">
        <f t="shared" si="76"/>
        <v>0</v>
      </c>
      <c r="P303" s="4">
        <f t="shared" si="72"/>
        <v>0</v>
      </c>
    </row>
    <row r="304" spans="5:16" x14ac:dyDescent="0.25">
      <c r="E304">
        <f t="shared" si="73"/>
        <v>0</v>
      </c>
      <c r="F304" s="3">
        <f t="shared" si="69"/>
        <v>0</v>
      </c>
      <c r="G304" s="3"/>
      <c r="H304" s="2"/>
      <c r="I304">
        <f t="shared" si="74"/>
        <v>0</v>
      </c>
      <c r="J304" s="3">
        <f t="shared" si="70"/>
        <v>0</v>
      </c>
      <c r="K304" s="2"/>
      <c r="L304">
        <f t="shared" si="75"/>
        <v>0</v>
      </c>
      <c r="M304" s="3">
        <f t="shared" si="71"/>
        <v>0</v>
      </c>
      <c r="N304" s="2"/>
      <c r="O304">
        <f t="shared" si="76"/>
        <v>0</v>
      </c>
      <c r="P304" s="4">
        <f t="shared" si="72"/>
        <v>0</v>
      </c>
    </row>
    <row r="305" spans="5:16" x14ac:dyDescent="0.25">
      <c r="E305">
        <f t="shared" si="73"/>
        <v>0</v>
      </c>
      <c r="F305" s="3">
        <f t="shared" si="69"/>
        <v>0</v>
      </c>
      <c r="G305" s="3"/>
      <c r="H305" s="2"/>
      <c r="I305">
        <f t="shared" si="74"/>
        <v>0</v>
      </c>
      <c r="J305" s="3">
        <f t="shared" si="70"/>
        <v>0</v>
      </c>
      <c r="K305" s="2"/>
      <c r="L305">
        <f t="shared" si="75"/>
        <v>0</v>
      </c>
      <c r="M305" s="3">
        <f t="shared" si="71"/>
        <v>0</v>
      </c>
      <c r="N305" s="2"/>
      <c r="O305">
        <f t="shared" si="76"/>
        <v>0</v>
      </c>
      <c r="P305" s="4">
        <f t="shared" si="72"/>
        <v>0</v>
      </c>
    </row>
    <row r="306" spans="5:16" x14ac:dyDescent="0.25">
      <c r="E306">
        <f t="shared" si="73"/>
        <v>0</v>
      </c>
      <c r="F306" s="3">
        <f t="shared" si="69"/>
        <v>0</v>
      </c>
      <c r="G306" s="3"/>
      <c r="H306" s="2"/>
      <c r="I306">
        <f t="shared" si="74"/>
        <v>0</v>
      </c>
      <c r="J306" s="3">
        <f t="shared" si="70"/>
        <v>0</v>
      </c>
      <c r="K306" s="2"/>
      <c r="L306">
        <f t="shared" si="75"/>
        <v>0</v>
      </c>
      <c r="M306" s="3">
        <f t="shared" si="71"/>
        <v>0</v>
      </c>
      <c r="N306" s="2"/>
      <c r="O306">
        <f t="shared" si="76"/>
        <v>0</v>
      </c>
      <c r="P306" s="4">
        <f t="shared" si="72"/>
        <v>0</v>
      </c>
    </row>
    <row r="307" spans="5:16" x14ac:dyDescent="0.25">
      <c r="E307">
        <f t="shared" si="73"/>
        <v>0</v>
      </c>
      <c r="F307" s="3">
        <f t="shared" si="69"/>
        <v>0</v>
      </c>
      <c r="G307" s="3"/>
      <c r="H307" s="2"/>
      <c r="I307">
        <f t="shared" si="74"/>
        <v>0</v>
      </c>
      <c r="J307" s="3">
        <f t="shared" si="70"/>
        <v>0</v>
      </c>
      <c r="K307" s="2"/>
      <c r="L307">
        <f t="shared" si="75"/>
        <v>0</v>
      </c>
      <c r="M307" s="3">
        <f t="shared" si="71"/>
        <v>0</v>
      </c>
      <c r="N307" s="2"/>
      <c r="O307">
        <f t="shared" si="76"/>
        <v>0</v>
      </c>
      <c r="P307" s="4">
        <f t="shared" si="72"/>
        <v>0</v>
      </c>
    </row>
    <row r="308" spans="5:16" x14ac:dyDescent="0.25">
      <c r="E308">
        <f t="shared" si="73"/>
        <v>0</v>
      </c>
      <c r="F308" s="3">
        <f t="shared" si="69"/>
        <v>0</v>
      </c>
      <c r="G308" s="3"/>
      <c r="H308" s="2"/>
      <c r="I308">
        <f t="shared" si="74"/>
        <v>0</v>
      </c>
      <c r="J308" s="3">
        <f t="shared" si="70"/>
        <v>0</v>
      </c>
      <c r="K308" s="2"/>
      <c r="L308">
        <f t="shared" si="75"/>
        <v>0</v>
      </c>
      <c r="M308" s="3">
        <f t="shared" si="71"/>
        <v>0</v>
      </c>
      <c r="N308" s="2"/>
      <c r="O308">
        <f t="shared" si="76"/>
        <v>0</v>
      </c>
      <c r="P308" s="4">
        <f t="shared" si="72"/>
        <v>0</v>
      </c>
    </row>
    <row r="309" spans="5:16" x14ac:dyDescent="0.25">
      <c r="E309">
        <f t="shared" si="73"/>
        <v>0</v>
      </c>
      <c r="F309" s="3">
        <f t="shared" si="69"/>
        <v>0</v>
      </c>
      <c r="G309" s="3"/>
      <c r="H309" s="2"/>
      <c r="I309">
        <f t="shared" si="74"/>
        <v>0</v>
      </c>
      <c r="J309" s="3">
        <f t="shared" si="70"/>
        <v>0</v>
      </c>
      <c r="K309" s="2"/>
      <c r="L309">
        <f t="shared" si="75"/>
        <v>0</v>
      </c>
      <c r="M309" s="3">
        <f t="shared" si="71"/>
        <v>0</v>
      </c>
      <c r="N309" s="2"/>
      <c r="O309">
        <f t="shared" si="76"/>
        <v>0</v>
      </c>
      <c r="P309" s="4">
        <f t="shared" si="72"/>
        <v>0</v>
      </c>
    </row>
    <row r="310" spans="5:16" x14ac:dyDescent="0.25">
      <c r="E310">
        <f t="shared" si="73"/>
        <v>0</v>
      </c>
      <c r="F310" s="3">
        <f t="shared" si="69"/>
        <v>0</v>
      </c>
      <c r="G310" s="3"/>
      <c r="H310" s="2"/>
      <c r="I310">
        <f t="shared" si="74"/>
        <v>0</v>
      </c>
      <c r="J310" s="3">
        <f t="shared" si="70"/>
        <v>0</v>
      </c>
      <c r="K310" s="2"/>
      <c r="L310">
        <f t="shared" si="75"/>
        <v>0</v>
      </c>
      <c r="M310" s="3">
        <f t="shared" si="71"/>
        <v>0</v>
      </c>
      <c r="N310" s="2"/>
      <c r="O310">
        <f t="shared" si="76"/>
        <v>0</v>
      </c>
      <c r="P310" s="4">
        <f t="shared" si="72"/>
        <v>0</v>
      </c>
    </row>
    <row r="311" spans="5:16" x14ac:dyDescent="0.25">
      <c r="E311">
        <f t="shared" si="73"/>
        <v>0</v>
      </c>
      <c r="F311" s="3">
        <f t="shared" si="69"/>
        <v>0</v>
      </c>
      <c r="G311" s="3"/>
      <c r="H311" s="2"/>
      <c r="I311">
        <f t="shared" si="74"/>
        <v>0</v>
      </c>
      <c r="J311" s="3">
        <f t="shared" si="70"/>
        <v>0</v>
      </c>
      <c r="K311" s="2"/>
      <c r="L311">
        <f t="shared" si="75"/>
        <v>0</v>
      </c>
      <c r="M311" s="3">
        <f t="shared" si="71"/>
        <v>0</v>
      </c>
      <c r="N311" s="2"/>
      <c r="O311">
        <f t="shared" si="76"/>
        <v>0</v>
      </c>
      <c r="P311" s="4">
        <f t="shared" si="72"/>
        <v>0</v>
      </c>
    </row>
    <row r="312" spans="5:16" x14ac:dyDescent="0.25">
      <c r="E312">
        <f t="shared" si="73"/>
        <v>0</v>
      </c>
      <c r="F312" s="3">
        <f t="shared" si="69"/>
        <v>0</v>
      </c>
      <c r="G312" s="3"/>
      <c r="H312" s="2"/>
      <c r="I312">
        <f t="shared" si="74"/>
        <v>0</v>
      </c>
      <c r="J312" s="3">
        <f t="shared" si="70"/>
        <v>0</v>
      </c>
      <c r="K312" s="2"/>
      <c r="L312">
        <f t="shared" si="75"/>
        <v>0</v>
      </c>
      <c r="M312" s="3">
        <f t="shared" si="71"/>
        <v>0</v>
      </c>
      <c r="N312" s="2"/>
      <c r="O312">
        <f t="shared" si="76"/>
        <v>0</v>
      </c>
      <c r="P312" s="4">
        <f t="shared" si="72"/>
        <v>0</v>
      </c>
    </row>
    <row r="313" spans="5:16" x14ac:dyDescent="0.25">
      <c r="E313">
        <f t="shared" si="73"/>
        <v>0</v>
      </c>
      <c r="F313" s="3">
        <f t="shared" si="69"/>
        <v>0</v>
      </c>
      <c r="G313" s="3"/>
      <c r="H313" s="2"/>
      <c r="I313">
        <f t="shared" si="74"/>
        <v>0</v>
      </c>
      <c r="J313" s="3">
        <f t="shared" si="70"/>
        <v>0</v>
      </c>
      <c r="K313" s="2"/>
      <c r="L313">
        <f t="shared" si="75"/>
        <v>0</v>
      </c>
      <c r="M313" s="3">
        <f t="shared" si="71"/>
        <v>0</v>
      </c>
      <c r="N313" s="2"/>
      <c r="O313">
        <f t="shared" si="76"/>
        <v>0</v>
      </c>
      <c r="P313" s="4">
        <f t="shared" si="72"/>
        <v>0</v>
      </c>
    </row>
    <row r="314" spans="5:16" x14ac:dyDescent="0.25">
      <c r="E314">
        <f t="shared" si="73"/>
        <v>0</v>
      </c>
      <c r="F314" s="3">
        <f t="shared" si="69"/>
        <v>0</v>
      </c>
      <c r="G314" s="3"/>
      <c r="H314" s="2"/>
      <c r="I314">
        <f t="shared" si="74"/>
        <v>0</v>
      </c>
      <c r="J314" s="3">
        <f t="shared" si="70"/>
        <v>0</v>
      </c>
      <c r="K314" s="2"/>
      <c r="L314">
        <f t="shared" si="75"/>
        <v>0</v>
      </c>
      <c r="M314" s="3">
        <f t="shared" si="71"/>
        <v>0</v>
      </c>
      <c r="N314" s="2"/>
      <c r="O314">
        <f t="shared" si="76"/>
        <v>0</v>
      </c>
      <c r="P314" s="4">
        <f t="shared" si="72"/>
        <v>0</v>
      </c>
    </row>
    <row r="315" spans="5:16" x14ac:dyDescent="0.25">
      <c r="E315">
        <f t="shared" si="73"/>
        <v>0</v>
      </c>
      <c r="F315" s="3">
        <f t="shared" si="69"/>
        <v>0</v>
      </c>
      <c r="G315" s="3"/>
      <c r="H315" s="2"/>
      <c r="I315">
        <f t="shared" si="74"/>
        <v>0</v>
      </c>
      <c r="J315" s="3">
        <f t="shared" si="70"/>
        <v>0</v>
      </c>
      <c r="K315" s="2"/>
      <c r="L315">
        <f t="shared" si="75"/>
        <v>0</v>
      </c>
      <c r="M315" s="3">
        <f t="shared" si="71"/>
        <v>0</v>
      </c>
      <c r="N315" s="2"/>
      <c r="O315">
        <f t="shared" si="76"/>
        <v>0</v>
      </c>
      <c r="P315" s="4">
        <f t="shared" si="72"/>
        <v>0</v>
      </c>
    </row>
    <row r="316" spans="5:16" x14ac:dyDescent="0.25">
      <c r="E316">
        <f t="shared" si="73"/>
        <v>0</v>
      </c>
      <c r="F316" s="3">
        <f t="shared" si="69"/>
        <v>0</v>
      </c>
      <c r="G316" s="3"/>
      <c r="H316" s="2"/>
      <c r="I316">
        <f t="shared" si="74"/>
        <v>0</v>
      </c>
      <c r="J316" s="3">
        <f t="shared" si="70"/>
        <v>0</v>
      </c>
      <c r="K316" s="2"/>
      <c r="L316">
        <f t="shared" si="75"/>
        <v>0</v>
      </c>
      <c r="M316" s="3">
        <f t="shared" si="71"/>
        <v>0</v>
      </c>
      <c r="N316" s="2"/>
      <c r="O316">
        <f t="shared" si="76"/>
        <v>0</v>
      </c>
      <c r="P316" s="4">
        <f t="shared" si="72"/>
        <v>0</v>
      </c>
    </row>
    <row r="317" spans="5:16" x14ac:dyDescent="0.25">
      <c r="E317">
        <f t="shared" si="73"/>
        <v>0</v>
      </c>
      <c r="F317" s="3">
        <f t="shared" si="69"/>
        <v>0</v>
      </c>
      <c r="G317" s="3"/>
      <c r="H317" s="2"/>
      <c r="I317">
        <f t="shared" si="74"/>
        <v>0</v>
      </c>
      <c r="J317" s="3">
        <f t="shared" si="70"/>
        <v>0</v>
      </c>
      <c r="K317" s="2"/>
      <c r="L317">
        <f t="shared" si="75"/>
        <v>0</v>
      </c>
      <c r="M317" s="3">
        <f t="shared" si="71"/>
        <v>0</v>
      </c>
      <c r="N317" s="2"/>
      <c r="O317">
        <f t="shared" si="76"/>
        <v>0</v>
      </c>
      <c r="P317" s="4">
        <f t="shared" si="7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I7:J7 J2:J6 M2:M6 P2:P6 E2:F4 I2:I4 L7:M8 L2:L4 O7:P8 O2:O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E6:F6 I6 L6 O6" name="Fitting parameters_2"/>
    <protectedRange sqref="E5:F5 I5 L5 O5" name="Fitting parameters_1"/>
    <protectedRange sqref="C25:C44" name="Data entry_6_1"/>
    <protectedRange sqref="A46:B70" name="Data entry_4_1"/>
    <protectedRange sqref="C46:C70" name="Data entry_4_1_1"/>
    <protectedRange sqref="A91:B115" name="Data entry_3_1_1"/>
    <protectedRange sqref="C91:C115" name="Data entry_3_1_2"/>
    <protectedRange sqref="A136:C160" name="Data entry_1_1"/>
    <protectedRange sqref="A161:C185" name="Data entry_1_1_1"/>
    <protectedRange sqref="A186:C210" name="Data entry_1_1_2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5213-FA0E-48CC-AA30-99BFB1346409}">
  <sheetPr codeName="Sheet19">
    <tabColor indexed="48"/>
  </sheetPr>
  <dimension ref="A1:AQ323"/>
  <sheetViews>
    <sheetView zoomScaleNormal="100" workbookViewId="0">
      <selection activeCell="C25" activeCellId="1" sqref="B25:B44 C25:C44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601.61889540939455</v>
      </c>
      <c r="F2" s="35">
        <v>601.94925957909834</v>
      </c>
      <c r="I2" s="35">
        <v>601.61889540939455</v>
      </c>
      <c r="J2" s="35">
        <v>591.48016557473045</v>
      </c>
      <c r="L2" s="35">
        <v>601.61889540939455</v>
      </c>
      <c r="M2" s="36"/>
      <c r="O2" s="35">
        <v>601.61889540939455</v>
      </c>
      <c r="P2" s="36"/>
      <c r="S2" s="3">
        <f>0</f>
        <v>0</v>
      </c>
      <c r="AC2">
        <f>MAX(AC1,MAX(A25:A226))</f>
        <v>4</v>
      </c>
      <c r="AK2">
        <f>MAX(AK1,MAX(B25:B226))</f>
        <v>0.4</v>
      </c>
    </row>
    <row r="3" spans="1:43" ht="13" x14ac:dyDescent="0.3">
      <c r="B3" s="21" t="s">
        <v>36</v>
      </c>
      <c r="C3" s="12"/>
      <c r="D3" s="12"/>
      <c r="E3" s="49">
        <v>2.1789328207587584</v>
      </c>
      <c r="F3" s="49">
        <v>2.0452213814845117</v>
      </c>
      <c r="G3" s="12"/>
      <c r="H3" s="12"/>
      <c r="I3" s="49">
        <v>2.1789328207587584</v>
      </c>
      <c r="J3" s="49">
        <v>2.3483438137108417</v>
      </c>
      <c r="K3" s="12"/>
      <c r="L3" s="49">
        <v>2.1789328207587584</v>
      </c>
      <c r="M3" s="50"/>
      <c r="N3" s="12"/>
      <c r="O3" s="49">
        <v>2.1789328207587584</v>
      </c>
      <c r="P3" s="50"/>
      <c r="S3" s="3">
        <f>MAX(C25:C226)</f>
        <v>763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17.352958601327522</v>
      </c>
      <c r="F4" s="51">
        <v>18.613488552559975</v>
      </c>
      <c r="G4" s="8"/>
      <c r="H4" s="8"/>
      <c r="I4" s="51">
        <v>17.352958601327522</v>
      </c>
      <c r="J4" s="51">
        <v>5.2425113367648839</v>
      </c>
      <c r="K4" s="8"/>
      <c r="L4" s="51">
        <v>17.352958601327522</v>
      </c>
      <c r="M4" s="52"/>
      <c r="N4" s="8"/>
      <c r="O4" s="51">
        <v>17.352958601327522</v>
      </c>
      <c r="P4" s="52"/>
      <c r="AC4">
        <v>0</v>
      </c>
      <c r="AD4">
        <f t="shared" ref="AD4:AD16" si="0">$E$2/(1+(AC4/$E$5)^$E$3)</f>
        <v>601.61889540939455</v>
      </c>
      <c r="AJ4">
        <v>0</v>
      </c>
      <c r="AK4">
        <f t="shared" ref="AK4:AK16" si="1">$E$2/(1+(AJ4/$E$6)^$E$4)</f>
        <v>601.61889540939455</v>
      </c>
    </row>
    <row r="5" spans="1:43" ht="13" x14ac:dyDescent="0.3">
      <c r="B5" s="21" t="s">
        <v>45</v>
      </c>
      <c r="C5" s="12"/>
      <c r="D5" s="12"/>
      <c r="E5" s="86">
        <v>12</v>
      </c>
      <c r="F5" s="86">
        <v>12.724205931857382</v>
      </c>
      <c r="G5" s="12"/>
      <c r="H5" s="12"/>
      <c r="I5" s="86">
        <v>12</v>
      </c>
      <c r="J5" s="86">
        <v>12.724205931857382</v>
      </c>
      <c r="K5" s="12"/>
      <c r="L5" s="86">
        <v>12</v>
      </c>
      <c r="M5" s="50"/>
      <c r="N5" s="12"/>
      <c r="O5" s="86">
        <v>12</v>
      </c>
      <c r="P5" s="50"/>
      <c r="AC5">
        <f t="shared" ref="AC5:AC13" si="2">AC6/$AE$1</f>
        <v>0.2901526011456228</v>
      </c>
      <c r="AD5">
        <f t="shared" si="0"/>
        <v>601.43825006104942</v>
      </c>
      <c r="AJ5">
        <f t="shared" ref="AJ5:AJ13" si="3">AJ6/$AN$1</f>
        <v>2.9015260114562277E-2</v>
      </c>
      <c r="AK5">
        <f t="shared" si="1"/>
        <v>601.61889526061248</v>
      </c>
    </row>
    <row r="6" spans="1:43" ht="13" x14ac:dyDescent="0.3">
      <c r="B6" s="22" t="s">
        <v>44</v>
      </c>
      <c r="C6" s="8"/>
      <c r="D6" s="8"/>
      <c r="E6" s="87">
        <v>0.10380934307216226</v>
      </c>
      <c r="F6" s="87">
        <v>0.10354220873872641</v>
      </c>
      <c r="G6" s="8"/>
      <c r="H6" s="8"/>
      <c r="I6" s="87">
        <v>0.10380934307216226</v>
      </c>
      <c r="J6" s="87">
        <v>0.11815145006939648</v>
      </c>
      <c r="K6" s="8"/>
      <c r="L6" s="87">
        <v>0.10380934307216226</v>
      </c>
      <c r="M6" s="52"/>
      <c r="N6" s="8"/>
      <c r="O6" s="87">
        <v>0.10380934307216226</v>
      </c>
      <c r="P6" s="52"/>
      <c r="AC6">
        <f t="shared" si="2"/>
        <v>0.37719838148930962</v>
      </c>
      <c r="AD6">
        <f t="shared" si="0"/>
        <v>601.29900506358172</v>
      </c>
      <c r="AJ6">
        <f t="shared" si="3"/>
        <v>3.7719838148930963E-2</v>
      </c>
      <c r="AK6">
        <f t="shared" si="1"/>
        <v>601.61888129036765</v>
      </c>
    </row>
    <row r="7" spans="1:43" ht="13" x14ac:dyDescent="0.3">
      <c r="B7" s="1" t="s">
        <v>7</v>
      </c>
      <c r="F7" s="2"/>
      <c r="G7" s="2"/>
      <c r="H7" s="2"/>
      <c r="I7" s="26">
        <v>1.5765521407291736</v>
      </c>
      <c r="J7" s="26">
        <v>1.3159678838349242</v>
      </c>
      <c r="L7" s="26">
        <v>1.5765521407291736</v>
      </c>
      <c r="M7" s="25"/>
      <c r="O7" s="26">
        <v>1.5765521407291736</v>
      </c>
      <c r="P7" s="25"/>
      <c r="X7">
        <v>0</v>
      </c>
      <c r="Y7">
        <v>0</v>
      </c>
      <c r="AC7">
        <f t="shared" si="2"/>
        <v>0.49035789593610252</v>
      </c>
      <c r="AD7">
        <f t="shared" si="0"/>
        <v>601.05252834964267</v>
      </c>
      <c r="AJ7">
        <f t="shared" si="3"/>
        <v>4.9035789593610254E-2</v>
      </c>
      <c r="AK7">
        <f t="shared" si="1"/>
        <v>601.61755555352477</v>
      </c>
    </row>
    <row r="8" spans="1:43" ht="13" x14ac:dyDescent="0.3">
      <c r="B8" s="1" t="s">
        <v>8</v>
      </c>
      <c r="L8" s="26">
        <v>0.63641822498850564</v>
      </c>
      <c r="M8" s="27"/>
      <c r="O8" s="26">
        <v>-1.6957496990199099E-2</v>
      </c>
      <c r="P8" s="27"/>
      <c r="X8">
        <f>MAX(MAX(E228:E303), MAX(I228:I303), MAX(L228:L303), MAX(O228:O303))</f>
        <v>2.9732466216917555</v>
      </c>
      <c r="Y8">
        <v>0</v>
      </c>
      <c r="AC8">
        <f t="shared" si="2"/>
        <v>0.63746526471693332</v>
      </c>
      <c r="AD8">
        <f t="shared" si="0"/>
        <v>600.6164570061618</v>
      </c>
      <c r="AJ8">
        <f t="shared" si="3"/>
        <v>6.3746526471693335E-2</v>
      </c>
      <c r="AK8">
        <f t="shared" si="1"/>
        <v>601.4917731656617</v>
      </c>
    </row>
    <row r="9" spans="1:43" ht="13" x14ac:dyDescent="0.3">
      <c r="B9" s="1"/>
      <c r="C9" s="2" t="s">
        <v>129</v>
      </c>
      <c r="E9" s="143">
        <f>SUM(F25:F115)</f>
        <v>306672.88258186931</v>
      </c>
      <c r="AC9">
        <f t="shared" si="2"/>
        <v>0.82870484413201329</v>
      </c>
      <c r="AD9">
        <f t="shared" si="0"/>
        <v>599.8456253789094</v>
      </c>
      <c r="AJ9">
        <f t="shared" si="3"/>
        <v>8.2870484413201342E-2</v>
      </c>
      <c r="AK9">
        <f t="shared" si="1"/>
        <v>589.79001745310461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1.0773162973716173</v>
      </c>
      <c r="AD10">
        <f t="shared" si="0"/>
        <v>598.48515031241936</v>
      </c>
      <c r="AG10" s="3"/>
      <c r="AJ10">
        <f t="shared" si="3"/>
        <v>0.10773162973716174</v>
      </c>
      <c r="AK10">
        <f t="shared" si="1"/>
        <v>207.22112972051144</v>
      </c>
    </row>
    <row r="11" spans="1:43" x14ac:dyDescent="0.25">
      <c r="C11" s="24" t="s">
        <v>60</v>
      </c>
      <c r="E11" s="3">
        <f>E13-E12</f>
        <v>5437015.0729179159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1.4005111865831026</v>
      </c>
      <c r="AD11">
        <f t="shared" si="0"/>
        <v>596.09052142634334</v>
      </c>
      <c r="AJ11">
        <f t="shared" si="3"/>
        <v>0.14005111865831027</v>
      </c>
      <c r="AK11">
        <f t="shared" si="1"/>
        <v>3.3125991703897766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1433887.7270820774</v>
      </c>
      <c r="F12" s="54">
        <f>F13-F11</f>
        <v>140</v>
      </c>
      <c r="G12" s="55"/>
      <c r="H12" s="55"/>
      <c r="I12" s="79">
        <f>SUM(J25:J225)</f>
        <v>929104.77659678145</v>
      </c>
      <c r="J12" s="57"/>
      <c r="K12" s="55"/>
      <c r="L12" s="79">
        <f>SUM(M25:M225)</f>
        <v>927006.74480991496</v>
      </c>
      <c r="M12" s="57"/>
      <c r="N12" s="55"/>
      <c r="O12" s="79">
        <f>SUM(P25:P225)</f>
        <v>928943.73556450265</v>
      </c>
      <c r="P12" s="25"/>
      <c r="Q12"/>
      <c r="AC12">
        <f t="shared" si="2"/>
        <v>1.8206645425580334</v>
      </c>
      <c r="AD12">
        <f t="shared" si="0"/>
        <v>591.89578195140791</v>
      </c>
      <c r="AE12"/>
      <c r="AF12"/>
      <c r="AJ12">
        <f t="shared" si="3"/>
        <v>0.18206645425580337</v>
      </c>
      <c r="AK12">
        <f t="shared" si="1"/>
        <v>3.509838800193435E-2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6870902.7999999933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2.3668639053254434</v>
      </c>
      <c r="AD13">
        <f t="shared" si="0"/>
        <v>584.60904292020541</v>
      </c>
      <c r="AJ13">
        <f t="shared" si="3"/>
        <v>0.23668639053254439</v>
      </c>
      <c r="AK13">
        <f t="shared" si="1"/>
        <v>3.6987754431856457E-4</v>
      </c>
    </row>
    <row r="14" spans="1:43" ht="12.75" customHeight="1" x14ac:dyDescent="0.25">
      <c r="B14" s="80" t="s">
        <v>72</v>
      </c>
      <c r="AC14">
        <f>AC15/$AE$1</f>
        <v>3.0769230769230766</v>
      </c>
      <c r="AD14">
        <f t="shared" si="0"/>
        <v>572.13347740071686</v>
      </c>
      <c r="AJ14">
        <f>AJ15/$AN$1</f>
        <v>0.30769230769230771</v>
      </c>
      <c r="AK14">
        <f t="shared" si="1"/>
        <v>3.8976600196712252E-6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4</v>
      </c>
      <c r="AD15">
        <f t="shared" si="0"/>
        <v>551.29556900891009</v>
      </c>
      <c r="AJ15">
        <f>$AK$2</f>
        <v>0.4</v>
      </c>
      <c r="AK15">
        <f t="shared" si="1"/>
        <v>4.1072362240294322E-8</v>
      </c>
    </row>
    <row r="16" spans="1:43" ht="13" x14ac:dyDescent="0.3">
      <c r="B16" s="29" t="s">
        <v>11</v>
      </c>
      <c r="C16" s="30">
        <f>COUNT(C25:C225)</f>
        <v>145</v>
      </c>
      <c r="E16" s="35" t="s">
        <v>52</v>
      </c>
      <c r="F16" s="36">
        <f>E11/E13</f>
        <v>0.79131014237574737</v>
      </c>
      <c r="I16" s="35" t="s">
        <v>52</v>
      </c>
      <c r="J16" s="36">
        <f>($E$13-I12)/$E$13</f>
        <v>0.86477689997349649</v>
      </c>
      <c r="L16" s="35" t="s">
        <v>52</v>
      </c>
      <c r="M16" s="36">
        <f>($E$13-L12)/$E$13</f>
        <v>0.86508225020882024</v>
      </c>
      <c r="O16" s="35" t="s">
        <v>52</v>
      </c>
      <c r="P16" s="36">
        <f>($E$13-O12)/$E$13</f>
        <v>0.86480033809174195</v>
      </c>
      <c r="Q16" s="6"/>
      <c r="AC16">
        <f>AC15*$AE$1</f>
        <v>5.2</v>
      </c>
      <c r="AD16">
        <f t="shared" si="0"/>
        <v>517.88636337380603</v>
      </c>
      <c r="AJ16">
        <f>AJ15*$AN$1</f>
        <v>0.52</v>
      </c>
      <c r="AK16">
        <f t="shared" si="1"/>
        <v>4.3280812610237088E-10</v>
      </c>
    </row>
    <row r="17" spans="1:43" ht="13" x14ac:dyDescent="0.3">
      <c r="B17" s="29"/>
      <c r="E17" s="24" t="s">
        <v>54</v>
      </c>
      <c r="F17" s="25">
        <f>(F16/(1-F16)*((C16-1-COUNT(E3:E6))/(COUNT(E3:E6))))</f>
        <v>132.7129899768187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1.3071013327433215E-46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62.918865135704252</v>
      </c>
      <c r="J19" s="27"/>
      <c r="L19" s="26">
        <f>$C$16*LN(E12/L12)</f>
        <v>63.246663045634079</v>
      </c>
      <c r="M19" s="27">
        <f>$C$16*LN(I12/L12)</f>
        <v>0.32779790992981789</v>
      </c>
      <c r="O19" s="26">
        <f>$C$16*LN(E12/O12)</f>
        <v>62.94400005504145</v>
      </c>
      <c r="P19" s="27">
        <f>$C$16*LN(I12/O12)</f>
        <v>2.5134919337199104E-2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2.1539920494888033E-15</v>
      </c>
      <c r="J20" s="27"/>
      <c r="L20" s="17">
        <f>CHIDIST(L19,L18)</f>
        <v>1.8457021590429673E-14</v>
      </c>
      <c r="M20" s="16">
        <f>CHIDIST(M19,M18)</f>
        <v>0.56695864455881884</v>
      </c>
      <c r="O20" s="17">
        <f>CHIDIST(O19,O18)</f>
        <v>2.1472571304530201E-14</v>
      </c>
      <c r="P20" s="16">
        <f>CHIDIST(P19,P18)</f>
        <v>0.87403133423802126</v>
      </c>
      <c r="AC20">
        <v>0</v>
      </c>
      <c r="AD20">
        <f>$I$2/(1+(AC20/$I$5)^$I$3)</f>
        <v>601.61889540939455</v>
      </c>
      <c r="AE20" s="1"/>
      <c r="AG20" s="1"/>
      <c r="AJ20">
        <v>0</v>
      </c>
      <c r="AK20">
        <f>$I$2/(1+(AJ20/$I$6)^$I$4)</f>
        <v>601.61889540939455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0.2901526011456228</v>
      </c>
      <c r="AD21">
        <f>$I$2/(1+(AC21/$I$5)^$I$3)</f>
        <v>601.43825006104942</v>
      </c>
      <c r="AE21" s="5"/>
      <c r="AF21" s="3"/>
      <c r="AG21" s="3"/>
      <c r="AH21" s="3"/>
      <c r="AI21" s="3"/>
      <c r="AJ21">
        <f t="shared" ref="AJ21:AJ29" si="4">AJ22/$AN$1</f>
        <v>2.9015260114562277E-2</v>
      </c>
      <c r="AK21">
        <f>$I$2/(1+(AJ21/$I$6)^$I$4)</f>
        <v>601.61889526061248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0.37719838148930962</v>
      </c>
      <c r="AD22">
        <f>$I$2/(1+(AC22/$I$5)^$I$3)</f>
        <v>601.29900506358172</v>
      </c>
      <c r="AE22" s="5"/>
      <c r="AF22" s="3"/>
      <c r="AG22" s="3"/>
      <c r="AH22" s="3"/>
      <c r="AI22" s="3"/>
      <c r="AJ22">
        <f t="shared" si="4"/>
        <v>3.7719838148930963E-2</v>
      </c>
      <c r="AK22">
        <f>$I$2/(1+(AJ22/$I$6)^$I$4)</f>
        <v>601.61888129036765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0.49035789593610252</v>
      </c>
      <c r="AD23">
        <f>$I$2/(1+(AC23/$I$5)^$I$3)</f>
        <v>601.05252834964267</v>
      </c>
      <c r="AE23" s="5"/>
      <c r="AF23" s="3"/>
      <c r="AG23" s="3"/>
      <c r="AH23" s="3"/>
      <c r="AI23" s="3"/>
      <c r="AJ23">
        <f t="shared" si="4"/>
        <v>4.9035789593610254E-2</v>
      </c>
      <c r="AK23">
        <f>$I$2/(1+(AJ23/$I$6)^$I$4)</f>
        <v>601.61755555352477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109</v>
      </c>
      <c r="B24" s="23" t="s">
        <v>95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0.63746526471693332</v>
      </c>
      <c r="AD24">
        <f t="shared" ref="AD24:AD32" si="6">$I$2/(1+(AC24/$I$5)^$I$3)</f>
        <v>600.6164570061618</v>
      </c>
      <c r="AE24" s="5"/>
      <c r="AF24" s="3"/>
      <c r="AG24" s="3"/>
      <c r="AH24" s="3"/>
      <c r="AI24" s="3"/>
      <c r="AJ24">
        <f t="shared" si="4"/>
        <v>6.3746526471693335E-2</v>
      </c>
      <c r="AK24">
        <f t="shared" ref="AK24:AK32" si="7">$I$2/(1+(AJ24/$I$6)^$I$4)</f>
        <v>601.4917731656617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620</v>
      </c>
      <c r="D25" s="11"/>
      <c r="E25" s="11">
        <f>CA(A25,B25,$E$2,$E$3,$E$4,$E$5,$E$6)</f>
        <v>601.61889540939455</v>
      </c>
      <c r="F25" s="10">
        <f>($C25-E25)^2</f>
        <v>337.86500597077662</v>
      </c>
      <c r="G25" s="11">
        <f>AVERAGE($C$25:$C$225)</f>
        <v>472.4</v>
      </c>
      <c r="H25" s="11"/>
      <c r="I25" s="11">
        <f>CA_SA(A25,B25,$I$2,$I$3,$I$4,$I$5,$I$6,$I$7)</f>
        <v>601.61889540939455</v>
      </c>
      <c r="J25" s="10">
        <f>($C25-I25)^2</f>
        <v>337.86500597077662</v>
      </c>
      <c r="K25" s="11"/>
      <c r="L25" s="11">
        <f>CA_DR(A25,B25,$L$2,$L$3,$L$4,$L$5,$L$6,$L$7,$L$8)</f>
        <v>601.61889540939455</v>
      </c>
      <c r="M25" s="10">
        <f>($C25-L25)^2</f>
        <v>337.86500597077662</v>
      </c>
      <c r="N25" s="11"/>
      <c r="O25" s="11">
        <f>CA_DL(A25,B25,$O$2,$O$3,$O$4,$O$5,$O$6,$O$7,$O$8)</f>
        <v>601.61889540939455</v>
      </c>
      <c r="P25" s="10">
        <f>($C25-O25)^2</f>
        <v>337.86500597077662</v>
      </c>
      <c r="Q25" s="3" t="s">
        <v>32</v>
      </c>
      <c r="AC25">
        <f t="shared" si="5"/>
        <v>0.82870484413201329</v>
      </c>
      <c r="AD25">
        <f t="shared" si="6"/>
        <v>599.8456253789094</v>
      </c>
      <c r="AE25" s="5"/>
      <c r="AF25" s="3"/>
      <c r="AG25" s="3"/>
      <c r="AH25" s="3"/>
      <c r="AI25" s="3"/>
      <c r="AJ25">
        <f t="shared" si="4"/>
        <v>8.2870484413201342E-2</v>
      </c>
      <c r="AK25">
        <f t="shared" si="7"/>
        <v>589.79001745310461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590</v>
      </c>
      <c r="D26" s="11"/>
      <c r="E26" s="11">
        <f t="shared" ref="E26:E44" si="8">CA(A26,B26,$E$2,$E$3,$E$4,$E$5,$E$6)</f>
        <v>601.61889540939455</v>
      </c>
      <c r="F26" s="10">
        <f t="shared" ref="F26:F44" si="9">($C26-E26)^2</f>
        <v>134.99873053444983</v>
      </c>
      <c r="G26" s="11">
        <f t="shared" ref="G26:G44" si="10">AVERAGE($C$25:$C$225)</f>
        <v>472.4</v>
      </c>
      <c r="H26" s="11"/>
      <c r="I26" s="11">
        <f t="shared" ref="I26:I44" si="11">CA_SA(A26,B26,$I$2,$I$3,$I$4,$I$5,$I$6,$I$7)</f>
        <v>601.61889540939455</v>
      </c>
      <c r="J26" s="10">
        <f t="shared" ref="J26:J44" si="12">($C26-I26)^2</f>
        <v>134.99873053444983</v>
      </c>
      <c r="K26" s="11"/>
      <c r="L26" s="11">
        <f t="shared" ref="L26:L44" si="13">CA_DR(A26,B26,$L$2,$L$3,$L$4,$L$5,$L$6,$L$7,$L$8)</f>
        <v>601.61889540939455</v>
      </c>
      <c r="M26" s="10">
        <f t="shared" ref="M26:M44" si="14">($C26-L26)^2</f>
        <v>134.99873053444983</v>
      </c>
      <c r="N26" s="11"/>
      <c r="O26" s="11">
        <f t="shared" ref="O26:O44" si="15">CA_DL(A26,B26,$O$2,$O$3,$O$4,$O$5,$O$6,$O$7,$O$8)</f>
        <v>601.61889540939455</v>
      </c>
      <c r="P26" s="10">
        <f t="shared" ref="P26:P44" si="16">($C26-O26)^2</f>
        <v>134.99873053444983</v>
      </c>
      <c r="Q26" s="3"/>
      <c r="AC26">
        <f t="shared" si="5"/>
        <v>1.0773162973716173</v>
      </c>
      <c r="AD26">
        <f t="shared" si="6"/>
        <v>598.48515031241936</v>
      </c>
      <c r="AE26" s="5"/>
      <c r="AF26" s="3"/>
      <c r="AG26" s="3"/>
      <c r="AH26" s="3"/>
      <c r="AI26" s="3"/>
      <c r="AJ26">
        <f t="shared" si="4"/>
        <v>0.10773162973716174</v>
      </c>
      <c r="AK26">
        <f t="shared" si="7"/>
        <v>207.22112972051144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587</v>
      </c>
      <c r="D27" s="11"/>
      <c r="E27" s="11">
        <f t="shared" si="8"/>
        <v>601.61889540939455</v>
      </c>
      <c r="F27" s="10">
        <f t="shared" si="9"/>
        <v>213.71210299081716</v>
      </c>
      <c r="G27" s="11">
        <f t="shared" si="10"/>
        <v>472.4</v>
      </c>
      <c r="H27" s="11"/>
      <c r="I27" s="11">
        <f t="shared" si="11"/>
        <v>601.61889540939455</v>
      </c>
      <c r="J27" s="10">
        <f t="shared" si="12"/>
        <v>213.71210299081716</v>
      </c>
      <c r="K27" s="11"/>
      <c r="L27" s="11">
        <f t="shared" si="13"/>
        <v>601.61889540939455</v>
      </c>
      <c r="M27" s="10">
        <f t="shared" si="14"/>
        <v>213.71210299081716</v>
      </c>
      <c r="N27" s="11"/>
      <c r="O27" s="11">
        <f t="shared" si="15"/>
        <v>601.61889540939455</v>
      </c>
      <c r="P27" s="10">
        <f t="shared" si="16"/>
        <v>213.71210299081716</v>
      </c>
      <c r="Q27" s="3"/>
      <c r="AC27">
        <f t="shared" si="5"/>
        <v>1.4005111865831026</v>
      </c>
      <c r="AD27">
        <f t="shared" si="6"/>
        <v>596.09052142634334</v>
      </c>
      <c r="AE27" s="5"/>
      <c r="AF27" s="3"/>
      <c r="AG27" s="3"/>
      <c r="AH27" s="3"/>
      <c r="AI27" s="3"/>
      <c r="AJ27">
        <f t="shared" si="4"/>
        <v>0.14005111865831027</v>
      </c>
      <c r="AK27">
        <f t="shared" si="7"/>
        <v>3.3125991703897766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731</v>
      </c>
      <c r="D28" s="11"/>
      <c r="E28" s="11">
        <f t="shared" si="8"/>
        <v>601.61889540939455</v>
      </c>
      <c r="F28" s="10">
        <f t="shared" si="9"/>
        <v>16739.470225085184</v>
      </c>
      <c r="G28" s="11">
        <f t="shared" si="10"/>
        <v>472.4</v>
      </c>
      <c r="H28" s="11"/>
      <c r="I28" s="11">
        <f t="shared" si="11"/>
        <v>601.61889540939455</v>
      </c>
      <c r="J28" s="10">
        <f t="shared" si="12"/>
        <v>16739.470225085184</v>
      </c>
      <c r="K28" s="11"/>
      <c r="L28" s="11">
        <f t="shared" si="13"/>
        <v>601.61889540939455</v>
      </c>
      <c r="M28" s="10">
        <f t="shared" si="14"/>
        <v>16739.470225085184</v>
      </c>
      <c r="N28" s="11"/>
      <c r="O28" s="11">
        <f t="shared" si="15"/>
        <v>601.61889540939455</v>
      </c>
      <c r="P28" s="10">
        <f t="shared" si="16"/>
        <v>16739.470225085184</v>
      </c>
      <c r="Q28" s="3"/>
      <c r="AC28">
        <f t="shared" si="5"/>
        <v>1.8206645425580334</v>
      </c>
      <c r="AD28">
        <f t="shared" si="6"/>
        <v>591.89578195140791</v>
      </c>
      <c r="AE28" s="5"/>
      <c r="AF28" s="3"/>
      <c r="AG28" s="3"/>
      <c r="AH28" s="3"/>
      <c r="AI28" s="3"/>
      <c r="AJ28">
        <f t="shared" si="4"/>
        <v>0.18206645425580337</v>
      </c>
      <c r="AK28">
        <f t="shared" si="7"/>
        <v>3.509838800193435E-2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538</v>
      </c>
      <c r="D29" s="11"/>
      <c r="E29" s="11">
        <f t="shared" si="8"/>
        <v>601.61889540939455</v>
      </c>
      <c r="F29" s="10">
        <f t="shared" si="9"/>
        <v>4047.3638531114834</v>
      </c>
      <c r="G29" s="11">
        <f t="shared" si="10"/>
        <v>472.4</v>
      </c>
      <c r="H29" s="11"/>
      <c r="I29" s="11">
        <f t="shared" si="11"/>
        <v>601.61889540939455</v>
      </c>
      <c r="J29" s="10">
        <f t="shared" si="12"/>
        <v>4047.3638531114834</v>
      </c>
      <c r="K29" s="11"/>
      <c r="L29" s="11">
        <f t="shared" si="13"/>
        <v>601.61889540939455</v>
      </c>
      <c r="M29" s="10">
        <f t="shared" si="14"/>
        <v>4047.3638531114834</v>
      </c>
      <c r="N29" s="11"/>
      <c r="O29" s="11">
        <f t="shared" si="15"/>
        <v>601.61889540939455</v>
      </c>
      <c r="P29" s="10">
        <f t="shared" si="16"/>
        <v>4047.3638531114834</v>
      </c>
      <c r="Q29" s="3"/>
      <c r="AC29">
        <f t="shared" si="5"/>
        <v>2.3668639053254434</v>
      </c>
      <c r="AD29">
        <f t="shared" si="6"/>
        <v>584.60904292020541</v>
      </c>
      <c r="AE29" s="5"/>
      <c r="AF29" s="3"/>
      <c r="AG29" s="3"/>
      <c r="AH29" s="3"/>
      <c r="AI29" s="3"/>
      <c r="AJ29">
        <f t="shared" si="4"/>
        <v>0.23668639053254439</v>
      </c>
      <c r="AK29">
        <f t="shared" si="7"/>
        <v>3.6987754431856457E-4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531</v>
      </c>
      <c r="D30" s="11"/>
      <c r="E30" s="11">
        <f t="shared" si="8"/>
        <v>601.61889540939455</v>
      </c>
      <c r="F30" s="10">
        <f t="shared" si="9"/>
        <v>4987.0283888430076</v>
      </c>
      <c r="G30" s="11">
        <f t="shared" si="10"/>
        <v>472.4</v>
      </c>
      <c r="H30" s="11"/>
      <c r="I30" s="11">
        <f t="shared" si="11"/>
        <v>601.61889540939455</v>
      </c>
      <c r="J30" s="10">
        <f t="shared" si="12"/>
        <v>4987.0283888430076</v>
      </c>
      <c r="K30" s="11"/>
      <c r="L30" s="11">
        <f t="shared" si="13"/>
        <v>601.61889540939455</v>
      </c>
      <c r="M30" s="10">
        <f t="shared" si="14"/>
        <v>4987.0283888430076</v>
      </c>
      <c r="N30" s="11"/>
      <c r="O30" s="11">
        <f t="shared" si="15"/>
        <v>601.61889540939455</v>
      </c>
      <c r="P30" s="10">
        <f t="shared" si="16"/>
        <v>4987.0283888430076</v>
      </c>
      <c r="Q30" s="3"/>
      <c r="AC30">
        <f t="shared" si="5"/>
        <v>3.0769230769230766</v>
      </c>
      <c r="AD30">
        <f t="shared" si="6"/>
        <v>572.13347740071686</v>
      </c>
      <c r="AE30" s="5"/>
      <c r="AF30" s="3"/>
      <c r="AG30" s="3"/>
      <c r="AH30" s="3"/>
      <c r="AI30" s="3"/>
      <c r="AJ30">
        <f>AJ31/$AN$1</f>
        <v>0.30769230769230771</v>
      </c>
      <c r="AK30">
        <f t="shared" si="7"/>
        <v>3.8976600196712252E-6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709</v>
      </c>
      <c r="D31" s="11"/>
      <c r="E31" s="11">
        <f t="shared" si="8"/>
        <v>601.61889540939455</v>
      </c>
      <c r="F31" s="10">
        <f t="shared" si="9"/>
        <v>11530.701623098546</v>
      </c>
      <c r="G31" s="11">
        <f t="shared" si="10"/>
        <v>472.4</v>
      </c>
      <c r="H31" s="11"/>
      <c r="I31" s="11">
        <f t="shared" si="11"/>
        <v>601.61889540939455</v>
      </c>
      <c r="J31" s="10">
        <f t="shared" si="12"/>
        <v>11530.701623098546</v>
      </c>
      <c r="K31" s="11"/>
      <c r="L31" s="11">
        <f t="shared" si="13"/>
        <v>601.61889540939455</v>
      </c>
      <c r="M31" s="10">
        <f t="shared" si="14"/>
        <v>11530.701623098546</v>
      </c>
      <c r="N31" s="11"/>
      <c r="O31" s="11">
        <f t="shared" si="15"/>
        <v>601.61889540939455</v>
      </c>
      <c r="P31" s="10">
        <f t="shared" si="16"/>
        <v>11530.701623098546</v>
      </c>
      <c r="Q31" s="3"/>
      <c r="AC31">
        <f>$AC$2</f>
        <v>4</v>
      </c>
      <c r="AD31">
        <f t="shared" si="6"/>
        <v>551.29556900891009</v>
      </c>
      <c r="AE31" s="5"/>
      <c r="AF31" s="3"/>
      <c r="AG31" s="3"/>
      <c r="AH31" s="3"/>
      <c r="AI31" s="3"/>
      <c r="AJ31">
        <f>$AK$2</f>
        <v>0.4</v>
      </c>
      <c r="AK31">
        <f t="shared" si="7"/>
        <v>4.1072362240294322E-8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631</v>
      </c>
      <c r="D32" s="11"/>
      <c r="E32" s="11">
        <f t="shared" si="8"/>
        <v>601.61889540939455</v>
      </c>
      <c r="F32" s="10">
        <f t="shared" si="9"/>
        <v>863.24930696409638</v>
      </c>
      <c r="G32" s="11">
        <f t="shared" si="10"/>
        <v>472.4</v>
      </c>
      <c r="H32" s="11"/>
      <c r="I32" s="11">
        <f t="shared" si="11"/>
        <v>601.61889540939455</v>
      </c>
      <c r="J32" s="10">
        <f t="shared" si="12"/>
        <v>863.24930696409638</v>
      </c>
      <c r="K32" s="11"/>
      <c r="L32" s="11">
        <f t="shared" si="13"/>
        <v>601.61889540939455</v>
      </c>
      <c r="M32" s="10">
        <f t="shared" si="14"/>
        <v>863.24930696409638</v>
      </c>
      <c r="N32" s="11"/>
      <c r="O32" s="11">
        <f t="shared" si="15"/>
        <v>601.61889540939455</v>
      </c>
      <c r="P32" s="10">
        <f t="shared" si="16"/>
        <v>863.24930696409638</v>
      </c>
      <c r="Q32" s="3"/>
      <c r="AC32">
        <f>AC31*$AE$1</f>
        <v>5.2</v>
      </c>
      <c r="AD32">
        <f t="shared" si="6"/>
        <v>517.88636337380603</v>
      </c>
      <c r="AE32" s="5"/>
      <c r="AF32" s="3"/>
      <c r="AG32" s="3"/>
      <c r="AH32" s="3"/>
      <c r="AI32" s="3"/>
      <c r="AJ32">
        <f>AJ31*$AN$1</f>
        <v>0.52</v>
      </c>
      <c r="AK32">
        <f t="shared" si="7"/>
        <v>4.3280812610237088E-10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546</v>
      </c>
      <c r="D33" s="11"/>
      <c r="E33" s="11">
        <f t="shared" si="8"/>
        <v>601.61889540939455</v>
      </c>
      <c r="F33" s="10">
        <f t="shared" si="9"/>
        <v>3093.4615265611706</v>
      </c>
      <c r="G33" s="11">
        <f t="shared" si="10"/>
        <v>472.4</v>
      </c>
      <c r="H33" s="11"/>
      <c r="I33" s="11">
        <f t="shared" si="11"/>
        <v>601.61889540939455</v>
      </c>
      <c r="J33" s="10">
        <f t="shared" si="12"/>
        <v>3093.4615265611706</v>
      </c>
      <c r="K33" s="11"/>
      <c r="L33" s="11">
        <f t="shared" si="13"/>
        <v>601.61889540939455</v>
      </c>
      <c r="M33" s="10">
        <f t="shared" si="14"/>
        <v>3093.4615265611706</v>
      </c>
      <c r="N33" s="11"/>
      <c r="O33" s="11">
        <f t="shared" si="15"/>
        <v>601.61889540939455</v>
      </c>
      <c r="P33" s="10">
        <f t="shared" si="16"/>
        <v>3093.4615265611706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657</v>
      </c>
      <c r="D34" s="11"/>
      <c r="E34" s="11">
        <f t="shared" si="8"/>
        <v>601.61889540939455</v>
      </c>
      <c r="F34" s="10">
        <f t="shared" si="9"/>
        <v>3067.0667456755796</v>
      </c>
      <c r="G34" s="11">
        <f t="shared" si="10"/>
        <v>472.4</v>
      </c>
      <c r="H34" s="11"/>
      <c r="I34" s="11">
        <f t="shared" si="11"/>
        <v>601.61889540939455</v>
      </c>
      <c r="J34" s="10">
        <f t="shared" si="12"/>
        <v>3067.0667456755796</v>
      </c>
      <c r="K34" s="11"/>
      <c r="L34" s="11">
        <f t="shared" si="13"/>
        <v>601.61889540939455</v>
      </c>
      <c r="M34" s="10">
        <f t="shared" si="14"/>
        <v>3067.0667456755796</v>
      </c>
      <c r="N34" s="11"/>
      <c r="O34" s="11">
        <f t="shared" si="15"/>
        <v>601.61889540939455</v>
      </c>
      <c r="P34" s="10">
        <f t="shared" si="16"/>
        <v>3067.0667456755796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596</v>
      </c>
      <c r="D35" s="11"/>
      <c r="E35" s="11">
        <f t="shared" si="8"/>
        <v>601.61889540939455</v>
      </c>
      <c r="F35" s="10">
        <f t="shared" si="9"/>
        <v>31.571985621715193</v>
      </c>
      <c r="G35" s="11">
        <f t="shared" si="10"/>
        <v>472.4</v>
      </c>
      <c r="H35" s="11"/>
      <c r="I35" s="11">
        <f t="shared" si="11"/>
        <v>601.61889540939455</v>
      </c>
      <c r="J35" s="10">
        <f t="shared" si="12"/>
        <v>31.571985621715193</v>
      </c>
      <c r="K35" s="11"/>
      <c r="L35" s="11">
        <f t="shared" si="13"/>
        <v>601.61889540939455</v>
      </c>
      <c r="M35" s="10">
        <f t="shared" si="14"/>
        <v>31.571985621715193</v>
      </c>
      <c r="N35" s="11"/>
      <c r="O35" s="11">
        <f t="shared" si="15"/>
        <v>601.61889540939455</v>
      </c>
      <c r="P35" s="10">
        <f t="shared" si="16"/>
        <v>31.571985621715193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594</v>
      </c>
      <c r="D36" s="11"/>
      <c r="E36" s="11">
        <f t="shared" si="8"/>
        <v>601.61889540939455</v>
      </c>
      <c r="F36" s="10">
        <f t="shared" si="9"/>
        <v>58.047567259293409</v>
      </c>
      <c r="G36" s="11">
        <f t="shared" si="10"/>
        <v>472.4</v>
      </c>
      <c r="H36" s="11"/>
      <c r="I36" s="11">
        <f t="shared" si="11"/>
        <v>601.61889540939455</v>
      </c>
      <c r="J36" s="10">
        <f t="shared" si="12"/>
        <v>58.047567259293409</v>
      </c>
      <c r="K36" s="11"/>
      <c r="L36" s="11">
        <f t="shared" si="13"/>
        <v>601.61889540939455</v>
      </c>
      <c r="M36" s="10">
        <f t="shared" si="14"/>
        <v>58.047567259293409</v>
      </c>
      <c r="N36" s="11"/>
      <c r="O36" s="11">
        <f t="shared" si="15"/>
        <v>601.61889540939455</v>
      </c>
      <c r="P36" s="10">
        <f t="shared" si="16"/>
        <v>58.047567259293409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518</v>
      </c>
      <c r="D37" s="11"/>
      <c r="E37" s="11">
        <f t="shared" si="8"/>
        <v>601.61889540939455</v>
      </c>
      <c r="F37" s="10">
        <f t="shared" si="9"/>
        <v>6992.119669487266</v>
      </c>
      <c r="G37" s="11">
        <f t="shared" si="10"/>
        <v>472.4</v>
      </c>
      <c r="H37" s="11"/>
      <c r="I37" s="11">
        <f t="shared" si="11"/>
        <v>601.61889540939455</v>
      </c>
      <c r="J37" s="10">
        <f t="shared" si="12"/>
        <v>6992.119669487266</v>
      </c>
      <c r="K37" s="11"/>
      <c r="L37" s="11">
        <f t="shared" si="13"/>
        <v>601.61889540939455</v>
      </c>
      <c r="M37" s="10">
        <f t="shared" si="14"/>
        <v>6992.119669487266</v>
      </c>
      <c r="N37" s="11"/>
      <c r="O37" s="11">
        <f t="shared" si="15"/>
        <v>601.61889540939455</v>
      </c>
      <c r="P37" s="10">
        <f t="shared" si="16"/>
        <v>6992.119669487266</v>
      </c>
      <c r="Q37" s="3"/>
      <c r="AC37">
        <v>0</v>
      </c>
      <c r="AD37">
        <f t="shared" ref="AD37:AD49" si="17">$L$2/(1+(AC37/$L$5)^$L$3)</f>
        <v>601.61889540939455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711</v>
      </c>
      <c r="D38" s="11"/>
      <c r="E38" s="11">
        <f t="shared" si="8"/>
        <v>601.61889540939455</v>
      </c>
      <c r="F38" s="10">
        <f t="shared" si="9"/>
        <v>11964.226041460968</v>
      </c>
      <c r="G38" s="11">
        <f t="shared" si="10"/>
        <v>472.4</v>
      </c>
      <c r="H38" s="11"/>
      <c r="I38" s="11">
        <f t="shared" si="11"/>
        <v>601.61889540939455</v>
      </c>
      <c r="J38" s="10">
        <f t="shared" si="12"/>
        <v>11964.226041460968</v>
      </c>
      <c r="K38" s="11"/>
      <c r="L38" s="11">
        <f t="shared" si="13"/>
        <v>601.61889540939455</v>
      </c>
      <c r="M38" s="10">
        <f t="shared" si="14"/>
        <v>11964.226041460968</v>
      </c>
      <c r="N38" s="11"/>
      <c r="O38" s="11">
        <f t="shared" si="15"/>
        <v>601.61889540939455</v>
      </c>
      <c r="P38" s="10">
        <f t="shared" si="16"/>
        <v>11964.226041460968</v>
      </c>
      <c r="Q38" s="3"/>
      <c r="AC38">
        <f t="shared" ref="AC38:AC46" si="18">AC39/$AE$1</f>
        <v>0.2901526011456228</v>
      </c>
      <c r="AD38">
        <f t="shared" si="17"/>
        <v>601.43825006104942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601.61889540939455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566</v>
      </c>
      <c r="D39" s="11"/>
      <c r="E39" s="11">
        <f t="shared" si="8"/>
        <v>601.61889540939455</v>
      </c>
      <c r="F39" s="10">
        <f t="shared" si="9"/>
        <v>1268.7057101853884</v>
      </c>
      <c r="G39" s="11">
        <f t="shared" si="10"/>
        <v>472.4</v>
      </c>
      <c r="H39" s="11"/>
      <c r="I39" s="11">
        <f t="shared" si="11"/>
        <v>601.61889540939455</v>
      </c>
      <c r="J39" s="10">
        <f t="shared" si="12"/>
        <v>1268.7057101853884</v>
      </c>
      <c r="K39" s="11"/>
      <c r="L39" s="11">
        <f t="shared" si="13"/>
        <v>601.61889540939455</v>
      </c>
      <c r="M39" s="10">
        <f t="shared" si="14"/>
        <v>1268.7057101853884</v>
      </c>
      <c r="N39" s="11"/>
      <c r="O39" s="11">
        <f t="shared" si="15"/>
        <v>601.61889540939455</v>
      </c>
      <c r="P39" s="10">
        <f t="shared" si="16"/>
        <v>1268.7057101853884</v>
      </c>
      <c r="Q39" s="3"/>
      <c r="AC39">
        <f t="shared" si="18"/>
        <v>0.37719838148930962</v>
      </c>
      <c r="AD39">
        <f t="shared" si="17"/>
        <v>601.29900506358172</v>
      </c>
      <c r="AE39" s="5"/>
      <c r="AF39" s="3"/>
      <c r="AG39" s="3"/>
      <c r="AH39" s="3"/>
      <c r="AI39" s="3"/>
      <c r="AJ39">
        <f t="shared" ref="AJ39:AJ47" si="20">AJ40/$AN$1</f>
        <v>2.9015260114562277E-2</v>
      </c>
      <c r="AK39">
        <f t="shared" si="19"/>
        <v>601.61889526061248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616</v>
      </c>
      <c r="D40" s="11"/>
      <c r="E40" s="11">
        <f t="shared" si="8"/>
        <v>601.61889540939455</v>
      </c>
      <c r="F40" s="10">
        <f t="shared" si="9"/>
        <v>206.81616924593303</v>
      </c>
      <c r="G40" s="11">
        <f t="shared" si="10"/>
        <v>472.4</v>
      </c>
      <c r="H40" s="11"/>
      <c r="I40" s="11">
        <f t="shared" si="11"/>
        <v>601.61889540939455</v>
      </c>
      <c r="J40" s="10">
        <f t="shared" si="12"/>
        <v>206.81616924593303</v>
      </c>
      <c r="K40" s="11"/>
      <c r="L40" s="11">
        <f t="shared" si="13"/>
        <v>601.61889540939455</v>
      </c>
      <c r="M40" s="10">
        <f t="shared" si="14"/>
        <v>206.81616924593303</v>
      </c>
      <c r="N40" s="11"/>
      <c r="O40" s="11">
        <f t="shared" si="15"/>
        <v>601.61889540939455</v>
      </c>
      <c r="P40" s="10">
        <f t="shared" si="16"/>
        <v>206.81616924593303</v>
      </c>
      <c r="Q40" s="3" t="s">
        <v>33</v>
      </c>
      <c r="AC40">
        <f t="shared" si="18"/>
        <v>0.49035789593610252</v>
      </c>
      <c r="AD40">
        <f t="shared" si="17"/>
        <v>601.05252834964267</v>
      </c>
      <c r="AE40" s="5"/>
      <c r="AF40" s="3"/>
      <c r="AG40" s="3"/>
      <c r="AH40" s="3"/>
      <c r="AI40" s="3"/>
      <c r="AJ40">
        <f t="shared" si="20"/>
        <v>3.7719838148930963E-2</v>
      </c>
      <c r="AK40">
        <f t="shared" si="19"/>
        <v>601.61888129036765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569</v>
      </c>
      <c r="D41" s="11"/>
      <c r="E41" s="11">
        <f t="shared" si="8"/>
        <v>601.61889540939455</v>
      </c>
      <c r="F41" s="10">
        <f t="shared" si="9"/>
        <v>1063.9923377290211</v>
      </c>
      <c r="G41" s="11">
        <f t="shared" si="10"/>
        <v>472.4</v>
      </c>
      <c r="H41" s="11"/>
      <c r="I41" s="11">
        <f t="shared" si="11"/>
        <v>601.61889540939455</v>
      </c>
      <c r="J41" s="10">
        <f t="shared" si="12"/>
        <v>1063.9923377290211</v>
      </c>
      <c r="K41" s="11"/>
      <c r="L41" s="11">
        <f t="shared" si="13"/>
        <v>601.61889540939455</v>
      </c>
      <c r="M41" s="10">
        <f t="shared" si="14"/>
        <v>1063.9923377290211</v>
      </c>
      <c r="N41" s="11"/>
      <c r="O41" s="11">
        <f t="shared" si="15"/>
        <v>601.61889540939455</v>
      </c>
      <c r="P41" s="10">
        <f t="shared" si="16"/>
        <v>1063.9923377290211</v>
      </c>
      <c r="Q41" s="3"/>
      <c r="AC41">
        <f t="shared" si="18"/>
        <v>0.63746526471693332</v>
      </c>
      <c r="AD41">
        <f t="shared" si="17"/>
        <v>600.6164570061618</v>
      </c>
      <c r="AE41" s="5"/>
      <c r="AF41" s="3"/>
      <c r="AG41" s="3"/>
      <c r="AH41" s="3"/>
      <c r="AI41" s="3"/>
      <c r="AJ41">
        <f t="shared" si="20"/>
        <v>4.9035789593610254E-2</v>
      </c>
      <c r="AK41">
        <f t="shared" si="19"/>
        <v>601.61755555352477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662</v>
      </c>
      <c r="D42" s="11"/>
      <c r="E42" s="11">
        <f t="shared" si="8"/>
        <v>601.61889540939455</v>
      </c>
      <c r="F42" s="10">
        <f t="shared" si="9"/>
        <v>3645.877791581634</v>
      </c>
      <c r="G42" s="11">
        <f t="shared" si="10"/>
        <v>472.4</v>
      </c>
      <c r="H42" s="11"/>
      <c r="I42" s="11">
        <f t="shared" si="11"/>
        <v>601.61889540939455</v>
      </c>
      <c r="J42" s="10">
        <f t="shared" si="12"/>
        <v>3645.877791581634</v>
      </c>
      <c r="K42" s="11"/>
      <c r="L42" s="11">
        <f t="shared" si="13"/>
        <v>601.61889540939455</v>
      </c>
      <c r="M42" s="10">
        <f t="shared" si="14"/>
        <v>3645.877791581634</v>
      </c>
      <c r="N42" s="11"/>
      <c r="O42" s="11">
        <f t="shared" si="15"/>
        <v>601.61889540939455</v>
      </c>
      <c r="P42" s="10">
        <f t="shared" si="16"/>
        <v>3645.877791581634</v>
      </c>
      <c r="Q42" s="3"/>
      <c r="AC42">
        <f t="shared" si="18"/>
        <v>0.82870484413201329</v>
      </c>
      <c r="AD42">
        <f t="shared" si="17"/>
        <v>599.8456253789094</v>
      </c>
      <c r="AE42" s="5"/>
      <c r="AF42" s="3"/>
      <c r="AG42" s="3"/>
      <c r="AH42" s="3"/>
      <c r="AI42" s="3"/>
      <c r="AJ42">
        <f t="shared" si="20"/>
        <v>6.3746526471693335E-2</v>
      </c>
      <c r="AK42">
        <f t="shared" si="19"/>
        <v>601.4917731656617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643</v>
      </c>
      <c r="D43" s="11"/>
      <c r="E43" s="11">
        <f t="shared" si="8"/>
        <v>601.61889540939455</v>
      </c>
      <c r="F43" s="10">
        <f t="shared" si="9"/>
        <v>1712.3958171386271</v>
      </c>
      <c r="G43" s="11">
        <f t="shared" si="10"/>
        <v>472.4</v>
      </c>
      <c r="H43" s="11"/>
      <c r="I43" s="11">
        <f t="shared" si="11"/>
        <v>601.61889540939455</v>
      </c>
      <c r="J43" s="10">
        <f t="shared" si="12"/>
        <v>1712.3958171386271</v>
      </c>
      <c r="K43" s="11"/>
      <c r="L43" s="11">
        <f t="shared" si="13"/>
        <v>601.61889540939455</v>
      </c>
      <c r="M43" s="10">
        <f t="shared" si="14"/>
        <v>1712.3958171386271</v>
      </c>
      <c r="N43" s="11"/>
      <c r="O43" s="11">
        <f t="shared" si="15"/>
        <v>601.61889540939455</v>
      </c>
      <c r="P43" s="10">
        <f t="shared" si="16"/>
        <v>1712.3958171386271</v>
      </c>
      <c r="Q43" s="3"/>
      <c r="AC43">
        <f t="shared" si="18"/>
        <v>1.0773162973716173</v>
      </c>
      <c r="AD43">
        <f t="shared" si="17"/>
        <v>598.48515031241936</v>
      </c>
      <c r="AE43" s="5"/>
      <c r="AF43" s="3"/>
      <c r="AG43" s="3"/>
      <c r="AH43" s="3"/>
      <c r="AI43" s="3"/>
      <c r="AJ43">
        <f t="shared" si="20"/>
        <v>8.2870484413201342E-2</v>
      </c>
      <c r="AK43">
        <f t="shared" si="19"/>
        <v>589.79001745310461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571</v>
      </c>
      <c r="D44" s="11"/>
      <c r="E44" s="11">
        <f t="shared" si="8"/>
        <v>601.61889540939455</v>
      </c>
      <c r="F44" s="10">
        <f t="shared" si="9"/>
        <v>937.51675609144286</v>
      </c>
      <c r="G44" s="11">
        <f t="shared" si="10"/>
        <v>472.4</v>
      </c>
      <c r="H44" s="11"/>
      <c r="I44" s="11">
        <f t="shared" si="11"/>
        <v>601.61889540939455</v>
      </c>
      <c r="J44" s="10">
        <f t="shared" si="12"/>
        <v>937.51675609144286</v>
      </c>
      <c r="K44" s="11"/>
      <c r="L44" s="11">
        <f t="shared" si="13"/>
        <v>601.61889540939455</v>
      </c>
      <c r="M44" s="10">
        <f t="shared" si="14"/>
        <v>937.51675609144286</v>
      </c>
      <c r="N44" s="11"/>
      <c r="O44" s="11">
        <f t="shared" si="15"/>
        <v>601.61889540939455</v>
      </c>
      <c r="P44" s="10">
        <f t="shared" si="16"/>
        <v>937.51675609144286</v>
      </c>
      <c r="Q44" s="3"/>
      <c r="AC44">
        <f t="shared" si="18"/>
        <v>1.4005111865831026</v>
      </c>
      <c r="AD44">
        <f t="shared" si="17"/>
        <v>596.09052142634334</v>
      </c>
      <c r="AE44" s="5"/>
      <c r="AF44" s="3"/>
      <c r="AG44" s="3"/>
      <c r="AH44" s="3"/>
      <c r="AI44" s="3"/>
      <c r="AJ44">
        <f t="shared" si="20"/>
        <v>0.10773162973716174</v>
      </c>
      <c r="AK44">
        <f t="shared" si="19"/>
        <v>207.22112972051144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1.8206645425580334</v>
      </c>
      <c r="AD45">
        <f t="shared" si="17"/>
        <v>591.89578195140791</v>
      </c>
      <c r="AE45" s="5"/>
      <c r="AF45" s="3"/>
      <c r="AG45" s="3"/>
      <c r="AH45" s="3"/>
      <c r="AI45" s="3"/>
      <c r="AJ45">
        <f t="shared" si="20"/>
        <v>0.14005111865831027</v>
      </c>
      <c r="AK45">
        <f t="shared" si="19"/>
        <v>3.3125991703897766</v>
      </c>
      <c r="AL45" s="3"/>
      <c r="AM45" s="3"/>
      <c r="AN45" s="3"/>
      <c r="AO45" s="3"/>
      <c r="AP45" s="3"/>
      <c r="AQ45" s="3"/>
    </row>
    <row r="46" spans="1:43" x14ac:dyDescent="0.25">
      <c r="A46" s="12">
        <v>0.25</v>
      </c>
      <c r="B46" s="12">
        <v>0</v>
      </c>
      <c r="C46" s="12">
        <v>533</v>
      </c>
      <c r="D46" s="13"/>
      <c r="E46" s="13">
        <f>CA(A46,B46,$E$2,$E$3,$E$4,$E$5,$E$6)</f>
        <v>601.48830373960789</v>
      </c>
      <c r="F46" s="13">
        <f>($C46-E46)^2</f>
        <v>4690.6477491287878</v>
      </c>
      <c r="G46" s="11">
        <f>$G$25</f>
        <v>472.4</v>
      </c>
      <c r="H46" s="13"/>
      <c r="I46" s="13">
        <f>CA_SA(A46,B46,$I$2,$I$3,$I$4,$I$5,$I$6,$I$7)</f>
        <v>601.48830373960789</v>
      </c>
      <c r="J46" s="13">
        <f>($C46-I46)^2</f>
        <v>4690.6477491287878</v>
      </c>
      <c r="K46" s="13"/>
      <c r="L46" s="13">
        <f>CA_DR(A46,B46,$L$2,$L$3,$L$4,$L$5,$L$6,$L$7,$L$8)</f>
        <v>601.48830373960789</v>
      </c>
      <c r="M46" s="13">
        <f>($C46-L46)^2</f>
        <v>4690.6477491287878</v>
      </c>
      <c r="N46" s="13"/>
      <c r="O46" s="13">
        <f>CA_DL(A46,B46,$O$2,$O$3,$O$4,$O$5,$O$6,$O$7,$O$8)</f>
        <v>601.48830373960789</v>
      </c>
      <c r="P46" s="13">
        <f>($C46-O46)^2</f>
        <v>4690.6477491287878</v>
      </c>
      <c r="Q46" s="3"/>
      <c r="AC46">
        <f t="shared" si="18"/>
        <v>2.3668639053254434</v>
      </c>
      <c r="AD46">
        <f t="shared" si="17"/>
        <v>584.60904292020541</v>
      </c>
      <c r="AE46" s="5"/>
      <c r="AF46" s="3"/>
      <c r="AG46" s="3"/>
      <c r="AH46" s="3"/>
      <c r="AI46" s="3"/>
      <c r="AJ46">
        <f t="shared" si="20"/>
        <v>0.18206645425580337</v>
      </c>
      <c r="AK46">
        <f t="shared" si="19"/>
        <v>3.509838800193435E-2</v>
      </c>
      <c r="AL46" s="3"/>
      <c r="AM46" s="3"/>
      <c r="AN46" s="3"/>
      <c r="AO46" s="3"/>
      <c r="AP46" s="3"/>
      <c r="AQ46" s="3"/>
    </row>
    <row r="47" spans="1:43" x14ac:dyDescent="0.25">
      <c r="A47" s="12">
        <v>0.25</v>
      </c>
      <c r="B47" s="12">
        <v>0</v>
      </c>
      <c r="C47" s="12">
        <v>519</v>
      </c>
      <c r="D47" s="13"/>
      <c r="E47" s="13">
        <f t="shared" ref="E47:E70" si="21">CA(A47,B47,$E$2,$E$3,$E$4,$E$5,$E$6)</f>
        <v>601.48830373960789</v>
      </c>
      <c r="F47" s="13">
        <f t="shared" ref="F47:F70" si="22">($C47-E47)^2</f>
        <v>6804.3202538378082</v>
      </c>
      <c r="G47" s="11">
        <f t="shared" ref="G47:G70" si="23">$G$25</f>
        <v>472.4</v>
      </c>
      <c r="H47" s="13"/>
      <c r="I47" s="13">
        <f t="shared" ref="I47:I70" si="24">CA_SA(A47,B47,$I$2,$I$3,$I$4,$I$5,$I$6,$I$7)</f>
        <v>601.48830373960789</v>
      </c>
      <c r="J47" s="13">
        <f t="shared" ref="J47:J70" si="25">($C47-I47)^2</f>
        <v>6804.3202538378082</v>
      </c>
      <c r="K47" s="13"/>
      <c r="L47" s="13">
        <f t="shared" ref="L47:L70" si="26">CA_DR(A47,B47,$L$2,$L$3,$L$4,$L$5,$L$6,$L$7,$L$8)</f>
        <v>601.48830373960789</v>
      </c>
      <c r="M47" s="13">
        <f t="shared" ref="M47:M70" si="27">($C47-L47)^2</f>
        <v>6804.3202538378082</v>
      </c>
      <c r="N47" s="13"/>
      <c r="O47" s="13">
        <f t="shared" ref="O47:O70" si="28">CA_DL(A47,B47,$O$2,$O$3,$O$4,$O$5,$O$6,$O$7,$O$8)</f>
        <v>601.48830373960789</v>
      </c>
      <c r="P47" s="13">
        <f t="shared" ref="P47:P70" si="29">($C47-O47)^2</f>
        <v>6804.3202538378082</v>
      </c>
      <c r="Q47" s="3"/>
      <c r="AC47">
        <f>AC48/$AE$1</f>
        <v>3.0769230769230766</v>
      </c>
      <c r="AD47">
        <f t="shared" si="17"/>
        <v>572.13347740071686</v>
      </c>
      <c r="AE47" s="5"/>
      <c r="AF47" s="3"/>
      <c r="AG47" s="3"/>
      <c r="AH47" s="3"/>
      <c r="AI47" s="3"/>
      <c r="AJ47">
        <f t="shared" si="20"/>
        <v>0.23668639053254439</v>
      </c>
      <c r="AK47">
        <f t="shared" si="19"/>
        <v>3.6987754431856457E-4</v>
      </c>
      <c r="AL47" s="3"/>
      <c r="AM47" s="3"/>
      <c r="AN47" s="3"/>
      <c r="AO47" s="3"/>
      <c r="AP47" s="3"/>
      <c r="AQ47" s="3"/>
    </row>
    <row r="48" spans="1:43" x14ac:dyDescent="0.25">
      <c r="A48" s="12">
        <v>0.25</v>
      </c>
      <c r="B48" s="12">
        <v>0</v>
      </c>
      <c r="C48" s="12">
        <v>633</v>
      </c>
      <c r="D48" s="13"/>
      <c r="E48" s="13">
        <f t="shared" si="21"/>
        <v>601.48830373960789</v>
      </c>
      <c r="F48" s="13">
        <f t="shared" si="22"/>
        <v>992.98700120721037</v>
      </c>
      <c r="G48" s="11">
        <f t="shared" si="23"/>
        <v>472.4</v>
      </c>
      <c r="H48" s="13"/>
      <c r="I48" s="13">
        <f t="shared" si="24"/>
        <v>601.48830373960789</v>
      </c>
      <c r="J48" s="13">
        <f t="shared" si="25"/>
        <v>992.98700120721037</v>
      </c>
      <c r="K48" s="13"/>
      <c r="L48" s="13">
        <f t="shared" si="26"/>
        <v>601.48830373960789</v>
      </c>
      <c r="M48" s="13">
        <f t="shared" si="27"/>
        <v>992.98700120721037</v>
      </c>
      <c r="N48" s="13"/>
      <c r="O48" s="13">
        <f t="shared" si="28"/>
        <v>601.48830373960789</v>
      </c>
      <c r="P48" s="13">
        <f t="shared" si="29"/>
        <v>992.98700120721037</v>
      </c>
      <c r="Q48" s="3"/>
      <c r="AC48">
        <f>$AC$2</f>
        <v>4</v>
      </c>
      <c r="AD48">
        <f t="shared" si="17"/>
        <v>551.29556900891009</v>
      </c>
      <c r="AE48" s="5"/>
      <c r="AF48" s="3"/>
      <c r="AG48" s="3"/>
      <c r="AH48" s="3"/>
      <c r="AI48" s="3"/>
      <c r="AJ48">
        <f>AJ49/$AN$1</f>
        <v>0.30769230769230771</v>
      </c>
      <c r="AK48">
        <f t="shared" si="19"/>
        <v>3.8976600196712252E-6</v>
      </c>
      <c r="AL48" s="3"/>
      <c r="AM48" s="3"/>
      <c r="AN48" s="3"/>
      <c r="AO48" s="3"/>
      <c r="AP48" s="3"/>
      <c r="AQ48" s="3"/>
    </row>
    <row r="49" spans="1:43" x14ac:dyDescent="0.25">
      <c r="A49" s="12">
        <v>0.25</v>
      </c>
      <c r="B49" s="12">
        <v>0</v>
      </c>
      <c r="C49" s="12">
        <v>510</v>
      </c>
      <c r="D49" s="13"/>
      <c r="E49" s="13">
        <f t="shared" si="21"/>
        <v>601.48830373960789</v>
      </c>
      <c r="F49" s="13">
        <f t="shared" si="22"/>
        <v>8370.1097211507495</v>
      </c>
      <c r="G49" s="11">
        <f t="shared" si="23"/>
        <v>472.4</v>
      </c>
      <c r="H49" s="13"/>
      <c r="I49" s="13">
        <f t="shared" si="24"/>
        <v>601.48830373960789</v>
      </c>
      <c r="J49" s="13">
        <f t="shared" si="25"/>
        <v>8370.1097211507495</v>
      </c>
      <c r="K49" s="13"/>
      <c r="L49" s="13">
        <f t="shared" si="26"/>
        <v>601.48830373960789</v>
      </c>
      <c r="M49" s="13">
        <f t="shared" si="27"/>
        <v>8370.1097211507495</v>
      </c>
      <c r="N49" s="13"/>
      <c r="O49" s="13">
        <f t="shared" si="28"/>
        <v>601.48830373960789</v>
      </c>
      <c r="P49" s="13">
        <f t="shared" si="29"/>
        <v>8370.1097211507495</v>
      </c>
      <c r="Q49" s="3"/>
      <c r="AC49" s="5">
        <f>AC48*$AE$1</f>
        <v>5.2</v>
      </c>
      <c r="AD49" s="5">
        <f t="shared" si="17"/>
        <v>517.88636337380603</v>
      </c>
      <c r="AE49" s="5"/>
      <c r="AF49" s="3"/>
      <c r="AG49" s="3"/>
      <c r="AH49" s="3"/>
      <c r="AI49" s="3"/>
      <c r="AJ49">
        <f>$AK$2</f>
        <v>0.4</v>
      </c>
      <c r="AK49">
        <f t="shared" si="19"/>
        <v>4.1072362240294322E-8</v>
      </c>
      <c r="AL49" s="3"/>
      <c r="AM49" s="3"/>
      <c r="AN49" s="3"/>
      <c r="AO49" s="3"/>
      <c r="AP49" s="3"/>
      <c r="AQ49" s="3"/>
    </row>
    <row r="50" spans="1:43" x14ac:dyDescent="0.25">
      <c r="A50" s="12">
        <v>0.25</v>
      </c>
      <c r="B50" s="12">
        <v>0</v>
      </c>
      <c r="C50" s="12">
        <v>662</v>
      </c>
      <c r="D50" s="13"/>
      <c r="E50" s="13">
        <f t="shared" si="21"/>
        <v>601.48830373960789</v>
      </c>
      <c r="F50" s="13">
        <f t="shared" si="22"/>
        <v>3661.665384309953</v>
      </c>
      <c r="G50" s="11">
        <f t="shared" si="23"/>
        <v>472.4</v>
      </c>
      <c r="H50" s="13"/>
      <c r="I50" s="13">
        <f t="shared" si="24"/>
        <v>601.48830373960789</v>
      </c>
      <c r="J50" s="13">
        <f t="shared" si="25"/>
        <v>3661.665384309953</v>
      </c>
      <c r="K50" s="13"/>
      <c r="L50" s="13">
        <f t="shared" si="26"/>
        <v>601.48830373960789</v>
      </c>
      <c r="M50" s="13">
        <f t="shared" si="27"/>
        <v>3661.665384309953</v>
      </c>
      <c r="N50" s="13"/>
      <c r="O50" s="13">
        <f t="shared" si="28"/>
        <v>601.48830373960789</v>
      </c>
      <c r="P50" s="13">
        <f t="shared" si="29"/>
        <v>3661.665384309953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0.52</v>
      </c>
      <c r="AK50" s="3">
        <f t="shared" si="19"/>
        <v>4.3280812610237088E-10</v>
      </c>
      <c r="AL50" s="3"/>
      <c r="AM50" s="3"/>
      <c r="AN50" s="3"/>
      <c r="AO50" s="3"/>
      <c r="AP50" s="3"/>
      <c r="AQ50" s="3"/>
    </row>
    <row r="51" spans="1:43" x14ac:dyDescent="0.25">
      <c r="A51" s="12">
        <v>0.5</v>
      </c>
      <c r="B51" s="12">
        <v>0</v>
      </c>
      <c r="C51" s="13">
        <v>584</v>
      </c>
      <c r="D51" s="13"/>
      <c r="E51" s="13">
        <f t="shared" si="21"/>
        <v>601.02800473732884</v>
      </c>
      <c r="F51" s="13">
        <f t="shared" si="22"/>
        <v>289.95294533449351</v>
      </c>
      <c r="G51" s="11">
        <f t="shared" si="23"/>
        <v>472.4</v>
      </c>
      <c r="H51" s="13"/>
      <c r="I51" s="13">
        <f t="shared" si="24"/>
        <v>601.02800473732884</v>
      </c>
      <c r="J51" s="13">
        <f t="shared" si="25"/>
        <v>289.95294533449351</v>
      </c>
      <c r="K51" s="13"/>
      <c r="L51" s="13">
        <f t="shared" si="26"/>
        <v>601.02800473732884</v>
      </c>
      <c r="M51" s="13">
        <f t="shared" si="27"/>
        <v>289.95294533449351</v>
      </c>
      <c r="N51" s="13"/>
      <c r="O51" s="13">
        <f t="shared" si="28"/>
        <v>601.02800473732884</v>
      </c>
      <c r="P51" s="13">
        <f t="shared" si="29"/>
        <v>289.95294533449351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0.5</v>
      </c>
      <c r="B52" s="12">
        <v>0</v>
      </c>
      <c r="C52" s="13">
        <v>596</v>
      </c>
      <c r="D52" s="13"/>
      <c r="E52" s="13">
        <f t="shared" si="21"/>
        <v>601.02800473732884</v>
      </c>
      <c r="F52" s="13">
        <f t="shared" si="22"/>
        <v>25.280831638601285</v>
      </c>
      <c r="G52" s="11">
        <f t="shared" si="23"/>
        <v>472.4</v>
      </c>
      <c r="H52" s="13"/>
      <c r="I52" s="13">
        <f t="shared" si="24"/>
        <v>601.02800473732884</v>
      </c>
      <c r="J52" s="13">
        <f t="shared" si="25"/>
        <v>25.280831638601285</v>
      </c>
      <c r="K52" s="13"/>
      <c r="L52" s="13">
        <f t="shared" si="26"/>
        <v>601.02800473732884</v>
      </c>
      <c r="M52" s="13">
        <f t="shared" si="27"/>
        <v>25.280831638601285</v>
      </c>
      <c r="N52" s="13"/>
      <c r="O52" s="13">
        <f t="shared" si="28"/>
        <v>601.02800473732884</v>
      </c>
      <c r="P52" s="13">
        <f t="shared" si="29"/>
        <v>25.280831638601285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0.5</v>
      </c>
      <c r="B53" s="12">
        <v>0</v>
      </c>
      <c r="C53" s="13">
        <v>605</v>
      </c>
      <c r="D53" s="13"/>
      <c r="E53" s="13">
        <f t="shared" si="21"/>
        <v>601.02800473732884</v>
      </c>
      <c r="F53" s="13">
        <f t="shared" si="22"/>
        <v>15.776746366682117</v>
      </c>
      <c r="G53" s="11">
        <f t="shared" si="23"/>
        <v>472.4</v>
      </c>
      <c r="H53" s="13"/>
      <c r="I53" s="13">
        <f t="shared" si="24"/>
        <v>601.02800473732884</v>
      </c>
      <c r="J53" s="13">
        <f t="shared" si="25"/>
        <v>15.776746366682117</v>
      </c>
      <c r="K53" s="13"/>
      <c r="L53" s="13">
        <f t="shared" si="26"/>
        <v>601.02800473732884</v>
      </c>
      <c r="M53" s="13">
        <f t="shared" si="27"/>
        <v>15.776746366682117</v>
      </c>
      <c r="N53" s="13"/>
      <c r="O53" s="13">
        <f t="shared" si="28"/>
        <v>601.02800473732884</v>
      </c>
      <c r="P53" s="13">
        <f t="shared" si="29"/>
        <v>15.776746366682117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0.5</v>
      </c>
      <c r="B54" s="12">
        <v>0</v>
      </c>
      <c r="C54" s="13">
        <v>571</v>
      </c>
      <c r="D54" s="13"/>
      <c r="E54" s="13">
        <f t="shared" si="21"/>
        <v>601.02800473732884</v>
      </c>
      <c r="F54" s="13">
        <f t="shared" si="22"/>
        <v>901.68106850504341</v>
      </c>
      <c r="G54" s="11">
        <f t="shared" si="23"/>
        <v>472.4</v>
      </c>
      <c r="H54" s="13"/>
      <c r="I54" s="13">
        <f t="shared" si="24"/>
        <v>601.02800473732884</v>
      </c>
      <c r="J54" s="13">
        <f t="shared" si="25"/>
        <v>901.68106850504341</v>
      </c>
      <c r="K54" s="13"/>
      <c r="L54" s="13">
        <f t="shared" si="26"/>
        <v>601.02800473732884</v>
      </c>
      <c r="M54" s="13">
        <f t="shared" si="27"/>
        <v>901.68106850504341</v>
      </c>
      <c r="N54" s="13"/>
      <c r="O54" s="13">
        <f t="shared" si="28"/>
        <v>601.02800473732884</v>
      </c>
      <c r="P54" s="13">
        <f t="shared" si="29"/>
        <v>901.68106850504341</v>
      </c>
      <c r="Q54" s="3"/>
      <c r="AC54">
        <v>0</v>
      </c>
      <c r="AD54">
        <f>$O$2/(1+(AC54/$O$5)^$O$3)</f>
        <v>601.61889540939455</v>
      </c>
      <c r="AE54" s="5"/>
      <c r="AF54" s="3"/>
      <c r="AG54" s="3"/>
      <c r="AH54" s="3"/>
      <c r="AI54" s="3"/>
      <c r="AJ54">
        <v>0</v>
      </c>
      <c r="AK54">
        <f t="shared" ref="AK54:AK66" si="30">$O$2/(1+(AJ54/$O$6)^$O$4)</f>
        <v>601.61889540939455</v>
      </c>
      <c r="AL54" s="3"/>
      <c r="AM54" s="3"/>
      <c r="AN54" s="3"/>
      <c r="AO54" s="3"/>
      <c r="AP54" s="3"/>
      <c r="AQ54" s="3"/>
    </row>
    <row r="55" spans="1:43" x14ac:dyDescent="0.25">
      <c r="A55" s="12">
        <v>0.5</v>
      </c>
      <c r="B55" s="12">
        <v>0</v>
      </c>
      <c r="C55" s="13">
        <v>622</v>
      </c>
      <c r="D55" s="13"/>
      <c r="E55" s="13">
        <f t="shared" si="21"/>
        <v>601.02800473732884</v>
      </c>
      <c r="F55" s="13">
        <f t="shared" si="22"/>
        <v>439.82458529750147</v>
      </c>
      <c r="G55" s="11">
        <f t="shared" si="23"/>
        <v>472.4</v>
      </c>
      <c r="H55" s="13"/>
      <c r="I55" s="13">
        <f t="shared" si="24"/>
        <v>601.02800473732884</v>
      </c>
      <c r="J55" s="13">
        <f t="shared" si="25"/>
        <v>439.82458529750147</v>
      </c>
      <c r="K55" s="13"/>
      <c r="L55" s="13">
        <f t="shared" si="26"/>
        <v>601.02800473732884</v>
      </c>
      <c r="M55" s="13">
        <f t="shared" si="27"/>
        <v>439.82458529750147</v>
      </c>
      <c r="N55" s="13"/>
      <c r="O55" s="13">
        <f t="shared" si="28"/>
        <v>601.02800473732884</v>
      </c>
      <c r="P55" s="13">
        <f t="shared" si="29"/>
        <v>439.82458529750147</v>
      </c>
      <c r="Q55" s="3"/>
      <c r="AC55">
        <f t="shared" ref="AC55:AC63" si="31">AC56/$AE$1</f>
        <v>0.2901526011456228</v>
      </c>
      <c r="AD55">
        <f t="shared" ref="AD55:AD66" si="32">$O$2/(1+(AC55/$O$5)^$O$3)</f>
        <v>601.43825006104942</v>
      </c>
      <c r="AE55" s="5"/>
      <c r="AF55" s="3"/>
      <c r="AG55" s="3"/>
      <c r="AH55" s="3"/>
      <c r="AI55" s="3"/>
      <c r="AJ55">
        <f t="shared" ref="AJ55:AJ63" si="33">AJ56/$AN$1</f>
        <v>2.9015260114562277E-2</v>
      </c>
      <c r="AK55">
        <f t="shared" si="30"/>
        <v>601.61889526061248</v>
      </c>
      <c r="AL55" s="3"/>
      <c r="AM55" s="3"/>
      <c r="AN55" s="3"/>
      <c r="AO55" s="3"/>
      <c r="AP55" s="3"/>
      <c r="AQ55" s="3"/>
    </row>
    <row r="56" spans="1:43" x14ac:dyDescent="0.25">
      <c r="A56" s="12">
        <v>1</v>
      </c>
      <c r="B56" s="12">
        <v>0</v>
      </c>
      <c r="C56" s="13">
        <v>584</v>
      </c>
      <c r="D56" s="13"/>
      <c r="E56" s="13">
        <f t="shared" si="21"/>
        <v>598.95247315137408</v>
      </c>
      <c r="F56" s="13">
        <f t="shared" si="22"/>
        <v>223.57645334256267</v>
      </c>
      <c r="G56" s="11">
        <f t="shared" si="23"/>
        <v>472.4</v>
      </c>
      <c r="H56" s="13"/>
      <c r="I56" s="13">
        <f t="shared" si="24"/>
        <v>598.95247315137408</v>
      </c>
      <c r="J56" s="13">
        <f t="shared" si="25"/>
        <v>223.57645334256267</v>
      </c>
      <c r="K56" s="13"/>
      <c r="L56" s="13">
        <f t="shared" si="26"/>
        <v>598.95247315137408</v>
      </c>
      <c r="M56" s="13">
        <f t="shared" si="27"/>
        <v>223.57645334256267</v>
      </c>
      <c r="N56" s="13"/>
      <c r="O56" s="13">
        <f t="shared" si="28"/>
        <v>598.95247315137408</v>
      </c>
      <c r="P56" s="13">
        <f t="shared" si="29"/>
        <v>223.57645334256267</v>
      </c>
      <c r="Q56" s="3"/>
      <c r="AC56">
        <f t="shared" si="31"/>
        <v>0.37719838148930962</v>
      </c>
      <c r="AD56">
        <f t="shared" si="32"/>
        <v>601.29900506358172</v>
      </c>
      <c r="AE56" s="5"/>
      <c r="AF56" s="3"/>
      <c r="AG56" s="3"/>
      <c r="AH56" s="3"/>
      <c r="AI56" s="3"/>
      <c r="AJ56">
        <f t="shared" si="33"/>
        <v>3.7719838148930963E-2</v>
      </c>
      <c r="AK56">
        <f t="shared" si="30"/>
        <v>601.61888129036765</v>
      </c>
      <c r="AL56" s="3"/>
      <c r="AM56" s="3"/>
      <c r="AN56" s="3"/>
      <c r="AO56" s="3"/>
      <c r="AP56" s="3"/>
      <c r="AQ56" s="3"/>
    </row>
    <row r="57" spans="1:43" x14ac:dyDescent="0.25">
      <c r="A57" s="12">
        <v>1</v>
      </c>
      <c r="B57" s="12">
        <v>0</v>
      </c>
      <c r="C57" s="13">
        <v>670</v>
      </c>
      <c r="D57" s="13"/>
      <c r="E57" s="13">
        <f t="shared" si="21"/>
        <v>598.95247315137408</v>
      </c>
      <c r="F57" s="13">
        <f t="shared" si="22"/>
        <v>5047.7510713062211</v>
      </c>
      <c r="G57" s="11">
        <f t="shared" si="23"/>
        <v>472.4</v>
      </c>
      <c r="H57" s="13"/>
      <c r="I57" s="13">
        <f t="shared" si="24"/>
        <v>598.95247315137408</v>
      </c>
      <c r="J57" s="13">
        <f t="shared" si="25"/>
        <v>5047.7510713062211</v>
      </c>
      <c r="K57" s="13"/>
      <c r="L57" s="13">
        <f t="shared" si="26"/>
        <v>598.95247315137408</v>
      </c>
      <c r="M57" s="13">
        <f t="shared" si="27"/>
        <v>5047.7510713062211</v>
      </c>
      <c r="N57" s="13"/>
      <c r="O57" s="13">
        <f t="shared" si="28"/>
        <v>598.95247315137408</v>
      </c>
      <c r="P57" s="13">
        <f t="shared" si="29"/>
        <v>5047.7510713062211</v>
      </c>
      <c r="Q57" s="3"/>
      <c r="AC57">
        <f t="shared" si="31"/>
        <v>0.49035789593610252</v>
      </c>
      <c r="AD57">
        <f t="shared" si="32"/>
        <v>601.05252834964267</v>
      </c>
      <c r="AE57" s="5"/>
      <c r="AF57" s="3"/>
      <c r="AG57" s="3"/>
      <c r="AH57" s="3"/>
      <c r="AI57" s="3"/>
      <c r="AJ57">
        <f t="shared" si="33"/>
        <v>4.9035789593610254E-2</v>
      </c>
      <c r="AK57">
        <f t="shared" si="30"/>
        <v>601.61755555352477</v>
      </c>
      <c r="AL57" s="3"/>
      <c r="AM57" s="3"/>
      <c r="AN57" s="3"/>
      <c r="AO57" s="3"/>
      <c r="AP57" s="3"/>
      <c r="AQ57" s="3"/>
    </row>
    <row r="58" spans="1:43" x14ac:dyDescent="0.25">
      <c r="A58" s="12">
        <v>1</v>
      </c>
      <c r="B58" s="12">
        <v>0</v>
      </c>
      <c r="C58" s="13">
        <v>509</v>
      </c>
      <c r="D58" s="13"/>
      <c r="E58" s="13">
        <f t="shared" si="21"/>
        <v>598.95247315137408</v>
      </c>
      <c r="F58" s="13">
        <f t="shared" si="22"/>
        <v>8091.447426048675</v>
      </c>
      <c r="G58" s="11">
        <f t="shared" si="23"/>
        <v>472.4</v>
      </c>
      <c r="H58" s="13"/>
      <c r="I58" s="13">
        <f t="shared" si="24"/>
        <v>598.95247315137408</v>
      </c>
      <c r="J58" s="13">
        <f t="shared" si="25"/>
        <v>8091.447426048675</v>
      </c>
      <c r="K58" s="13"/>
      <c r="L58" s="13">
        <f t="shared" si="26"/>
        <v>598.95247315137408</v>
      </c>
      <c r="M58" s="13">
        <f t="shared" si="27"/>
        <v>8091.447426048675</v>
      </c>
      <c r="N58" s="13"/>
      <c r="O58" s="13">
        <f t="shared" si="28"/>
        <v>598.95247315137408</v>
      </c>
      <c r="P58" s="13">
        <f t="shared" si="29"/>
        <v>8091.447426048675</v>
      </c>
      <c r="Q58" s="3"/>
      <c r="AC58">
        <f t="shared" si="31"/>
        <v>0.63746526471693332</v>
      </c>
      <c r="AD58">
        <f t="shared" si="32"/>
        <v>600.6164570061618</v>
      </c>
      <c r="AE58" s="5"/>
      <c r="AF58" s="3"/>
      <c r="AG58" s="3"/>
      <c r="AH58" s="3"/>
      <c r="AI58" s="3"/>
      <c r="AJ58">
        <f t="shared" si="33"/>
        <v>6.3746526471693335E-2</v>
      </c>
      <c r="AK58">
        <f t="shared" si="30"/>
        <v>601.4917731656617</v>
      </c>
      <c r="AL58" s="3"/>
      <c r="AM58" s="3"/>
      <c r="AN58" s="3"/>
      <c r="AO58" s="3"/>
      <c r="AP58" s="3"/>
      <c r="AQ58" s="3"/>
    </row>
    <row r="59" spans="1:43" x14ac:dyDescent="0.25">
      <c r="A59" s="12">
        <v>1</v>
      </c>
      <c r="B59" s="12">
        <v>0</v>
      </c>
      <c r="C59" s="13">
        <v>413</v>
      </c>
      <c r="D59" s="13"/>
      <c r="E59" s="13">
        <f t="shared" si="21"/>
        <v>598.95247315137408</v>
      </c>
      <c r="F59" s="13">
        <f t="shared" si="22"/>
        <v>34578.322271112498</v>
      </c>
      <c r="G59" s="11">
        <f t="shared" si="23"/>
        <v>472.4</v>
      </c>
      <c r="H59" s="13"/>
      <c r="I59" s="13">
        <f t="shared" si="24"/>
        <v>598.95247315137408</v>
      </c>
      <c r="J59" s="13">
        <f t="shared" si="25"/>
        <v>34578.322271112498</v>
      </c>
      <c r="K59" s="13"/>
      <c r="L59" s="13">
        <f t="shared" si="26"/>
        <v>598.95247315137408</v>
      </c>
      <c r="M59" s="13">
        <f t="shared" si="27"/>
        <v>34578.322271112498</v>
      </c>
      <c r="N59" s="13"/>
      <c r="O59" s="13">
        <f t="shared" si="28"/>
        <v>598.95247315137408</v>
      </c>
      <c r="P59" s="13">
        <f t="shared" si="29"/>
        <v>34578.322271112498</v>
      </c>
      <c r="Q59" s="3"/>
      <c r="AC59">
        <f t="shared" si="31"/>
        <v>0.82870484413201329</v>
      </c>
      <c r="AD59">
        <f t="shared" si="32"/>
        <v>599.8456253789094</v>
      </c>
      <c r="AE59" s="5"/>
      <c r="AF59" s="3"/>
      <c r="AG59" s="3"/>
      <c r="AH59" s="3"/>
      <c r="AI59" s="3"/>
      <c r="AJ59">
        <f t="shared" si="33"/>
        <v>8.2870484413201342E-2</v>
      </c>
      <c r="AK59">
        <f t="shared" si="30"/>
        <v>589.79001745310461</v>
      </c>
      <c r="AL59" s="3"/>
      <c r="AM59" s="3"/>
      <c r="AN59" s="3"/>
      <c r="AO59" s="3"/>
      <c r="AP59" s="3"/>
      <c r="AQ59" s="3"/>
    </row>
    <row r="60" spans="1:43" x14ac:dyDescent="0.25">
      <c r="A60" s="12">
        <v>1</v>
      </c>
      <c r="B60" s="12">
        <v>0</v>
      </c>
      <c r="C60" s="13">
        <v>477</v>
      </c>
      <c r="D60" s="13"/>
      <c r="E60" s="13">
        <f t="shared" si="21"/>
        <v>598.95247315137408</v>
      </c>
      <c r="F60" s="13">
        <f t="shared" si="22"/>
        <v>14872.405707736616</v>
      </c>
      <c r="G60" s="11">
        <f t="shared" si="23"/>
        <v>472.4</v>
      </c>
      <c r="H60" s="13"/>
      <c r="I60" s="13">
        <f t="shared" si="24"/>
        <v>598.95247315137408</v>
      </c>
      <c r="J60" s="13">
        <f t="shared" si="25"/>
        <v>14872.405707736616</v>
      </c>
      <c r="K60" s="13"/>
      <c r="L60" s="13">
        <f t="shared" si="26"/>
        <v>598.95247315137408</v>
      </c>
      <c r="M60" s="13">
        <f t="shared" si="27"/>
        <v>14872.405707736616</v>
      </c>
      <c r="N60" s="13"/>
      <c r="O60" s="13">
        <f t="shared" si="28"/>
        <v>598.95247315137408</v>
      </c>
      <c r="P60" s="13">
        <f t="shared" si="29"/>
        <v>14872.405707736616</v>
      </c>
      <c r="Q60" s="3"/>
      <c r="AC60">
        <f t="shared" si="31"/>
        <v>1.0773162973716173</v>
      </c>
      <c r="AD60">
        <f t="shared" si="32"/>
        <v>598.48515031241936</v>
      </c>
      <c r="AE60" s="5"/>
      <c r="AF60" s="3"/>
      <c r="AG60" s="3"/>
      <c r="AH60" s="3"/>
      <c r="AI60" s="3"/>
      <c r="AJ60">
        <f t="shared" si="33"/>
        <v>0.10773162973716174</v>
      </c>
      <c r="AK60">
        <f t="shared" si="30"/>
        <v>207.22112972051144</v>
      </c>
      <c r="AL60" s="3"/>
      <c r="AM60" s="3"/>
      <c r="AN60" s="3"/>
      <c r="AO60" s="3"/>
      <c r="AP60" s="3"/>
      <c r="AQ60" s="3"/>
    </row>
    <row r="61" spans="1:43" x14ac:dyDescent="0.25">
      <c r="A61" s="12">
        <v>2</v>
      </c>
      <c r="B61" s="12">
        <v>0</v>
      </c>
      <c r="C61" s="13">
        <v>619</v>
      </c>
      <c r="D61" s="13"/>
      <c r="E61" s="13">
        <f t="shared" si="21"/>
        <v>589.73074017763361</v>
      </c>
      <c r="F61" s="13">
        <f t="shared" si="22"/>
        <v>856.68957054919156</v>
      </c>
      <c r="G61" s="11">
        <f t="shared" si="23"/>
        <v>472.4</v>
      </c>
      <c r="H61" s="13"/>
      <c r="I61" s="13">
        <f t="shared" si="24"/>
        <v>589.73074017763361</v>
      </c>
      <c r="J61" s="13">
        <f t="shared" si="25"/>
        <v>856.68957054919156</v>
      </c>
      <c r="K61" s="13"/>
      <c r="L61" s="13">
        <f t="shared" si="26"/>
        <v>589.73074017763361</v>
      </c>
      <c r="M61" s="13">
        <f t="shared" si="27"/>
        <v>856.68957054919156</v>
      </c>
      <c r="N61" s="13"/>
      <c r="O61" s="13">
        <f t="shared" si="28"/>
        <v>589.73074017763361</v>
      </c>
      <c r="P61" s="13">
        <f t="shared" si="29"/>
        <v>856.68957054919156</v>
      </c>
      <c r="Q61" s="3"/>
      <c r="AC61">
        <f t="shared" si="31"/>
        <v>1.4005111865831026</v>
      </c>
      <c r="AD61">
        <f t="shared" si="32"/>
        <v>596.09052142634334</v>
      </c>
      <c r="AE61" s="5"/>
      <c r="AF61" s="3"/>
      <c r="AG61" s="3"/>
      <c r="AH61" s="3"/>
      <c r="AI61" s="3"/>
      <c r="AJ61">
        <f t="shared" si="33"/>
        <v>0.14005111865831027</v>
      </c>
      <c r="AK61">
        <f t="shared" si="30"/>
        <v>3.3125991703897766</v>
      </c>
      <c r="AL61" s="3"/>
      <c r="AM61" s="3"/>
      <c r="AN61" s="3"/>
      <c r="AO61" s="3"/>
      <c r="AP61" s="3"/>
      <c r="AQ61" s="3"/>
    </row>
    <row r="62" spans="1:43" x14ac:dyDescent="0.25">
      <c r="A62" s="12">
        <v>2</v>
      </c>
      <c r="B62" s="12">
        <v>0</v>
      </c>
      <c r="C62" s="13">
        <v>506</v>
      </c>
      <c r="D62" s="13"/>
      <c r="E62" s="13">
        <f t="shared" si="21"/>
        <v>589.73074017763361</v>
      </c>
      <c r="F62" s="13">
        <f t="shared" si="22"/>
        <v>7010.8368506943871</v>
      </c>
      <c r="G62" s="11">
        <f t="shared" si="23"/>
        <v>472.4</v>
      </c>
      <c r="H62" s="13"/>
      <c r="I62" s="13">
        <f t="shared" si="24"/>
        <v>589.73074017763361</v>
      </c>
      <c r="J62" s="13">
        <f t="shared" si="25"/>
        <v>7010.8368506943871</v>
      </c>
      <c r="K62" s="13"/>
      <c r="L62" s="13">
        <f t="shared" si="26"/>
        <v>589.73074017763361</v>
      </c>
      <c r="M62" s="13">
        <f t="shared" si="27"/>
        <v>7010.8368506943871</v>
      </c>
      <c r="N62" s="13"/>
      <c r="O62" s="13">
        <f t="shared" si="28"/>
        <v>589.73074017763361</v>
      </c>
      <c r="P62" s="13">
        <f t="shared" si="29"/>
        <v>7010.8368506943871</v>
      </c>
      <c r="Q62" s="3"/>
      <c r="AC62">
        <f t="shared" si="31"/>
        <v>1.8206645425580334</v>
      </c>
      <c r="AD62">
        <f t="shared" si="32"/>
        <v>591.89578195140791</v>
      </c>
      <c r="AE62" s="5"/>
      <c r="AF62" s="3"/>
      <c r="AG62" s="3"/>
      <c r="AH62" s="3"/>
      <c r="AI62" s="3"/>
      <c r="AJ62">
        <f t="shared" si="33"/>
        <v>0.18206645425580337</v>
      </c>
      <c r="AK62">
        <f t="shared" si="30"/>
        <v>3.509838800193435E-2</v>
      </c>
      <c r="AL62" s="3"/>
      <c r="AM62" s="3"/>
      <c r="AN62" s="3"/>
      <c r="AO62" s="3"/>
      <c r="AP62" s="3"/>
      <c r="AQ62" s="3"/>
    </row>
    <row r="63" spans="1:43" x14ac:dyDescent="0.25">
      <c r="A63" s="12">
        <v>2</v>
      </c>
      <c r="B63" s="12">
        <v>0</v>
      </c>
      <c r="C63" s="13">
        <v>629</v>
      </c>
      <c r="D63" s="13"/>
      <c r="E63" s="13">
        <f t="shared" si="21"/>
        <v>589.73074017763361</v>
      </c>
      <c r="F63" s="13">
        <f t="shared" si="22"/>
        <v>1542.0747669965194</v>
      </c>
      <c r="G63" s="11">
        <f t="shared" si="23"/>
        <v>472.4</v>
      </c>
      <c r="H63" s="13"/>
      <c r="I63" s="13">
        <f t="shared" si="24"/>
        <v>589.73074017763361</v>
      </c>
      <c r="J63" s="13">
        <f t="shared" si="25"/>
        <v>1542.0747669965194</v>
      </c>
      <c r="K63" s="13"/>
      <c r="L63" s="13">
        <f t="shared" si="26"/>
        <v>589.73074017763361</v>
      </c>
      <c r="M63" s="13">
        <f t="shared" si="27"/>
        <v>1542.0747669965194</v>
      </c>
      <c r="N63" s="13"/>
      <c r="O63" s="13">
        <f t="shared" si="28"/>
        <v>589.73074017763361</v>
      </c>
      <c r="P63" s="13">
        <f t="shared" si="29"/>
        <v>1542.0747669965194</v>
      </c>
      <c r="Q63" s="3"/>
      <c r="AC63">
        <f t="shared" si="31"/>
        <v>2.3668639053254434</v>
      </c>
      <c r="AD63">
        <f t="shared" si="32"/>
        <v>584.60904292020541</v>
      </c>
      <c r="AE63" s="5"/>
      <c r="AF63" s="3"/>
      <c r="AG63" s="3"/>
      <c r="AH63" s="3"/>
      <c r="AI63" s="3"/>
      <c r="AJ63">
        <f t="shared" si="33"/>
        <v>0.23668639053254439</v>
      </c>
      <c r="AK63">
        <f t="shared" si="30"/>
        <v>3.6987754431856457E-4</v>
      </c>
      <c r="AL63" s="3"/>
      <c r="AM63" s="3"/>
      <c r="AN63" s="3"/>
      <c r="AO63" s="3"/>
      <c r="AP63" s="3"/>
      <c r="AQ63" s="3"/>
    </row>
    <row r="64" spans="1:43" x14ac:dyDescent="0.25">
      <c r="A64" s="12">
        <v>2</v>
      </c>
      <c r="B64" s="12">
        <v>0</v>
      </c>
      <c r="C64" s="13">
        <v>635</v>
      </c>
      <c r="D64" s="13"/>
      <c r="E64" s="13">
        <f t="shared" si="21"/>
        <v>589.73074017763361</v>
      </c>
      <c r="F64" s="13">
        <f t="shared" si="22"/>
        <v>2049.3058848649162</v>
      </c>
      <c r="G64" s="11">
        <f t="shared" si="23"/>
        <v>472.4</v>
      </c>
      <c r="H64" s="13"/>
      <c r="I64" s="13">
        <f t="shared" si="24"/>
        <v>589.73074017763361</v>
      </c>
      <c r="J64" s="13">
        <f t="shared" si="25"/>
        <v>2049.3058848649162</v>
      </c>
      <c r="K64" s="13"/>
      <c r="L64" s="13">
        <f t="shared" si="26"/>
        <v>589.73074017763361</v>
      </c>
      <c r="M64" s="13">
        <f t="shared" si="27"/>
        <v>2049.3058848649162</v>
      </c>
      <c r="N64" s="13"/>
      <c r="O64" s="13">
        <f t="shared" si="28"/>
        <v>589.73074017763361</v>
      </c>
      <c r="P64" s="13">
        <f t="shared" si="29"/>
        <v>2049.3058848649162</v>
      </c>
      <c r="Q64" s="3"/>
      <c r="AC64">
        <f>AC65/$AE$1</f>
        <v>3.0769230769230766</v>
      </c>
      <c r="AD64">
        <f t="shared" si="32"/>
        <v>572.13347740071686</v>
      </c>
      <c r="AE64" s="5"/>
      <c r="AF64" s="3"/>
      <c r="AG64" s="3"/>
      <c r="AH64" s="3"/>
      <c r="AI64" s="3"/>
      <c r="AJ64">
        <f>AJ65/$AN$1</f>
        <v>0.30769230769230771</v>
      </c>
      <c r="AK64">
        <f t="shared" si="30"/>
        <v>3.8976600196712252E-6</v>
      </c>
      <c r="AL64" s="3"/>
      <c r="AM64" s="3"/>
      <c r="AN64" s="3"/>
      <c r="AO64" s="3"/>
      <c r="AP64" s="3"/>
      <c r="AQ64" s="3"/>
    </row>
    <row r="65" spans="1:43" x14ac:dyDescent="0.25">
      <c r="A65" s="12">
        <v>2</v>
      </c>
      <c r="B65" s="12">
        <v>0</v>
      </c>
      <c r="C65" s="13">
        <v>590</v>
      </c>
      <c r="D65" s="13"/>
      <c r="E65" s="13">
        <f t="shared" si="21"/>
        <v>589.73074017763361</v>
      </c>
      <c r="F65" s="13">
        <f t="shared" si="22"/>
        <v>7.2500851940781819E-2</v>
      </c>
      <c r="G65" s="11">
        <f t="shared" si="23"/>
        <v>472.4</v>
      </c>
      <c r="H65" s="13"/>
      <c r="I65" s="13">
        <f t="shared" si="24"/>
        <v>589.73074017763361</v>
      </c>
      <c r="J65" s="13">
        <f t="shared" si="25"/>
        <v>7.2500851940781819E-2</v>
      </c>
      <c r="K65" s="13"/>
      <c r="L65" s="13">
        <f t="shared" si="26"/>
        <v>589.73074017763361</v>
      </c>
      <c r="M65" s="13">
        <f t="shared" si="27"/>
        <v>7.2500851940781819E-2</v>
      </c>
      <c r="N65" s="13"/>
      <c r="O65" s="13">
        <f t="shared" si="28"/>
        <v>589.73074017763361</v>
      </c>
      <c r="P65" s="13">
        <f t="shared" si="29"/>
        <v>7.2500851940781819E-2</v>
      </c>
      <c r="Q65" s="3"/>
      <c r="AC65">
        <f>$AC$2</f>
        <v>4</v>
      </c>
      <c r="AD65">
        <f t="shared" si="32"/>
        <v>551.29556900891009</v>
      </c>
      <c r="AE65" s="5"/>
      <c r="AF65" s="3"/>
      <c r="AG65" s="3"/>
      <c r="AH65" s="3"/>
      <c r="AI65" s="3"/>
      <c r="AJ65">
        <f>$AK$2</f>
        <v>0.4</v>
      </c>
      <c r="AK65">
        <f t="shared" si="30"/>
        <v>4.1072362240294322E-8</v>
      </c>
      <c r="AL65" s="3"/>
      <c r="AM65" s="3"/>
      <c r="AN65" s="3"/>
      <c r="AO65" s="3"/>
      <c r="AP65" s="3"/>
      <c r="AQ65" s="3"/>
    </row>
    <row r="66" spans="1:43" x14ac:dyDescent="0.25">
      <c r="A66" s="12">
        <v>4</v>
      </c>
      <c r="B66" s="12">
        <v>0</v>
      </c>
      <c r="C66" s="13">
        <v>476</v>
      </c>
      <c r="D66" s="13"/>
      <c r="E66" s="13">
        <f t="shared" si="21"/>
        <v>551.29556900891009</v>
      </c>
      <c r="F66" s="13">
        <f t="shared" si="22"/>
        <v>5669.4227123755418</v>
      </c>
      <c r="G66" s="11">
        <f t="shared" si="23"/>
        <v>472.4</v>
      </c>
      <c r="H66" s="13"/>
      <c r="I66" s="13">
        <f t="shared" si="24"/>
        <v>551.29556900891009</v>
      </c>
      <c r="J66" s="13">
        <f t="shared" si="25"/>
        <v>5669.4227123755418</v>
      </c>
      <c r="K66" s="13"/>
      <c r="L66" s="13">
        <f t="shared" si="26"/>
        <v>551.29556900891009</v>
      </c>
      <c r="M66" s="13">
        <f t="shared" si="27"/>
        <v>5669.4227123755418</v>
      </c>
      <c r="N66" s="13"/>
      <c r="O66" s="13">
        <f t="shared" si="28"/>
        <v>551.29556900891009</v>
      </c>
      <c r="P66" s="13">
        <f t="shared" si="29"/>
        <v>5669.4227123755418</v>
      </c>
      <c r="Q66" s="3"/>
      <c r="AC66" s="5">
        <f>AC65*$AE$1</f>
        <v>5.2</v>
      </c>
      <c r="AD66" s="5">
        <f t="shared" si="32"/>
        <v>517.88636337380603</v>
      </c>
      <c r="AE66" s="5"/>
      <c r="AF66" s="3"/>
      <c r="AG66" s="3"/>
      <c r="AH66" s="3"/>
      <c r="AI66" s="3"/>
      <c r="AJ66" s="3">
        <f>AJ65*$AN$1</f>
        <v>0.52</v>
      </c>
      <c r="AK66" s="3">
        <f t="shared" si="30"/>
        <v>4.3280812610237088E-10</v>
      </c>
      <c r="AL66" s="3"/>
      <c r="AM66" s="3"/>
      <c r="AN66" s="3"/>
      <c r="AO66" s="3"/>
      <c r="AP66" s="3"/>
      <c r="AQ66" s="3"/>
    </row>
    <row r="67" spans="1:43" x14ac:dyDescent="0.25">
      <c r="A67" s="12">
        <v>4</v>
      </c>
      <c r="B67" s="12">
        <v>0</v>
      </c>
      <c r="C67" s="13">
        <v>674</v>
      </c>
      <c r="D67" s="13"/>
      <c r="E67" s="13">
        <f t="shared" si="21"/>
        <v>551.29556900891009</v>
      </c>
      <c r="F67" s="13">
        <f t="shared" si="22"/>
        <v>15056.377384847145</v>
      </c>
      <c r="G67" s="11">
        <f t="shared" si="23"/>
        <v>472.4</v>
      </c>
      <c r="H67" s="13"/>
      <c r="I67" s="13">
        <f t="shared" si="24"/>
        <v>551.29556900891009</v>
      </c>
      <c r="J67" s="13">
        <f t="shared" si="25"/>
        <v>15056.377384847145</v>
      </c>
      <c r="K67" s="13"/>
      <c r="L67" s="13">
        <f t="shared" si="26"/>
        <v>551.29556900891009</v>
      </c>
      <c r="M67" s="13">
        <f t="shared" si="27"/>
        <v>15056.377384847145</v>
      </c>
      <c r="N67" s="13"/>
      <c r="O67" s="13">
        <f t="shared" si="28"/>
        <v>551.29556900891009</v>
      </c>
      <c r="P67" s="13">
        <f t="shared" si="29"/>
        <v>15056.377384847145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4</v>
      </c>
      <c r="B68" s="12">
        <v>0</v>
      </c>
      <c r="C68" s="13">
        <v>556</v>
      </c>
      <c r="D68" s="13"/>
      <c r="E68" s="13">
        <f t="shared" si="21"/>
        <v>551.29556900891009</v>
      </c>
      <c r="F68" s="13">
        <f t="shared" si="22"/>
        <v>22.13167094992717</v>
      </c>
      <c r="G68" s="11">
        <f t="shared" si="23"/>
        <v>472.4</v>
      </c>
      <c r="H68" s="13"/>
      <c r="I68" s="13">
        <f t="shared" si="24"/>
        <v>551.29556900891009</v>
      </c>
      <c r="J68" s="13">
        <f t="shared" si="25"/>
        <v>22.13167094992717</v>
      </c>
      <c r="K68" s="13"/>
      <c r="L68" s="13">
        <f t="shared" si="26"/>
        <v>551.29556900891009</v>
      </c>
      <c r="M68" s="13">
        <f t="shared" si="27"/>
        <v>22.13167094992717</v>
      </c>
      <c r="N68" s="13"/>
      <c r="O68" s="13">
        <f t="shared" si="28"/>
        <v>551.29556900891009</v>
      </c>
      <c r="P68" s="13">
        <f t="shared" si="29"/>
        <v>22.13167094992717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4</v>
      </c>
      <c r="B69" s="12">
        <v>0</v>
      </c>
      <c r="C69" s="13">
        <v>526</v>
      </c>
      <c r="D69" s="13"/>
      <c r="E69" s="13">
        <f t="shared" si="21"/>
        <v>551.29556900891009</v>
      </c>
      <c r="F69" s="13">
        <f t="shared" si="22"/>
        <v>639.86581148453274</v>
      </c>
      <c r="G69" s="11">
        <f t="shared" si="23"/>
        <v>472.4</v>
      </c>
      <c r="H69" s="13"/>
      <c r="I69" s="13">
        <f t="shared" si="24"/>
        <v>551.29556900891009</v>
      </c>
      <c r="J69" s="13">
        <f t="shared" si="25"/>
        <v>639.86581148453274</v>
      </c>
      <c r="K69" s="13"/>
      <c r="L69" s="13">
        <f t="shared" si="26"/>
        <v>551.29556900891009</v>
      </c>
      <c r="M69" s="13">
        <f t="shared" si="27"/>
        <v>639.86581148453274</v>
      </c>
      <c r="N69" s="13"/>
      <c r="O69" s="13">
        <f t="shared" si="28"/>
        <v>551.29556900891009</v>
      </c>
      <c r="P69" s="13">
        <f t="shared" si="29"/>
        <v>639.86581148453274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4</v>
      </c>
      <c r="B70" s="12">
        <v>0</v>
      </c>
      <c r="C70" s="13">
        <v>559</v>
      </c>
      <c r="D70" s="13"/>
      <c r="E70" s="13">
        <f t="shared" si="21"/>
        <v>551.29556900891009</v>
      </c>
      <c r="F70" s="13">
        <f t="shared" si="22"/>
        <v>59.358256896466614</v>
      </c>
      <c r="G70" s="11">
        <f t="shared" si="23"/>
        <v>472.4</v>
      </c>
      <c r="H70" s="13"/>
      <c r="I70" s="13">
        <f t="shared" si="24"/>
        <v>551.29556900891009</v>
      </c>
      <c r="J70" s="13">
        <f t="shared" si="25"/>
        <v>59.358256896466614</v>
      </c>
      <c r="K70" s="13"/>
      <c r="L70" s="13">
        <f t="shared" si="26"/>
        <v>551.29556900891009</v>
      </c>
      <c r="M70" s="13">
        <f t="shared" si="27"/>
        <v>59.358256896466614</v>
      </c>
      <c r="N70" s="13"/>
      <c r="O70" s="13">
        <f t="shared" si="28"/>
        <v>551.29556900891009</v>
      </c>
      <c r="P70" s="13">
        <f t="shared" si="29"/>
        <v>59.358256896466614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2.5000000000000001E-2</v>
      </c>
      <c r="C91" s="9">
        <v>763</v>
      </c>
      <c r="D91" s="9"/>
      <c r="E91" s="9">
        <f>CA(A91,B91,$E$2,$E$3,$E$4,$E$5,$E$6)</f>
        <v>601.61889539817309</v>
      </c>
      <c r="F91" s="9">
        <f>($C91-E91)^2</f>
        <v>26043.860922505799</v>
      </c>
      <c r="G91" s="11">
        <f>$G$25</f>
        <v>472.4</v>
      </c>
      <c r="H91" s="9"/>
      <c r="I91" s="9">
        <f>CA_SA(A91,B91,$I$2,$I$3,$I$4,$I$5,$I$6,$I$7)</f>
        <v>601.61889539817309</v>
      </c>
      <c r="J91" s="9">
        <f>($C91-I91)^2</f>
        <v>26043.860922505799</v>
      </c>
      <c r="K91" s="9"/>
      <c r="L91" s="9">
        <f>CA_DR(A91,B91,$L$2,$L$3,$L$4,$L$5,$L$6,$L$7,$L$8)</f>
        <v>601.61889539817309</v>
      </c>
      <c r="M91" s="9">
        <f>($C91-L91)^2</f>
        <v>26043.860922505799</v>
      </c>
      <c r="N91" s="9"/>
      <c r="O91" s="9">
        <f>CA_DL(A91,B91,$O$2,$O$3,$O$4,$O$5,$O$6,$O$7,$O$8)</f>
        <v>601.61889539817309</v>
      </c>
      <c r="P91" s="9">
        <f>($C91-O91)^2</f>
        <v>26043.860922505799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2.5000000000000001E-2</v>
      </c>
      <c r="C92" s="9">
        <v>682</v>
      </c>
      <c r="D92" s="9"/>
      <c r="E92" s="9">
        <f t="shared" ref="E92:E115" si="34">CA(A92,B92,$E$2,$E$3,$E$4,$E$5,$E$6)</f>
        <v>601.61889539817309</v>
      </c>
      <c r="F92" s="9">
        <f t="shared" ref="F92:F115" si="35">($C92-E92)^2</f>
        <v>6461.1219770098387</v>
      </c>
      <c r="G92" s="11">
        <f t="shared" ref="G92:G115" si="36">$G$25</f>
        <v>472.4</v>
      </c>
      <c r="H92" s="9"/>
      <c r="I92" s="9">
        <f t="shared" ref="I92:I115" si="37">CA_SA(A92,B92,$I$2,$I$3,$I$4,$I$5,$I$6,$I$7)</f>
        <v>601.61889539817309</v>
      </c>
      <c r="J92" s="9">
        <f t="shared" ref="J92:J115" si="38">($C92-I92)^2</f>
        <v>6461.1219770098387</v>
      </c>
      <c r="K92" s="9"/>
      <c r="L92" s="9">
        <f t="shared" ref="L92:L115" si="39">CA_DR(A92,B92,$L$2,$L$3,$L$4,$L$5,$L$6,$L$7,$L$8)</f>
        <v>601.61889539817309</v>
      </c>
      <c r="M92" s="9">
        <f t="shared" ref="M92:M115" si="40">($C92-L92)^2</f>
        <v>6461.1219770098387</v>
      </c>
      <c r="N92" s="9"/>
      <c r="O92" s="9">
        <f t="shared" ref="O92:O115" si="41">CA_DL(A92,B92,$O$2,$O$3,$O$4,$O$5,$O$6,$O$7,$O$8)</f>
        <v>601.61889539817309</v>
      </c>
      <c r="P92" s="9">
        <f t="shared" ref="P92:P115" si="42">($C92-O92)^2</f>
        <v>6461.1219770098387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2.5000000000000001E-2</v>
      </c>
      <c r="C93" s="9">
        <v>575</v>
      </c>
      <c r="D93" s="9"/>
      <c r="E93" s="9">
        <f t="shared" si="34"/>
        <v>601.61889539817309</v>
      </c>
      <c r="F93" s="9">
        <f t="shared" si="35"/>
        <v>708.56559221888074</v>
      </c>
      <c r="G93" s="11">
        <f t="shared" si="36"/>
        <v>472.4</v>
      </c>
      <c r="H93" s="9"/>
      <c r="I93" s="9">
        <f t="shared" si="37"/>
        <v>601.61889539817309</v>
      </c>
      <c r="J93" s="9">
        <f t="shared" si="38"/>
        <v>708.56559221888074</v>
      </c>
      <c r="K93" s="9"/>
      <c r="L93" s="9">
        <f t="shared" si="39"/>
        <v>601.61889539817309</v>
      </c>
      <c r="M93" s="9">
        <f t="shared" si="40"/>
        <v>708.56559221888074</v>
      </c>
      <c r="N93" s="9"/>
      <c r="O93" s="9">
        <f t="shared" si="41"/>
        <v>601.61889539817309</v>
      </c>
      <c r="P93" s="9">
        <f t="shared" si="42"/>
        <v>708.56559221888074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2.5000000000000001E-2</v>
      </c>
      <c r="C94" s="9">
        <v>650</v>
      </c>
      <c r="D94" s="9"/>
      <c r="E94" s="9">
        <f t="shared" si="34"/>
        <v>601.61889539817309</v>
      </c>
      <c r="F94" s="9">
        <f t="shared" si="35"/>
        <v>2340.7312824929168</v>
      </c>
      <c r="G94" s="11">
        <f t="shared" si="36"/>
        <v>472.4</v>
      </c>
      <c r="H94" s="9"/>
      <c r="I94" s="9">
        <f t="shared" si="37"/>
        <v>601.61889539817309</v>
      </c>
      <c r="J94" s="9">
        <f t="shared" si="38"/>
        <v>2340.7312824929168</v>
      </c>
      <c r="K94" s="9"/>
      <c r="L94" s="9">
        <f t="shared" si="39"/>
        <v>601.61889539817309</v>
      </c>
      <c r="M94" s="9">
        <f t="shared" si="40"/>
        <v>2340.7312824929168</v>
      </c>
      <c r="N94" s="9"/>
      <c r="O94" s="9">
        <f t="shared" si="41"/>
        <v>601.61889539817309</v>
      </c>
      <c r="P94" s="9">
        <f t="shared" si="42"/>
        <v>2340.7312824929168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2.5000000000000001E-2</v>
      </c>
      <c r="C95" s="9">
        <v>468</v>
      </c>
      <c r="D95" s="9"/>
      <c r="E95" s="9">
        <f t="shared" si="34"/>
        <v>601.61889539817309</v>
      </c>
      <c r="F95" s="9">
        <f t="shared" si="35"/>
        <v>17854.009207427924</v>
      </c>
      <c r="G95" s="11">
        <f t="shared" si="36"/>
        <v>472.4</v>
      </c>
      <c r="H95" s="9"/>
      <c r="I95" s="9">
        <f t="shared" si="37"/>
        <v>601.61889539817309</v>
      </c>
      <c r="J95" s="9">
        <f t="shared" si="38"/>
        <v>17854.009207427924</v>
      </c>
      <c r="K95" s="9"/>
      <c r="L95" s="9">
        <f t="shared" si="39"/>
        <v>601.61889539817309</v>
      </c>
      <c r="M95" s="9">
        <f t="shared" si="40"/>
        <v>17854.009207427924</v>
      </c>
      <c r="N95" s="9"/>
      <c r="O95" s="9">
        <f t="shared" si="41"/>
        <v>601.61889539817309</v>
      </c>
      <c r="P95" s="9">
        <f t="shared" si="42"/>
        <v>17854.009207427924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0.05</v>
      </c>
      <c r="C96" s="9">
        <v>688</v>
      </c>
      <c r="D96" s="9"/>
      <c r="E96" s="9">
        <f t="shared" si="34"/>
        <v>601.61701692002953</v>
      </c>
      <c r="F96" s="9">
        <f t="shared" si="35"/>
        <v>7462.0197657944645</v>
      </c>
      <c r="G96" s="11">
        <f t="shared" si="36"/>
        <v>472.4</v>
      </c>
      <c r="H96" s="9"/>
      <c r="I96" s="9">
        <f t="shared" si="37"/>
        <v>601.61701692002953</v>
      </c>
      <c r="J96" s="9">
        <f t="shared" si="38"/>
        <v>7462.0197657944645</v>
      </c>
      <c r="K96" s="9"/>
      <c r="L96" s="9">
        <f t="shared" si="39"/>
        <v>601.61701692002953</v>
      </c>
      <c r="M96" s="9">
        <f t="shared" si="40"/>
        <v>7462.0197657944645</v>
      </c>
      <c r="N96" s="9"/>
      <c r="O96" s="9">
        <f t="shared" si="41"/>
        <v>601.61701692002953</v>
      </c>
      <c r="P96" s="9">
        <f t="shared" si="42"/>
        <v>7462.0197657944645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0.05</v>
      </c>
      <c r="C97" s="9">
        <v>717</v>
      </c>
      <c r="D97" s="9"/>
      <c r="E97" s="9">
        <f t="shared" si="34"/>
        <v>601.61701692002953</v>
      </c>
      <c r="F97" s="9">
        <f t="shared" si="35"/>
        <v>13313.232784432752</v>
      </c>
      <c r="G97" s="11">
        <f t="shared" si="36"/>
        <v>472.4</v>
      </c>
      <c r="H97" s="9"/>
      <c r="I97" s="9">
        <f t="shared" si="37"/>
        <v>601.61701692002953</v>
      </c>
      <c r="J97" s="9">
        <f t="shared" si="38"/>
        <v>13313.232784432752</v>
      </c>
      <c r="K97" s="9"/>
      <c r="L97" s="9">
        <f t="shared" si="39"/>
        <v>601.61701692002953</v>
      </c>
      <c r="M97" s="9">
        <f t="shared" si="40"/>
        <v>13313.232784432752</v>
      </c>
      <c r="N97" s="9"/>
      <c r="O97" s="9">
        <f t="shared" si="41"/>
        <v>601.61701692002953</v>
      </c>
      <c r="P97" s="9">
        <f t="shared" si="42"/>
        <v>13313.232784432752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0.05</v>
      </c>
      <c r="C98" s="9">
        <v>631</v>
      </c>
      <c r="D98" s="9"/>
      <c r="E98" s="9">
        <f t="shared" si="34"/>
        <v>601.61701692002953</v>
      </c>
      <c r="F98" s="9">
        <f t="shared" si="35"/>
        <v>863.35969467783104</v>
      </c>
      <c r="G98" s="11">
        <f t="shared" si="36"/>
        <v>472.4</v>
      </c>
      <c r="H98" s="9"/>
      <c r="I98" s="9">
        <f t="shared" si="37"/>
        <v>601.61701692002953</v>
      </c>
      <c r="J98" s="9">
        <f t="shared" si="38"/>
        <v>863.35969467783104</v>
      </c>
      <c r="K98" s="9"/>
      <c r="L98" s="9">
        <f t="shared" si="39"/>
        <v>601.61701692002953</v>
      </c>
      <c r="M98" s="9">
        <f t="shared" si="40"/>
        <v>863.35969467783104</v>
      </c>
      <c r="N98" s="9"/>
      <c r="O98" s="9">
        <f t="shared" si="41"/>
        <v>601.61701692002953</v>
      </c>
      <c r="P98" s="9">
        <f t="shared" si="42"/>
        <v>863.35969467783104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0.05</v>
      </c>
      <c r="C99" s="9">
        <v>470</v>
      </c>
      <c r="D99" s="9"/>
      <c r="E99" s="9">
        <f t="shared" si="34"/>
        <v>601.61701692002953</v>
      </c>
      <c r="F99" s="9">
        <f t="shared" si="35"/>
        <v>17323.03914292734</v>
      </c>
      <c r="G99" s="11">
        <f t="shared" si="36"/>
        <v>472.4</v>
      </c>
      <c r="H99" s="9"/>
      <c r="I99" s="9">
        <f t="shared" si="37"/>
        <v>601.61701692002953</v>
      </c>
      <c r="J99" s="9">
        <f t="shared" si="38"/>
        <v>17323.03914292734</v>
      </c>
      <c r="K99" s="9"/>
      <c r="L99" s="9">
        <f t="shared" si="39"/>
        <v>601.61701692002953</v>
      </c>
      <c r="M99" s="9">
        <f t="shared" si="40"/>
        <v>17323.03914292734</v>
      </c>
      <c r="N99" s="9"/>
      <c r="O99" s="9">
        <f t="shared" si="41"/>
        <v>601.61701692002953</v>
      </c>
      <c r="P99" s="9">
        <f t="shared" si="42"/>
        <v>17323.03914292734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0.05</v>
      </c>
      <c r="C100" s="9">
        <v>675</v>
      </c>
      <c r="D100" s="9"/>
      <c r="E100" s="9">
        <f t="shared" si="34"/>
        <v>601.61701692002953</v>
      </c>
      <c r="F100" s="9">
        <f t="shared" si="35"/>
        <v>5385.0622057152323</v>
      </c>
      <c r="G100" s="11">
        <f t="shared" si="36"/>
        <v>472.4</v>
      </c>
      <c r="H100" s="9"/>
      <c r="I100" s="9">
        <f t="shared" si="37"/>
        <v>601.61701692002953</v>
      </c>
      <c r="J100" s="9">
        <f t="shared" si="38"/>
        <v>5385.0622057152323</v>
      </c>
      <c r="K100" s="9"/>
      <c r="L100" s="9">
        <f t="shared" si="39"/>
        <v>601.61701692002953</v>
      </c>
      <c r="M100" s="9">
        <f t="shared" si="40"/>
        <v>5385.0622057152323</v>
      </c>
      <c r="N100" s="9"/>
      <c r="O100" s="9">
        <f t="shared" si="41"/>
        <v>601.61701692002953</v>
      </c>
      <c r="P100" s="9">
        <f t="shared" si="42"/>
        <v>5385.0622057152323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0.1</v>
      </c>
      <c r="C101" s="9">
        <v>407</v>
      </c>
      <c r="D101" s="9"/>
      <c r="E101" s="9">
        <f t="shared" si="34"/>
        <v>395.10096266073145</v>
      </c>
      <c r="F101" s="9">
        <f t="shared" si="35"/>
        <v>141.58708960130707</v>
      </c>
      <c r="G101" s="11">
        <f t="shared" si="36"/>
        <v>472.4</v>
      </c>
      <c r="H101" s="9"/>
      <c r="I101" s="9">
        <f t="shared" si="37"/>
        <v>395.10096266073145</v>
      </c>
      <c r="J101" s="9">
        <f t="shared" si="38"/>
        <v>141.58708960130707</v>
      </c>
      <c r="K101" s="9"/>
      <c r="L101" s="9">
        <f t="shared" si="39"/>
        <v>395.10096266073145</v>
      </c>
      <c r="M101" s="9">
        <f t="shared" si="40"/>
        <v>141.58708960130707</v>
      </c>
      <c r="N101" s="9"/>
      <c r="O101" s="9">
        <f t="shared" si="41"/>
        <v>395.10096266073145</v>
      </c>
      <c r="P101" s="9">
        <f t="shared" si="42"/>
        <v>141.58708960130707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0.1</v>
      </c>
      <c r="C102" s="9">
        <v>308</v>
      </c>
      <c r="D102" s="9"/>
      <c r="E102" s="9">
        <f t="shared" si="34"/>
        <v>395.10096266073145</v>
      </c>
      <c r="F102" s="9">
        <f t="shared" si="35"/>
        <v>7586.5776964261349</v>
      </c>
      <c r="G102" s="11">
        <f t="shared" si="36"/>
        <v>472.4</v>
      </c>
      <c r="H102" s="9"/>
      <c r="I102" s="9">
        <f t="shared" si="37"/>
        <v>395.10096266073145</v>
      </c>
      <c r="J102" s="9">
        <f t="shared" si="38"/>
        <v>7586.5776964261349</v>
      </c>
      <c r="K102" s="9"/>
      <c r="L102" s="9">
        <f t="shared" si="39"/>
        <v>395.10096266073145</v>
      </c>
      <c r="M102" s="9">
        <f t="shared" si="40"/>
        <v>7586.5776964261349</v>
      </c>
      <c r="N102" s="9"/>
      <c r="O102" s="9">
        <f t="shared" si="41"/>
        <v>395.10096266073145</v>
      </c>
      <c r="P102" s="9">
        <f t="shared" si="42"/>
        <v>7586.5776964261349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0.1</v>
      </c>
      <c r="C103" s="9">
        <v>457</v>
      </c>
      <c r="D103" s="9"/>
      <c r="E103" s="9">
        <f t="shared" si="34"/>
        <v>395.10096266073145</v>
      </c>
      <c r="F103" s="9">
        <f t="shared" si="35"/>
        <v>3831.4908235281614</v>
      </c>
      <c r="G103" s="11">
        <f t="shared" si="36"/>
        <v>472.4</v>
      </c>
      <c r="H103" s="9"/>
      <c r="I103" s="9">
        <f t="shared" si="37"/>
        <v>395.10096266073145</v>
      </c>
      <c r="J103" s="9">
        <f t="shared" si="38"/>
        <v>3831.4908235281614</v>
      </c>
      <c r="K103" s="9"/>
      <c r="L103" s="9">
        <f t="shared" si="39"/>
        <v>395.10096266073145</v>
      </c>
      <c r="M103" s="9">
        <f t="shared" si="40"/>
        <v>3831.4908235281614</v>
      </c>
      <c r="N103" s="9"/>
      <c r="O103" s="9">
        <f t="shared" si="41"/>
        <v>395.10096266073145</v>
      </c>
      <c r="P103" s="9">
        <f t="shared" si="42"/>
        <v>3831.4908235281614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0.1</v>
      </c>
      <c r="C104" s="9">
        <v>367</v>
      </c>
      <c r="D104" s="9"/>
      <c r="E104" s="9">
        <f t="shared" si="34"/>
        <v>395.10096266073145</v>
      </c>
      <c r="F104" s="9">
        <f t="shared" si="35"/>
        <v>789.66410245982343</v>
      </c>
      <c r="G104" s="11">
        <f t="shared" si="36"/>
        <v>472.4</v>
      </c>
      <c r="H104" s="9"/>
      <c r="I104" s="9">
        <f t="shared" si="37"/>
        <v>395.10096266073145</v>
      </c>
      <c r="J104" s="9">
        <f t="shared" si="38"/>
        <v>789.66410245982343</v>
      </c>
      <c r="K104" s="9"/>
      <c r="L104" s="9">
        <f t="shared" si="39"/>
        <v>395.10096266073145</v>
      </c>
      <c r="M104" s="9">
        <f t="shared" si="40"/>
        <v>789.66410245982343</v>
      </c>
      <c r="N104" s="9"/>
      <c r="O104" s="9">
        <f t="shared" si="41"/>
        <v>395.10096266073145</v>
      </c>
      <c r="P104" s="9">
        <f t="shared" si="42"/>
        <v>789.66410245982343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0.1</v>
      </c>
      <c r="C105" s="9">
        <v>437</v>
      </c>
      <c r="D105" s="9"/>
      <c r="E105" s="9">
        <f t="shared" si="34"/>
        <v>395.10096266073145</v>
      </c>
      <c r="F105" s="9">
        <f t="shared" si="35"/>
        <v>1755.5293299574198</v>
      </c>
      <c r="G105" s="11">
        <f t="shared" si="36"/>
        <v>472.4</v>
      </c>
      <c r="H105" s="9"/>
      <c r="I105" s="9">
        <f t="shared" si="37"/>
        <v>395.10096266073145</v>
      </c>
      <c r="J105" s="9">
        <f t="shared" si="38"/>
        <v>1755.5293299574198</v>
      </c>
      <c r="K105" s="9"/>
      <c r="L105" s="9">
        <f t="shared" si="39"/>
        <v>395.10096266073145</v>
      </c>
      <c r="M105" s="9">
        <f t="shared" si="40"/>
        <v>1755.5293299574198</v>
      </c>
      <c r="N105" s="9"/>
      <c r="O105" s="9">
        <f t="shared" si="41"/>
        <v>395.10096266073145</v>
      </c>
      <c r="P105" s="9">
        <f t="shared" si="42"/>
        <v>1755.5293299574198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0.2</v>
      </c>
      <c r="C106" s="9">
        <v>0</v>
      </c>
      <c r="D106" s="9"/>
      <c r="E106" s="9">
        <f t="shared" si="34"/>
        <v>6.8755235012007906E-3</v>
      </c>
      <c r="F106" s="9">
        <f t="shared" si="35"/>
        <v>4.7272823415564381E-5</v>
      </c>
      <c r="G106" s="11">
        <f t="shared" si="36"/>
        <v>472.4</v>
      </c>
      <c r="H106" s="9"/>
      <c r="I106" s="9">
        <f t="shared" si="37"/>
        <v>6.8755235012007906E-3</v>
      </c>
      <c r="J106" s="9">
        <f t="shared" si="38"/>
        <v>4.7272823415564381E-5</v>
      </c>
      <c r="K106" s="9"/>
      <c r="L106" s="9">
        <f t="shared" si="39"/>
        <v>6.8755235012007906E-3</v>
      </c>
      <c r="M106" s="9">
        <f t="shared" si="40"/>
        <v>4.7272823415564381E-5</v>
      </c>
      <c r="N106" s="9"/>
      <c r="O106" s="9">
        <f t="shared" si="41"/>
        <v>6.8755235012007906E-3</v>
      </c>
      <c r="P106" s="9">
        <f t="shared" si="42"/>
        <v>4.7272823415564381E-5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0.2</v>
      </c>
      <c r="C107" s="9">
        <v>0</v>
      </c>
      <c r="D107" s="9"/>
      <c r="E107" s="9">
        <f t="shared" si="34"/>
        <v>6.8755235012007906E-3</v>
      </c>
      <c r="F107" s="9">
        <f t="shared" si="35"/>
        <v>4.7272823415564381E-5</v>
      </c>
      <c r="G107" s="11">
        <f t="shared" si="36"/>
        <v>472.4</v>
      </c>
      <c r="H107" s="9"/>
      <c r="I107" s="9">
        <f t="shared" si="37"/>
        <v>6.8755235012007906E-3</v>
      </c>
      <c r="J107" s="9">
        <f t="shared" si="38"/>
        <v>4.7272823415564381E-5</v>
      </c>
      <c r="K107" s="9"/>
      <c r="L107" s="9">
        <f t="shared" si="39"/>
        <v>6.8755235012007906E-3</v>
      </c>
      <c r="M107" s="9">
        <f t="shared" si="40"/>
        <v>4.7272823415564381E-5</v>
      </c>
      <c r="N107" s="9"/>
      <c r="O107" s="9">
        <f t="shared" si="41"/>
        <v>6.8755235012007906E-3</v>
      </c>
      <c r="P107" s="9">
        <f t="shared" si="42"/>
        <v>4.7272823415564381E-5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0.2</v>
      </c>
      <c r="C108" s="9">
        <v>1</v>
      </c>
      <c r="D108" s="9"/>
      <c r="E108" s="9">
        <f t="shared" si="34"/>
        <v>6.8755235012007906E-3</v>
      </c>
      <c r="F108" s="9">
        <f t="shared" si="35"/>
        <v>0.98629622582101395</v>
      </c>
      <c r="G108" s="11">
        <f t="shared" si="36"/>
        <v>472.4</v>
      </c>
      <c r="H108" s="9"/>
      <c r="I108" s="9">
        <f t="shared" si="37"/>
        <v>6.8755235012007906E-3</v>
      </c>
      <c r="J108" s="9">
        <f t="shared" si="38"/>
        <v>0.98629622582101395</v>
      </c>
      <c r="K108" s="9"/>
      <c r="L108" s="9">
        <f t="shared" si="39"/>
        <v>6.8755235012007906E-3</v>
      </c>
      <c r="M108" s="9">
        <f t="shared" si="40"/>
        <v>0.98629622582101395</v>
      </c>
      <c r="N108" s="9"/>
      <c r="O108" s="9">
        <f t="shared" si="41"/>
        <v>6.8755235012007906E-3</v>
      </c>
      <c r="P108" s="9">
        <f t="shared" si="42"/>
        <v>0.98629622582101395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0.2</v>
      </c>
      <c r="C109" s="9">
        <v>0</v>
      </c>
      <c r="D109" s="9"/>
      <c r="E109" s="9">
        <f t="shared" si="34"/>
        <v>6.8755235012007906E-3</v>
      </c>
      <c r="F109" s="9">
        <f t="shared" si="35"/>
        <v>4.7272823415564381E-5</v>
      </c>
      <c r="G109" s="11">
        <f t="shared" si="36"/>
        <v>472.4</v>
      </c>
      <c r="H109" s="9"/>
      <c r="I109" s="9">
        <f t="shared" si="37"/>
        <v>6.8755235012007906E-3</v>
      </c>
      <c r="J109" s="9">
        <f t="shared" si="38"/>
        <v>4.7272823415564381E-5</v>
      </c>
      <c r="K109" s="9"/>
      <c r="L109" s="9">
        <f t="shared" si="39"/>
        <v>6.8755235012007906E-3</v>
      </c>
      <c r="M109" s="9">
        <f t="shared" si="40"/>
        <v>4.7272823415564381E-5</v>
      </c>
      <c r="N109" s="9"/>
      <c r="O109" s="9">
        <f t="shared" si="41"/>
        <v>6.8755235012007906E-3</v>
      </c>
      <c r="P109" s="9">
        <f t="shared" si="42"/>
        <v>4.7272823415564381E-5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0.2</v>
      </c>
      <c r="C110" s="9">
        <v>2</v>
      </c>
      <c r="D110" s="9"/>
      <c r="E110" s="9">
        <f t="shared" si="34"/>
        <v>6.8755235012007906E-3</v>
      </c>
      <c r="F110" s="9">
        <f t="shared" si="35"/>
        <v>3.9725451788186126</v>
      </c>
      <c r="G110" s="11">
        <f t="shared" si="36"/>
        <v>472.4</v>
      </c>
      <c r="H110" s="9"/>
      <c r="I110" s="9">
        <f t="shared" si="37"/>
        <v>6.8755235012007906E-3</v>
      </c>
      <c r="J110" s="9">
        <f t="shared" si="38"/>
        <v>3.9725451788186126</v>
      </c>
      <c r="K110" s="9"/>
      <c r="L110" s="9">
        <f t="shared" si="39"/>
        <v>6.8755235012007906E-3</v>
      </c>
      <c r="M110" s="9">
        <f t="shared" si="40"/>
        <v>3.9725451788186126</v>
      </c>
      <c r="N110" s="9"/>
      <c r="O110" s="9">
        <f t="shared" si="41"/>
        <v>6.8755235012007906E-3</v>
      </c>
      <c r="P110" s="9">
        <f t="shared" si="42"/>
        <v>3.9725451788186126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0.4</v>
      </c>
      <c r="C111" s="9">
        <v>0</v>
      </c>
      <c r="D111" s="9"/>
      <c r="E111" s="9">
        <f t="shared" si="34"/>
        <v>4.1072362240294229E-8</v>
      </c>
      <c r="F111" s="9">
        <f t="shared" si="35"/>
        <v>1.6869389399979471E-15</v>
      </c>
      <c r="G111" s="11">
        <f t="shared" si="36"/>
        <v>472.4</v>
      </c>
      <c r="H111" s="9"/>
      <c r="I111" s="9">
        <f t="shared" si="37"/>
        <v>4.1072362240294229E-8</v>
      </c>
      <c r="J111" s="9">
        <f t="shared" si="38"/>
        <v>1.6869389399979471E-15</v>
      </c>
      <c r="K111" s="9"/>
      <c r="L111" s="9">
        <f t="shared" si="39"/>
        <v>4.1072362240294229E-8</v>
      </c>
      <c r="M111" s="9">
        <f t="shared" si="40"/>
        <v>1.6869389399979471E-15</v>
      </c>
      <c r="N111" s="9"/>
      <c r="O111" s="9">
        <f t="shared" si="41"/>
        <v>4.1072362240294229E-8</v>
      </c>
      <c r="P111" s="9">
        <f t="shared" si="42"/>
        <v>1.6869389399979471E-15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0.4</v>
      </c>
      <c r="C112" s="9">
        <v>0</v>
      </c>
      <c r="D112" s="9"/>
      <c r="E112" s="9">
        <f t="shared" si="34"/>
        <v>4.1072362240294229E-8</v>
      </c>
      <c r="F112" s="9">
        <f t="shared" si="35"/>
        <v>1.6869389399979471E-15</v>
      </c>
      <c r="G112" s="11">
        <f t="shared" si="36"/>
        <v>472.4</v>
      </c>
      <c r="H112" s="9"/>
      <c r="I112" s="9">
        <f t="shared" si="37"/>
        <v>4.1072362240294229E-8</v>
      </c>
      <c r="J112" s="9">
        <f t="shared" si="38"/>
        <v>1.6869389399979471E-15</v>
      </c>
      <c r="K112" s="9"/>
      <c r="L112" s="9">
        <f t="shared" si="39"/>
        <v>4.1072362240294229E-8</v>
      </c>
      <c r="M112" s="9">
        <f t="shared" si="40"/>
        <v>1.6869389399979471E-15</v>
      </c>
      <c r="N112" s="9"/>
      <c r="O112" s="9">
        <f t="shared" si="41"/>
        <v>4.1072362240294229E-8</v>
      </c>
      <c r="P112" s="9">
        <f t="shared" si="42"/>
        <v>1.6869389399979471E-15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0.4</v>
      </c>
      <c r="C113" s="9">
        <v>0</v>
      </c>
      <c r="D113" s="9"/>
      <c r="E113" s="9">
        <f t="shared" si="34"/>
        <v>4.1072362240294229E-8</v>
      </c>
      <c r="F113" s="9">
        <f t="shared" si="35"/>
        <v>1.6869389399979471E-15</v>
      </c>
      <c r="G113" s="11">
        <f t="shared" si="36"/>
        <v>472.4</v>
      </c>
      <c r="H113" s="9"/>
      <c r="I113" s="9">
        <f t="shared" si="37"/>
        <v>4.1072362240294229E-8</v>
      </c>
      <c r="J113" s="9">
        <f t="shared" si="38"/>
        <v>1.6869389399979471E-15</v>
      </c>
      <c r="K113" s="9"/>
      <c r="L113" s="9">
        <f t="shared" si="39"/>
        <v>4.1072362240294229E-8</v>
      </c>
      <c r="M113" s="9">
        <f t="shared" si="40"/>
        <v>1.6869389399979471E-15</v>
      </c>
      <c r="N113" s="9"/>
      <c r="O113" s="9">
        <f t="shared" si="41"/>
        <v>4.1072362240294229E-8</v>
      </c>
      <c r="P113" s="9">
        <f t="shared" si="42"/>
        <v>1.6869389399979471E-15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0.4</v>
      </c>
      <c r="C114" s="9">
        <v>0</v>
      </c>
      <c r="D114" s="9"/>
      <c r="E114" s="9">
        <f t="shared" si="34"/>
        <v>4.1072362240294229E-8</v>
      </c>
      <c r="F114" s="9">
        <f t="shared" si="35"/>
        <v>1.6869389399979471E-15</v>
      </c>
      <c r="G114" s="11">
        <f t="shared" si="36"/>
        <v>472.4</v>
      </c>
      <c r="H114" s="9"/>
      <c r="I114" s="9">
        <f t="shared" si="37"/>
        <v>4.1072362240294229E-8</v>
      </c>
      <c r="J114" s="9">
        <f t="shared" si="38"/>
        <v>1.6869389399979471E-15</v>
      </c>
      <c r="K114" s="9"/>
      <c r="L114" s="9">
        <f t="shared" si="39"/>
        <v>4.1072362240294229E-8</v>
      </c>
      <c r="M114" s="9">
        <f t="shared" si="40"/>
        <v>1.6869389399979471E-15</v>
      </c>
      <c r="N114" s="9"/>
      <c r="O114" s="9">
        <f t="shared" si="41"/>
        <v>4.1072362240294229E-8</v>
      </c>
      <c r="P114" s="9">
        <f t="shared" si="42"/>
        <v>1.6869389399979471E-15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0.4</v>
      </c>
      <c r="C115" s="9">
        <v>0</v>
      </c>
      <c r="D115" s="9"/>
      <c r="E115" s="9">
        <f t="shared" si="34"/>
        <v>4.1072362240294229E-8</v>
      </c>
      <c r="F115" s="9">
        <f t="shared" si="35"/>
        <v>1.6869389399979471E-15</v>
      </c>
      <c r="G115" s="11">
        <f t="shared" si="36"/>
        <v>472.4</v>
      </c>
      <c r="H115" s="9"/>
      <c r="I115" s="9">
        <f t="shared" si="37"/>
        <v>4.1072362240294229E-8</v>
      </c>
      <c r="J115" s="9">
        <f t="shared" si="38"/>
        <v>1.6869389399979471E-15</v>
      </c>
      <c r="K115" s="9"/>
      <c r="L115" s="9">
        <f t="shared" si="39"/>
        <v>4.1072362240294229E-8</v>
      </c>
      <c r="M115" s="9">
        <f t="shared" si="40"/>
        <v>1.6869389399979471E-15</v>
      </c>
      <c r="N115" s="9"/>
      <c r="O115" s="9">
        <f t="shared" si="41"/>
        <v>4.1072362240294229E-8</v>
      </c>
      <c r="P115" s="9">
        <f t="shared" si="42"/>
        <v>1.6869389399979471E-15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6.25E-2</v>
      </c>
      <c r="B136" s="14">
        <v>1.8749999999999999E-2</v>
      </c>
      <c r="C136" s="15">
        <v>639</v>
      </c>
      <c r="D136" s="15"/>
      <c r="E136" s="15">
        <f>CA(A136,B136,$E$2,$E$3,$E$4,$E$5,$E$6)</f>
        <v>601.60353913746451</v>
      </c>
      <c r="F136" s="15">
        <f>($C136-E136)^2</f>
        <v>1398.4952850431487</v>
      </c>
      <c r="G136" s="11">
        <f>$G$25</f>
        <v>472.4</v>
      </c>
      <c r="H136" s="15"/>
      <c r="I136" s="15">
        <f>CA_SA(A136,B136,$I$2,$I$3,$I$4,$I$5,$I$6,$I$7)</f>
        <v>601.6054241285085</v>
      </c>
      <c r="J136" s="15">
        <f>($C136-I136)^2</f>
        <v>1398.3543046087341</v>
      </c>
      <c r="K136" s="15"/>
      <c r="L136" s="15">
        <f>CA_DR(A136,B136,$L$2,$L$3,$L$4,$L$5,$L$6,$L$7,$L$8)</f>
        <v>601.60544393370594</v>
      </c>
      <c r="M136" s="15">
        <f>($C136-L136)^2</f>
        <v>1398.3528233952097</v>
      </c>
      <c r="N136" s="15"/>
      <c r="O136" s="15">
        <f>CA_DL(A136,B136,$O$2,$O$3,$O$4,$O$5,$O$6,$O$7,$O$8)</f>
        <v>601.60542964781826</v>
      </c>
      <c r="P136" s="15">
        <f>($C136-O136)^2</f>
        <v>1398.35389182427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6.25E-2</v>
      </c>
      <c r="B137" s="14">
        <v>1.8749999999999999E-2</v>
      </c>
      <c r="C137" s="15">
        <v>546</v>
      </c>
      <c r="D137" s="15"/>
      <c r="E137" s="15">
        <f t="shared" ref="E137:E200" si="43">CA(A137,B137,$E$2,$E$3,$E$4,$E$5,$E$6)</f>
        <v>601.60353913746451</v>
      </c>
      <c r="F137" s="15">
        <f t="shared" ref="F137:F200" si="44">($C137-E137)^2</f>
        <v>3091.7535646115475</v>
      </c>
      <c r="G137" s="11">
        <f t="shared" ref="G137:G200" si="45">$G$25</f>
        <v>472.4</v>
      </c>
      <c r="H137" s="15"/>
      <c r="I137" s="15">
        <f t="shared" ref="I137:I200" si="46">CA_SA(A137,B137,$I$2,$I$3,$I$4,$I$5,$I$6,$I$7)</f>
        <v>601.6054241285085</v>
      </c>
      <c r="J137" s="15">
        <f t="shared" ref="J137:J200" si="47">($C137-I137)^2</f>
        <v>3091.9631925113154</v>
      </c>
      <c r="K137" s="15"/>
      <c r="L137" s="15">
        <f t="shared" ref="L137:L200" si="48">CA_DR(A137,B137,$L$2,$L$3,$L$4,$L$5,$L$6,$L$7,$L$8)</f>
        <v>601.60544393370594</v>
      </c>
      <c r="M137" s="15">
        <f t="shared" ref="M137:M200" si="49">($C137-L137)^2</f>
        <v>3091.9653950645152</v>
      </c>
      <c r="N137" s="15"/>
      <c r="O137" s="15">
        <f t="shared" ref="O137:O200" si="50">CA_DL(A137,B137,$O$2,$O$3,$O$4,$O$5,$O$6,$O$7,$O$8)</f>
        <v>601.60542964781826</v>
      </c>
      <c r="P137" s="15">
        <f t="shared" ref="P137:P200" si="51">($C137-O137)^2</f>
        <v>3091.9638063184652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6.25E-2</v>
      </c>
      <c r="B138" s="14">
        <v>1.8749999999999999E-2</v>
      </c>
      <c r="C138" s="15">
        <v>606</v>
      </c>
      <c r="D138" s="15"/>
      <c r="E138" s="15">
        <f t="shared" si="43"/>
        <v>601.60353913746451</v>
      </c>
      <c r="F138" s="15">
        <f t="shared" si="44"/>
        <v>19.328868115806316</v>
      </c>
      <c r="G138" s="11">
        <f t="shared" si="45"/>
        <v>472.4</v>
      </c>
      <c r="H138" s="15"/>
      <c r="I138" s="15">
        <f t="shared" si="46"/>
        <v>601.6054241285085</v>
      </c>
      <c r="J138" s="15">
        <f t="shared" si="47"/>
        <v>19.312297090295253</v>
      </c>
      <c r="K138" s="15"/>
      <c r="L138" s="15">
        <f t="shared" si="48"/>
        <v>601.60544393370594</v>
      </c>
      <c r="M138" s="15">
        <f t="shared" si="49"/>
        <v>19.312123019801906</v>
      </c>
      <c r="N138" s="15"/>
      <c r="O138" s="15">
        <f t="shared" si="50"/>
        <v>601.60542964781826</v>
      </c>
      <c r="P138" s="15">
        <f t="shared" si="51"/>
        <v>19.312248580274787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6.25E-2</v>
      </c>
      <c r="B139" s="14">
        <v>1.8749999999999999E-2</v>
      </c>
      <c r="C139" s="15">
        <v>653</v>
      </c>
      <c r="D139" s="15"/>
      <c r="E139" s="15">
        <f t="shared" si="43"/>
        <v>601.60353913746451</v>
      </c>
      <c r="F139" s="15">
        <f t="shared" si="44"/>
        <v>2641.5961891941424</v>
      </c>
      <c r="G139" s="11">
        <f t="shared" si="45"/>
        <v>472.4</v>
      </c>
      <c r="H139" s="15"/>
      <c r="I139" s="15">
        <f t="shared" si="46"/>
        <v>601.6054241285085</v>
      </c>
      <c r="J139" s="15">
        <f t="shared" si="47"/>
        <v>2641.4024290104958</v>
      </c>
      <c r="K139" s="15"/>
      <c r="L139" s="15">
        <f t="shared" si="48"/>
        <v>601.60544393370594</v>
      </c>
      <c r="M139" s="15">
        <f t="shared" si="49"/>
        <v>2641.4003932514433</v>
      </c>
      <c r="N139" s="15"/>
      <c r="O139" s="15">
        <f t="shared" si="50"/>
        <v>601.60542964781826</v>
      </c>
      <c r="P139" s="15">
        <f t="shared" si="51"/>
        <v>2641.4018616853587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6.25E-2</v>
      </c>
      <c r="B140" s="14">
        <v>1.8749999999999999E-2</v>
      </c>
      <c r="C140" s="15">
        <v>576</v>
      </c>
      <c r="D140" s="15"/>
      <c r="E140" s="15">
        <f t="shared" si="43"/>
        <v>601.60353913746451</v>
      </c>
      <c r="F140" s="15">
        <f t="shared" si="44"/>
        <v>655.54121636367688</v>
      </c>
      <c r="G140" s="11">
        <f t="shared" si="45"/>
        <v>472.4</v>
      </c>
      <c r="H140" s="15"/>
      <c r="I140" s="15">
        <f t="shared" si="46"/>
        <v>601.6054241285085</v>
      </c>
      <c r="J140" s="15">
        <f t="shared" si="47"/>
        <v>655.63774480080542</v>
      </c>
      <c r="K140" s="15"/>
      <c r="L140" s="15">
        <f t="shared" si="48"/>
        <v>601.60544393370594</v>
      </c>
      <c r="M140" s="15">
        <f t="shared" si="49"/>
        <v>655.63875904215843</v>
      </c>
      <c r="N140" s="15"/>
      <c r="O140" s="15">
        <f t="shared" si="50"/>
        <v>601.60542964781826</v>
      </c>
      <c r="P140" s="15">
        <f t="shared" si="51"/>
        <v>655.63802744937004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0.125</v>
      </c>
      <c r="B141" s="14">
        <v>3.7499999999999999E-2</v>
      </c>
      <c r="C141" s="15">
        <v>488</v>
      </c>
      <c r="D141" s="15"/>
      <c r="E141" s="15">
        <f t="shared" si="43"/>
        <v>601.43242909135802</v>
      </c>
      <c r="F141" s="15">
        <f t="shared" si="44"/>
        <v>12866.915969565964</v>
      </c>
      <c r="G141" s="11">
        <f t="shared" si="45"/>
        <v>472.4</v>
      </c>
      <c r="H141" s="15"/>
      <c r="I141" s="15">
        <f t="shared" si="46"/>
        <v>601.46397349946892</v>
      </c>
      <c r="J141" s="15">
        <f t="shared" si="47"/>
        <v>12874.073282288186</v>
      </c>
      <c r="K141" s="15"/>
      <c r="L141" s="15">
        <f t="shared" si="48"/>
        <v>601.4642929012017</v>
      </c>
      <c r="M141" s="15">
        <f t="shared" si="49"/>
        <v>12874.145763569692</v>
      </c>
      <c r="N141" s="15"/>
      <c r="O141" s="15">
        <f t="shared" si="50"/>
        <v>601.46415151167753</v>
      </c>
      <c r="P141" s="15">
        <f t="shared" si="51"/>
        <v>12874.113678264914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0.125</v>
      </c>
      <c r="B142" s="14">
        <v>3.7499999999999999E-2</v>
      </c>
      <c r="C142" s="15">
        <v>591</v>
      </c>
      <c r="D142" s="15"/>
      <c r="E142" s="15">
        <f t="shared" si="43"/>
        <v>601.43242909135802</v>
      </c>
      <c r="F142" s="15">
        <f t="shared" si="44"/>
        <v>108.83557674621306</v>
      </c>
      <c r="G142" s="11">
        <f t="shared" si="45"/>
        <v>472.4</v>
      </c>
      <c r="H142" s="15"/>
      <c r="I142" s="15">
        <f t="shared" si="46"/>
        <v>601.46397349946892</v>
      </c>
      <c r="J142" s="15">
        <f t="shared" si="47"/>
        <v>109.49474139758784</v>
      </c>
      <c r="K142" s="15"/>
      <c r="L142" s="15">
        <f t="shared" si="48"/>
        <v>601.4642929012017</v>
      </c>
      <c r="M142" s="15">
        <f t="shared" si="49"/>
        <v>109.50142592214034</v>
      </c>
      <c r="N142" s="15"/>
      <c r="O142" s="15">
        <f t="shared" si="50"/>
        <v>601.46415151167753</v>
      </c>
      <c r="P142" s="15">
        <f t="shared" si="51"/>
        <v>109.4984668593431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0.125</v>
      </c>
      <c r="B143" s="14">
        <v>3.7499999999999999E-2</v>
      </c>
      <c r="C143" s="15">
        <v>674</v>
      </c>
      <c r="D143" s="15"/>
      <c r="E143" s="15">
        <f t="shared" si="43"/>
        <v>601.43242909135802</v>
      </c>
      <c r="F143" s="15">
        <f t="shared" si="44"/>
        <v>5266.0523475807822</v>
      </c>
      <c r="G143" s="11">
        <f t="shared" si="45"/>
        <v>472.4</v>
      </c>
      <c r="H143" s="15"/>
      <c r="I143" s="15">
        <f t="shared" si="46"/>
        <v>601.46397349946892</v>
      </c>
      <c r="J143" s="15">
        <f t="shared" si="47"/>
        <v>5261.475140485747</v>
      </c>
      <c r="K143" s="15"/>
      <c r="L143" s="15">
        <f t="shared" si="48"/>
        <v>601.4642929012017</v>
      </c>
      <c r="M143" s="15">
        <f t="shared" si="49"/>
        <v>5261.4288043226579</v>
      </c>
      <c r="N143" s="15"/>
      <c r="O143" s="15">
        <f t="shared" si="50"/>
        <v>601.46415151167753</v>
      </c>
      <c r="P143" s="15">
        <f t="shared" si="51"/>
        <v>5261.4493159208732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0.125</v>
      </c>
      <c r="B144" s="14">
        <v>3.7499999999999999E-2</v>
      </c>
      <c r="C144" s="15">
        <v>626</v>
      </c>
      <c r="D144" s="15"/>
      <c r="E144" s="15">
        <f t="shared" si="43"/>
        <v>601.43242909135802</v>
      </c>
      <c r="F144" s="15">
        <f t="shared" si="44"/>
        <v>603.56554035115187</v>
      </c>
      <c r="G144" s="11">
        <f t="shared" si="45"/>
        <v>472.4</v>
      </c>
      <c r="H144" s="15"/>
      <c r="I144" s="15">
        <f t="shared" si="46"/>
        <v>601.46397349946892</v>
      </c>
      <c r="J144" s="15">
        <f t="shared" si="47"/>
        <v>602.01659643476341</v>
      </c>
      <c r="K144" s="15"/>
      <c r="L144" s="15">
        <f t="shared" si="48"/>
        <v>601.4642929012017</v>
      </c>
      <c r="M144" s="15">
        <f t="shared" si="49"/>
        <v>602.00092283802121</v>
      </c>
      <c r="N144" s="15"/>
      <c r="O144" s="15">
        <f t="shared" si="50"/>
        <v>601.46415151167753</v>
      </c>
      <c r="P144" s="15">
        <f t="shared" si="51"/>
        <v>602.00786104191616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0.125</v>
      </c>
      <c r="B145" s="14">
        <v>3.7499999999999999E-2</v>
      </c>
      <c r="C145" s="15">
        <v>552</v>
      </c>
      <c r="D145" s="15"/>
      <c r="E145" s="15">
        <f t="shared" si="43"/>
        <v>601.43242909135802</v>
      </c>
      <c r="F145" s="15">
        <f t="shared" si="44"/>
        <v>2443.5650458721384</v>
      </c>
      <c r="G145" s="11">
        <f t="shared" si="45"/>
        <v>472.4</v>
      </c>
      <c r="H145" s="15"/>
      <c r="I145" s="15">
        <f t="shared" si="46"/>
        <v>601.46397349946892</v>
      </c>
      <c r="J145" s="15">
        <f t="shared" si="47"/>
        <v>2446.6846743561637</v>
      </c>
      <c r="K145" s="15"/>
      <c r="L145" s="15">
        <f t="shared" si="48"/>
        <v>601.4642929012017</v>
      </c>
      <c r="M145" s="15">
        <f t="shared" si="49"/>
        <v>2446.7162722158732</v>
      </c>
      <c r="N145" s="15"/>
      <c r="O145" s="15">
        <f t="shared" si="50"/>
        <v>601.46415151167753</v>
      </c>
      <c r="P145" s="15">
        <f t="shared" si="51"/>
        <v>2446.7022847701901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0.25</v>
      </c>
      <c r="B146" s="14">
        <v>7.4999999999999997E-2</v>
      </c>
      <c r="C146" s="15">
        <v>636</v>
      </c>
      <c r="D146" s="15"/>
      <c r="E146" s="15">
        <f t="shared" si="43"/>
        <v>585.95834873075535</v>
      </c>
      <c r="F146" s="15">
        <f t="shared" si="44"/>
        <v>2504.1668617526948</v>
      </c>
      <c r="G146" s="11">
        <f t="shared" si="45"/>
        <v>472.4</v>
      </c>
      <c r="H146" s="15"/>
      <c r="I146" s="15">
        <f t="shared" si="46"/>
        <v>591.12163054191387</v>
      </c>
      <c r="J146" s="15">
        <f t="shared" si="47"/>
        <v>2014.0680452164777</v>
      </c>
      <c r="K146" s="15"/>
      <c r="L146" s="15">
        <f t="shared" si="48"/>
        <v>591.16768067765656</v>
      </c>
      <c r="M146" s="15">
        <f t="shared" si="49"/>
        <v>2009.9368558205688</v>
      </c>
      <c r="N146" s="15"/>
      <c r="O146" s="15">
        <f t="shared" si="50"/>
        <v>591.17291862289517</v>
      </c>
      <c r="P146" s="15">
        <f t="shared" si="51"/>
        <v>2009.4672247895789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0.25</v>
      </c>
      <c r="B147" s="14">
        <v>7.4999999999999997E-2</v>
      </c>
      <c r="C147" s="15">
        <v>571</v>
      </c>
      <c r="D147" s="15"/>
      <c r="E147" s="15">
        <f t="shared" si="43"/>
        <v>585.95834873075535</v>
      </c>
      <c r="F147" s="15">
        <f t="shared" si="44"/>
        <v>223.75219675089011</v>
      </c>
      <c r="G147" s="11">
        <f t="shared" si="45"/>
        <v>472.4</v>
      </c>
      <c r="H147" s="15"/>
      <c r="I147" s="15">
        <f t="shared" si="46"/>
        <v>591.12163054191387</v>
      </c>
      <c r="J147" s="15">
        <f t="shared" si="47"/>
        <v>404.88001566528118</v>
      </c>
      <c r="K147" s="15"/>
      <c r="L147" s="15">
        <f t="shared" si="48"/>
        <v>591.16768067765656</v>
      </c>
      <c r="M147" s="15">
        <f t="shared" si="49"/>
        <v>406.73534391592187</v>
      </c>
      <c r="N147" s="15"/>
      <c r="O147" s="15">
        <f t="shared" si="50"/>
        <v>591.17291862289517</v>
      </c>
      <c r="P147" s="15">
        <f t="shared" si="51"/>
        <v>406.94664576595068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0.25</v>
      </c>
      <c r="B148" s="14">
        <v>7.4999999999999997E-2</v>
      </c>
      <c r="C148" s="15">
        <v>604</v>
      </c>
      <c r="D148" s="15"/>
      <c r="E148" s="15">
        <f t="shared" si="43"/>
        <v>585.95834873075535</v>
      </c>
      <c r="F148" s="15">
        <f t="shared" si="44"/>
        <v>325.50118052103721</v>
      </c>
      <c r="G148" s="11">
        <f t="shared" si="45"/>
        <v>472.4</v>
      </c>
      <c r="H148" s="15"/>
      <c r="I148" s="15">
        <f t="shared" si="46"/>
        <v>591.12163054191387</v>
      </c>
      <c r="J148" s="15">
        <f t="shared" si="47"/>
        <v>165.85239989896556</v>
      </c>
      <c r="K148" s="15"/>
      <c r="L148" s="15">
        <f t="shared" si="48"/>
        <v>591.16768067765656</v>
      </c>
      <c r="M148" s="15">
        <f t="shared" si="49"/>
        <v>164.66841919058874</v>
      </c>
      <c r="N148" s="15"/>
      <c r="O148" s="15">
        <f t="shared" si="50"/>
        <v>591.17291862289517</v>
      </c>
      <c r="P148" s="15">
        <f t="shared" si="51"/>
        <v>164.53401665486962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0.25</v>
      </c>
      <c r="B149" s="14">
        <v>7.4999999999999997E-2</v>
      </c>
      <c r="C149" s="15">
        <v>614</v>
      </c>
      <c r="D149" s="15"/>
      <c r="E149" s="15">
        <f t="shared" si="43"/>
        <v>585.95834873075535</v>
      </c>
      <c r="F149" s="15">
        <f t="shared" si="44"/>
        <v>786.33420590593028</v>
      </c>
      <c r="G149" s="11">
        <f t="shared" si="45"/>
        <v>472.4</v>
      </c>
      <c r="H149" s="15"/>
      <c r="I149" s="15">
        <f t="shared" si="46"/>
        <v>591.12163054191387</v>
      </c>
      <c r="J149" s="15">
        <f t="shared" si="47"/>
        <v>523.41978906068812</v>
      </c>
      <c r="K149" s="15"/>
      <c r="L149" s="15">
        <f t="shared" si="48"/>
        <v>591.16768067765656</v>
      </c>
      <c r="M149" s="15">
        <f t="shared" si="49"/>
        <v>521.31480563745743</v>
      </c>
      <c r="N149" s="15"/>
      <c r="O149" s="15">
        <f t="shared" si="50"/>
        <v>591.17291862289517</v>
      </c>
      <c r="P149" s="15">
        <f t="shared" si="51"/>
        <v>521.07564419696621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0.25</v>
      </c>
      <c r="B150" s="14">
        <v>7.4999999999999997E-2</v>
      </c>
      <c r="C150" s="15">
        <v>512</v>
      </c>
      <c r="D150" s="15"/>
      <c r="E150" s="15">
        <f t="shared" si="43"/>
        <v>585.95834873075535</v>
      </c>
      <c r="F150" s="15">
        <f t="shared" si="44"/>
        <v>5469.8373469800208</v>
      </c>
      <c r="G150" s="11">
        <f t="shared" si="45"/>
        <v>472.4</v>
      </c>
      <c r="H150" s="15"/>
      <c r="I150" s="15">
        <f t="shared" si="46"/>
        <v>591.12163054191387</v>
      </c>
      <c r="J150" s="15">
        <f t="shared" si="47"/>
        <v>6260.2324196111185</v>
      </c>
      <c r="K150" s="15"/>
      <c r="L150" s="15">
        <f t="shared" si="48"/>
        <v>591.16768067765656</v>
      </c>
      <c r="M150" s="15">
        <f t="shared" si="49"/>
        <v>6267.5216638793963</v>
      </c>
      <c r="N150" s="15"/>
      <c r="O150" s="15">
        <f t="shared" si="50"/>
        <v>591.17291862289517</v>
      </c>
      <c r="P150" s="15">
        <f t="shared" si="51"/>
        <v>6268.3510432675803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0.5</v>
      </c>
      <c r="B151" s="14">
        <v>0.15</v>
      </c>
      <c r="C151" s="15">
        <v>182</v>
      </c>
      <c r="D151" s="15"/>
      <c r="E151" s="15">
        <f t="shared" si="43"/>
        <v>0.97317520547162439</v>
      </c>
      <c r="F151" s="15">
        <f t="shared" si="44"/>
        <v>32770.711295188878</v>
      </c>
      <c r="G151" s="11">
        <f t="shared" si="45"/>
        <v>472.4</v>
      </c>
      <c r="H151" s="15"/>
      <c r="I151" s="15">
        <f t="shared" si="46"/>
        <v>2.0206317955203903</v>
      </c>
      <c r="J151" s="15">
        <f t="shared" si="47"/>
        <v>32392.572979283646</v>
      </c>
      <c r="K151" s="15"/>
      <c r="L151" s="15">
        <f t="shared" si="48"/>
        <v>2.0373418025180725</v>
      </c>
      <c r="M151" s="15">
        <f t="shared" si="49"/>
        <v>32386.558345503705</v>
      </c>
      <c r="N151" s="15"/>
      <c r="O151" s="15">
        <f t="shared" si="50"/>
        <v>2.0580508711664511</v>
      </c>
      <c r="P151" s="15">
        <f t="shared" si="51"/>
        <v>32379.105056283723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0.5</v>
      </c>
      <c r="B152" s="14">
        <v>0.15</v>
      </c>
      <c r="C152" s="15">
        <v>219</v>
      </c>
      <c r="D152" s="15"/>
      <c r="E152" s="15">
        <f t="shared" si="43"/>
        <v>0.97317520547162439</v>
      </c>
      <c r="F152" s="15">
        <f t="shared" si="44"/>
        <v>47535.696329983977</v>
      </c>
      <c r="G152" s="11">
        <f t="shared" si="45"/>
        <v>472.4</v>
      </c>
      <c r="H152" s="15"/>
      <c r="I152" s="15">
        <f t="shared" si="46"/>
        <v>2.0206317955203903</v>
      </c>
      <c r="J152" s="15">
        <f t="shared" si="47"/>
        <v>47080.046226415136</v>
      </c>
      <c r="K152" s="15"/>
      <c r="L152" s="15">
        <f t="shared" si="48"/>
        <v>2.0373418025180725</v>
      </c>
      <c r="M152" s="15">
        <f t="shared" si="49"/>
        <v>47072.79505211737</v>
      </c>
      <c r="N152" s="15"/>
      <c r="O152" s="15">
        <f t="shared" si="50"/>
        <v>2.0580508711664511</v>
      </c>
      <c r="P152" s="15">
        <f t="shared" si="51"/>
        <v>47063.809291817408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0.5</v>
      </c>
      <c r="B153" s="14">
        <v>0.15</v>
      </c>
      <c r="C153" s="15">
        <v>161</v>
      </c>
      <c r="D153" s="15"/>
      <c r="E153" s="15">
        <f t="shared" si="43"/>
        <v>0.97317520547162439</v>
      </c>
      <c r="F153" s="15">
        <f t="shared" si="44"/>
        <v>25608.584653818682</v>
      </c>
      <c r="G153" s="11">
        <f t="shared" si="45"/>
        <v>472.4</v>
      </c>
      <c r="H153" s="15"/>
      <c r="I153" s="15">
        <f t="shared" si="46"/>
        <v>2.0206317955203903</v>
      </c>
      <c r="J153" s="15">
        <f t="shared" si="47"/>
        <v>25274.439514695503</v>
      </c>
      <c r="K153" s="15"/>
      <c r="L153" s="15">
        <f t="shared" si="48"/>
        <v>2.0373418025180725</v>
      </c>
      <c r="M153" s="15">
        <f t="shared" si="49"/>
        <v>25269.126701209465</v>
      </c>
      <c r="N153" s="15"/>
      <c r="O153" s="15">
        <f t="shared" si="50"/>
        <v>2.0580508711664511</v>
      </c>
      <c r="P153" s="15">
        <f t="shared" si="51"/>
        <v>25262.543192872716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0.5</v>
      </c>
      <c r="B154" s="14">
        <v>0.15</v>
      </c>
      <c r="C154" s="15">
        <v>252</v>
      </c>
      <c r="D154" s="15"/>
      <c r="E154" s="15">
        <f t="shared" si="43"/>
        <v>0.97317520547162439</v>
      </c>
      <c r="F154" s="15">
        <f t="shared" si="44"/>
        <v>63014.466766422847</v>
      </c>
      <c r="G154" s="11">
        <f t="shared" si="45"/>
        <v>472.4</v>
      </c>
      <c r="H154" s="15"/>
      <c r="I154" s="15">
        <f t="shared" si="46"/>
        <v>2.0206317955203903</v>
      </c>
      <c r="J154" s="15">
        <f t="shared" si="47"/>
        <v>62489.684527910795</v>
      </c>
      <c r="K154" s="15"/>
      <c r="L154" s="15">
        <f t="shared" si="48"/>
        <v>2.0373418025180725</v>
      </c>
      <c r="M154" s="15">
        <f t="shared" si="49"/>
        <v>62481.330493151174</v>
      </c>
      <c r="N154" s="15"/>
      <c r="O154" s="15">
        <f t="shared" si="50"/>
        <v>2.0580508711664511</v>
      </c>
      <c r="P154" s="15">
        <f t="shared" si="51"/>
        <v>62470.977934320421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0.5</v>
      </c>
      <c r="B155" s="14">
        <v>0.15</v>
      </c>
      <c r="C155" s="15">
        <v>238</v>
      </c>
      <c r="D155" s="15"/>
      <c r="E155" s="15">
        <f t="shared" si="43"/>
        <v>0.97317520547162439</v>
      </c>
      <c r="F155" s="15">
        <f t="shared" si="44"/>
        <v>56181.715672176055</v>
      </c>
      <c r="G155" s="11">
        <f t="shared" si="45"/>
        <v>472.4</v>
      </c>
      <c r="H155" s="15"/>
      <c r="I155" s="15">
        <f t="shared" si="46"/>
        <v>2.0206317955203903</v>
      </c>
      <c r="J155" s="15">
        <f t="shared" si="47"/>
        <v>55686.262218185366</v>
      </c>
      <c r="K155" s="15"/>
      <c r="L155" s="15">
        <f t="shared" si="48"/>
        <v>2.0373418025180725</v>
      </c>
      <c r="M155" s="15">
        <f t="shared" si="49"/>
        <v>55678.376063621676</v>
      </c>
      <c r="N155" s="15"/>
      <c r="O155" s="15">
        <f t="shared" si="50"/>
        <v>2.0580508711664511</v>
      </c>
      <c r="P155" s="15">
        <f t="shared" si="51"/>
        <v>55668.603358713081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1</v>
      </c>
      <c r="B156" s="14">
        <v>0.3</v>
      </c>
      <c r="C156" s="15">
        <v>2</v>
      </c>
      <c r="D156" s="15"/>
      <c r="E156" s="15">
        <f t="shared" si="43"/>
        <v>6.046057729856955E-6</v>
      </c>
      <c r="F156" s="15">
        <f t="shared" si="44"/>
        <v>3.9999758158056355</v>
      </c>
      <c r="G156" s="11">
        <f t="shared" si="45"/>
        <v>472.4</v>
      </c>
      <c r="H156" s="15"/>
      <c r="I156" s="15">
        <f t="shared" si="46"/>
        <v>1.2737951981358725E-5</v>
      </c>
      <c r="J156" s="15">
        <f t="shared" si="47"/>
        <v>3.9999490483543299</v>
      </c>
      <c r="K156" s="15"/>
      <c r="L156" s="15">
        <f t="shared" si="48"/>
        <v>1.2845797747829387E-5</v>
      </c>
      <c r="M156" s="15">
        <f t="shared" si="49"/>
        <v>3.9999486169740237</v>
      </c>
      <c r="N156" s="15"/>
      <c r="O156" s="15">
        <f t="shared" si="50"/>
        <v>1.3225621872401826E-5</v>
      </c>
      <c r="P156" s="15">
        <f t="shared" si="51"/>
        <v>3.9999470976874276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1</v>
      </c>
      <c r="B157" s="14">
        <v>0.3</v>
      </c>
      <c r="C157" s="15">
        <v>3</v>
      </c>
      <c r="D157" s="15"/>
      <c r="E157" s="15">
        <f t="shared" si="43"/>
        <v>6.046057729856955E-6</v>
      </c>
      <c r="F157" s="15">
        <f t="shared" si="44"/>
        <v>8.9999637236901755</v>
      </c>
      <c r="G157" s="11">
        <f t="shared" si="45"/>
        <v>472.4</v>
      </c>
      <c r="H157" s="15"/>
      <c r="I157" s="15">
        <f t="shared" si="46"/>
        <v>1.2737951981358725E-5</v>
      </c>
      <c r="J157" s="15">
        <f t="shared" si="47"/>
        <v>8.9999235724503688</v>
      </c>
      <c r="K157" s="15"/>
      <c r="L157" s="15">
        <f t="shared" si="48"/>
        <v>1.2845797747829387E-5</v>
      </c>
      <c r="M157" s="15">
        <f t="shared" si="49"/>
        <v>8.9999229253785273</v>
      </c>
      <c r="N157" s="15"/>
      <c r="O157" s="15">
        <f t="shared" si="50"/>
        <v>1.3225621872401826E-5</v>
      </c>
      <c r="P157" s="15">
        <f t="shared" si="51"/>
        <v>8.9999206464436838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1</v>
      </c>
      <c r="B158" s="14">
        <v>0.3</v>
      </c>
      <c r="C158" s="15">
        <v>4</v>
      </c>
      <c r="D158" s="15"/>
      <c r="E158" s="15">
        <f t="shared" si="43"/>
        <v>6.046057729856955E-6</v>
      </c>
      <c r="F158" s="15">
        <f t="shared" si="44"/>
        <v>15.999951631574715</v>
      </c>
      <c r="G158" s="11">
        <f t="shared" si="45"/>
        <v>472.4</v>
      </c>
      <c r="H158" s="15"/>
      <c r="I158" s="15">
        <f t="shared" si="46"/>
        <v>1.2737951981358725E-5</v>
      </c>
      <c r="J158" s="15">
        <f t="shared" si="47"/>
        <v>15.999898096546406</v>
      </c>
      <c r="K158" s="15"/>
      <c r="L158" s="15">
        <f t="shared" si="48"/>
        <v>1.2845797747829387E-5</v>
      </c>
      <c r="M158" s="15">
        <f t="shared" si="49"/>
        <v>15.999897233783033</v>
      </c>
      <c r="N158" s="15"/>
      <c r="O158" s="15">
        <f t="shared" si="50"/>
        <v>1.3225621872401826E-5</v>
      </c>
      <c r="P158" s="15">
        <f t="shared" si="51"/>
        <v>15.999894195199939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1</v>
      </c>
      <c r="B159" s="14">
        <v>0.3</v>
      </c>
      <c r="C159" s="15">
        <v>4</v>
      </c>
      <c r="D159" s="15"/>
      <c r="E159" s="15">
        <f t="shared" si="43"/>
        <v>6.046057729856955E-6</v>
      </c>
      <c r="F159" s="15">
        <f t="shared" si="44"/>
        <v>15.999951631574715</v>
      </c>
      <c r="G159" s="11">
        <f t="shared" si="45"/>
        <v>472.4</v>
      </c>
      <c r="H159" s="15"/>
      <c r="I159" s="15">
        <f t="shared" si="46"/>
        <v>1.2737951981358725E-5</v>
      </c>
      <c r="J159" s="15">
        <f t="shared" si="47"/>
        <v>15.999898096546406</v>
      </c>
      <c r="K159" s="15"/>
      <c r="L159" s="15">
        <f t="shared" si="48"/>
        <v>1.2845797747829387E-5</v>
      </c>
      <c r="M159" s="15">
        <f t="shared" si="49"/>
        <v>15.999897233783033</v>
      </c>
      <c r="N159" s="15"/>
      <c r="O159" s="15">
        <f t="shared" si="50"/>
        <v>1.3225621872401826E-5</v>
      </c>
      <c r="P159" s="15">
        <f t="shared" si="51"/>
        <v>15.999894195199939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1</v>
      </c>
      <c r="B160" s="14">
        <v>0.3</v>
      </c>
      <c r="C160" s="15">
        <v>89</v>
      </c>
      <c r="D160" s="15"/>
      <c r="E160" s="15">
        <f t="shared" si="43"/>
        <v>6.046057729856955E-6</v>
      </c>
      <c r="F160" s="15">
        <f t="shared" si="44"/>
        <v>7920.9989238017597</v>
      </c>
      <c r="G160" s="11">
        <f t="shared" si="45"/>
        <v>472.4</v>
      </c>
      <c r="H160" s="15"/>
      <c r="I160" s="15">
        <f t="shared" si="46"/>
        <v>1.2737951981358725E-5</v>
      </c>
      <c r="J160" s="15">
        <f t="shared" si="47"/>
        <v>7920.9977326447106</v>
      </c>
      <c r="K160" s="15"/>
      <c r="L160" s="15">
        <f t="shared" si="48"/>
        <v>1.2845797747829387E-5</v>
      </c>
      <c r="M160" s="15">
        <f t="shared" si="49"/>
        <v>7920.9977134481669</v>
      </c>
      <c r="N160" s="15"/>
      <c r="O160" s="15">
        <f t="shared" si="50"/>
        <v>1.3225621872401826E-5</v>
      </c>
      <c r="P160" s="15">
        <f t="shared" si="51"/>
        <v>7920.9976458394822</v>
      </c>
      <c r="Q160" s="3"/>
    </row>
    <row r="161" spans="1:17" x14ac:dyDescent="0.25">
      <c r="A161" s="14">
        <v>0.1875</v>
      </c>
      <c r="B161" s="14">
        <v>6.2500000000000003E-3</v>
      </c>
      <c r="C161" s="15">
        <v>460</v>
      </c>
      <c r="D161" s="15"/>
      <c r="E161" s="15">
        <f t="shared" si="43"/>
        <v>601.53107790527338</v>
      </c>
      <c r="F161" s="15">
        <f t="shared" si="44"/>
        <v>20031.046013028561</v>
      </c>
      <c r="G161" s="11">
        <f t="shared" si="45"/>
        <v>472.4</v>
      </c>
      <c r="H161" s="15"/>
      <c r="I161" s="15">
        <f t="shared" si="46"/>
        <v>601.57117058561187</v>
      </c>
      <c r="J161" s="15">
        <f t="shared" si="47"/>
        <v>20042.396340980416</v>
      </c>
      <c r="K161" s="15"/>
      <c r="L161" s="15">
        <f t="shared" si="48"/>
        <v>601.57350849748752</v>
      </c>
      <c r="M161" s="15">
        <f t="shared" si="49"/>
        <v>20043.058308288171</v>
      </c>
      <c r="N161" s="15"/>
      <c r="O161" s="15">
        <f t="shared" si="50"/>
        <v>601.5712076557171</v>
      </c>
      <c r="P161" s="15">
        <f t="shared" si="51"/>
        <v>20042.406837098173</v>
      </c>
      <c r="Q161" s="3"/>
    </row>
    <row r="162" spans="1:17" x14ac:dyDescent="0.25">
      <c r="A162" s="14">
        <v>0.1875</v>
      </c>
      <c r="B162" s="14">
        <v>6.2500000000000003E-3</v>
      </c>
      <c r="C162" s="15">
        <v>667</v>
      </c>
      <c r="D162" s="15"/>
      <c r="E162" s="15">
        <f t="shared" si="43"/>
        <v>601.53107790527338</v>
      </c>
      <c r="F162" s="15">
        <f t="shared" si="44"/>
        <v>4286.1797602453835</v>
      </c>
      <c r="G162" s="11">
        <f t="shared" si="45"/>
        <v>472.4</v>
      </c>
      <c r="H162" s="15"/>
      <c r="I162" s="15">
        <f t="shared" si="46"/>
        <v>601.57117058561187</v>
      </c>
      <c r="J162" s="15">
        <f t="shared" si="47"/>
        <v>4280.9317185371019</v>
      </c>
      <c r="K162" s="15"/>
      <c r="L162" s="15">
        <f t="shared" si="48"/>
        <v>601.57350849748752</v>
      </c>
      <c r="M162" s="15">
        <f t="shared" si="49"/>
        <v>4280.6257903283376</v>
      </c>
      <c r="N162" s="15"/>
      <c r="O162" s="15">
        <f t="shared" si="50"/>
        <v>601.5712076557171</v>
      </c>
      <c r="P162" s="15">
        <f t="shared" si="51"/>
        <v>4280.9268676312922</v>
      </c>
      <c r="Q162" s="3"/>
    </row>
    <row r="163" spans="1:17" x14ac:dyDescent="0.25">
      <c r="A163" s="14">
        <v>0.1875</v>
      </c>
      <c r="B163" s="14">
        <v>6.2500000000000003E-3</v>
      </c>
      <c r="C163" s="15">
        <v>558</v>
      </c>
      <c r="D163" s="15"/>
      <c r="E163" s="15">
        <f t="shared" si="43"/>
        <v>601.53107790527338</v>
      </c>
      <c r="F163" s="15">
        <f t="shared" si="44"/>
        <v>1894.9547435949801</v>
      </c>
      <c r="G163" s="11">
        <f t="shared" si="45"/>
        <v>472.4</v>
      </c>
      <c r="H163" s="15"/>
      <c r="I163" s="15">
        <f t="shared" si="46"/>
        <v>601.57117058561187</v>
      </c>
      <c r="J163" s="15">
        <f t="shared" si="47"/>
        <v>1898.4469062004887</v>
      </c>
      <c r="K163" s="15"/>
      <c r="L163" s="15">
        <f t="shared" si="48"/>
        <v>601.57350849748752</v>
      </c>
      <c r="M163" s="15">
        <f t="shared" si="49"/>
        <v>1898.6506427806173</v>
      </c>
      <c r="N163" s="15"/>
      <c r="O163" s="15">
        <f t="shared" si="50"/>
        <v>601.5712076557171</v>
      </c>
      <c r="P163" s="15">
        <f t="shared" si="51"/>
        <v>1898.4501365776207</v>
      </c>
      <c r="Q163" s="3"/>
    </row>
    <row r="164" spans="1:17" x14ac:dyDescent="0.25">
      <c r="A164" s="14">
        <v>0.1875</v>
      </c>
      <c r="B164" s="14">
        <v>6.2500000000000003E-3</v>
      </c>
      <c r="C164" s="15">
        <v>640</v>
      </c>
      <c r="D164" s="15"/>
      <c r="E164" s="15">
        <f t="shared" si="43"/>
        <v>601.53107790527338</v>
      </c>
      <c r="F164" s="15">
        <f t="shared" si="44"/>
        <v>1479.8579671301461</v>
      </c>
      <c r="G164" s="11">
        <f t="shared" si="45"/>
        <v>472.4</v>
      </c>
      <c r="H164" s="15"/>
      <c r="I164" s="15">
        <f t="shared" si="46"/>
        <v>601.57117058561187</v>
      </c>
      <c r="J164" s="15">
        <f t="shared" si="47"/>
        <v>1476.7749301601425</v>
      </c>
      <c r="K164" s="15"/>
      <c r="L164" s="15">
        <f t="shared" si="48"/>
        <v>601.57350849748752</v>
      </c>
      <c r="M164" s="15">
        <f t="shared" si="49"/>
        <v>1476.5952491926635</v>
      </c>
      <c r="N164" s="15"/>
      <c r="O164" s="15">
        <f t="shared" si="50"/>
        <v>601.5712076557171</v>
      </c>
      <c r="P164" s="15">
        <f t="shared" si="51"/>
        <v>1476.7720810400158</v>
      </c>
      <c r="Q164" s="3"/>
    </row>
    <row r="165" spans="1:17" x14ac:dyDescent="0.25">
      <c r="A165" s="14">
        <v>0.1875</v>
      </c>
      <c r="B165" s="14">
        <v>6.2500000000000003E-3</v>
      </c>
      <c r="C165" s="15">
        <v>503</v>
      </c>
      <c r="D165" s="15"/>
      <c r="E165" s="15">
        <f t="shared" si="43"/>
        <v>601.53107790527338</v>
      </c>
      <c r="F165" s="15">
        <f t="shared" si="44"/>
        <v>9708.3733131750523</v>
      </c>
      <c r="G165" s="11">
        <f t="shared" si="45"/>
        <v>472.4</v>
      </c>
      <c r="H165" s="15"/>
      <c r="I165" s="15">
        <f t="shared" si="46"/>
        <v>601.57117058561187</v>
      </c>
      <c r="J165" s="15">
        <f t="shared" si="47"/>
        <v>9716.2756706177934</v>
      </c>
      <c r="K165" s="15"/>
      <c r="L165" s="15">
        <f t="shared" si="48"/>
        <v>601.57350849748752</v>
      </c>
      <c r="M165" s="15">
        <f t="shared" si="49"/>
        <v>9716.7365775042454</v>
      </c>
      <c r="N165" s="15"/>
      <c r="O165" s="15">
        <f t="shared" si="50"/>
        <v>601.5712076557171</v>
      </c>
      <c r="P165" s="15">
        <f t="shared" si="51"/>
        <v>9716.282978706502</v>
      </c>
      <c r="Q165" s="3"/>
    </row>
    <row r="166" spans="1:17" x14ac:dyDescent="0.25">
      <c r="A166" s="14">
        <v>0.375</v>
      </c>
      <c r="B166" s="14">
        <v>1.2500000000000001E-2</v>
      </c>
      <c r="C166" s="15">
        <v>469</v>
      </c>
      <c r="D166" s="15"/>
      <c r="E166" s="15">
        <f t="shared" si="43"/>
        <v>601.13045298137138</v>
      </c>
      <c r="F166" s="15">
        <f t="shared" si="44"/>
        <v>17458.456605062391</v>
      </c>
      <c r="G166" s="11">
        <f t="shared" si="45"/>
        <v>472.4</v>
      </c>
      <c r="H166" s="15"/>
      <c r="I166" s="15">
        <f t="shared" si="46"/>
        <v>601.36517583889781</v>
      </c>
      <c r="J166" s="15">
        <f t="shared" si="47"/>
        <v>17520.539774862336</v>
      </c>
      <c r="K166" s="15"/>
      <c r="L166" s="15">
        <f t="shared" si="48"/>
        <v>601.37838577183277</v>
      </c>
      <c r="M166" s="15">
        <f t="shared" si="49"/>
        <v>17524.037019556177</v>
      </c>
      <c r="N166" s="15"/>
      <c r="O166" s="15">
        <f t="shared" si="50"/>
        <v>601.36559549381423</v>
      </c>
      <c r="P166" s="15">
        <f t="shared" si="51"/>
        <v>17520.650870432051</v>
      </c>
      <c r="Q166" s="3"/>
    </row>
    <row r="167" spans="1:17" x14ac:dyDescent="0.25">
      <c r="A167" s="14">
        <v>0.375</v>
      </c>
      <c r="B167" s="14">
        <v>1.2500000000000001E-2</v>
      </c>
      <c r="C167" s="15">
        <v>678</v>
      </c>
      <c r="D167" s="15"/>
      <c r="E167" s="15">
        <f t="shared" si="43"/>
        <v>601.13045298137138</v>
      </c>
      <c r="F167" s="15">
        <f t="shared" si="44"/>
        <v>5908.9272588491567</v>
      </c>
      <c r="G167" s="11">
        <f t="shared" si="45"/>
        <v>472.4</v>
      </c>
      <c r="H167" s="15"/>
      <c r="I167" s="15">
        <f t="shared" si="46"/>
        <v>601.36517583889781</v>
      </c>
      <c r="J167" s="15">
        <f t="shared" si="47"/>
        <v>5872.8962742030517</v>
      </c>
      <c r="K167" s="15"/>
      <c r="L167" s="15">
        <f t="shared" si="48"/>
        <v>601.37838577183277</v>
      </c>
      <c r="M167" s="15">
        <f t="shared" si="49"/>
        <v>5870.8717669300795</v>
      </c>
      <c r="N167" s="15"/>
      <c r="O167" s="15">
        <f t="shared" si="50"/>
        <v>601.36559549381423</v>
      </c>
      <c r="P167" s="15">
        <f t="shared" si="51"/>
        <v>5872.8319540177063</v>
      </c>
      <c r="Q167" s="3"/>
    </row>
    <row r="168" spans="1:17" x14ac:dyDescent="0.25">
      <c r="A168" s="14">
        <v>0.375</v>
      </c>
      <c r="B168" s="14">
        <v>1.2500000000000001E-2</v>
      </c>
      <c r="C168" s="15">
        <v>557</v>
      </c>
      <c r="D168" s="15"/>
      <c r="E168" s="15">
        <f t="shared" si="43"/>
        <v>601.13045298137138</v>
      </c>
      <c r="F168" s="15">
        <f t="shared" si="44"/>
        <v>1947.49688034103</v>
      </c>
      <c r="G168" s="11">
        <f t="shared" si="45"/>
        <v>472.4</v>
      </c>
      <c r="H168" s="15"/>
      <c r="I168" s="15">
        <f t="shared" si="46"/>
        <v>601.36517583889781</v>
      </c>
      <c r="J168" s="15">
        <f t="shared" si="47"/>
        <v>1968.2688272163223</v>
      </c>
      <c r="K168" s="15"/>
      <c r="L168" s="15">
        <f t="shared" si="48"/>
        <v>601.37838577183277</v>
      </c>
      <c r="M168" s="15">
        <f t="shared" si="49"/>
        <v>1969.4411237136092</v>
      </c>
      <c r="N168" s="15"/>
      <c r="O168" s="15">
        <f t="shared" si="50"/>
        <v>601.36559549381423</v>
      </c>
      <c r="P168" s="15">
        <f t="shared" si="51"/>
        <v>1968.3060635207491</v>
      </c>
      <c r="Q168" s="3"/>
    </row>
    <row r="169" spans="1:17" x14ac:dyDescent="0.25">
      <c r="A169" s="14">
        <v>0.375</v>
      </c>
      <c r="B169" s="14">
        <v>1.2500000000000001E-2</v>
      </c>
      <c r="C169" s="15">
        <v>474</v>
      </c>
      <c r="D169" s="15"/>
      <c r="E169" s="15">
        <f t="shared" si="43"/>
        <v>601.13045298137138</v>
      </c>
      <c r="F169" s="15">
        <f t="shared" si="44"/>
        <v>16162.152075248678</v>
      </c>
      <c r="G169" s="11">
        <f t="shared" si="45"/>
        <v>472.4</v>
      </c>
      <c r="H169" s="15"/>
      <c r="I169" s="15">
        <f t="shared" si="46"/>
        <v>601.36517583889781</v>
      </c>
      <c r="J169" s="15">
        <f t="shared" si="47"/>
        <v>16221.888016473358</v>
      </c>
      <c r="K169" s="15"/>
      <c r="L169" s="15">
        <f t="shared" si="48"/>
        <v>601.37838577183277</v>
      </c>
      <c r="M169" s="15">
        <f t="shared" si="49"/>
        <v>16225.253161837849</v>
      </c>
      <c r="N169" s="15"/>
      <c r="O169" s="15">
        <f t="shared" si="50"/>
        <v>601.36559549381423</v>
      </c>
      <c r="P169" s="15">
        <f t="shared" si="51"/>
        <v>16221.994915493911</v>
      </c>
      <c r="Q169" s="3"/>
    </row>
    <row r="170" spans="1:17" x14ac:dyDescent="0.25">
      <c r="A170" s="14">
        <v>0.375</v>
      </c>
      <c r="B170" s="14">
        <v>1.2500000000000001E-2</v>
      </c>
      <c r="C170" s="15">
        <v>561</v>
      </c>
      <c r="D170" s="15"/>
      <c r="E170" s="15">
        <f t="shared" si="43"/>
        <v>601.13045298137138</v>
      </c>
      <c r="F170" s="15">
        <f t="shared" si="44"/>
        <v>1610.4532564900589</v>
      </c>
      <c r="G170" s="11">
        <f t="shared" si="45"/>
        <v>472.4</v>
      </c>
      <c r="H170" s="15"/>
      <c r="I170" s="15">
        <f t="shared" si="46"/>
        <v>601.36517583889781</v>
      </c>
      <c r="J170" s="15">
        <f t="shared" si="47"/>
        <v>1629.3474205051398</v>
      </c>
      <c r="K170" s="15"/>
      <c r="L170" s="15">
        <f t="shared" si="48"/>
        <v>601.37838577183277</v>
      </c>
      <c r="M170" s="15">
        <f t="shared" si="49"/>
        <v>1630.414037538947</v>
      </c>
      <c r="N170" s="15"/>
      <c r="O170" s="15">
        <f t="shared" si="50"/>
        <v>601.36559549381423</v>
      </c>
      <c r="P170" s="15">
        <f t="shared" si="51"/>
        <v>1629.3812995702353</v>
      </c>
      <c r="Q170" s="3"/>
    </row>
    <row r="171" spans="1:17" x14ac:dyDescent="0.25">
      <c r="A171" s="14">
        <v>0.75</v>
      </c>
      <c r="B171" s="14">
        <v>2.5000000000000001E-2</v>
      </c>
      <c r="C171" s="15">
        <v>559</v>
      </c>
      <c r="D171" s="15"/>
      <c r="E171" s="15">
        <f t="shared" si="43"/>
        <v>598.27136467456057</v>
      </c>
      <c r="F171" s="15">
        <f t="shared" si="44"/>
        <v>1542.240083402324</v>
      </c>
      <c r="G171" s="11">
        <f t="shared" si="45"/>
        <v>472.4</v>
      </c>
      <c r="H171" s="15"/>
      <c r="I171" s="15">
        <f t="shared" si="46"/>
        <v>600.04134985136307</v>
      </c>
      <c r="J171" s="15">
        <f t="shared" si="47"/>
        <v>1684.3923976219792</v>
      </c>
      <c r="K171" s="15"/>
      <c r="L171" s="15">
        <f t="shared" si="48"/>
        <v>600.13370046663636</v>
      </c>
      <c r="M171" s="15">
        <f t="shared" si="49"/>
        <v>1691.9813140789599</v>
      </c>
      <c r="N171" s="15"/>
      <c r="O171" s="15">
        <f t="shared" si="50"/>
        <v>600.04723795329664</v>
      </c>
      <c r="P171" s="15">
        <f t="shared" si="51"/>
        <v>1684.8757435945565</v>
      </c>
      <c r="Q171" s="3"/>
    </row>
    <row r="172" spans="1:17" x14ac:dyDescent="0.25">
      <c r="A172" s="14">
        <v>0.75</v>
      </c>
      <c r="B172" s="14">
        <v>2.5000000000000001E-2</v>
      </c>
      <c r="C172" s="15">
        <v>424</v>
      </c>
      <c r="D172" s="15"/>
      <c r="E172" s="15">
        <f t="shared" si="43"/>
        <v>598.27136467456057</v>
      </c>
      <c r="F172" s="15">
        <f t="shared" si="44"/>
        <v>30370.508545533678</v>
      </c>
      <c r="G172" s="11">
        <f t="shared" si="45"/>
        <v>472.4</v>
      </c>
      <c r="H172" s="15"/>
      <c r="I172" s="15">
        <f t="shared" si="46"/>
        <v>600.04134985136307</v>
      </c>
      <c r="J172" s="15">
        <f t="shared" si="47"/>
        <v>30990.556857490006</v>
      </c>
      <c r="K172" s="15"/>
      <c r="L172" s="15">
        <f t="shared" si="48"/>
        <v>600.13370046663636</v>
      </c>
      <c r="M172" s="15">
        <f t="shared" si="49"/>
        <v>31023.080440070775</v>
      </c>
      <c r="N172" s="15"/>
      <c r="O172" s="15">
        <f t="shared" si="50"/>
        <v>600.04723795329664</v>
      </c>
      <c r="P172" s="15">
        <f t="shared" si="51"/>
        <v>30992.629990984649</v>
      </c>
      <c r="Q172" s="3"/>
    </row>
    <row r="173" spans="1:17" x14ac:dyDescent="0.25">
      <c r="A173" s="14">
        <v>0.75</v>
      </c>
      <c r="B173" s="14">
        <v>2.5000000000000001E-2</v>
      </c>
      <c r="C173" s="15">
        <v>491</v>
      </c>
      <c r="D173" s="15"/>
      <c r="E173" s="15">
        <f t="shared" si="43"/>
        <v>598.27136467456057</v>
      </c>
      <c r="F173" s="15">
        <f t="shared" si="44"/>
        <v>11507.145679142563</v>
      </c>
      <c r="G173" s="11">
        <f t="shared" si="45"/>
        <v>472.4</v>
      </c>
      <c r="H173" s="15"/>
      <c r="I173" s="15">
        <f t="shared" si="46"/>
        <v>600.04134985136307</v>
      </c>
      <c r="J173" s="15">
        <f t="shared" si="47"/>
        <v>11890.015977407356</v>
      </c>
      <c r="K173" s="15"/>
      <c r="L173" s="15">
        <f t="shared" si="48"/>
        <v>600.13370046663636</v>
      </c>
      <c r="M173" s="15">
        <f t="shared" si="49"/>
        <v>11910.164577541504</v>
      </c>
      <c r="N173" s="15"/>
      <c r="O173" s="15">
        <f t="shared" si="50"/>
        <v>600.04723795329664</v>
      </c>
      <c r="P173" s="15">
        <f t="shared" si="51"/>
        <v>11891.300105242901</v>
      </c>
      <c r="Q173" s="3"/>
    </row>
    <row r="174" spans="1:17" x14ac:dyDescent="0.25">
      <c r="A174" s="14">
        <v>0.75</v>
      </c>
      <c r="B174" s="14">
        <v>2.5000000000000001E-2</v>
      </c>
      <c r="C174" s="15">
        <v>447</v>
      </c>
      <c r="D174" s="15"/>
      <c r="E174" s="15">
        <f t="shared" si="43"/>
        <v>598.27136467456057</v>
      </c>
      <c r="F174" s="15">
        <f t="shared" si="44"/>
        <v>22883.025770503893</v>
      </c>
      <c r="G174" s="11">
        <f t="shared" si="45"/>
        <v>472.4</v>
      </c>
      <c r="H174" s="15"/>
      <c r="I174" s="15">
        <f t="shared" si="46"/>
        <v>600.04134985136307</v>
      </c>
      <c r="J174" s="15">
        <f t="shared" si="47"/>
        <v>23421.654764327304</v>
      </c>
      <c r="K174" s="15"/>
      <c r="L174" s="15">
        <f t="shared" si="48"/>
        <v>600.13370046663636</v>
      </c>
      <c r="M174" s="15">
        <f t="shared" si="49"/>
        <v>23449.930218605503</v>
      </c>
      <c r="N174" s="15"/>
      <c r="O174" s="15">
        <f t="shared" si="50"/>
        <v>600.04723795329664</v>
      </c>
      <c r="P174" s="15">
        <f t="shared" si="51"/>
        <v>23423.457045133004</v>
      </c>
      <c r="Q174" s="3"/>
    </row>
    <row r="175" spans="1:17" x14ac:dyDescent="0.25">
      <c r="A175" s="14">
        <v>0.75</v>
      </c>
      <c r="B175" s="14">
        <v>2.5000000000000001E-2</v>
      </c>
      <c r="C175" s="15">
        <v>569</v>
      </c>
      <c r="D175" s="15"/>
      <c r="E175" s="15">
        <f t="shared" si="43"/>
        <v>598.27136467456057</v>
      </c>
      <c r="F175" s="15">
        <f t="shared" si="44"/>
        <v>856.81278991111265</v>
      </c>
      <c r="G175" s="11">
        <f t="shared" si="45"/>
        <v>472.4</v>
      </c>
      <c r="H175" s="15"/>
      <c r="I175" s="15">
        <f t="shared" si="46"/>
        <v>600.04134985136307</v>
      </c>
      <c r="J175" s="15">
        <f t="shared" si="47"/>
        <v>963.56540059471786</v>
      </c>
      <c r="K175" s="15"/>
      <c r="L175" s="15">
        <f t="shared" si="48"/>
        <v>600.13370046663636</v>
      </c>
      <c r="M175" s="15">
        <f t="shared" si="49"/>
        <v>969.30730474623283</v>
      </c>
      <c r="N175" s="15"/>
      <c r="O175" s="15">
        <f t="shared" si="50"/>
        <v>600.04723795329664</v>
      </c>
      <c r="P175" s="15">
        <f t="shared" si="51"/>
        <v>963.93098452862364</v>
      </c>
      <c r="Q175" s="3"/>
    </row>
    <row r="176" spans="1:17" x14ac:dyDescent="0.25">
      <c r="A176" s="14">
        <v>1.5</v>
      </c>
      <c r="B176" s="14">
        <v>0.05</v>
      </c>
      <c r="C176" s="15">
        <v>585</v>
      </c>
      <c r="D176" s="15"/>
      <c r="E176" s="15">
        <f t="shared" si="43"/>
        <v>564.594380274061</v>
      </c>
      <c r="F176" s="15">
        <f t="shared" si="44"/>
        <v>416.38931639963101</v>
      </c>
      <c r="G176" s="11">
        <f t="shared" si="45"/>
        <v>472.4</v>
      </c>
      <c r="H176" s="15"/>
      <c r="I176" s="15">
        <f t="shared" si="46"/>
        <v>587.70367778924958</v>
      </c>
      <c r="J176" s="15">
        <f t="shared" si="47"/>
        <v>7.3098735880815076</v>
      </c>
      <c r="K176" s="15"/>
      <c r="L176" s="15">
        <f t="shared" si="48"/>
        <v>588.72485862198323</v>
      </c>
      <c r="M176" s="15">
        <f t="shared" si="49"/>
        <v>13.87457175376281</v>
      </c>
      <c r="N176" s="15"/>
      <c r="O176" s="15">
        <f t="shared" si="50"/>
        <v>587.83478219652932</v>
      </c>
      <c r="P176" s="15">
        <f t="shared" si="51"/>
        <v>8.0359901017595838</v>
      </c>
      <c r="Q176" s="3"/>
    </row>
    <row r="177" spans="1:17" x14ac:dyDescent="0.25">
      <c r="A177" s="14">
        <v>1.5</v>
      </c>
      <c r="B177" s="14">
        <v>0.05</v>
      </c>
      <c r="C177" s="15">
        <v>510</v>
      </c>
      <c r="D177" s="15"/>
      <c r="E177" s="15">
        <f t="shared" si="43"/>
        <v>564.594380274061</v>
      </c>
      <c r="F177" s="15">
        <f t="shared" si="44"/>
        <v>2980.5463575087801</v>
      </c>
      <c r="G177" s="11">
        <f t="shared" si="45"/>
        <v>472.4</v>
      </c>
      <c r="H177" s="15"/>
      <c r="I177" s="15">
        <f t="shared" si="46"/>
        <v>587.70367778924958</v>
      </c>
      <c r="J177" s="15">
        <f t="shared" si="47"/>
        <v>6037.8615419755188</v>
      </c>
      <c r="K177" s="15"/>
      <c r="L177" s="15">
        <f t="shared" si="48"/>
        <v>588.72485862198323</v>
      </c>
      <c r="M177" s="15">
        <f t="shared" si="49"/>
        <v>6197.6033650512472</v>
      </c>
      <c r="N177" s="15"/>
      <c r="O177" s="15">
        <f t="shared" si="50"/>
        <v>587.83478219652932</v>
      </c>
      <c r="P177" s="15">
        <f t="shared" si="51"/>
        <v>6058.2533195811575</v>
      </c>
      <c r="Q177" s="3"/>
    </row>
    <row r="178" spans="1:17" x14ac:dyDescent="0.25">
      <c r="A178" s="14">
        <v>1.5</v>
      </c>
      <c r="B178" s="14">
        <v>0.05</v>
      </c>
      <c r="C178" s="15">
        <v>537</v>
      </c>
      <c r="D178" s="15"/>
      <c r="E178" s="15">
        <f t="shared" si="43"/>
        <v>564.594380274061</v>
      </c>
      <c r="F178" s="15">
        <f t="shared" si="44"/>
        <v>761.44982270948663</v>
      </c>
      <c r="G178" s="11">
        <f t="shared" si="45"/>
        <v>472.4</v>
      </c>
      <c r="H178" s="15"/>
      <c r="I178" s="15">
        <f t="shared" si="46"/>
        <v>587.70367778924958</v>
      </c>
      <c r="J178" s="15">
        <f t="shared" si="47"/>
        <v>2570.8629413560416</v>
      </c>
      <c r="K178" s="15"/>
      <c r="L178" s="15">
        <f t="shared" si="48"/>
        <v>588.72485862198323</v>
      </c>
      <c r="M178" s="15">
        <f t="shared" si="49"/>
        <v>2675.4609994641528</v>
      </c>
      <c r="N178" s="15"/>
      <c r="O178" s="15">
        <f t="shared" si="50"/>
        <v>587.83478219652932</v>
      </c>
      <c r="P178" s="15">
        <f t="shared" si="51"/>
        <v>2584.1750809685741</v>
      </c>
      <c r="Q178" s="3"/>
    </row>
    <row r="179" spans="1:17" x14ac:dyDescent="0.25">
      <c r="A179" s="14">
        <v>1.5</v>
      </c>
      <c r="B179" s="14">
        <v>0.05</v>
      </c>
      <c r="C179" s="15">
        <v>560</v>
      </c>
      <c r="D179" s="15"/>
      <c r="E179" s="15">
        <f t="shared" si="43"/>
        <v>564.594380274061</v>
      </c>
      <c r="F179" s="15">
        <f t="shared" si="44"/>
        <v>21.108330102680785</v>
      </c>
      <c r="G179" s="11">
        <f t="shared" si="45"/>
        <v>472.4</v>
      </c>
      <c r="H179" s="15"/>
      <c r="I179" s="15">
        <f t="shared" si="46"/>
        <v>587.70367778924958</v>
      </c>
      <c r="J179" s="15">
        <f t="shared" si="47"/>
        <v>767.49376305056057</v>
      </c>
      <c r="K179" s="15"/>
      <c r="L179" s="15">
        <f t="shared" si="48"/>
        <v>588.72485862198323</v>
      </c>
      <c r="M179" s="15">
        <f t="shared" si="49"/>
        <v>825.1175028529243</v>
      </c>
      <c r="N179" s="15"/>
      <c r="O179" s="15">
        <f t="shared" si="50"/>
        <v>587.83478219652932</v>
      </c>
      <c r="P179" s="15">
        <f t="shared" si="51"/>
        <v>774.77509992822547</v>
      </c>
      <c r="Q179" s="3"/>
    </row>
    <row r="180" spans="1:17" x14ac:dyDescent="0.25">
      <c r="A180" s="14">
        <v>1.5</v>
      </c>
      <c r="B180" s="14">
        <v>0.05</v>
      </c>
      <c r="C180" s="15">
        <v>557</v>
      </c>
      <c r="D180" s="15"/>
      <c r="E180" s="15">
        <f t="shared" si="43"/>
        <v>564.594380274061</v>
      </c>
      <c r="F180" s="15">
        <f t="shared" si="44"/>
        <v>57.674611747046761</v>
      </c>
      <c r="G180" s="11">
        <f t="shared" si="45"/>
        <v>472.4</v>
      </c>
      <c r="H180" s="15"/>
      <c r="I180" s="15">
        <f t="shared" si="46"/>
        <v>587.70367778924958</v>
      </c>
      <c r="J180" s="15">
        <f t="shared" si="47"/>
        <v>942.71582978605807</v>
      </c>
      <c r="K180" s="15"/>
      <c r="L180" s="15">
        <f t="shared" si="48"/>
        <v>588.72485862198323</v>
      </c>
      <c r="M180" s="15">
        <f t="shared" si="49"/>
        <v>1006.4666545848237</v>
      </c>
      <c r="N180" s="15"/>
      <c r="O180" s="15">
        <f t="shared" si="50"/>
        <v>587.83478219652932</v>
      </c>
      <c r="P180" s="15">
        <f t="shared" si="51"/>
        <v>950.78379310740138</v>
      </c>
      <c r="Q180" s="3"/>
    </row>
    <row r="181" spans="1:17" x14ac:dyDescent="0.25">
      <c r="A181" s="14">
        <v>3</v>
      </c>
      <c r="B181" s="14">
        <v>0.1</v>
      </c>
      <c r="C181" s="15">
        <v>513</v>
      </c>
      <c r="D181" s="15"/>
      <c r="E181" s="15">
        <f t="shared" si="43"/>
        <v>102.32491858101778</v>
      </c>
      <c r="F181" s="15">
        <f t="shared" si="44"/>
        <v>168654.0224984877</v>
      </c>
      <c r="G181" s="11">
        <f t="shared" si="45"/>
        <v>472.4</v>
      </c>
      <c r="H181" s="15"/>
      <c r="I181" s="15">
        <f t="shared" si="46"/>
        <v>366.11558046611975</v>
      </c>
      <c r="J181" s="15">
        <f t="shared" si="47"/>
        <v>21575.032701804943</v>
      </c>
      <c r="K181" s="15"/>
      <c r="L181" s="15">
        <f t="shared" si="48"/>
        <v>385.67813632308639</v>
      </c>
      <c r="M181" s="15">
        <f t="shared" si="49"/>
        <v>16210.856970162573</v>
      </c>
      <c r="N181" s="15"/>
      <c r="O181" s="15">
        <f t="shared" si="50"/>
        <v>371.06533371446255</v>
      </c>
      <c r="P181" s="15">
        <f t="shared" si="51"/>
        <v>20145.449493586879</v>
      </c>
      <c r="Q181" s="3"/>
    </row>
    <row r="182" spans="1:17" x14ac:dyDescent="0.25">
      <c r="A182" s="14">
        <v>3</v>
      </c>
      <c r="B182" s="14">
        <v>0.1</v>
      </c>
      <c r="C182" s="15">
        <v>344</v>
      </c>
      <c r="D182" s="15"/>
      <c r="E182" s="15">
        <f t="shared" si="43"/>
        <v>102.32491858101778</v>
      </c>
      <c r="F182" s="15">
        <f t="shared" si="44"/>
        <v>58406.844978871683</v>
      </c>
      <c r="G182" s="11">
        <f t="shared" si="45"/>
        <v>472.4</v>
      </c>
      <c r="H182" s="15"/>
      <c r="I182" s="15">
        <f t="shared" si="46"/>
        <v>366.11558046611975</v>
      </c>
      <c r="J182" s="15">
        <f t="shared" si="47"/>
        <v>489.09889935341755</v>
      </c>
      <c r="K182" s="15"/>
      <c r="L182" s="15">
        <f t="shared" si="48"/>
        <v>385.67813632308639</v>
      </c>
      <c r="M182" s="15">
        <f t="shared" si="49"/>
        <v>1737.0670473657733</v>
      </c>
      <c r="N182" s="15"/>
      <c r="O182" s="15">
        <f t="shared" si="50"/>
        <v>371.06533371446255</v>
      </c>
      <c r="P182" s="15">
        <f t="shared" si="51"/>
        <v>732.53228907522339</v>
      </c>
      <c r="Q182" s="3"/>
    </row>
    <row r="183" spans="1:17" x14ac:dyDescent="0.25">
      <c r="A183" s="14">
        <v>3</v>
      </c>
      <c r="B183" s="14">
        <v>0.1</v>
      </c>
      <c r="C183" s="15">
        <v>440</v>
      </c>
      <c r="D183" s="15"/>
      <c r="E183" s="15">
        <f t="shared" si="43"/>
        <v>102.32491858101778</v>
      </c>
      <c r="F183" s="15">
        <f t="shared" si="44"/>
        <v>114024.46061131629</v>
      </c>
      <c r="G183" s="11">
        <f t="shared" si="45"/>
        <v>472.4</v>
      </c>
      <c r="H183" s="15"/>
      <c r="I183" s="15">
        <f t="shared" si="46"/>
        <v>366.11558046611975</v>
      </c>
      <c r="J183" s="15">
        <f t="shared" si="47"/>
        <v>5458.907449858425</v>
      </c>
      <c r="K183" s="15"/>
      <c r="L183" s="15">
        <f t="shared" si="48"/>
        <v>385.67813632308639</v>
      </c>
      <c r="M183" s="15">
        <f t="shared" si="49"/>
        <v>2950.8648733331861</v>
      </c>
      <c r="N183" s="15"/>
      <c r="O183" s="15">
        <f t="shared" si="50"/>
        <v>371.06533371446255</v>
      </c>
      <c r="P183" s="15">
        <f t="shared" si="51"/>
        <v>4751.9882158984128</v>
      </c>
      <c r="Q183" s="2"/>
    </row>
    <row r="184" spans="1:17" ht="13" x14ac:dyDescent="0.3">
      <c r="A184" s="14">
        <v>3</v>
      </c>
      <c r="B184" s="14">
        <v>0.1</v>
      </c>
      <c r="C184" s="15">
        <v>385</v>
      </c>
      <c r="D184" s="15"/>
      <c r="E184" s="15">
        <f t="shared" si="43"/>
        <v>102.32491858101778</v>
      </c>
      <c r="F184" s="15">
        <f t="shared" si="44"/>
        <v>79905.201655228244</v>
      </c>
      <c r="G184" s="11">
        <f t="shared" si="45"/>
        <v>472.4</v>
      </c>
      <c r="H184" s="15"/>
      <c r="I184" s="15">
        <f t="shared" si="46"/>
        <v>366.11558046611975</v>
      </c>
      <c r="J184" s="15">
        <f t="shared" si="47"/>
        <v>356.62130113159787</v>
      </c>
      <c r="K184" s="15"/>
      <c r="L184" s="15">
        <f t="shared" si="48"/>
        <v>385.67813632308639</v>
      </c>
      <c r="M184" s="15">
        <f t="shared" si="49"/>
        <v>0.45986887268913107</v>
      </c>
      <c r="N184" s="15"/>
      <c r="O184" s="15">
        <f t="shared" si="50"/>
        <v>371.06533371446255</v>
      </c>
      <c r="P184" s="15">
        <f t="shared" si="51"/>
        <v>194.17492448929397</v>
      </c>
      <c r="Q184" s="1"/>
    </row>
    <row r="185" spans="1:17" x14ac:dyDescent="0.25">
      <c r="A185" s="14">
        <v>3</v>
      </c>
      <c r="B185" s="14">
        <v>0.1</v>
      </c>
      <c r="C185" s="15">
        <v>338</v>
      </c>
      <c r="D185" s="15"/>
      <c r="E185" s="15">
        <f t="shared" si="43"/>
        <v>102.32491858101778</v>
      </c>
      <c r="F185" s="15">
        <f t="shared" si="44"/>
        <v>55542.744001843894</v>
      </c>
      <c r="G185" s="11">
        <f t="shared" si="45"/>
        <v>472.4</v>
      </c>
      <c r="H185" s="15"/>
      <c r="I185" s="15">
        <f t="shared" si="46"/>
        <v>366.11558046611975</v>
      </c>
      <c r="J185" s="15">
        <f t="shared" si="47"/>
        <v>790.48586494685458</v>
      </c>
      <c r="K185" s="15"/>
      <c r="L185" s="15">
        <f t="shared" si="48"/>
        <v>385.67813632308639</v>
      </c>
      <c r="M185" s="15">
        <f t="shared" si="49"/>
        <v>2273.20468324281</v>
      </c>
      <c r="N185" s="15"/>
      <c r="O185" s="15">
        <f t="shared" si="50"/>
        <v>371.06533371446255</v>
      </c>
      <c r="P185" s="15">
        <f t="shared" si="51"/>
        <v>1093.316293648774</v>
      </c>
      <c r="Q185" s="4"/>
    </row>
    <row r="186" spans="1:17" x14ac:dyDescent="0.25">
      <c r="A186" s="14">
        <v>0.125</v>
      </c>
      <c r="B186" s="14">
        <v>1.2500000000000001E-2</v>
      </c>
      <c r="C186" s="15">
        <v>641</v>
      </c>
      <c r="D186" s="15"/>
      <c r="E186" s="15">
        <f t="shared" si="43"/>
        <v>601.57102605600573</v>
      </c>
      <c r="F186" s="15">
        <f t="shared" si="44"/>
        <v>1554.6439862761786</v>
      </c>
      <c r="G186" s="11">
        <f t="shared" si="45"/>
        <v>472.4</v>
      </c>
      <c r="H186" s="15"/>
      <c r="I186" s="15">
        <f t="shared" si="46"/>
        <v>601.58358539816925</v>
      </c>
      <c r="J186" s="15">
        <f t="shared" si="47"/>
        <v>1553.6537400634165</v>
      </c>
      <c r="K186" s="15"/>
      <c r="L186" s="15">
        <f t="shared" si="48"/>
        <v>601.58392554811189</v>
      </c>
      <c r="M186" s="15">
        <f t="shared" si="49"/>
        <v>1553.6269251967863</v>
      </c>
      <c r="N186" s="15"/>
      <c r="O186" s="15">
        <f t="shared" si="50"/>
        <v>601.58360899003912</v>
      </c>
      <c r="P186" s="15">
        <f t="shared" si="51"/>
        <v>1553.6518802501246</v>
      </c>
      <c r="Q186" s="4"/>
    </row>
    <row r="187" spans="1:17" x14ac:dyDescent="0.25">
      <c r="A187" s="14">
        <v>0.125</v>
      </c>
      <c r="B187" s="14">
        <v>1.2500000000000001E-2</v>
      </c>
      <c r="C187" s="15">
        <v>551</v>
      </c>
      <c r="D187" s="15"/>
      <c r="E187" s="15">
        <f t="shared" si="43"/>
        <v>601.57102605600573</v>
      </c>
      <c r="F187" s="15">
        <f t="shared" si="44"/>
        <v>2557.4286763572109</v>
      </c>
      <c r="G187" s="11">
        <f t="shared" si="45"/>
        <v>472.4</v>
      </c>
      <c r="H187" s="15"/>
      <c r="I187" s="15">
        <f t="shared" si="46"/>
        <v>601.58358539816925</v>
      </c>
      <c r="J187" s="15">
        <f t="shared" si="47"/>
        <v>2558.6991117338812</v>
      </c>
      <c r="K187" s="15"/>
      <c r="L187" s="15">
        <f t="shared" si="48"/>
        <v>601.58392554811189</v>
      </c>
      <c r="M187" s="15">
        <f t="shared" si="49"/>
        <v>2558.7335238569271</v>
      </c>
      <c r="N187" s="15"/>
      <c r="O187" s="15">
        <f t="shared" si="50"/>
        <v>601.58360899003912</v>
      </c>
      <c r="P187" s="15">
        <f t="shared" si="51"/>
        <v>2558.701498457167</v>
      </c>
      <c r="Q187" s="4"/>
    </row>
    <row r="188" spans="1:17" x14ac:dyDescent="0.25">
      <c r="A188" s="14">
        <v>0.125</v>
      </c>
      <c r="B188" s="14">
        <v>1.2500000000000001E-2</v>
      </c>
      <c r="C188" s="15">
        <v>526</v>
      </c>
      <c r="D188" s="15"/>
      <c r="E188" s="15">
        <f t="shared" si="43"/>
        <v>601.57102605600573</v>
      </c>
      <c r="F188" s="15">
        <f t="shared" si="44"/>
        <v>5710.9799791574978</v>
      </c>
      <c r="G188" s="11">
        <f t="shared" si="45"/>
        <v>472.4</v>
      </c>
      <c r="H188" s="15"/>
      <c r="I188" s="15">
        <f t="shared" si="46"/>
        <v>601.58358539816925</v>
      </c>
      <c r="J188" s="15">
        <f t="shared" si="47"/>
        <v>5712.8783816423438</v>
      </c>
      <c r="K188" s="15"/>
      <c r="L188" s="15">
        <f t="shared" si="48"/>
        <v>601.58392554811189</v>
      </c>
      <c r="M188" s="15">
        <f t="shared" si="49"/>
        <v>5712.9298012625213</v>
      </c>
      <c r="N188" s="15"/>
      <c r="O188" s="15">
        <f t="shared" si="50"/>
        <v>601.58360899003912</v>
      </c>
      <c r="P188" s="15">
        <f t="shared" si="51"/>
        <v>5712.881947959123</v>
      </c>
      <c r="Q188" s="4"/>
    </row>
    <row r="189" spans="1:17" x14ac:dyDescent="0.25">
      <c r="A189" s="14">
        <v>0.125</v>
      </c>
      <c r="B189" s="14">
        <v>1.2500000000000001E-2</v>
      </c>
      <c r="C189" s="15">
        <v>494</v>
      </c>
      <c r="D189" s="15"/>
      <c r="E189" s="15">
        <f t="shared" si="43"/>
        <v>601.57102605600573</v>
      </c>
      <c r="F189" s="15">
        <f t="shared" si="44"/>
        <v>11571.525646741864</v>
      </c>
      <c r="G189" s="11">
        <f t="shared" si="45"/>
        <v>472.4</v>
      </c>
      <c r="H189" s="15"/>
      <c r="I189" s="15">
        <f t="shared" si="46"/>
        <v>601.58358539816925</v>
      </c>
      <c r="J189" s="15">
        <f t="shared" si="47"/>
        <v>11574.227847125176</v>
      </c>
      <c r="K189" s="15"/>
      <c r="L189" s="15">
        <f t="shared" si="48"/>
        <v>601.58392554811189</v>
      </c>
      <c r="M189" s="15">
        <f t="shared" si="49"/>
        <v>11574.301036341683</v>
      </c>
      <c r="N189" s="15"/>
      <c r="O189" s="15">
        <f t="shared" si="50"/>
        <v>601.58360899003912</v>
      </c>
      <c r="P189" s="15">
        <f t="shared" si="51"/>
        <v>11574.232923321628</v>
      </c>
      <c r="Q189" s="4"/>
    </row>
    <row r="190" spans="1:17" x14ac:dyDescent="0.25">
      <c r="A190" s="14">
        <v>0.125</v>
      </c>
      <c r="B190" s="14">
        <v>1.2500000000000001E-2</v>
      </c>
      <c r="C190" s="15">
        <v>750</v>
      </c>
      <c r="D190" s="15"/>
      <c r="E190" s="15">
        <f t="shared" si="43"/>
        <v>601.57102605600573</v>
      </c>
      <c r="F190" s="15">
        <f t="shared" si="44"/>
        <v>22031.160306066929</v>
      </c>
      <c r="G190" s="11">
        <f t="shared" si="45"/>
        <v>472.4</v>
      </c>
      <c r="H190" s="15"/>
      <c r="I190" s="15">
        <f t="shared" si="46"/>
        <v>601.58358539816925</v>
      </c>
      <c r="J190" s="15">
        <f t="shared" si="47"/>
        <v>22027.432123262519</v>
      </c>
      <c r="K190" s="15"/>
      <c r="L190" s="15">
        <f t="shared" si="48"/>
        <v>601.58392554811189</v>
      </c>
      <c r="M190" s="15">
        <f t="shared" si="49"/>
        <v>22027.331155708394</v>
      </c>
      <c r="N190" s="15"/>
      <c r="O190" s="15">
        <f t="shared" si="50"/>
        <v>601.58360899003912</v>
      </c>
      <c r="P190" s="15">
        <f t="shared" si="51"/>
        <v>22027.425120421594</v>
      </c>
      <c r="Q190" s="4"/>
    </row>
    <row r="191" spans="1:17" x14ac:dyDescent="0.25">
      <c r="A191" s="14">
        <v>0.25</v>
      </c>
      <c r="B191" s="14">
        <v>2.5000000000000001E-2</v>
      </c>
      <c r="C191" s="15">
        <v>558</v>
      </c>
      <c r="D191" s="15"/>
      <c r="E191" s="15">
        <f t="shared" si="43"/>
        <v>601.26221822363823</v>
      </c>
      <c r="F191" s="15">
        <f t="shared" si="44"/>
        <v>1871.6195256296955</v>
      </c>
      <c r="G191" s="11">
        <f t="shared" si="45"/>
        <v>472.4</v>
      </c>
      <c r="H191" s="15"/>
      <c r="I191" s="15">
        <f t="shared" si="46"/>
        <v>601.37100242683266</v>
      </c>
      <c r="J191" s="15">
        <f t="shared" si="47"/>
        <v>1881.0438515083245</v>
      </c>
      <c r="K191" s="15"/>
      <c r="L191" s="15">
        <f t="shared" si="48"/>
        <v>601.3738241091703</v>
      </c>
      <c r="M191" s="15">
        <f t="shared" si="49"/>
        <v>1881.2886178532428</v>
      </c>
      <c r="N191" s="15"/>
      <c r="O191" s="15">
        <f t="shared" si="50"/>
        <v>601.37139410241798</v>
      </c>
      <c r="P191" s="15">
        <f t="shared" si="51"/>
        <v>1881.0778263872571</v>
      </c>
      <c r="Q191" s="4"/>
    </row>
    <row r="192" spans="1:17" x14ac:dyDescent="0.25">
      <c r="A192" s="14">
        <v>0.25</v>
      </c>
      <c r="B192" s="14">
        <v>2.5000000000000001E-2</v>
      </c>
      <c r="C192" s="15">
        <v>604</v>
      </c>
      <c r="D192" s="15"/>
      <c r="E192" s="15">
        <f t="shared" si="43"/>
        <v>601.26221822363823</v>
      </c>
      <c r="F192" s="15">
        <f t="shared" si="44"/>
        <v>7.4954490549786161</v>
      </c>
      <c r="G192" s="11">
        <f t="shared" si="45"/>
        <v>472.4</v>
      </c>
      <c r="H192" s="15"/>
      <c r="I192" s="15">
        <f t="shared" si="46"/>
        <v>601.37100242683266</v>
      </c>
      <c r="J192" s="15">
        <f t="shared" si="47"/>
        <v>6.9116282397197599</v>
      </c>
      <c r="K192" s="15"/>
      <c r="L192" s="15">
        <f t="shared" si="48"/>
        <v>601.3738241091703</v>
      </c>
      <c r="M192" s="15">
        <f t="shared" si="49"/>
        <v>6.8967998095751666</v>
      </c>
      <c r="N192" s="15"/>
      <c r="O192" s="15">
        <f t="shared" si="50"/>
        <v>601.37139410241798</v>
      </c>
      <c r="P192" s="15">
        <f t="shared" si="51"/>
        <v>6.9095689648029754</v>
      </c>
      <c r="Q192" s="4"/>
    </row>
    <row r="193" spans="1:17" x14ac:dyDescent="0.25">
      <c r="A193" s="14">
        <v>0.25</v>
      </c>
      <c r="B193" s="14">
        <v>2.5000000000000001E-2</v>
      </c>
      <c r="C193" s="15">
        <v>506</v>
      </c>
      <c r="D193" s="15"/>
      <c r="E193" s="15">
        <f t="shared" si="43"/>
        <v>601.26221822363823</v>
      </c>
      <c r="F193" s="15">
        <f t="shared" si="44"/>
        <v>9074.8902208880718</v>
      </c>
      <c r="G193" s="11">
        <f t="shared" si="45"/>
        <v>472.4</v>
      </c>
      <c r="H193" s="15"/>
      <c r="I193" s="15">
        <f t="shared" si="46"/>
        <v>601.37100242683266</v>
      </c>
      <c r="J193" s="15">
        <f t="shared" si="47"/>
        <v>9095.6281038989218</v>
      </c>
      <c r="K193" s="15"/>
      <c r="L193" s="15">
        <f t="shared" si="48"/>
        <v>601.3738241091703</v>
      </c>
      <c r="M193" s="15">
        <f t="shared" si="49"/>
        <v>9096.1663252069538</v>
      </c>
      <c r="N193" s="15"/>
      <c r="O193" s="15">
        <f t="shared" si="50"/>
        <v>601.37139410241798</v>
      </c>
      <c r="P193" s="15">
        <f t="shared" si="51"/>
        <v>9095.702813038728</v>
      </c>
      <c r="Q193" s="4"/>
    </row>
    <row r="194" spans="1:17" x14ac:dyDescent="0.25">
      <c r="A194" s="14">
        <v>0.25</v>
      </c>
      <c r="B194" s="14">
        <v>2.5000000000000001E-2</v>
      </c>
      <c r="C194" s="15">
        <v>519</v>
      </c>
      <c r="D194" s="15"/>
      <c r="E194" s="15">
        <f t="shared" si="43"/>
        <v>601.26221822363823</v>
      </c>
      <c r="F194" s="15">
        <f t="shared" si="44"/>
        <v>6767.0725470734778</v>
      </c>
      <c r="G194" s="11">
        <f t="shared" si="45"/>
        <v>472.4</v>
      </c>
      <c r="H194" s="15"/>
      <c r="I194" s="15">
        <f t="shared" si="46"/>
        <v>601.37100242683266</v>
      </c>
      <c r="J194" s="15">
        <f t="shared" si="47"/>
        <v>6784.982040801272</v>
      </c>
      <c r="K194" s="15"/>
      <c r="L194" s="15">
        <f t="shared" si="48"/>
        <v>601.3738241091703</v>
      </c>
      <c r="M194" s="15">
        <f t="shared" si="49"/>
        <v>6785.4468983685265</v>
      </c>
      <c r="N194" s="15"/>
      <c r="O194" s="15">
        <f t="shared" si="50"/>
        <v>601.37139410241798</v>
      </c>
      <c r="P194" s="15">
        <f t="shared" si="51"/>
        <v>6785.0465663758596</v>
      </c>
      <c r="Q194" s="4"/>
    </row>
    <row r="195" spans="1:17" x14ac:dyDescent="0.25">
      <c r="A195" s="14">
        <v>0.25</v>
      </c>
      <c r="B195" s="14">
        <v>2.5000000000000001E-2</v>
      </c>
      <c r="C195" s="15">
        <v>547</v>
      </c>
      <c r="D195" s="15"/>
      <c r="E195" s="15">
        <f t="shared" si="43"/>
        <v>601.26221822363823</v>
      </c>
      <c r="F195" s="15">
        <f t="shared" si="44"/>
        <v>2944.3883265497366</v>
      </c>
      <c r="G195" s="11">
        <f t="shared" si="45"/>
        <v>472.4</v>
      </c>
      <c r="H195" s="15"/>
      <c r="I195" s="15">
        <f t="shared" si="46"/>
        <v>601.37100242683266</v>
      </c>
      <c r="J195" s="15">
        <f t="shared" si="47"/>
        <v>2956.205904898643</v>
      </c>
      <c r="K195" s="15"/>
      <c r="L195" s="15">
        <f t="shared" si="48"/>
        <v>601.3738241091703</v>
      </c>
      <c r="M195" s="15">
        <f t="shared" si="49"/>
        <v>2956.5127482549892</v>
      </c>
      <c r="N195" s="15"/>
      <c r="O195" s="15">
        <f t="shared" si="50"/>
        <v>601.37139410241798</v>
      </c>
      <c r="P195" s="15">
        <f t="shared" si="51"/>
        <v>2956.2484966404527</v>
      </c>
      <c r="Q195" s="4"/>
    </row>
    <row r="196" spans="1:17" x14ac:dyDescent="0.25">
      <c r="A196" s="14">
        <v>0.5</v>
      </c>
      <c r="B196" s="14">
        <v>0.05</v>
      </c>
      <c r="C196" s="15">
        <v>610</v>
      </c>
      <c r="D196" s="15"/>
      <c r="E196" s="15">
        <f t="shared" si="43"/>
        <v>596.41125675779654</v>
      </c>
      <c r="F196" s="15">
        <f t="shared" si="44"/>
        <v>184.6539429025303</v>
      </c>
      <c r="G196" s="11">
        <f t="shared" si="45"/>
        <v>472.4</v>
      </c>
      <c r="H196" s="15"/>
      <c r="I196" s="15">
        <f t="shared" si="46"/>
        <v>598.56403141818259</v>
      </c>
      <c r="J196" s="15">
        <f t="shared" si="47"/>
        <v>130.78137740431481</v>
      </c>
      <c r="K196" s="15"/>
      <c r="L196" s="15">
        <f t="shared" si="48"/>
        <v>598.61359842925322</v>
      </c>
      <c r="M196" s="15">
        <f t="shared" si="49"/>
        <v>129.65014073030483</v>
      </c>
      <c r="N196" s="15"/>
      <c r="O196" s="15">
        <f t="shared" si="50"/>
        <v>598.57781194948677</v>
      </c>
      <c r="P196" s="15">
        <f t="shared" si="51"/>
        <v>130.46637986128718</v>
      </c>
      <c r="Q196" s="4"/>
    </row>
    <row r="197" spans="1:17" x14ac:dyDescent="0.25">
      <c r="A197" s="14">
        <v>0.5</v>
      </c>
      <c r="B197" s="14">
        <v>0.05</v>
      </c>
      <c r="C197" s="15">
        <v>757</v>
      </c>
      <c r="D197" s="15"/>
      <c r="E197" s="15">
        <f t="shared" si="43"/>
        <v>596.41125675779654</v>
      </c>
      <c r="F197" s="15">
        <f t="shared" si="44"/>
        <v>25788.744456110348</v>
      </c>
      <c r="G197" s="11">
        <f t="shared" si="45"/>
        <v>472.4</v>
      </c>
      <c r="H197" s="15"/>
      <c r="I197" s="15">
        <f t="shared" si="46"/>
        <v>598.56403141818259</v>
      </c>
      <c r="J197" s="15">
        <f t="shared" si="47"/>
        <v>25101.956140458631</v>
      </c>
      <c r="K197" s="15"/>
      <c r="L197" s="15">
        <f t="shared" si="48"/>
        <v>598.61359842925322</v>
      </c>
      <c r="M197" s="15">
        <f t="shared" si="49"/>
        <v>25086.25220252986</v>
      </c>
      <c r="N197" s="15"/>
      <c r="O197" s="15">
        <f t="shared" si="50"/>
        <v>598.57781194948677</v>
      </c>
      <c r="P197" s="15">
        <f t="shared" si="51"/>
        <v>25097.589666712178</v>
      </c>
      <c r="Q197" s="4"/>
    </row>
    <row r="198" spans="1:17" x14ac:dyDescent="0.25">
      <c r="A198" s="14">
        <v>0.5</v>
      </c>
      <c r="B198" s="14">
        <v>0.05</v>
      </c>
      <c r="C198" s="15">
        <v>707</v>
      </c>
      <c r="D198" s="15"/>
      <c r="E198" s="15">
        <f t="shared" si="43"/>
        <v>596.41125675779654</v>
      </c>
      <c r="F198" s="15">
        <f t="shared" si="44"/>
        <v>12229.870131890002</v>
      </c>
      <c r="G198" s="11">
        <f t="shared" si="45"/>
        <v>472.4</v>
      </c>
      <c r="H198" s="15"/>
      <c r="I198" s="15">
        <f t="shared" si="46"/>
        <v>598.56403141818259</v>
      </c>
      <c r="J198" s="15">
        <f t="shared" si="47"/>
        <v>11758.359282276891</v>
      </c>
      <c r="K198" s="15"/>
      <c r="L198" s="15">
        <f t="shared" si="48"/>
        <v>598.61359842925322</v>
      </c>
      <c r="M198" s="15">
        <f t="shared" si="49"/>
        <v>11747.61204545518</v>
      </c>
      <c r="N198" s="15"/>
      <c r="O198" s="15">
        <f t="shared" si="50"/>
        <v>598.57781194948677</v>
      </c>
      <c r="P198" s="15">
        <f t="shared" si="51"/>
        <v>11755.370861660853</v>
      </c>
      <c r="Q198" s="4"/>
    </row>
    <row r="199" spans="1:17" x14ac:dyDescent="0.25">
      <c r="A199" s="14">
        <v>0.5</v>
      </c>
      <c r="B199" s="14">
        <v>0.05</v>
      </c>
      <c r="C199" s="15">
        <v>685</v>
      </c>
      <c r="D199" s="15"/>
      <c r="E199" s="15">
        <f t="shared" si="43"/>
        <v>596.41125675779654</v>
      </c>
      <c r="F199" s="15">
        <f t="shared" si="44"/>
        <v>7847.9654292330497</v>
      </c>
      <c r="G199" s="11">
        <f t="shared" si="45"/>
        <v>472.4</v>
      </c>
      <c r="H199" s="15"/>
      <c r="I199" s="15">
        <f t="shared" si="46"/>
        <v>598.56403141818259</v>
      </c>
      <c r="J199" s="15">
        <f t="shared" si="47"/>
        <v>7471.1766646769256</v>
      </c>
      <c r="K199" s="15"/>
      <c r="L199" s="15">
        <f t="shared" si="48"/>
        <v>598.61359842925322</v>
      </c>
      <c r="M199" s="15">
        <f t="shared" si="49"/>
        <v>7462.6103763423225</v>
      </c>
      <c r="N199" s="15"/>
      <c r="O199" s="15">
        <f t="shared" si="50"/>
        <v>598.57781194948677</v>
      </c>
      <c r="P199" s="15">
        <f t="shared" si="51"/>
        <v>7468.7945874382713</v>
      </c>
      <c r="Q199" s="4"/>
    </row>
    <row r="200" spans="1:17" x14ac:dyDescent="0.25">
      <c r="A200" s="14">
        <v>0.5</v>
      </c>
      <c r="B200" s="14">
        <v>0.05</v>
      </c>
      <c r="C200" s="15">
        <v>674</v>
      </c>
      <c r="D200" s="15"/>
      <c r="E200" s="15">
        <f t="shared" si="43"/>
        <v>596.41125675779654</v>
      </c>
      <c r="F200" s="15">
        <f t="shared" si="44"/>
        <v>6020.0130779045739</v>
      </c>
      <c r="G200" s="11">
        <f t="shared" si="45"/>
        <v>472.4</v>
      </c>
      <c r="H200" s="15"/>
      <c r="I200" s="15">
        <f t="shared" si="46"/>
        <v>598.56403141818259</v>
      </c>
      <c r="J200" s="15">
        <f t="shared" si="47"/>
        <v>5690.5853558769431</v>
      </c>
      <c r="K200" s="15"/>
      <c r="L200" s="15">
        <f t="shared" si="48"/>
        <v>598.61359842925322</v>
      </c>
      <c r="M200" s="15">
        <f t="shared" si="49"/>
        <v>5683.1095417858933</v>
      </c>
      <c r="N200" s="15"/>
      <c r="O200" s="15">
        <f t="shared" si="50"/>
        <v>598.57781194948677</v>
      </c>
      <c r="P200" s="15">
        <f t="shared" si="51"/>
        <v>5688.5064503269805</v>
      </c>
      <c r="Q200" s="4"/>
    </row>
    <row r="201" spans="1:17" x14ac:dyDescent="0.25">
      <c r="A201" s="14">
        <v>1</v>
      </c>
      <c r="B201" s="14">
        <v>0.1</v>
      </c>
      <c r="C201" s="15">
        <v>496</v>
      </c>
      <c r="D201" s="15"/>
      <c r="E201" s="15">
        <f t="shared" ref="E201:E210" si="52">CA(A201,B201,$E$2,$E$3,$E$4,$E$5,$E$6)</f>
        <v>223.46573499050561</v>
      </c>
      <c r="F201" s="15">
        <f t="shared" ref="F201:F210" si="53">($C201-E201)^2</f>
        <v>74274.925604265314</v>
      </c>
      <c r="G201" s="11">
        <f t="shared" ref="G201:G210" si="54">$G$25</f>
        <v>472.4</v>
      </c>
      <c r="H201" s="15"/>
      <c r="I201" s="15">
        <f t="shared" ref="I201:I210" si="55">CA_SA(A201,B201,$I$2,$I$3,$I$4,$I$5,$I$6,$I$7)</f>
        <v>407.48552820376437</v>
      </c>
      <c r="J201" s="15">
        <f t="shared" ref="J201:J210" si="56">($C201-I201)^2</f>
        <v>7834.8117173665923</v>
      </c>
      <c r="K201" s="15"/>
      <c r="L201" s="15">
        <f t="shared" ref="L201:L210" si="57">CA_DR(A201,B201,$L$2,$L$3,$L$4,$L$5,$L$6,$L$7,$L$8)</f>
        <v>412.34623783508704</v>
      </c>
      <c r="M201" s="15">
        <f t="shared" ref="M201:M210" si="58">($C201-L201)^2</f>
        <v>6997.9519243438235</v>
      </c>
      <c r="N201" s="15"/>
      <c r="O201" s="15">
        <f t="shared" ref="O201:O210" si="59">CA_DL(A201,B201,$O$2,$O$3,$O$4,$O$5,$O$6,$O$7,$O$8)</f>
        <v>410.18115109849032</v>
      </c>
      <c r="P201" s="15">
        <f t="shared" ref="P201:P210" si="60">($C201-O201)^2</f>
        <v>7364.8748267801493</v>
      </c>
      <c r="Q201" s="4"/>
    </row>
    <row r="202" spans="1:17" x14ac:dyDescent="0.25">
      <c r="A202" s="14">
        <v>1</v>
      </c>
      <c r="B202" s="14">
        <v>0.1</v>
      </c>
      <c r="C202" s="15">
        <v>374</v>
      </c>
      <c r="D202" s="15"/>
      <c r="E202" s="15">
        <f t="shared" si="52"/>
        <v>223.46573499050561</v>
      </c>
      <c r="F202" s="15">
        <f t="shared" si="53"/>
        <v>22660.564941948687</v>
      </c>
      <c r="G202" s="11">
        <f t="shared" si="54"/>
        <v>472.4</v>
      </c>
      <c r="H202" s="15"/>
      <c r="I202" s="15">
        <f t="shared" si="55"/>
        <v>407.48552820376437</v>
      </c>
      <c r="J202" s="15">
        <f t="shared" si="56"/>
        <v>1121.2805990850993</v>
      </c>
      <c r="K202" s="15"/>
      <c r="L202" s="15">
        <f t="shared" si="57"/>
        <v>412.34623783508704</v>
      </c>
      <c r="M202" s="15">
        <f t="shared" si="58"/>
        <v>1470.4339561050606</v>
      </c>
      <c r="N202" s="15"/>
      <c r="O202" s="15">
        <f t="shared" si="59"/>
        <v>410.18115109849032</v>
      </c>
      <c r="P202" s="15">
        <f t="shared" si="60"/>
        <v>1309.0756948117871</v>
      </c>
      <c r="Q202" s="4"/>
    </row>
    <row r="203" spans="1:17" x14ac:dyDescent="0.25">
      <c r="A203" s="14">
        <v>1</v>
      </c>
      <c r="B203" s="14">
        <v>0.1</v>
      </c>
      <c r="C203" s="15">
        <v>300</v>
      </c>
      <c r="D203" s="15"/>
      <c r="E203" s="15">
        <f t="shared" si="52"/>
        <v>223.46573499050561</v>
      </c>
      <c r="F203" s="15">
        <f t="shared" si="53"/>
        <v>5857.4937205435172</v>
      </c>
      <c r="G203" s="11">
        <f t="shared" si="54"/>
        <v>472.4</v>
      </c>
      <c r="H203" s="15"/>
      <c r="I203" s="15">
        <f t="shared" si="55"/>
        <v>407.48552820376437</v>
      </c>
      <c r="J203" s="15">
        <f t="shared" si="56"/>
        <v>11553.138773242226</v>
      </c>
      <c r="K203" s="15"/>
      <c r="L203" s="15">
        <f t="shared" si="57"/>
        <v>412.34623783508704</v>
      </c>
      <c r="M203" s="15">
        <f t="shared" si="58"/>
        <v>12621.677155697942</v>
      </c>
      <c r="N203" s="15"/>
      <c r="O203" s="15">
        <f t="shared" si="59"/>
        <v>410.18115109849032</v>
      </c>
      <c r="P203" s="15">
        <f t="shared" si="60"/>
        <v>12139.886057388354</v>
      </c>
      <c r="Q203" s="4"/>
    </row>
    <row r="204" spans="1:17" x14ac:dyDescent="0.25">
      <c r="A204" s="14">
        <v>1</v>
      </c>
      <c r="B204" s="14">
        <v>0.1</v>
      </c>
      <c r="C204" s="15">
        <v>299</v>
      </c>
      <c r="D204" s="15"/>
      <c r="E204" s="15">
        <f t="shared" si="52"/>
        <v>223.46573499050561</v>
      </c>
      <c r="F204" s="15">
        <f t="shared" si="53"/>
        <v>5705.4251905245283</v>
      </c>
      <c r="G204" s="11">
        <f t="shared" si="54"/>
        <v>472.4</v>
      </c>
      <c r="H204" s="15"/>
      <c r="I204" s="15">
        <f t="shared" si="55"/>
        <v>407.48552820376437</v>
      </c>
      <c r="J204" s="15">
        <f t="shared" si="56"/>
        <v>11769.109829649755</v>
      </c>
      <c r="K204" s="15"/>
      <c r="L204" s="15">
        <f t="shared" si="57"/>
        <v>412.34623783508704</v>
      </c>
      <c r="M204" s="15">
        <f t="shared" si="58"/>
        <v>12847.369631368116</v>
      </c>
      <c r="N204" s="15"/>
      <c r="O204" s="15">
        <f t="shared" si="59"/>
        <v>410.18115109849032</v>
      </c>
      <c r="P204" s="15">
        <f t="shared" si="60"/>
        <v>12361.248359585335</v>
      </c>
      <c r="Q204" s="4"/>
    </row>
    <row r="205" spans="1:17" x14ac:dyDescent="0.25">
      <c r="A205" s="14">
        <v>1</v>
      </c>
      <c r="B205" s="14">
        <v>0.1</v>
      </c>
      <c r="C205" s="15">
        <v>274</v>
      </c>
      <c r="D205" s="15"/>
      <c r="E205" s="15">
        <f t="shared" si="52"/>
        <v>223.46573499050561</v>
      </c>
      <c r="F205" s="15">
        <f t="shared" si="53"/>
        <v>2553.7119400498091</v>
      </c>
      <c r="G205" s="11">
        <f t="shared" si="54"/>
        <v>472.4</v>
      </c>
      <c r="H205" s="15"/>
      <c r="I205" s="15">
        <f t="shared" si="55"/>
        <v>407.48552820376437</v>
      </c>
      <c r="J205" s="15">
        <f t="shared" si="56"/>
        <v>17818.386239837975</v>
      </c>
      <c r="K205" s="15"/>
      <c r="L205" s="15">
        <f t="shared" si="57"/>
        <v>412.34623783508704</v>
      </c>
      <c r="M205" s="15">
        <f t="shared" si="58"/>
        <v>19139.681523122468</v>
      </c>
      <c r="N205" s="15"/>
      <c r="O205" s="15">
        <f t="shared" si="59"/>
        <v>410.18115109849032</v>
      </c>
      <c r="P205" s="15">
        <f t="shared" si="60"/>
        <v>18545.305914509852</v>
      </c>
      <c r="Q205" s="4"/>
    </row>
    <row r="206" spans="1:17" x14ac:dyDescent="0.25">
      <c r="A206" s="14">
        <v>2</v>
      </c>
      <c r="B206" s="14">
        <v>0.2</v>
      </c>
      <c r="C206" s="15">
        <v>9</v>
      </c>
      <c r="D206" s="15"/>
      <c r="E206" s="15">
        <f t="shared" si="52"/>
        <v>6.769797961385016E-3</v>
      </c>
      <c r="F206" s="15">
        <f t="shared" si="53"/>
        <v>80.878189466859524</v>
      </c>
      <c r="G206" s="11">
        <f t="shared" si="54"/>
        <v>472.4</v>
      </c>
      <c r="H206" s="15"/>
      <c r="I206" s="15">
        <f t="shared" si="55"/>
        <v>4.9320155024903868E-2</v>
      </c>
      <c r="J206" s="15">
        <f t="shared" si="56"/>
        <v>80.114669687243392</v>
      </c>
      <c r="K206" s="15"/>
      <c r="L206" s="15">
        <f t="shared" si="57"/>
        <v>5.2555857192593307E-2</v>
      </c>
      <c r="M206" s="15">
        <f t="shared" si="58"/>
        <v>80.056756688658552</v>
      </c>
      <c r="N206" s="15"/>
      <c r="O206" s="15">
        <f t="shared" si="59"/>
        <v>5.2905644476873424E-2</v>
      </c>
      <c r="P206" s="15">
        <f t="shared" si="60"/>
        <v>80.050497406633809</v>
      </c>
      <c r="Q206" s="4"/>
    </row>
    <row r="207" spans="1:17" x14ac:dyDescent="0.25">
      <c r="A207" s="14">
        <v>2</v>
      </c>
      <c r="B207" s="14">
        <v>0.2</v>
      </c>
      <c r="C207" s="15">
        <v>0</v>
      </c>
      <c r="D207" s="15"/>
      <c r="E207" s="15">
        <f t="shared" si="52"/>
        <v>6.769797961385016E-3</v>
      </c>
      <c r="F207" s="15">
        <f t="shared" si="53"/>
        <v>4.5830164437972719E-5</v>
      </c>
      <c r="G207" s="11">
        <f t="shared" si="54"/>
        <v>472.4</v>
      </c>
      <c r="H207" s="15"/>
      <c r="I207" s="15">
        <f t="shared" si="55"/>
        <v>4.9320155024903868E-2</v>
      </c>
      <c r="J207" s="15">
        <f t="shared" si="56"/>
        <v>2.4324776916805502E-3</v>
      </c>
      <c r="K207" s="15"/>
      <c r="L207" s="15">
        <f t="shared" si="57"/>
        <v>5.2555857192593307E-2</v>
      </c>
      <c r="M207" s="15">
        <f t="shared" si="58"/>
        <v>2.7621181252482615E-3</v>
      </c>
      <c r="N207" s="15"/>
      <c r="O207" s="15">
        <f t="shared" si="59"/>
        <v>5.2905644476873424E-2</v>
      </c>
      <c r="P207" s="15">
        <f t="shared" si="60"/>
        <v>2.7990072175133273E-3</v>
      </c>
      <c r="Q207" s="4"/>
    </row>
    <row r="208" spans="1:17" x14ac:dyDescent="0.25">
      <c r="A208" s="14">
        <v>2</v>
      </c>
      <c r="B208" s="14">
        <v>0.2</v>
      </c>
      <c r="C208" s="15">
        <v>3</v>
      </c>
      <c r="D208" s="15"/>
      <c r="E208" s="15">
        <f t="shared" si="52"/>
        <v>6.769797961385016E-3</v>
      </c>
      <c r="F208" s="15">
        <f t="shared" si="53"/>
        <v>8.9594270423961273</v>
      </c>
      <c r="G208" s="11">
        <f t="shared" si="54"/>
        <v>472.4</v>
      </c>
      <c r="H208" s="15"/>
      <c r="I208" s="15">
        <f t="shared" si="55"/>
        <v>4.9320155024903868E-2</v>
      </c>
      <c r="J208" s="15">
        <f t="shared" si="56"/>
        <v>8.7065115475422576</v>
      </c>
      <c r="K208" s="15"/>
      <c r="L208" s="15">
        <f t="shared" si="57"/>
        <v>5.2555857192593307E-2</v>
      </c>
      <c r="M208" s="15">
        <f t="shared" si="58"/>
        <v>8.6874269749696893</v>
      </c>
      <c r="N208" s="15"/>
      <c r="O208" s="15">
        <f t="shared" si="59"/>
        <v>5.2905644476873424E-2</v>
      </c>
      <c r="P208" s="15">
        <f t="shared" si="60"/>
        <v>8.6853651403562715</v>
      </c>
      <c r="Q208" s="4"/>
    </row>
    <row r="209" spans="1:17" x14ac:dyDescent="0.25">
      <c r="A209" s="14">
        <v>2</v>
      </c>
      <c r="B209" s="14">
        <v>0.2</v>
      </c>
      <c r="C209" s="15">
        <v>1</v>
      </c>
      <c r="D209" s="15"/>
      <c r="E209" s="15">
        <f t="shared" si="52"/>
        <v>6.769797961385016E-3</v>
      </c>
      <c r="F209" s="15">
        <f t="shared" si="53"/>
        <v>0.98650623424166795</v>
      </c>
      <c r="G209" s="11">
        <f t="shared" si="54"/>
        <v>472.4</v>
      </c>
      <c r="H209" s="15"/>
      <c r="I209" s="15">
        <f t="shared" si="55"/>
        <v>4.9320155024903868E-2</v>
      </c>
      <c r="J209" s="15">
        <f t="shared" si="56"/>
        <v>0.90379216764187287</v>
      </c>
      <c r="K209" s="15"/>
      <c r="L209" s="15">
        <f t="shared" si="57"/>
        <v>5.2555857192593307E-2</v>
      </c>
      <c r="M209" s="15">
        <f t="shared" si="58"/>
        <v>0.89765040374006178</v>
      </c>
      <c r="N209" s="15"/>
      <c r="O209" s="15">
        <f t="shared" si="59"/>
        <v>5.2905644476873424E-2</v>
      </c>
      <c r="P209" s="15">
        <f t="shared" si="60"/>
        <v>0.89698771826376655</v>
      </c>
      <c r="Q209" s="4"/>
    </row>
    <row r="210" spans="1:17" x14ac:dyDescent="0.25">
      <c r="A210" s="14">
        <v>2</v>
      </c>
      <c r="B210" s="14">
        <v>0.2</v>
      </c>
      <c r="C210" s="15">
        <v>3</v>
      </c>
      <c r="D210" s="15"/>
      <c r="E210" s="15">
        <f t="shared" si="52"/>
        <v>6.769797961385016E-3</v>
      </c>
      <c r="F210" s="15">
        <f t="shared" si="53"/>
        <v>8.9594270423961273</v>
      </c>
      <c r="G210" s="11">
        <f t="shared" si="54"/>
        <v>472.4</v>
      </c>
      <c r="H210" s="15"/>
      <c r="I210" s="15">
        <f t="shared" si="55"/>
        <v>4.9320155024903868E-2</v>
      </c>
      <c r="J210" s="15">
        <f t="shared" si="56"/>
        <v>8.7065115475422576</v>
      </c>
      <c r="K210" s="15"/>
      <c r="L210" s="15">
        <f t="shared" si="57"/>
        <v>5.2555857192593307E-2</v>
      </c>
      <c r="M210" s="15">
        <f t="shared" si="58"/>
        <v>8.6874269749696893</v>
      </c>
      <c r="N210" s="15"/>
      <c r="O210" s="15">
        <f t="shared" si="59"/>
        <v>5.2905644476873424E-2</v>
      </c>
      <c r="P210" s="15">
        <f t="shared" si="60"/>
        <v>8.6853651403562715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0.18582791385573472</v>
      </c>
      <c r="F228" s="3">
        <f t="shared" ref="F228:F291" si="61">C136-E136</f>
        <v>37.396460862535491</v>
      </c>
      <c r="G228" s="3"/>
      <c r="H228" s="2"/>
      <c r="I228">
        <f>(A136/$I$5)+(B136/$I$6)</f>
        <v>0.18582791385573472</v>
      </c>
      <c r="J228" s="3">
        <f t="shared" ref="J228:J291" si="62">C136-I136</f>
        <v>37.394575871491497</v>
      </c>
      <c r="K228" s="2"/>
      <c r="L228">
        <f>(A136/$L$5)+(B136/$L$6)</f>
        <v>0.18582791385573472</v>
      </c>
      <c r="M228" s="3">
        <f t="shared" ref="M228:M291" si="63">C136-L136</f>
        <v>37.394556066294058</v>
      </c>
      <c r="N228" s="2"/>
      <c r="O228">
        <f>(A136/$O$5)+(B136/$O$6)</f>
        <v>0.18582791385573472</v>
      </c>
      <c r="P228" s="4">
        <f t="shared" ref="P228:P291" si="64">C136-O136</f>
        <v>37.394570352181745</v>
      </c>
      <c r="Q228" s="4"/>
    </row>
    <row r="229" spans="1:17" x14ac:dyDescent="0.25">
      <c r="C229" s="2"/>
      <c r="D229" s="3"/>
      <c r="E229">
        <f t="shared" ref="E229:E292" si="65">(A137/$E$5)+(B137/$E$6)</f>
        <v>0.18582791385573472</v>
      </c>
      <c r="F229" s="3">
        <f t="shared" si="61"/>
        <v>-55.603539137464509</v>
      </c>
      <c r="G229" s="3"/>
      <c r="H229" s="2"/>
      <c r="I229">
        <f t="shared" ref="I229:I292" si="66">(A137/$I$5)+(B137/$I$6)</f>
        <v>0.18582791385573472</v>
      </c>
      <c r="J229" s="3">
        <f t="shared" si="62"/>
        <v>-55.605424128508503</v>
      </c>
      <c r="K229" s="2"/>
      <c r="L229">
        <f t="shared" ref="L229:L292" si="67">(A137/$L$5)+(B137/$L$6)</f>
        <v>0.18582791385573472</v>
      </c>
      <c r="M229" s="3">
        <f t="shared" si="63"/>
        <v>-55.605443933705942</v>
      </c>
      <c r="N229" s="2"/>
      <c r="O229">
        <f t="shared" ref="O229:O292" si="68">(A137/$O$5)+(B137/$O$6)</f>
        <v>0.18582791385573472</v>
      </c>
      <c r="P229" s="4">
        <f t="shared" si="64"/>
        <v>-55.605429647818255</v>
      </c>
      <c r="Q229" s="4"/>
    </row>
    <row r="230" spans="1:17" x14ac:dyDescent="0.25">
      <c r="C230" s="2"/>
      <c r="D230" s="3"/>
      <c r="E230">
        <f t="shared" si="65"/>
        <v>0.18582791385573472</v>
      </c>
      <c r="F230" s="3">
        <f t="shared" si="61"/>
        <v>4.3964608625354913</v>
      </c>
      <c r="G230" s="3"/>
      <c r="H230" s="2"/>
      <c r="I230">
        <f t="shared" si="66"/>
        <v>0.18582791385573472</v>
      </c>
      <c r="J230" s="3">
        <f t="shared" si="62"/>
        <v>4.3945758714914973</v>
      </c>
      <c r="K230" s="2"/>
      <c r="L230">
        <f t="shared" si="67"/>
        <v>0.18582791385573472</v>
      </c>
      <c r="M230" s="3">
        <f t="shared" si="63"/>
        <v>4.3945560662940579</v>
      </c>
      <c r="N230" s="2"/>
      <c r="O230">
        <f t="shared" si="68"/>
        <v>0.18582791385573472</v>
      </c>
      <c r="P230" s="4">
        <f t="shared" si="64"/>
        <v>4.394570352181745</v>
      </c>
      <c r="Q230" s="4"/>
    </row>
    <row r="231" spans="1:17" x14ac:dyDescent="0.25">
      <c r="C231" s="2"/>
      <c r="D231" s="3"/>
      <c r="E231">
        <f t="shared" si="65"/>
        <v>0.18582791385573472</v>
      </c>
      <c r="F231" s="3">
        <f t="shared" si="61"/>
        <v>51.396460862535491</v>
      </c>
      <c r="G231" s="3"/>
      <c r="H231" s="2"/>
      <c r="I231">
        <f t="shared" si="66"/>
        <v>0.18582791385573472</v>
      </c>
      <c r="J231" s="3">
        <f t="shared" si="62"/>
        <v>51.394575871491497</v>
      </c>
      <c r="K231" s="2"/>
      <c r="L231">
        <f t="shared" si="67"/>
        <v>0.18582791385573472</v>
      </c>
      <c r="M231" s="3">
        <f t="shared" si="63"/>
        <v>51.394556066294058</v>
      </c>
      <c r="N231" s="2"/>
      <c r="O231">
        <f t="shared" si="68"/>
        <v>0.18582791385573472</v>
      </c>
      <c r="P231" s="4">
        <f t="shared" si="64"/>
        <v>51.394570352181745</v>
      </c>
      <c r="Q231" s="4"/>
    </row>
    <row r="232" spans="1:17" x14ac:dyDescent="0.25">
      <c r="C232" s="2"/>
      <c r="E232">
        <f t="shared" si="65"/>
        <v>0.18582791385573472</v>
      </c>
      <c r="F232" s="3">
        <f t="shared" si="61"/>
        <v>-25.603539137464509</v>
      </c>
      <c r="G232" s="3"/>
      <c r="H232" s="2"/>
      <c r="I232">
        <f t="shared" si="66"/>
        <v>0.18582791385573472</v>
      </c>
      <c r="J232" s="3">
        <f t="shared" si="62"/>
        <v>-25.605424128508503</v>
      </c>
      <c r="K232" s="2"/>
      <c r="L232">
        <f t="shared" si="67"/>
        <v>0.18582791385573472</v>
      </c>
      <c r="M232" s="3">
        <f t="shared" si="63"/>
        <v>-25.605443933705942</v>
      </c>
      <c r="N232" s="2"/>
      <c r="O232">
        <f t="shared" si="68"/>
        <v>0.18582791385573472</v>
      </c>
      <c r="P232" s="4">
        <f t="shared" si="64"/>
        <v>-25.605429647818255</v>
      </c>
      <c r="Q232" s="4"/>
    </row>
    <row r="233" spans="1:17" x14ac:dyDescent="0.25">
      <c r="C233" s="2"/>
      <c r="D233" s="2"/>
      <c r="E233">
        <f t="shared" si="65"/>
        <v>0.37165582771146943</v>
      </c>
      <c r="F233" s="3">
        <f t="shared" si="61"/>
        <v>-113.43242909135802</v>
      </c>
      <c r="G233" s="3"/>
      <c r="H233" s="2"/>
      <c r="I233">
        <f t="shared" si="66"/>
        <v>0.37165582771146943</v>
      </c>
      <c r="J233" s="3">
        <f t="shared" si="62"/>
        <v>-113.46397349946892</v>
      </c>
      <c r="K233" s="2"/>
      <c r="L233">
        <f t="shared" si="67"/>
        <v>0.37165582771146943</v>
      </c>
      <c r="M233" s="3">
        <f t="shared" si="63"/>
        <v>-113.4642929012017</v>
      </c>
      <c r="N233" s="2"/>
      <c r="O233">
        <f t="shared" si="68"/>
        <v>0.37165582771146943</v>
      </c>
      <c r="P233" s="4">
        <f t="shared" si="64"/>
        <v>-113.46415151167753</v>
      </c>
      <c r="Q233" s="4"/>
    </row>
    <row r="234" spans="1:17" x14ac:dyDescent="0.25">
      <c r="C234" s="2"/>
      <c r="D234" s="2"/>
      <c r="E234">
        <f t="shared" si="65"/>
        <v>0.37165582771146943</v>
      </c>
      <c r="F234" s="3">
        <f t="shared" si="61"/>
        <v>-10.432429091358017</v>
      </c>
      <c r="G234" s="3"/>
      <c r="H234" s="2"/>
      <c r="I234">
        <f t="shared" si="66"/>
        <v>0.37165582771146943</v>
      </c>
      <c r="J234" s="3">
        <f t="shared" si="62"/>
        <v>-10.463973499468921</v>
      </c>
      <c r="K234" s="2"/>
      <c r="L234">
        <f t="shared" si="67"/>
        <v>0.37165582771146943</v>
      </c>
      <c r="M234" s="3">
        <f t="shared" si="63"/>
        <v>-10.464292901201702</v>
      </c>
      <c r="N234" s="2"/>
      <c r="O234">
        <f t="shared" si="68"/>
        <v>0.37165582771146943</v>
      </c>
      <c r="P234" s="4">
        <f t="shared" si="64"/>
        <v>-10.464151511677528</v>
      </c>
      <c r="Q234" s="4"/>
    </row>
    <row r="235" spans="1:17" x14ac:dyDescent="0.25">
      <c r="C235" s="2"/>
      <c r="D235" s="2"/>
      <c r="E235">
        <f t="shared" si="65"/>
        <v>0.37165582771146943</v>
      </c>
      <c r="F235" s="3">
        <f t="shared" si="61"/>
        <v>72.567570908641983</v>
      </c>
      <c r="G235" s="3"/>
      <c r="H235" s="2"/>
      <c r="I235">
        <f t="shared" si="66"/>
        <v>0.37165582771146943</v>
      </c>
      <c r="J235" s="3">
        <f t="shared" si="62"/>
        <v>72.536026500531079</v>
      </c>
      <c r="K235" s="2"/>
      <c r="L235">
        <f t="shared" si="67"/>
        <v>0.37165582771146943</v>
      </c>
      <c r="M235" s="3">
        <f t="shared" si="63"/>
        <v>72.535707098798298</v>
      </c>
      <c r="N235" s="2"/>
      <c r="O235">
        <f t="shared" si="68"/>
        <v>0.37165582771146943</v>
      </c>
      <c r="P235" s="4">
        <f t="shared" si="64"/>
        <v>72.535848488322472</v>
      </c>
      <c r="Q235" s="4"/>
    </row>
    <row r="236" spans="1:17" x14ac:dyDescent="0.25">
      <c r="C236" s="2"/>
      <c r="D236" s="2"/>
      <c r="E236">
        <f t="shared" si="65"/>
        <v>0.37165582771146943</v>
      </c>
      <c r="F236" s="3">
        <f t="shared" si="61"/>
        <v>24.567570908641983</v>
      </c>
      <c r="G236" s="3"/>
      <c r="H236" s="2"/>
      <c r="I236">
        <f t="shared" si="66"/>
        <v>0.37165582771146943</v>
      </c>
      <c r="J236" s="3">
        <f t="shared" si="62"/>
        <v>24.536026500531079</v>
      </c>
      <c r="K236" s="2"/>
      <c r="L236">
        <f t="shared" si="67"/>
        <v>0.37165582771146943</v>
      </c>
      <c r="M236" s="3">
        <f t="shared" si="63"/>
        <v>24.535707098798298</v>
      </c>
      <c r="N236" s="2"/>
      <c r="O236">
        <f t="shared" si="68"/>
        <v>0.37165582771146943</v>
      </c>
      <c r="P236" s="4">
        <f t="shared" si="64"/>
        <v>24.535848488322472</v>
      </c>
      <c r="Q236" s="4"/>
    </row>
    <row r="237" spans="1:17" x14ac:dyDescent="0.25">
      <c r="D237" s="2"/>
      <c r="E237">
        <f t="shared" si="65"/>
        <v>0.37165582771146943</v>
      </c>
      <c r="F237" s="3">
        <f t="shared" si="61"/>
        <v>-49.432429091358017</v>
      </c>
      <c r="G237" s="3"/>
      <c r="H237" s="2"/>
      <c r="I237">
        <f t="shared" si="66"/>
        <v>0.37165582771146943</v>
      </c>
      <c r="J237" s="3">
        <f t="shared" si="62"/>
        <v>-49.463973499468921</v>
      </c>
      <c r="K237" s="2"/>
      <c r="L237">
        <f t="shared" si="67"/>
        <v>0.37165582771146943</v>
      </c>
      <c r="M237" s="3">
        <f t="shared" si="63"/>
        <v>-49.464292901201702</v>
      </c>
      <c r="N237" s="2"/>
      <c r="O237">
        <f t="shared" si="68"/>
        <v>0.37165582771146943</v>
      </c>
      <c r="P237" s="4">
        <f t="shared" si="64"/>
        <v>-49.464151511677528</v>
      </c>
      <c r="Q237" s="4"/>
    </row>
    <row r="238" spans="1:17" x14ac:dyDescent="0.25">
      <c r="D238" s="2"/>
      <c r="E238">
        <f t="shared" si="65"/>
        <v>0.74331165542293887</v>
      </c>
      <c r="F238" s="3">
        <f t="shared" si="61"/>
        <v>50.041651269244653</v>
      </c>
      <c r="G238" s="3"/>
      <c r="H238" s="2"/>
      <c r="I238">
        <f t="shared" si="66"/>
        <v>0.74331165542293887</v>
      </c>
      <c r="J238" s="3">
        <f t="shared" si="62"/>
        <v>44.878369458086127</v>
      </c>
      <c r="K238" s="2"/>
      <c r="L238">
        <f t="shared" si="67"/>
        <v>0.74331165542293887</v>
      </c>
      <c r="M238" s="3">
        <f t="shared" si="63"/>
        <v>44.832319322343437</v>
      </c>
      <c r="N238" s="2"/>
      <c r="O238">
        <f t="shared" si="68"/>
        <v>0.74331165542293887</v>
      </c>
      <c r="P238" s="4">
        <f t="shared" si="64"/>
        <v>44.827081377104832</v>
      </c>
      <c r="Q238" s="4"/>
    </row>
    <row r="239" spans="1:17" x14ac:dyDescent="0.25">
      <c r="D239" s="2"/>
      <c r="E239">
        <f t="shared" si="65"/>
        <v>0.74331165542293887</v>
      </c>
      <c r="F239" s="3">
        <f t="shared" si="61"/>
        <v>-14.958348730755347</v>
      </c>
      <c r="G239" s="3"/>
      <c r="H239" s="2"/>
      <c r="I239">
        <f t="shared" si="66"/>
        <v>0.74331165542293887</v>
      </c>
      <c r="J239" s="3">
        <f t="shared" si="62"/>
        <v>-20.121630541913873</v>
      </c>
      <c r="K239" s="2"/>
      <c r="L239">
        <f t="shared" si="67"/>
        <v>0.74331165542293887</v>
      </c>
      <c r="M239" s="3">
        <f t="shared" si="63"/>
        <v>-20.167680677656563</v>
      </c>
      <c r="N239" s="2"/>
      <c r="O239">
        <f t="shared" si="68"/>
        <v>0.74331165542293887</v>
      </c>
      <c r="P239" s="4">
        <f t="shared" si="64"/>
        <v>-20.172918622895168</v>
      </c>
      <c r="Q239" s="4"/>
    </row>
    <row r="240" spans="1:17" x14ac:dyDescent="0.25">
      <c r="D240" s="2"/>
      <c r="E240">
        <f t="shared" si="65"/>
        <v>0.74331165542293887</v>
      </c>
      <c r="F240" s="3">
        <f t="shared" si="61"/>
        <v>18.041651269244653</v>
      </c>
      <c r="G240" s="3"/>
      <c r="H240" s="2"/>
      <c r="I240">
        <f t="shared" si="66"/>
        <v>0.74331165542293887</v>
      </c>
      <c r="J240" s="3">
        <f t="shared" si="62"/>
        <v>12.878369458086127</v>
      </c>
      <c r="K240" s="2"/>
      <c r="L240">
        <f t="shared" si="67"/>
        <v>0.74331165542293887</v>
      </c>
      <c r="M240" s="3">
        <f t="shared" si="63"/>
        <v>12.832319322343437</v>
      </c>
      <c r="N240" s="2"/>
      <c r="O240">
        <f t="shared" si="68"/>
        <v>0.74331165542293887</v>
      </c>
      <c r="P240" s="4">
        <f t="shared" si="64"/>
        <v>12.827081377104832</v>
      </c>
      <c r="Q240" s="4"/>
    </row>
    <row r="241" spans="4:17" x14ac:dyDescent="0.25">
      <c r="D241" s="2"/>
      <c r="E241">
        <f t="shared" si="65"/>
        <v>0.74331165542293887</v>
      </c>
      <c r="F241" s="3">
        <f t="shared" si="61"/>
        <v>28.041651269244653</v>
      </c>
      <c r="G241" s="3"/>
      <c r="H241" s="2"/>
      <c r="I241">
        <f t="shared" si="66"/>
        <v>0.74331165542293887</v>
      </c>
      <c r="J241" s="3">
        <f t="shared" si="62"/>
        <v>22.878369458086127</v>
      </c>
      <c r="K241" s="2"/>
      <c r="L241">
        <f t="shared" si="67"/>
        <v>0.74331165542293887</v>
      </c>
      <c r="M241" s="3">
        <f t="shared" si="63"/>
        <v>22.832319322343437</v>
      </c>
      <c r="N241" s="2"/>
      <c r="O241">
        <f t="shared" si="68"/>
        <v>0.74331165542293887</v>
      </c>
      <c r="P241" s="4">
        <f t="shared" si="64"/>
        <v>22.827081377104832</v>
      </c>
      <c r="Q241" s="4"/>
    </row>
    <row r="242" spans="4:17" x14ac:dyDescent="0.25">
      <c r="E242">
        <f t="shared" si="65"/>
        <v>0.74331165542293887</v>
      </c>
      <c r="F242" s="3">
        <f t="shared" si="61"/>
        <v>-73.958348730755347</v>
      </c>
      <c r="G242" s="3"/>
      <c r="H242" s="2"/>
      <c r="I242">
        <f t="shared" si="66"/>
        <v>0.74331165542293887</v>
      </c>
      <c r="J242" s="3">
        <f t="shared" si="62"/>
        <v>-79.121630541913873</v>
      </c>
      <c r="K242" s="2"/>
      <c r="L242">
        <f t="shared" si="67"/>
        <v>0.74331165542293887</v>
      </c>
      <c r="M242" s="3">
        <f t="shared" si="63"/>
        <v>-79.167680677656563</v>
      </c>
      <c r="N242" s="2"/>
      <c r="O242">
        <f t="shared" si="68"/>
        <v>0.74331165542293887</v>
      </c>
      <c r="P242" s="4">
        <f t="shared" si="64"/>
        <v>-79.172918622895168</v>
      </c>
      <c r="Q242" s="4"/>
    </row>
    <row r="243" spans="4:17" x14ac:dyDescent="0.25">
      <c r="E243">
        <f t="shared" si="65"/>
        <v>1.4866233108458777</v>
      </c>
      <c r="F243" s="3">
        <f t="shared" si="61"/>
        <v>181.02682479452838</v>
      </c>
      <c r="G243" s="3"/>
      <c r="H243" s="2"/>
      <c r="I243">
        <f t="shared" si="66"/>
        <v>1.4866233108458777</v>
      </c>
      <c r="J243" s="3">
        <f t="shared" si="62"/>
        <v>179.97936820447961</v>
      </c>
      <c r="K243" s="2"/>
      <c r="L243">
        <f t="shared" si="67"/>
        <v>1.4866233108458777</v>
      </c>
      <c r="M243" s="3">
        <f t="shared" si="63"/>
        <v>179.96265819748191</v>
      </c>
      <c r="N243" s="2"/>
      <c r="O243">
        <f t="shared" si="68"/>
        <v>1.4866233108458777</v>
      </c>
      <c r="P243" s="4">
        <f t="shared" si="64"/>
        <v>179.94194912883356</v>
      </c>
      <c r="Q243" s="4"/>
    </row>
    <row r="244" spans="4:17" x14ac:dyDescent="0.25">
      <c r="E244">
        <f t="shared" si="65"/>
        <v>1.4866233108458777</v>
      </c>
      <c r="F244" s="3">
        <f t="shared" si="61"/>
        <v>218.02682479452838</v>
      </c>
      <c r="G244" s="3"/>
      <c r="H244" s="2"/>
      <c r="I244">
        <f t="shared" si="66"/>
        <v>1.4866233108458777</v>
      </c>
      <c r="J244" s="3">
        <f t="shared" si="62"/>
        <v>216.97936820447961</v>
      </c>
      <c r="K244" s="2"/>
      <c r="L244">
        <f t="shared" si="67"/>
        <v>1.4866233108458777</v>
      </c>
      <c r="M244" s="3">
        <f t="shared" si="63"/>
        <v>216.96265819748191</v>
      </c>
      <c r="N244" s="2"/>
      <c r="O244">
        <f t="shared" si="68"/>
        <v>1.4866233108458777</v>
      </c>
      <c r="P244" s="4">
        <f t="shared" si="64"/>
        <v>216.94194912883356</v>
      </c>
      <c r="Q244" s="4"/>
    </row>
    <row r="245" spans="4:17" x14ac:dyDescent="0.25">
      <c r="E245">
        <f t="shared" si="65"/>
        <v>1.4866233108458777</v>
      </c>
      <c r="F245" s="3">
        <f t="shared" si="61"/>
        <v>160.02682479452838</v>
      </c>
      <c r="G245" s="3"/>
      <c r="H245" s="2"/>
      <c r="I245">
        <f t="shared" si="66"/>
        <v>1.4866233108458777</v>
      </c>
      <c r="J245" s="3">
        <f t="shared" si="62"/>
        <v>158.97936820447961</v>
      </c>
      <c r="K245" s="2"/>
      <c r="L245">
        <f t="shared" si="67"/>
        <v>1.4866233108458777</v>
      </c>
      <c r="M245" s="3">
        <f t="shared" si="63"/>
        <v>158.96265819748191</v>
      </c>
      <c r="N245" s="2"/>
      <c r="O245">
        <f t="shared" si="68"/>
        <v>1.4866233108458777</v>
      </c>
      <c r="P245" s="4">
        <f t="shared" si="64"/>
        <v>158.94194912883356</v>
      </c>
      <c r="Q245" s="4"/>
    </row>
    <row r="246" spans="4:17" x14ac:dyDescent="0.25">
      <c r="E246">
        <f t="shared" si="65"/>
        <v>1.4866233108458777</v>
      </c>
      <c r="F246" s="3">
        <f t="shared" si="61"/>
        <v>251.02682479452838</v>
      </c>
      <c r="G246" s="3"/>
      <c r="H246" s="2"/>
      <c r="I246">
        <f t="shared" si="66"/>
        <v>1.4866233108458777</v>
      </c>
      <c r="J246" s="3">
        <f t="shared" si="62"/>
        <v>249.97936820447961</v>
      </c>
      <c r="K246" s="2"/>
      <c r="L246">
        <f t="shared" si="67"/>
        <v>1.4866233108458777</v>
      </c>
      <c r="M246" s="3">
        <f t="shared" si="63"/>
        <v>249.96265819748191</v>
      </c>
      <c r="N246" s="2"/>
      <c r="O246">
        <f t="shared" si="68"/>
        <v>1.4866233108458777</v>
      </c>
      <c r="P246" s="4">
        <f t="shared" si="64"/>
        <v>249.94194912883356</v>
      </c>
      <c r="Q246" s="4"/>
    </row>
    <row r="247" spans="4:17" x14ac:dyDescent="0.25">
      <c r="E247">
        <f t="shared" si="65"/>
        <v>1.4866233108458777</v>
      </c>
      <c r="F247" s="3">
        <f t="shared" si="61"/>
        <v>237.02682479452838</v>
      </c>
      <c r="G247" s="3"/>
      <c r="H247" s="2"/>
      <c r="I247">
        <f t="shared" si="66"/>
        <v>1.4866233108458777</v>
      </c>
      <c r="J247" s="3">
        <f t="shared" si="62"/>
        <v>235.97936820447961</v>
      </c>
      <c r="K247" s="2"/>
      <c r="L247">
        <f t="shared" si="67"/>
        <v>1.4866233108458777</v>
      </c>
      <c r="M247" s="3">
        <f t="shared" si="63"/>
        <v>235.96265819748191</v>
      </c>
      <c r="N247" s="2"/>
      <c r="O247">
        <f t="shared" si="68"/>
        <v>1.4866233108458777</v>
      </c>
      <c r="P247" s="4">
        <f t="shared" si="64"/>
        <v>235.94194912883356</v>
      </c>
      <c r="Q247" s="4"/>
    </row>
    <row r="248" spans="4:17" x14ac:dyDescent="0.25">
      <c r="E248">
        <f t="shared" si="65"/>
        <v>2.9732466216917555</v>
      </c>
      <c r="F248" s="3">
        <f t="shared" si="61"/>
        <v>1.9999939539422702</v>
      </c>
      <c r="G248" s="3"/>
      <c r="H248" s="2"/>
      <c r="I248">
        <f t="shared" si="66"/>
        <v>2.9732466216917555</v>
      </c>
      <c r="J248" s="3">
        <f t="shared" si="62"/>
        <v>1.9999872620480186</v>
      </c>
      <c r="K248" s="2"/>
      <c r="L248">
        <f t="shared" si="67"/>
        <v>2.9732466216917555</v>
      </c>
      <c r="M248" s="3">
        <f t="shared" si="63"/>
        <v>1.9999871542022523</v>
      </c>
      <c r="N248" s="2"/>
      <c r="O248">
        <f t="shared" si="68"/>
        <v>2.9732466216917555</v>
      </c>
      <c r="P248" s="4">
        <f t="shared" si="64"/>
        <v>1.9999867743781277</v>
      </c>
      <c r="Q248" s="4"/>
    </row>
    <row r="249" spans="4:17" x14ac:dyDescent="0.25">
      <c r="E249">
        <f t="shared" si="65"/>
        <v>2.9732466216917555</v>
      </c>
      <c r="F249" s="3">
        <f t="shared" si="61"/>
        <v>2.99999395394227</v>
      </c>
      <c r="G249" s="3"/>
      <c r="H249" s="2"/>
      <c r="I249">
        <f t="shared" si="66"/>
        <v>2.9732466216917555</v>
      </c>
      <c r="J249" s="3">
        <f t="shared" si="62"/>
        <v>2.9999872620480188</v>
      </c>
      <c r="K249" s="2"/>
      <c r="L249">
        <f t="shared" si="67"/>
        <v>2.9732466216917555</v>
      </c>
      <c r="M249" s="3">
        <f t="shared" si="63"/>
        <v>2.9999871542022523</v>
      </c>
      <c r="N249" s="2"/>
      <c r="O249">
        <f t="shared" si="68"/>
        <v>2.9732466216917555</v>
      </c>
      <c r="P249" s="4">
        <f t="shared" si="64"/>
        <v>2.9999867743781277</v>
      </c>
      <c r="Q249" s="4"/>
    </row>
    <row r="250" spans="4:17" x14ac:dyDescent="0.25">
      <c r="E250">
        <f t="shared" si="65"/>
        <v>2.9732466216917555</v>
      </c>
      <c r="F250" s="3">
        <f t="shared" si="61"/>
        <v>3.99999395394227</v>
      </c>
      <c r="G250" s="3"/>
      <c r="H250" s="2"/>
      <c r="I250">
        <f t="shared" si="66"/>
        <v>2.9732466216917555</v>
      </c>
      <c r="J250" s="3">
        <f t="shared" si="62"/>
        <v>3.9999872620480188</v>
      </c>
      <c r="K250" s="2"/>
      <c r="L250">
        <f t="shared" si="67"/>
        <v>2.9732466216917555</v>
      </c>
      <c r="M250" s="3">
        <f t="shared" si="63"/>
        <v>3.9999871542022523</v>
      </c>
      <c r="N250" s="2"/>
      <c r="O250">
        <f t="shared" si="68"/>
        <v>2.9732466216917555</v>
      </c>
      <c r="P250" s="4">
        <f t="shared" si="64"/>
        <v>3.9999867743781277</v>
      </c>
      <c r="Q250" s="4"/>
    </row>
    <row r="251" spans="4:17" x14ac:dyDescent="0.25">
      <c r="E251">
        <f t="shared" si="65"/>
        <v>2.9732466216917555</v>
      </c>
      <c r="F251" s="3">
        <f t="shared" si="61"/>
        <v>3.99999395394227</v>
      </c>
      <c r="G251" s="3"/>
      <c r="H251" s="2"/>
      <c r="I251">
        <f t="shared" si="66"/>
        <v>2.9732466216917555</v>
      </c>
      <c r="J251" s="3">
        <f t="shared" si="62"/>
        <v>3.9999872620480188</v>
      </c>
      <c r="K251" s="2"/>
      <c r="L251">
        <f t="shared" si="67"/>
        <v>2.9732466216917555</v>
      </c>
      <c r="M251" s="3">
        <f t="shared" si="63"/>
        <v>3.9999871542022523</v>
      </c>
      <c r="N251" s="2"/>
      <c r="O251">
        <f t="shared" si="68"/>
        <v>2.9732466216917555</v>
      </c>
      <c r="P251" s="4">
        <f t="shared" si="64"/>
        <v>3.9999867743781277</v>
      </c>
      <c r="Q251" s="4"/>
    </row>
    <row r="252" spans="4:17" x14ac:dyDescent="0.25">
      <c r="E252">
        <f t="shared" si="65"/>
        <v>2.9732466216917555</v>
      </c>
      <c r="F252" s="3">
        <f t="shared" si="61"/>
        <v>88.999993953942266</v>
      </c>
      <c r="G252" s="3"/>
      <c r="H252" s="2"/>
      <c r="I252">
        <f t="shared" si="66"/>
        <v>2.9732466216917555</v>
      </c>
      <c r="J252" s="3">
        <f t="shared" si="62"/>
        <v>88.999987262048023</v>
      </c>
      <c r="K252" s="2"/>
      <c r="L252">
        <f t="shared" si="67"/>
        <v>2.9732466216917555</v>
      </c>
      <c r="M252" s="3">
        <f t="shared" si="63"/>
        <v>88.999987154202259</v>
      </c>
      <c r="N252" s="2"/>
      <c r="O252">
        <f t="shared" si="68"/>
        <v>2.9732466216917555</v>
      </c>
      <c r="P252" s="4">
        <f t="shared" si="64"/>
        <v>88.999986774378129</v>
      </c>
      <c r="Q252" s="4"/>
    </row>
    <row r="253" spans="4:17" x14ac:dyDescent="0.25">
      <c r="E253">
        <f t="shared" si="65"/>
        <v>7.5831526840800467E-2</v>
      </c>
      <c r="F253" s="3">
        <f t="shared" si="61"/>
        <v>-141.53107790527338</v>
      </c>
      <c r="G253" s="3"/>
      <c r="H253" s="2"/>
      <c r="I253">
        <f t="shared" si="66"/>
        <v>7.5831526840800467E-2</v>
      </c>
      <c r="J253" s="3">
        <f t="shared" si="62"/>
        <v>-141.57117058561187</v>
      </c>
      <c r="K253" s="2"/>
      <c r="L253">
        <f t="shared" si="67"/>
        <v>7.5831526840800467E-2</v>
      </c>
      <c r="M253" s="3">
        <f t="shared" si="63"/>
        <v>-141.57350849748752</v>
      </c>
      <c r="N253" s="2"/>
      <c r="O253">
        <f t="shared" si="68"/>
        <v>7.5831526840800467E-2</v>
      </c>
      <c r="P253" s="4">
        <f t="shared" si="64"/>
        <v>-141.5712076557171</v>
      </c>
      <c r="Q253" s="4"/>
    </row>
    <row r="254" spans="4:17" x14ac:dyDescent="0.25">
      <c r="E254">
        <f t="shared" si="65"/>
        <v>7.5831526840800467E-2</v>
      </c>
      <c r="F254" s="3">
        <f t="shared" si="61"/>
        <v>65.468922094726622</v>
      </c>
      <c r="G254" s="3"/>
      <c r="H254" s="2"/>
      <c r="I254">
        <f t="shared" si="66"/>
        <v>7.5831526840800467E-2</v>
      </c>
      <c r="J254" s="3">
        <f t="shared" si="62"/>
        <v>65.428829414388133</v>
      </c>
      <c r="K254" s="2"/>
      <c r="L254">
        <f t="shared" si="67"/>
        <v>7.5831526840800467E-2</v>
      </c>
      <c r="M254" s="3">
        <f t="shared" si="63"/>
        <v>65.426491502512476</v>
      </c>
      <c r="N254" s="2"/>
      <c r="O254">
        <f t="shared" si="68"/>
        <v>7.5831526840800467E-2</v>
      </c>
      <c r="P254" s="4">
        <f t="shared" si="64"/>
        <v>65.428792344282897</v>
      </c>
      <c r="Q254" s="4"/>
    </row>
    <row r="255" spans="4:17" x14ac:dyDescent="0.25">
      <c r="E255">
        <f t="shared" si="65"/>
        <v>7.5831526840800467E-2</v>
      </c>
      <c r="F255" s="3">
        <f t="shared" si="61"/>
        <v>-43.531077905273378</v>
      </c>
      <c r="G255" s="3"/>
      <c r="H255" s="2"/>
      <c r="I255">
        <f t="shared" si="66"/>
        <v>7.5831526840800467E-2</v>
      </c>
      <c r="J255" s="3">
        <f t="shared" si="62"/>
        <v>-43.571170585611867</v>
      </c>
      <c r="K255" s="2"/>
      <c r="L255">
        <f t="shared" si="67"/>
        <v>7.5831526840800467E-2</v>
      </c>
      <c r="M255" s="3">
        <f t="shared" si="63"/>
        <v>-43.573508497487524</v>
      </c>
      <c r="N255" s="2"/>
      <c r="O255">
        <f t="shared" si="68"/>
        <v>7.5831526840800467E-2</v>
      </c>
      <c r="P255" s="4">
        <f t="shared" si="64"/>
        <v>-43.571207655717103</v>
      </c>
      <c r="Q255" s="4"/>
    </row>
    <row r="256" spans="4:17" x14ac:dyDescent="0.25">
      <c r="E256">
        <f t="shared" si="65"/>
        <v>7.5831526840800467E-2</v>
      </c>
      <c r="F256" s="3">
        <f t="shared" si="61"/>
        <v>38.468922094726622</v>
      </c>
      <c r="G256" s="3"/>
      <c r="H256" s="2"/>
      <c r="I256">
        <f t="shared" si="66"/>
        <v>7.5831526840800467E-2</v>
      </c>
      <c r="J256" s="3">
        <f t="shared" si="62"/>
        <v>38.428829414388133</v>
      </c>
      <c r="K256" s="2"/>
      <c r="L256">
        <f t="shared" si="67"/>
        <v>7.5831526840800467E-2</v>
      </c>
      <c r="M256" s="3">
        <f t="shared" si="63"/>
        <v>38.426491502512476</v>
      </c>
      <c r="N256" s="2"/>
      <c r="O256">
        <f t="shared" si="68"/>
        <v>7.5831526840800467E-2</v>
      </c>
      <c r="P256" s="4">
        <f t="shared" si="64"/>
        <v>38.428792344282897</v>
      </c>
      <c r="Q256" s="4"/>
    </row>
    <row r="257" spans="5:17" x14ac:dyDescent="0.25">
      <c r="E257">
        <f t="shared" si="65"/>
        <v>7.5831526840800467E-2</v>
      </c>
      <c r="F257" s="3">
        <f t="shared" si="61"/>
        <v>-98.531077905273378</v>
      </c>
      <c r="G257" s="3"/>
      <c r="H257" s="2"/>
      <c r="I257">
        <f t="shared" si="66"/>
        <v>7.5831526840800467E-2</v>
      </c>
      <c r="J257" s="3">
        <f t="shared" si="62"/>
        <v>-98.571170585611867</v>
      </c>
      <c r="K257" s="2"/>
      <c r="L257">
        <f t="shared" si="67"/>
        <v>7.5831526840800467E-2</v>
      </c>
      <c r="M257" s="3">
        <f t="shared" si="63"/>
        <v>-98.573508497487524</v>
      </c>
      <c r="N257" s="2"/>
      <c r="O257">
        <f t="shared" si="68"/>
        <v>7.5831526840800467E-2</v>
      </c>
      <c r="P257" s="4">
        <f t="shared" si="64"/>
        <v>-98.571207655717103</v>
      </c>
      <c r="Q257" s="4"/>
    </row>
    <row r="258" spans="5:17" x14ac:dyDescent="0.25">
      <c r="E258">
        <f t="shared" si="65"/>
        <v>0.15166305368160093</v>
      </c>
      <c r="F258" s="3">
        <f t="shared" si="61"/>
        <v>-132.13045298137138</v>
      </c>
      <c r="G258" s="3"/>
      <c r="H258" s="2"/>
      <c r="I258">
        <f t="shared" si="66"/>
        <v>0.15166305368160093</v>
      </c>
      <c r="J258" s="3">
        <f t="shared" si="62"/>
        <v>-132.36517583889781</v>
      </c>
      <c r="K258" s="2"/>
      <c r="L258">
        <f t="shared" si="67"/>
        <v>0.15166305368160093</v>
      </c>
      <c r="M258" s="3">
        <f t="shared" si="63"/>
        <v>-132.37838577183277</v>
      </c>
      <c r="N258" s="2"/>
      <c r="O258">
        <f t="shared" si="68"/>
        <v>0.15166305368160093</v>
      </c>
      <c r="P258" s="4">
        <f t="shared" si="64"/>
        <v>-132.36559549381423</v>
      </c>
      <c r="Q258" s="4"/>
    </row>
    <row r="259" spans="5:17" x14ac:dyDescent="0.25">
      <c r="E259">
        <f t="shared" si="65"/>
        <v>0.15166305368160093</v>
      </c>
      <c r="F259" s="3">
        <f t="shared" si="61"/>
        <v>76.869547018628623</v>
      </c>
      <c r="G259" s="3"/>
      <c r="H259" s="2"/>
      <c r="I259">
        <f t="shared" si="66"/>
        <v>0.15166305368160093</v>
      </c>
      <c r="J259" s="3">
        <f t="shared" si="62"/>
        <v>76.634824161102188</v>
      </c>
      <c r="K259" s="2"/>
      <c r="L259">
        <f t="shared" si="67"/>
        <v>0.15166305368160093</v>
      </c>
      <c r="M259" s="3">
        <f t="shared" si="63"/>
        <v>76.621614228167232</v>
      </c>
      <c r="N259" s="2"/>
      <c r="O259">
        <f t="shared" si="68"/>
        <v>0.15166305368160093</v>
      </c>
      <c r="P259" s="4">
        <f t="shared" si="64"/>
        <v>76.634404506185774</v>
      </c>
      <c r="Q259" s="4"/>
    </row>
    <row r="260" spans="5:17" x14ac:dyDescent="0.25">
      <c r="E260">
        <f t="shared" si="65"/>
        <v>0.15166305368160093</v>
      </c>
      <c r="F260" s="3">
        <f t="shared" si="61"/>
        <v>-44.130452981371377</v>
      </c>
      <c r="G260" s="3"/>
      <c r="H260" s="2"/>
      <c r="I260">
        <f t="shared" si="66"/>
        <v>0.15166305368160093</v>
      </c>
      <c r="J260" s="3">
        <f t="shared" si="62"/>
        <v>-44.365175838897812</v>
      </c>
      <c r="K260" s="2"/>
      <c r="L260">
        <f t="shared" si="67"/>
        <v>0.15166305368160093</v>
      </c>
      <c r="M260" s="3">
        <f t="shared" si="63"/>
        <v>-44.378385771832768</v>
      </c>
      <c r="N260" s="2"/>
      <c r="O260">
        <f t="shared" si="68"/>
        <v>0.15166305368160093</v>
      </c>
      <c r="P260" s="4">
        <f t="shared" si="64"/>
        <v>-44.365595493814226</v>
      </c>
      <c r="Q260" s="4"/>
    </row>
    <row r="261" spans="5:17" x14ac:dyDescent="0.25">
      <c r="E261">
        <f t="shared" si="65"/>
        <v>0.15166305368160093</v>
      </c>
      <c r="F261" s="3">
        <f t="shared" si="61"/>
        <v>-127.13045298137138</v>
      </c>
      <c r="G261" s="3"/>
      <c r="H261" s="2"/>
      <c r="I261">
        <f t="shared" si="66"/>
        <v>0.15166305368160093</v>
      </c>
      <c r="J261" s="3">
        <f t="shared" si="62"/>
        <v>-127.36517583889781</v>
      </c>
      <c r="K261" s="2"/>
      <c r="L261">
        <f t="shared" si="67"/>
        <v>0.15166305368160093</v>
      </c>
      <c r="M261" s="3">
        <f t="shared" si="63"/>
        <v>-127.37838577183277</v>
      </c>
      <c r="N261" s="2"/>
      <c r="O261">
        <f t="shared" si="68"/>
        <v>0.15166305368160093</v>
      </c>
      <c r="P261" s="4">
        <f t="shared" si="64"/>
        <v>-127.36559549381423</v>
      </c>
      <c r="Q261" s="4"/>
    </row>
    <row r="262" spans="5:17" x14ac:dyDescent="0.25">
      <c r="E262">
        <f t="shared" si="65"/>
        <v>0.15166305368160093</v>
      </c>
      <c r="F262" s="3">
        <f t="shared" si="61"/>
        <v>-40.130452981371377</v>
      </c>
      <c r="G262" s="3"/>
      <c r="H262" s="2"/>
      <c r="I262">
        <f t="shared" si="66"/>
        <v>0.15166305368160093</v>
      </c>
      <c r="J262" s="3">
        <f t="shared" si="62"/>
        <v>-40.365175838897812</v>
      </c>
      <c r="K262" s="2"/>
      <c r="L262">
        <f t="shared" si="67"/>
        <v>0.15166305368160093</v>
      </c>
      <c r="M262" s="3">
        <f t="shared" si="63"/>
        <v>-40.378385771832768</v>
      </c>
      <c r="N262" s="2"/>
      <c r="O262">
        <f t="shared" si="68"/>
        <v>0.15166305368160093</v>
      </c>
      <c r="P262" s="4">
        <f t="shared" si="64"/>
        <v>-40.365595493814226</v>
      </c>
      <c r="Q262" s="4"/>
    </row>
    <row r="263" spans="5:17" x14ac:dyDescent="0.25">
      <c r="E263">
        <f t="shared" si="65"/>
        <v>0.30332610736320187</v>
      </c>
      <c r="F263" s="3">
        <f t="shared" si="61"/>
        <v>-39.271364674560573</v>
      </c>
      <c r="G263" s="3"/>
      <c r="H263" s="2"/>
      <c r="I263">
        <f t="shared" si="66"/>
        <v>0.30332610736320187</v>
      </c>
      <c r="J263" s="3">
        <f t="shared" si="62"/>
        <v>-41.041349851363066</v>
      </c>
      <c r="K263" s="2"/>
      <c r="L263">
        <f t="shared" si="67"/>
        <v>0.30332610736320187</v>
      </c>
      <c r="M263" s="3">
        <f t="shared" si="63"/>
        <v>-41.133700466636355</v>
      </c>
      <c r="N263" s="2"/>
      <c r="O263">
        <f t="shared" si="68"/>
        <v>0.30332610736320187</v>
      </c>
      <c r="P263" s="4">
        <f t="shared" si="64"/>
        <v>-41.047237953296644</v>
      </c>
      <c r="Q263" s="4"/>
    </row>
    <row r="264" spans="5:17" x14ac:dyDescent="0.25">
      <c r="E264">
        <f t="shared" si="65"/>
        <v>0.30332610736320187</v>
      </c>
      <c r="F264" s="3">
        <f t="shared" si="61"/>
        <v>-174.27136467456057</v>
      </c>
      <c r="G264" s="3"/>
      <c r="H264" s="2"/>
      <c r="I264">
        <f t="shared" si="66"/>
        <v>0.30332610736320187</v>
      </c>
      <c r="J264" s="3">
        <f t="shared" si="62"/>
        <v>-176.04134985136307</v>
      </c>
      <c r="K264" s="2"/>
      <c r="L264">
        <f t="shared" si="67"/>
        <v>0.30332610736320187</v>
      </c>
      <c r="M264" s="3">
        <f t="shared" si="63"/>
        <v>-176.13370046663636</v>
      </c>
      <c r="N264" s="2"/>
      <c r="O264">
        <f t="shared" si="68"/>
        <v>0.30332610736320187</v>
      </c>
      <c r="P264" s="4">
        <f t="shared" si="64"/>
        <v>-176.04723795329664</v>
      </c>
      <c r="Q264" s="4"/>
    </row>
    <row r="265" spans="5:17" x14ac:dyDescent="0.25">
      <c r="E265">
        <f t="shared" si="65"/>
        <v>0.30332610736320187</v>
      </c>
      <c r="F265" s="3">
        <f t="shared" si="61"/>
        <v>-107.27136467456057</v>
      </c>
      <c r="G265" s="3"/>
      <c r="H265" s="2"/>
      <c r="I265">
        <f t="shared" si="66"/>
        <v>0.30332610736320187</v>
      </c>
      <c r="J265" s="3">
        <f t="shared" si="62"/>
        <v>-109.04134985136307</v>
      </c>
      <c r="K265" s="2"/>
      <c r="L265">
        <f t="shared" si="67"/>
        <v>0.30332610736320187</v>
      </c>
      <c r="M265" s="3">
        <f t="shared" si="63"/>
        <v>-109.13370046663636</v>
      </c>
      <c r="N265" s="2"/>
      <c r="O265">
        <f t="shared" si="68"/>
        <v>0.30332610736320187</v>
      </c>
      <c r="P265" s="4">
        <f t="shared" si="64"/>
        <v>-109.04723795329664</v>
      </c>
      <c r="Q265" s="4"/>
    </row>
    <row r="266" spans="5:17" x14ac:dyDescent="0.25">
      <c r="E266">
        <f t="shared" si="65"/>
        <v>0.30332610736320187</v>
      </c>
      <c r="F266" s="3">
        <f t="shared" si="61"/>
        <v>-151.27136467456057</v>
      </c>
      <c r="G266" s="3"/>
      <c r="H266" s="2"/>
      <c r="I266">
        <f t="shared" si="66"/>
        <v>0.30332610736320187</v>
      </c>
      <c r="J266" s="3">
        <f t="shared" si="62"/>
        <v>-153.04134985136307</v>
      </c>
      <c r="K266" s="2"/>
      <c r="L266">
        <f t="shared" si="67"/>
        <v>0.30332610736320187</v>
      </c>
      <c r="M266" s="3">
        <f t="shared" si="63"/>
        <v>-153.13370046663636</v>
      </c>
      <c r="N266" s="2"/>
      <c r="O266">
        <f t="shared" si="68"/>
        <v>0.30332610736320187</v>
      </c>
      <c r="P266" s="4">
        <f t="shared" si="64"/>
        <v>-153.04723795329664</v>
      </c>
      <c r="Q266" s="4"/>
    </row>
    <row r="267" spans="5:17" x14ac:dyDescent="0.25">
      <c r="E267">
        <f t="shared" si="65"/>
        <v>0.30332610736320187</v>
      </c>
      <c r="F267" s="3">
        <f t="shared" si="61"/>
        <v>-29.271364674560573</v>
      </c>
      <c r="G267" s="3"/>
      <c r="H267" s="2"/>
      <c r="I267">
        <f t="shared" si="66"/>
        <v>0.30332610736320187</v>
      </c>
      <c r="J267" s="3">
        <f t="shared" si="62"/>
        <v>-31.041349851363066</v>
      </c>
      <c r="K267" s="2"/>
      <c r="L267">
        <f t="shared" si="67"/>
        <v>0.30332610736320187</v>
      </c>
      <c r="M267" s="3">
        <f t="shared" si="63"/>
        <v>-31.133700466636355</v>
      </c>
      <c r="N267" s="2"/>
      <c r="O267">
        <f t="shared" si="68"/>
        <v>0.30332610736320187</v>
      </c>
      <c r="P267" s="4">
        <f t="shared" si="64"/>
        <v>-31.047237953296644</v>
      </c>
      <c r="Q267" s="4"/>
    </row>
    <row r="268" spans="5:17" x14ac:dyDescent="0.25">
      <c r="E268">
        <f t="shared" si="65"/>
        <v>0.60665221472640374</v>
      </c>
      <c r="F268" s="3">
        <f t="shared" si="61"/>
        <v>20.405619725939005</v>
      </c>
      <c r="G268" s="3"/>
      <c r="H268" s="2"/>
      <c r="I268">
        <f t="shared" si="66"/>
        <v>0.60665221472640374</v>
      </c>
      <c r="J268" s="3">
        <f t="shared" si="62"/>
        <v>-2.703677789249582</v>
      </c>
      <c r="K268" s="2"/>
      <c r="L268">
        <f t="shared" si="67"/>
        <v>0.60665221472640374</v>
      </c>
      <c r="M268" s="3">
        <f t="shared" si="63"/>
        <v>-3.7248586219832305</v>
      </c>
      <c r="N268" s="2"/>
      <c r="O268">
        <f t="shared" si="68"/>
        <v>0.60665221472640374</v>
      </c>
      <c r="P268" s="4">
        <f t="shared" si="64"/>
        <v>-2.8347821965293178</v>
      </c>
      <c r="Q268" s="4"/>
    </row>
    <row r="269" spans="5:17" x14ac:dyDescent="0.25">
      <c r="E269">
        <f t="shared" si="65"/>
        <v>0.60665221472640374</v>
      </c>
      <c r="F269" s="3">
        <f t="shared" si="61"/>
        <v>-54.594380274060995</v>
      </c>
      <c r="G269" s="3"/>
      <c r="H269" s="2"/>
      <c r="I269">
        <f t="shared" si="66"/>
        <v>0.60665221472640374</v>
      </c>
      <c r="J269" s="3">
        <f t="shared" si="62"/>
        <v>-77.703677789249582</v>
      </c>
      <c r="K269" s="2"/>
      <c r="L269">
        <f t="shared" si="67"/>
        <v>0.60665221472640374</v>
      </c>
      <c r="M269" s="3">
        <f t="shared" si="63"/>
        <v>-78.72485862198323</v>
      </c>
      <c r="N269" s="2"/>
      <c r="O269">
        <f t="shared" si="68"/>
        <v>0.60665221472640374</v>
      </c>
      <c r="P269" s="4">
        <f t="shared" si="64"/>
        <v>-77.834782196529318</v>
      </c>
      <c r="Q269" s="4"/>
    </row>
    <row r="270" spans="5:17" x14ac:dyDescent="0.25">
      <c r="E270">
        <f t="shared" si="65"/>
        <v>0.60665221472640374</v>
      </c>
      <c r="F270" s="3">
        <f t="shared" si="61"/>
        <v>-27.594380274060995</v>
      </c>
      <c r="G270" s="3"/>
      <c r="H270" s="2"/>
      <c r="I270">
        <f t="shared" si="66"/>
        <v>0.60665221472640374</v>
      </c>
      <c r="J270" s="3">
        <f t="shared" si="62"/>
        <v>-50.703677789249582</v>
      </c>
      <c r="K270" s="2"/>
      <c r="L270">
        <f t="shared" si="67"/>
        <v>0.60665221472640374</v>
      </c>
      <c r="M270" s="3">
        <f t="shared" si="63"/>
        <v>-51.72485862198323</v>
      </c>
      <c r="N270" s="2"/>
      <c r="O270">
        <f t="shared" si="68"/>
        <v>0.60665221472640374</v>
      </c>
      <c r="P270" s="4">
        <f t="shared" si="64"/>
        <v>-50.834782196529318</v>
      </c>
      <c r="Q270" s="4"/>
    </row>
    <row r="271" spans="5:17" x14ac:dyDescent="0.25">
      <c r="E271">
        <f t="shared" si="65"/>
        <v>0.60665221472640374</v>
      </c>
      <c r="F271" s="3">
        <f t="shared" si="61"/>
        <v>-4.5943802740609954</v>
      </c>
      <c r="G271" s="3"/>
      <c r="H271" s="2"/>
      <c r="I271">
        <f t="shared" si="66"/>
        <v>0.60665221472640374</v>
      </c>
      <c r="J271" s="3">
        <f t="shared" si="62"/>
        <v>-27.703677789249582</v>
      </c>
      <c r="K271" s="2"/>
      <c r="L271">
        <f t="shared" si="67"/>
        <v>0.60665221472640374</v>
      </c>
      <c r="M271" s="3">
        <f t="shared" si="63"/>
        <v>-28.72485862198323</v>
      </c>
      <c r="N271" s="2"/>
      <c r="O271">
        <f t="shared" si="68"/>
        <v>0.60665221472640374</v>
      </c>
      <c r="P271" s="4">
        <f t="shared" si="64"/>
        <v>-27.834782196529318</v>
      </c>
      <c r="Q271" s="4"/>
    </row>
    <row r="272" spans="5:17" x14ac:dyDescent="0.25">
      <c r="E272">
        <f t="shared" si="65"/>
        <v>0.60665221472640374</v>
      </c>
      <c r="F272" s="3">
        <f t="shared" si="61"/>
        <v>-7.5943802740609954</v>
      </c>
      <c r="G272" s="3"/>
      <c r="H272" s="2"/>
      <c r="I272">
        <f t="shared" si="66"/>
        <v>0.60665221472640374</v>
      </c>
      <c r="J272" s="3">
        <f t="shared" si="62"/>
        <v>-30.703677789249582</v>
      </c>
      <c r="K272" s="2"/>
      <c r="L272">
        <f t="shared" si="67"/>
        <v>0.60665221472640374</v>
      </c>
      <c r="M272" s="3">
        <f t="shared" si="63"/>
        <v>-31.72485862198323</v>
      </c>
      <c r="N272" s="2"/>
      <c r="O272">
        <f t="shared" si="68"/>
        <v>0.60665221472640374</v>
      </c>
      <c r="P272" s="4">
        <f t="shared" si="64"/>
        <v>-30.834782196529318</v>
      </c>
      <c r="Q272" s="4"/>
    </row>
    <row r="273" spans="5:17" x14ac:dyDescent="0.25">
      <c r="E273">
        <f t="shared" si="65"/>
        <v>1.2133044294528075</v>
      </c>
      <c r="F273" s="3">
        <f t="shared" si="61"/>
        <v>410.67508141898224</v>
      </c>
      <c r="G273" s="3"/>
      <c r="H273" s="2"/>
      <c r="I273">
        <f t="shared" si="66"/>
        <v>1.2133044294528075</v>
      </c>
      <c r="J273" s="3">
        <f t="shared" si="62"/>
        <v>146.88441953388025</v>
      </c>
      <c r="K273" s="2"/>
      <c r="L273">
        <f t="shared" si="67"/>
        <v>1.2133044294528075</v>
      </c>
      <c r="M273" s="3">
        <f t="shared" si="63"/>
        <v>127.32186367691361</v>
      </c>
      <c r="N273" s="2"/>
      <c r="O273">
        <f t="shared" si="68"/>
        <v>1.2133044294528075</v>
      </c>
      <c r="P273" s="4">
        <f t="shared" si="64"/>
        <v>141.93466628553745</v>
      </c>
      <c r="Q273" s="4"/>
    </row>
    <row r="274" spans="5:17" x14ac:dyDescent="0.25">
      <c r="E274">
        <f t="shared" si="65"/>
        <v>1.2133044294528075</v>
      </c>
      <c r="F274" s="3">
        <f t="shared" si="61"/>
        <v>241.67508141898222</v>
      </c>
      <c r="G274" s="3"/>
      <c r="H274" s="2"/>
      <c r="I274">
        <f t="shared" si="66"/>
        <v>1.2133044294528075</v>
      </c>
      <c r="J274" s="3">
        <f t="shared" si="62"/>
        <v>-22.115580466119752</v>
      </c>
      <c r="K274" s="2"/>
      <c r="L274">
        <f t="shared" si="67"/>
        <v>1.2133044294528075</v>
      </c>
      <c r="M274" s="3">
        <f t="shared" si="63"/>
        <v>-41.678136323086392</v>
      </c>
      <c r="N274" s="2"/>
      <c r="O274">
        <f t="shared" si="68"/>
        <v>1.2133044294528075</v>
      </c>
      <c r="P274" s="4">
        <f t="shared" si="64"/>
        <v>-27.065333714462554</v>
      </c>
      <c r="Q274" s="4"/>
    </row>
    <row r="275" spans="5:17" x14ac:dyDescent="0.25">
      <c r="E275">
        <f t="shared" si="65"/>
        <v>1.2133044294528075</v>
      </c>
      <c r="F275" s="3">
        <f t="shared" si="61"/>
        <v>337.67508141898224</v>
      </c>
      <c r="G275" s="3"/>
      <c r="H275" s="2"/>
      <c r="I275">
        <f t="shared" si="66"/>
        <v>1.2133044294528075</v>
      </c>
      <c r="J275" s="3">
        <f t="shared" si="62"/>
        <v>73.884419533880248</v>
      </c>
      <c r="K275" s="2"/>
      <c r="L275">
        <f t="shared" si="67"/>
        <v>1.2133044294528075</v>
      </c>
      <c r="M275" s="3">
        <f t="shared" si="63"/>
        <v>54.321863676913608</v>
      </c>
      <c r="N275" s="2"/>
      <c r="O275">
        <f t="shared" si="68"/>
        <v>1.2133044294528075</v>
      </c>
      <c r="P275" s="4">
        <f t="shared" si="64"/>
        <v>68.934666285537446</v>
      </c>
      <c r="Q275" s="4"/>
    </row>
    <row r="276" spans="5:17" x14ac:dyDescent="0.25">
      <c r="E276">
        <f t="shared" si="65"/>
        <v>1.2133044294528075</v>
      </c>
      <c r="F276" s="3">
        <f t="shared" si="61"/>
        <v>282.67508141898224</v>
      </c>
      <c r="G276" s="3"/>
      <c r="H276" s="2"/>
      <c r="I276">
        <f t="shared" si="66"/>
        <v>1.2133044294528075</v>
      </c>
      <c r="J276" s="3">
        <f t="shared" si="62"/>
        <v>18.884419533880248</v>
      </c>
      <c r="K276" s="2"/>
      <c r="L276">
        <f t="shared" si="67"/>
        <v>1.2133044294528075</v>
      </c>
      <c r="M276" s="3">
        <f t="shared" si="63"/>
        <v>-0.67813632308639171</v>
      </c>
      <c r="N276" s="2"/>
      <c r="O276">
        <f t="shared" si="68"/>
        <v>1.2133044294528075</v>
      </c>
      <c r="P276" s="4">
        <f t="shared" si="64"/>
        <v>13.934666285537446</v>
      </c>
      <c r="Q276" s="4"/>
    </row>
    <row r="277" spans="5:17" x14ac:dyDescent="0.25">
      <c r="E277">
        <f t="shared" si="65"/>
        <v>1.2133044294528075</v>
      </c>
      <c r="F277" s="3">
        <f t="shared" si="61"/>
        <v>235.67508141898222</v>
      </c>
      <c r="G277" s="3"/>
      <c r="H277" s="2"/>
      <c r="I277">
        <f t="shared" si="66"/>
        <v>1.2133044294528075</v>
      </c>
      <c r="J277" s="3">
        <f t="shared" si="62"/>
        <v>-28.115580466119752</v>
      </c>
      <c r="K277" s="2"/>
      <c r="L277">
        <f t="shared" si="67"/>
        <v>1.2133044294528075</v>
      </c>
      <c r="M277" s="3">
        <f t="shared" si="63"/>
        <v>-47.678136323086392</v>
      </c>
      <c r="N277" s="2"/>
      <c r="O277">
        <f t="shared" si="68"/>
        <v>1.2133044294528075</v>
      </c>
      <c r="P277" s="4">
        <f t="shared" si="64"/>
        <v>-33.065333714462554</v>
      </c>
      <c r="Q277" s="4"/>
    </row>
    <row r="278" spans="5:17" x14ac:dyDescent="0.25">
      <c r="E278">
        <f t="shared" si="65"/>
        <v>0.13082972034826759</v>
      </c>
      <c r="F278" s="3">
        <f t="shared" si="61"/>
        <v>39.428973943994265</v>
      </c>
      <c r="G278" s="3"/>
      <c r="H278" s="2"/>
      <c r="I278">
        <f t="shared" si="66"/>
        <v>0.13082972034826759</v>
      </c>
      <c r="J278" s="3">
        <f t="shared" si="62"/>
        <v>39.416414601830752</v>
      </c>
      <c r="K278" s="2"/>
      <c r="L278">
        <f t="shared" si="67"/>
        <v>0.13082972034826759</v>
      </c>
      <c r="M278" s="3">
        <f t="shared" si="63"/>
        <v>39.416074451888107</v>
      </c>
      <c r="N278" s="2"/>
      <c r="O278">
        <f t="shared" si="68"/>
        <v>0.13082972034826759</v>
      </c>
      <c r="P278" s="4">
        <f t="shared" si="64"/>
        <v>39.416391009960876</v>
      </c>
      <c r="Q278" s="4"/>
    </row>
    <row r="279" spans="5:17" x14ac:dyDescent="0.25">
      <c r="E279">
        <f t="shared" si="65"/>
        <v>0.13082972034826759</v>
      </c>
      <c r="F279" s="3">
        <f t="shared" si="61"/>
        <v>-50.571026056005735</v>
      </c>
      <c r="G279" s="3"/>
      <c r="H279" s="2"/>
      <c r="I279">
        <f t="shared" si="66"/>
        <v>0.13082972034826759</v>
      </c>
      <c r="J279" s="3">
        <f t="shared" si="62"/>
        <v>-50.583585398169248</v>
      </c>
      <c r="K279" s="2"/>
      <c r="L279">
        <f t="shared" si="67"/>
        <v>0.13082972034826759</v>
      </c>
      <c r="M279" s="3">
        <f t="shared" si="63"/>
        <v>-50.583925548111893</v>
      </c>
      <c r="N279" s="2"/>
      <c r="O279">
        <f t="shared" si="68"/>
        <v>0.13082972034826759</v>
      </c>
      <c r="P279" s="4">
        <f t="shared" si="64"/>
        <v>-50.583608990039124</v>
      </c>
    </row>
    <row r="280" spans="5:17" x14ac:dyDescent="0.25">
      <c r="E280">
        <f t="shared" si="65"/>
        <v>0.13082972034826759</v>
      </c>
      <c r="F280" s="3">
        <f t="shared" si="61"/>
        <v>-75.571026056005735</v>
      </c>
      <c r="G280" s="3"/>
      <c r="H280" s="2"/>
      <c r="I280">
        <f t="shared" si="66"/>
        <v>0.13082972034826759</v>
      </c>
      <c r="J280" s="3">
        <f t="shared" si="62"/>
        <v>-75.583585398169248</v>
      </c>
      <c r="K280" s="2"/>
      <c r="L280">
        <f t="shared" si="67"/>
        <v>0.13082972034826759</v>
      </c>
      <c r="M280" s="3">
        <f t="shared" si="63"/>
        <v>-75.583925548111893</v>
      </c>
      <c r="N280" s="2"/>
      <c r="O280">
        <f t="shared" si="68"/>
        <v>0.13082972034826759</v>
      </c>
      <c r="P280" s="4">
        <f t="shared" si="64"/>
        <v>-75.583608990039124</v>
      </c>
    </row>
    <row r="281" spans="5:17" x14ac:dyDescent="0.25">
      <c r="E281">
        <f t="shared" si="65"/>
        <v>0.13082972034826759</v>
      </c>
      <c r="F281" s="3">
        <f t="shared" si="61"/>
        <v>-107.57102605600573</v>
      </c>
      <c r="G281" s="3"/>
      <c r="H281" s="2"/>
      <c r="I281">
        <f t="shared" si="66"/>
        <v>0.13082972034826759</v>
      </c>
      <c r="J281" s="3">
        <f t="shared" si="62"/>
        <v>-107.58358539816925</v>
      </c>
      <c r="K281" s="2"/>
      <c r="L281">
        <f t="shared" si="67"/>
        <v>0.13082972034826759</v>
      </c>
      <c r="M281" s="3">
        <f t="shared" si="63"/>
        <v>-107.58392554811189</v>
      </c>
      <c r="N281" s="2"/>
      <c r="O281">
        <f t="shared" si="68"/>
        <v>0.13082972034826759</v>
      </c>
      <c r="P281" s="4">
        <f t="shared" si="64"/>
        <v>-107.58360899003912</v>
      </c>
    </row>
    <row r="282" spans="5:17" x14ac:dyDescent="0.25">
      <c r="E282">
        <f t="shared" si="65"/>
        <v>0.13082972034826759</v>
      </c>
      <c r="F282" s="3">
        <f t="shared" si="61"/>
        <v>148.42897394399427</v>
      </c>
      <c r="G282" s="3"/>
      <c r="H282" s="2"/>
      <c r="I282">
        <f t="shared" si="66"/>
        <v>0.13082972034826759</v>
      </c>
      <c r="J282" s="3">
        <f t="shared" si="62"/>
        <v>148.41641460183075</v>
      </c>
      <c r="K282" s="2"/>
      <c r="L282">
        <f t="shared" si="67"/>
        <v>0.13082972034826759</v>
      </c>
      <c r="M282" s="3">
        <f t="shared" si="63"/>
        <v>148.41607445188811</v>
      </c>
      <c r="N282" s="2"/>
      <c r="O282">
        <f t="shared" si="68"/>
        <v>0.13082972034826759</v>
      </c>
      <c r="P282" s="4">
        <f t="shared" si="64"/>
        <v>148.41639100996088</v>
      </c>
    </row>
    <row r="283" spans="5:17" x14ac:dyDescent="0.25">
      <c r="E283">
        <f t="shared" si="65"/>
        <v>0.26165944069653518</v>
      </c>
      <c r="F283" s="3">
        <f t="shared" si="61"/>
        <v>-43.262218223638229</v>
      </c>
      <c r="G283" s="3"/>
      <c r="H283" s="2"/>
      <c r="I283">
        <f t="shared" si="66"/>
        <v>0.26165944069653518</v>
      </c>
      <c r="J283" s="3">
        <f t="shared" si="62"/>
        <v>-43.371002426832661</v>
      </c>
      <c r="K283" s="2"/>
      <c r="L283">
        <f t="shared" si="67"/>
        <v>0.26165944069653518</v>
      </c>
      <c r="M283" s="3">
        <f t="shared" si="63"/>
        <v>-43.3738241091703</v>
      </c>
      <c r="N283" s="2"/>
      <c r="O283">
        <f t="shared" si="68"/>
        <v>0.26165944069653518</v>
      </c>
      <c r="P283" s="4">
        <f t="shared" si="64"/>
        <v>-43.37139410241798</v>
      </c>
    </row>
    <row r="284" spans="5:17" x14ac:dyDescent="0.25">
      <c r="E284">
        <f t="shared" si="65"/>
        <v>0.26165944069653518</v>
      </c>
      <c r="F284" s="3">
        <f t="shared" si="61"/>
        <v>2.7377817763617713</v>
      </c>
      <c r="G284" s="3"/>
      <c r="H284" s="2"/>
      <c r="I284">
        <f t="shared" si="66"/>
        <v>0.26165944069653518</v>
      </c>
      <c r="J284" s="3">
        <f t="shared" si="62"/>
        <v>2.6289975731673394</v>
      </c>
      <c r="K284" s="2"/>
      <c r="L284">
        <f t="shared" si="67"/>
        <v>0.26165944069653518</v>
      </c>
      <c r="M284" s="3">
        <f t="shared" si="63"/>
        <v>2.6261758908296997</v>
      </c>
      <c r="N284" s="2"/>
      <c r="O284">
        <f t="shared" si="68"/>
        <v>0.26165944069653518</v>
      </c>
      <c r="P284" s="4">
        <f t="shared" si="64"/>
        <v>2.6286058975820197</v>
      </c>
    </row>
    <row r="285" spans="5:17" x14ac:dyDescent="0.25">
      <c r="E285">
        <f t="shared" si="65"/>
        <v>0.26165944069653518</v>
      </c>
      <c r="F285" s="3">
        <f t="shared" si="61"/>
        <v>-95.262218223638229</v>
      </c>
      <c r="G285" s="3"/>
      <c r="H285" s="2"/>
      <c r="I285">
        <f t="shared" si="66"/>
        <v>0.26165944069653518</v>
      </c>
      <c r="J285" s="3">
        <f t="shared" si="62"/>
        <v>-95.371002426832661</v>
      </c>
      <c r="K285" s="2"/>
      <c r="L285">
        <f t="shared" si="67"/>
        <v>0.26165944069653518</v>
      </c>
      <c r="M285" s="3">
        <f t="shared" si="63"/>
        <v>-95.3738241091703</v>
      </c>
      <c r="N285" s="2"/>
      <c r="O285">
        <f t="shared" si="68"/>
        <v>0.26165944069653518</v>
      </c>
      <c r="P285" s="4">
        <f t="shared" si="64"/>
        <v>-95.37139410241798</v>
      </c>
    </row>
    <row r="286" spans="5:17" x14ac:dyDescent="0.25">
      <c r="E286">
        <f t="shared" si="65"/>
        <v>0.26165944069653518</v>
      </c>
      <c r="F286" s="3">
        <f t="shared" si="61"/>
        <v>-82.262218223638229</v>
      </c>
      <c r="G286" s="3"/>
      <c r="H286" s="2"/>
      <c r="I286">
        <f t="shared" si="66"/>
        <v>0.26165944069653518</v>
      </c>
      <c r="J286" s="3">
        <f t="shared" si="62"/>
        <v>-82.371002426832661</v>
      </c>
      <c r="K286" s="2"/>
      <c r="L286">
        <f t="shared" si="67"/>
        <v>0.26165944069653518</v>
      </c>
      <c r="M286" s="3">
        <f t="shared" si="63"/>
        <v>-82.3738241091703</v>
      </c>
      <c r="N286" s="2"/>
      <c r="O286">
        <f t="shared" si="68"/>
        <v>0.26165944069653518</v>
      </c>
      <c r="P286" s="4">
        <f t="shared" si="64"/>
        <v>-82.37139410241798</v>
      </c>
    </row>
    <row r="287" spans="5:17" x14ac:dyDescent="0.25">
      <c r="E287">
        <f t="shared" si="65"/>
        <v>0.26165944069653518</v>
      </c>
      <c r="F287" s="3">
        <f t="shared" si="61"/>
        <v>-54.262218223638229</v>
      </c>
      <c r="G287" s="3"/>
      <c r="H287" s="2"/>
      <c r="I287">
        <f t="shared" si="66"/>
        <v>0.26165944069653518</v>
      </c>
      <c r="J287" s="3">
        <f t="shared" si="62"/>
        <v>-54.371002426832661</v>
      </c>
      <c r="K287" s="2"/>
      <c r="L287">
        <f t="shared" si="67"/>
        <v>0.26165944069653518</v>
      </c>
      <c r="M287" s="3">
        <f t="shared" si="63"/>
        <v>-54.3738241091703</v>
      </c>
      <c r="N287" s="2"/>
      <c r="O287">
        <f t="shared" si="68"/>
        <v>0.26165944069653518</v>
      </c>
      <c r="P287" s="4">
        <f t="shared" si="64"/>
        <v>-54.37139410241798</v>
      </c>
    </row>
    <row r="288" spans="5:17" x14ac:dyDescent="0.25">
      <c r="E288">
        <f t="shared" si="65"/>
        <v>0.52331888139307037</v>
      </c>
      <c r="F288" s="3">
        <f t="shared" si="61"/>
        <v>13.588743242203464</v>
      </c>
      <c r="G288" s="3"/>
      <c r="H288" s="2"/>
      <c r="I288">
        <f t="shared" si="66"/>
        <v>0.52331888139307037</v>
      </c>
      <c r="J288" s="3">
        <f t="shared" si="62"/>
        <v>11.435968581817406</v>
      </c>
      <c r="K288" s="2"/>
      <c r="L288">
        <f t="shared" si="67"/>
        <v>0.52331888139307037</v>
      </c>
      <c r="M288" s="3">
        <f t="shared" si="63"/>
        <v>11.386401570746784</v>
      </c>
      <c r="N288" s="2"/>
      <c r="O288">
        <f t="shared" si="68"/>
        <v>0.52331888139307037</v>
      </c>
      <c r="P288" s="4">
        <f t="shared" si="64"/>
        <v>11.422188050513228</v>
      </c>
    </row>
    <row r="289" spans="5:16" x14ac:dyDescent="0.25">
      <c r="E289">
        <f t="shared" si="65"/>
        <v>0.52331888139307037</v>
      </c>
      <c r="F289" s="3">
        <f t="shared" si="61"/>
        <v>160.58874324220346</v>
      </c>
      <c r="G289" s="3"/>
      <c r="H289" s="2"/>
      <c r="I289">
        <f t="shared" si="66"/>
        <v>0.52331888139307037</v>
      </c>
      <c r="J289" s="3">
        <f t="shared" si="62"/>
        <v>158.43596858181741</v>
      </c>
      <c r="K289" s="2"/>
      <c r="L289">
        <f t="shared" si="67"/>
        <v>0.52331888139307037</v>
      </c>
      <c r="M289" s="3">
        <f t="shared" si="63"/>
        <v>158.38640157074678</v>
      </c>
      <c r="N289" s="2"/>
      <c r="O289">
        <f t="shared" si="68"/>
        <v>0.52331888139307037</v>
      </c>
      <c r="P289" s="4">
        <f t="shared" si="64"/>
        <v>158.42218805051323</v>
      </c>
    </row>
    <row r="290" spans="5:16" x14ac:dyDescent="0.25">
      <c r="E290">
        <f t="shared" si="65"/>
        <v>0.52331888139307037</v>
      </c>
      <c r="F290" s="3">
        <f t="shared" si="61"/>
        <v>110.58874324220346</v>
      </c>
      <c r="G290" s="3"/>
      <c r="H290" s="2"/>
      <c r="I290">
        <f t="shared" si="66"/>
        <v>0.52331888139307037</v>
      </c>
      <c r="J290" s="3">
        <f t="shared" si="62"/>
        <v>108.43596858181741</v>
      </c>
      <c r="K290" s="2"/>
      <c r="L290">
        <f t="shared" si="67"/>
        <v>0.52331888139307037</v>
      </c>
      <c r="M290" s="3">
        <f t="shared" si="63"/>
        <v>108.38640157074678</v>
      </c>
      <c r="N290" s="2"/>
      <c r="O290">
        <f t="shared" si="68"/>
        <v>0.52331888139307037</v>
      </c>
      <c r="P290" s="4">
        <f t="shared" si="64"/>
        <v>108.42218805051323</v>
      </c>
    </row>
    <row r="291" spans="5:16" x14ac:dyDescent="0.25">
      <c r="E291">
        <f t="shared" si="65"/>
        <v>0.52331888139307037</v>
      </c>
      <c r="F291" s="3">
        <f t="shared" si="61"/>
        <v>88.588743242203464</v>
      </c>
      <c r="G291" s="3"/>
      <c r="H291" s="2"/>
      <c r="I291">
        <f t="shared" si="66"/>
        <v>0.52331888139307037</v>
      </c>
      <c r="J291" s="3">
        <f t="shared" si="62"/>
        <v>86.435968581817406</v>
      </c>
      <c r="K291" s="2"/>
      <c r="L291">
        <f t="shared" si="67"/>
        <v>0.52331888139307037</v>
      </c>
      <c r="M291" s="3">
        <f t="shared" si="63"/>
        <v>86.386401570746784</v>
      </c>
      <c r="N291" s="2"/>
      <c r="O291">
        <f t="shared" si="68"/>
        <v>0.52331888139307037</v>
      </c>
      <c r="P291" s="4">
        <f t="shared" si="64"/>
        <v>86.422188050513228</v>
      </c>
    </row>
    <row r="292" spans="5:16" x14ac:dyDescent="0.25">
      <c r="E292">
        <f t="shared" si="65"/>
        <v>0.52331888139307037</v>
      </c>
      <c r="F292" s="3">
        <f t="shared" ref="F292:F317" si="69">C200-E200</f>
        <v>77.588743242203464</v>
      </c>
      <c r="G292" s="3"/>
      <c r="H292" s="2"/>
      <c r="I292">
        <f t="shared" si="66"/>
        <v>0.52331888139307037</v>
      </c>
      <c r="J292" s="3">
        <f t="shared" ref="J292:J317" si="70">C200-I200</f>
        <v>75.435968581817406</v>
      </c>
      <c r="K292" s="2"/>
      <c r="L292">
        <f t="shared" si="67"/>
        <v>0.52331888139307037</v>
      </c>
      <c r="M292" s="3">
        <f t="shared" ref="M292:M317" si="71">C200-L200</f>
        <v>75.386401570746784</v>
      </c>
      <c r="N292" s="2"/>
      <c r="O292">
        <f t="shared" si="68"/>
        <v>0.52331888139307037</v>
      </c>
      <c r="P292" s="4">
        <f t="shared" ref="P292:P317" si="72">C200-O200</f>
        <v>75.422188050513228</v>
      </c>
    </row>
    <row r="293" spans="5:16" x14ac:dyDescent="0.25">
      <c r="E293">
        <f t="shared" ref="E293:E317" si="73">(A201/$E$5)+(B201/$E$6)</f>
        <v>1.0466377627861407</v>
      </c>
      <c r="F293" s="3">
        <f t="shared" si="69"/>
        <v>272.53426500949439</v>
      </c>
      <c r="G293" s="3"/>
      <c r="H293" s="2"/>
      <c r="I293">
        <f t="shared" ref="I293:I317" si="74">(A201/$I$5)+(B201/$I$6)</f>
        <v>1.0466377627861407</v>
      </c>
      <c r="J293" s="3">
        <f t="shared" si="70"/>
        <v>88.514471796235625</v>
      </c>
      <c r="K293" s="2"/>
      <c r="L293">
        <f t="shared" ref="L293:L317" si="75">(A201/$L$5)+(B201/$L$6)</f>
        <v>1.0466377627861407</v>
      </c>
      <c r="M293" s="3">
        <f t="shared" si="71"/>
        <v>83.653762164912962</v>
      </c>
      <c r="N293" s="2"/>
      <c r="O293">
        <f t="shared" ref="O293:O317" si="76">(A201/$O$5)+(B201/$O$6)</f>
        <v>1.0466377627861407</v>
      </c>
      <c r="P293" s="4">
        <f t="shared" si="72"/>
        <v>85.818848901509682</v>
      </c>
    </row>
    <row r="294" spans="5:16" x14ac:dyDescent="0.25">
      <c r="E294">
        <f t="shared" si="73"/>
        <v>1.0466377627861407</v>
      </c>
      <c r="F294" s="3">
        <f t="shared" si="69"/>
        <v>150.53426500949439</v>
      </c>
      <c r="G294" s="3"/>
      <c r="H294" s="2"/>
      <c r="I294">
        <f t="shared" si="74"/>
        <v>1.0466377627861407</v>
      </c>
      <c r="J294" s="3">
        <f t="shared" si="70"/>
        <v>-33.485528203764375</v>
      </c>
      <c r="K294" s="2"/>
      <c r="L294">
        <f t="shared" si="75"/>
        <v>1.0466377627861407</v>
      </c>
      <c r="M294" s="3">
        <f t="shared" si="71"/>
        <v>-38.346237835087038</v>
      </c>
      <c r="N294" s="2"/>
      <c r="O294">
        <f t="shared" si="76"/>
        <v>1.0466377627861407</v>
      </c>
      <c r="P294" s="4">
        <f t="shared" si="72"/>
        <v>-36.181151098490318</v>
      </c>
    </row>
    <row r="295" spans="5:16" x14ac:dyDescent="0.25">
      <c r="E295">
        <f t="shared" si="73"/>
        <v>1.0466377627861407</v>
      </c>
      <c r="F295" s="3">
        <f t="shared" si="69"/>
        <v>76.534265009494391</v>
      </c>
      <c r="G295" s="3"/>
      <c r="H295" s="2"/>
      <c r="I295">
        <f t="shared" si="74"/>
        <v>1.0466377627861407</v>
      </c>
      <c r="J295" s="3">
        <f t="shared" si="70"/>
        <v>-107.48552820376437</v>
      </c>
      <c r="K295" s="2"/>
      <c r="L295">
        <f t="shared" si="75"/>
        <v>1.0466377627861407</v>
      </c>
      <c r="M295" s="3">
        <f t="shared" si="71"/>
        <v>-112.34623783508704</v>
      </c>
      <c r="N295" s="2"/>
      <c r="O295">
        <f t="shared" si="76"/>
        <v>1.0466377627861407</v>
      </c>
      <c r="P295" s="4">
        <f t="shared" si="72"/>
        <v>-110.18115109849032</v>
      </c>
    </row>
    <row r="296" spans="5:16" x14ac:dyDescent="0.25">
      <c r="E296">
        <f t="shared" si="73"/>
        <v>1.0466377627861407</v>
      </c>
      <c r="F296" s="3">
        <f t="shared" si="69"/>
        <v>75.534265009494391</v>
      </c>
      <c r="G296" s="3"/>
      <c r="H296" s="2"/>
      <c r="I296">
        <f t="shared" si="74"/>
        <v>1.0466377627861407</v>
      </c>
      <c r="J296" s="3">
        <f t="shared" si="70"/>
        <v>-108.48552820376437</v>
      </c>
      <c r="K296" s="2"/>
      <c r="L296">
        <f t="shared" si="75"/>
        <v>1.0466377627861407</v>
      </c>
      <c r="M296" s="3">
        <f t="shared" si="71"/>
        <v>-113.34623783508704</v>
      </c>
      <c r="N296" s="2"/>
      <c r="O296">
        <f t="shared" si="76"/>
        <v>1.0466377627861407</v>
      </c>
      <c r="P296" s="4">
        <f t="shared" si="72"/>
        <v>-111.18115109849032</v>
      </c>
    </row>
    <row r="297" spans="5:16" x14ac:dyDescent="0.25">
      <c r="E297">
        <f t="shared" si="73"/>
        <v>1.0466377627861407</v>
      </c>
      <c r="F297" s="3">
        <f t="shared" si="69"/>
        <v>50.534265009494391</v>
      </c>
      <c r="G297" s="3"/>
      <c r="H297" s="2"/>
      <c r="I297">
        <f t="shared" si="74"/>
        <v>1.0466377627861407</v>
      </c>
      <c r="J297" s="3">
        <f t="shared" si="70"/>
        <v>-133.48552820376437</v>
      </c>
      <c r="K297" s="2"/>
      <c r="L297">
        <f t="shared" si="75"/>
        <v>1.0466377627861407</v>
      </c>
      <c r="M297" s="3">
        <f t="shared" si="71"/>
        <v>-138.34623783508704</v>
      </c>
      <c r="N297" s="2"/>
      <c r="O297">
        <f t="shared" si="76"/>
        <v>1.0466377627861407</v>
      </c>
      <c r="P297" s="4">
        <f t="shared" si="72"/>
        <v>-136.18115109849032</v>
      </c>
    </row>
    <row r="298" spans="5:16" x14ac:dyDescent="0.25">
      <c r="E298">
        <f t="shared" si="73"/>
        <v>2.0932755255722815</v>
      </c>
      <c r="F298" s="3">
        <f t="shared" si="69"/>
        <v>8.9932302020386157</v>
      </c>
      <c r="G298" s="3"/>
      <c r="H298" s="2"/>
      <c r="I298">
        <f t="shared" si="74"/>
        <v>2.0932755255722815</v>
      </c>
      <c r="J298" s="3">
        <f t="shared" si="70"/>
        <v>8.9506798449750953</v>
      </c>
      <c r="K298" s="2"/>
      <c r="L298">
        <f t="shared" si="75"/>
        <v>2.0932755255722815</v>
      </c>
      <c r="M298" s="3">
        <f t="shared" si="71"/>
        <v>8.9474441428074059</v>
      </c>
      <c r="N298" s="2"/>
      <c r="O298">
        <f t="shared" si="76"/>
        <v>2.0932755255722815</v>
      </c>
      <c r="P298" s="4">
        <f t="shared" si="72"/>
        <v>8.9470943555231273</v>
      </c>
    </row>
    <row r="299" spans="5:16" x14ac:dyDescent="0.25">
      <c r="E299">
        <f t="shared" si="73"/>
        <v>2.0932755255722815</v>
      </c>
      <c r="F299" s="3">
        <f t="shared" si="69"/>
        <v>-6.769797961385016E-3</v>
      </c>
      <c r="G299" s="3"/>
      <c r="H299" s="2"/>
      <c r="I299">
        <f t="shared" si="74"/>
        <v>2.0932755255722815</v>
      </c>
      <c r="J299" s="3">
        <f t="shared" si="70"/>
        <v>-4.9320155024903868E-2</v>
      </c>
      <c r="K299" s="2"/>
      <c r="L299">
        <f t="shared" si="75"/>
        <v>2.0932755255722815</v>
      </c>
      <c r="M299" s="3">
        <f t="shared" si="71"/>
        <v>-5.2555857192593307E-2</v>
      </c>
      <c r="N299" s="2"/>
      <c r="O299">
        <f t="shared" si="76"/>
        <v>2.0932755255722815</v>
      </c>
      <c r="P299" s="4">
        <f t="shared" si="72"/>
        <v>-5.2905644476873424E-2</v>
      </c>
    </row>
    <row r="300" spans="5:16" x14ac:dyDescent="0.25">
      <c r="E300">
        <f t="shared" si="73"/>
        <v>2.0932755255722815</v>
      </c>
      <c r="F300" s="3">
        <f t="shared" si="69"/>
        <v>2.9932302020386148</v>
      </c>
      <c r="G300" s="3"/>
      <c r="H300" s="2"/>
      <c r="I300">
        <f t="shared" si="74"/>
        <v>2.0932755255722815</v>
      </c>
      <c r="J300" s="3">
        <f t="shared" si="70"/>
        <v>2.9506798449750962</v>
      </c>
      <c r="K300" s="2"/>
      <c r="L300">
        <f t="shared" si="75"/>
        <v>2.0932755255722815</v>
      </c>
      <c r="M300" s="3">
        <f t="shared" si="71"/>
        <v>2.9474441428074067</v>
      </c>
      <c r="N300" s="2"/>
      <c r="O300">
        <f t="shared" si="76"/>
        <v>2.0932755255722815</v>
      </c>
      <c r="P300" s="4">
        <f t="shared" si="72"/>
        <v>2.9470943555231264</v>
      </c>
    </row>
    <row r="301" spans="5:16" x14ac:dyDescent="0.25">
      <c r="E301">
        <f t="shared" si="73"/>
        <v>2.0932755255722815</v>
      </c>
      <c r="F301" s="3">
        <f t="shared" si="69"/>
        <v>0.99323020203861501</v>
      </c>
      <c r="G301" s="3"/>
      <c r="H301" s="2"/>
      <c r="I301">
        <f t="shared" si="74"/>
        <v>2.0932755255722815</v>
      </c>
      <c r="J301" s="3">
        <f t="shared" si="70"/>
        <v>0.95067984497509617</v>
      </c>
      <c r="K301" s="2"/>
      <c r="L301">
        <f t="shared" si="75"/>
        <v>2.0932755255722815</v>
      </c>
      <c r="M301" s="3">
        <f t="shared" si="71"/>
        <v>0.94744414280740674</v>
      </c>
      <c r="N301" s="2"/>
      <c r="O301">
        <f t="shared" si="76"/>
        <v>2.0932755255722815</v>
      </c>
      <c r="P301" s="4">
        <f t="shared" si="72"/>
        <v>0.9470943555231266</v>
      </c>
    </row>
    <row r="302" spans="5:16" x14ac:dyDescent="0.25">
      <c r="E302">
        <f t="shared" si="73"/>
        <v>2.0932755255722815</v>
      </c>
      <c r="F302" s="3">
        <f t="shared" si="69"/>
        <v>2.9932302020386148</v>
      </c>
      <c r="G302" s="3"/>
      <c r="H302" s="2"/>
      <c r="I302">
        <f t="shared" si="74"/>
        <v>2.0932755255722815</v>
      </c>
      <c r="J302" s="3">
        <f t="shared" si="70"/>
        <v>2.9506798449750962</v>
      </c>
      <c r="K302" s="2"/>
      <c r="L302">
        <f t="shared" si="75"/>
        <v>2.0932755255722815</v>
      </c>
      <c r="M302" s="3">
        <f t="shared" si="71"/>
        <v>2.9474441428074067</v>
      </c>
      <c r="N302" s="2"/>
      <c r="O302">
        <f t="shared" si="76"/>
        <v>2.0932755255722815</v>
      </c>
      <c r="P302" s="4">
        <f t="shared" si="72"/>
        <v>2.9470943555231264</v>
      </c>
    </row>
    <row r="303" spans="5:16" x14ac:dyDescent="0.25">
      <c r="E303">
        <f t="shared" si="73"/>
        <v>0</v>
      </c>
      <c r="F303" s="3">
        <f t="shared" si="69"/>
        <v>0</v>
      </c>
      <c r="G303" s="3"/>
      <c r="H303" s="2"/>
      <c r="I303">
        <f t="shared" si="74"/>
        <v>0</v>
      </c>
      <c r="J303" s="3">
        <f t="shared" si="70"/>
        <v>0</v>
      </c>
      <c r="K303" s="2"/>
      <c r="L303">
        <f t="shared" si="75"/>
        <v>0</v>
      </c>
      <c r="M303" s="3">
        <f t="shared" si="71"/>
        <v>0</v>
      </c>
      <c r="N303" s="2"/>
      <c r="O303">
        <f t="shared" si="76"/>
        <v>0</v>
      </c>
      <c r="P303" s="4">
        <f t="shared" si="72"/>
        <v>0</v>
      </c>
    </row>
    <row r="304" spans="5:16" x14ac:dyDescent="0.25">
      <c r="E304">
        <f t="shared" si="73"/>
        <v>0</v>
      </c>
      <c r="F304" s="3">
        <f t="shared" si="69"/>
        <v>0</v>
      </c>
      <c r="G304" s="3"/>
      <c r="H304" s="2"/>
      <c r="I304">
        <f t="shared" si="74"/>
        <v>0</v>
      </c>
      <c r="J304" s="3">
        <f t="shared" si="70"/>
        <v>0</v>
      </c>
      <c r="K304" s="2"/>
      <c r="L304">
        <f t="shared" si="75"/>
        <v>0</v>
      </c>
      <c r="M304" s="3">
        <f t="shared" si="71"/>
        <v>0</v>
      </c>
      <c r="N304" s="2"/>
      <c r="O304">
        <f t="shared" si="76"/>
        <v>0</v>
      </c>
      <c r="P304" s="4">
        <f t="shared" si="72"/>
        <v>0</v>
      </c>
    </row>
    <row r="305" spans="5:16" x14ac:dyDescent="0.25">
      <c r="E305">
        <f t="shared" si="73"/>
        <v>0</v>
      </c>
      <c r="F305" s="3">
        <f t="shared" si="69"/>
        <v>0</v>
      </c>
      <c r="G305" s="3"/>
      <c r="H305" s="2"/>
      <c r="I305">
        <f t="shared" si="74"/>
        <v>0</v>
      </c>
      <c r="J305" s="3">
        <f t="shared" si="70"/>
        <v>0</v>
      </c>
      <c r="K305" s="2"/>
      <c r="L305">
        <f t="shared" si="75"/>
        <v>0</v>
      </c>
      <c r="M305" s="3">
        <f t="shared" si="71"/>
        <v>0</v>
      </c>
      <c r="N305" s="2"/>
      <c r="O305">
        <f t="shared" si="76"/>
        <v>0</v>
      </c>
      <c r="P305" s="4">
        <f t="shared" si="72"/>
        <v>0</v>
      </c>
    </row>
    <row r="306" spans="5:16" x14ac:dyDescent="0.25">
      <c r="E306">
        <f t="shared" si="73"/>
        <v>0</v>
      </c>
      <c r="F306" s="3">
        <f t="shared" si="69"/>
        <v>0</v>
      </c>
      <c r="G306" s="3"/>
      <c r="H306" s="2"/>
      <c r="I306">
        <f t="shared" si="74"/>
        <v>0</v>
      </c>
      <c r="J306" s="3">
        <f t="shared" si="70"/>
        <v>0</v>
      </c>
      <c r="K306" s="2"/>
      <c r="L306">
        <f t="shared" si="75"/>
        <v>0</v>
      </c>
      <c r="M306" s="3">
        <f t="shared" si="71"/>
        <v>0</v>
      </c>
      <c r="N306" s="2"/>
      <c r="O306">
        <f t="shared" si="76"/>
        <v>0</v>
      </c>
      <c r="P306" s="4">
        <f t="shared" si="72"/>
        <v>0</v>
      </c>
    </row>
    <row r="307" spans="5:16" x14ac:dyDescent="0.25">
      <c r="E307">
        <f t="shared" si="73"/>
        <v>0</v>
      </c>
      <c r="F307" s="3">
        <f t="shared" si="69"/>
        <v>0</v>
      </c>
      <c r="G307" s="3"/>
      <c r="H307" s="2"/>
      <c r="I307">
        <f t="shared" si="74"/>
        <v>0</v>
      </c>
      <c r="J307" s="3">
        <f t="shared" si="70"/>
        <v>0</v>
      </c>
      <c r="K307" s="2"/>
      <c r="L307">
        <f t="shared" si="75"/>
        <v>0</v>
      </c>
      <c r="M307" s="3">
        <f t="shared" si="71"/>
        <v>0</v>
      </c>
      <c r="N307" s="2"/>
      <c r="O307">
        <f t="shared" si="76"/>
        <v>0</v>
      </c>
      <c r="P307" s="4">
        <f t="shared" si="72"/>
        <v>0</v>
      </c>
    </row>
    <row r="308" spans="5:16" x14ac:dyDescent="0.25">
      <c r="E308">
        <f t="shared" si="73"/>
        <v>0</v>
      </c>
      <c r="F308" s="3">
        <f t="shared" si="69"/>
        <v>0</v>
      </c>
      <c r="G308" s="3"/>
      <c r="H308" s="2"/>
      <c r="I308">
        <f t="shared" si="74"/>
        <v>0</v>
      </c>
      <c r="J308" s="3">
        <f t="shared" si="70"/>
        <v>0</v>
      </c>
      <c r="K308" s="2"/>
      <c r="L308">
        <f t="shared" si="75"/>
        <v>0</v>
      </c>
      <c r="M308" s="3">
        <f t="shared" si="71"/>
        <v>0</v>
      </c>
      <c r="N308" s="2"/>
      <c r="O308">
        <f t="shared" si="76"/>
        <v>0</v>
      </c>
      <c r="P308" s="4">
        <f t="shared" si="72"/>
        <v>0</v>
      </c>
    </row>
    <row r="309" spans="5:16" x14ac:dyDescent="0.25">
      <c r="E309">
        <f t="shared" si="73"/>
        <v>0</v>
      </c>
      <c r="F309" s="3">
        <f t="shared" si="69"/>
        <v>0</v>
      </c>
      <c r="G309" s="3"/>
      <c r="H309" s="2"/>
      <c r="I309">
        <f t="shared" si="74"/>
        <v>0</v>
      </c>
      <c r="J309" s="3">
        <f t="shared" si="70"/>
        <v>0</v>
      </c>
      <c r="K309" s="2"/>
      <c r="L309">
        <f t="shared" si="75"/>
        <v>0</v>
      </c>
      <c r="M309" s="3">
        <f t="shared" si="71"/>
        <v>0</v>
      </c>
      <c r="N309" s="2"/>
      <c r="O309">
        <f t="shared" si="76"/>
        <v>0</v>
      </c>
      <c r="P309" s="4">
        <f t="shared" si="72"/>
        <v>0</v>
      </c>
    </row>
    <row r="310" spans="5:16" x14ac:dyDescent="0.25">
      <c r="E310">
        <f t="shared" si="73"/>
        <v>0</v>
      </c>
      <c r="F310" s="3">
        <f t="shared" si="69"/>
        <v>0</v>
      </c>
      <c r="G310" s="3"/>
      <c r="H310" s="2"/>
      <c r="I310">
        <f t="shared" si="74"/>
        <v>0</v>
      </c>
      <c r="J310" s="3">
        <f t="shared" si="70"/>
        <v>0</v>
      </c>
      <c r="K310" s="2"/>
      <c r="L310">
        <f t="shared" si="75"/>
        <v>0</v>
      </c>
      <c r="M310" s="3">
        <f t="shared" si="71"/>
        <v>0</v>
      </c>
      <c r="N310" s="2"/>
      <c r="O310">
        <f t="shared" si="76"/>
        <v>0</v>
      </c>
      <c r="P310" s="4">
        <f t="shared" si="72"/>
        <v>0</v>
      </c>
    </row>
    <row r="311" spans="5:16" x14ac:dyDescent="0.25">
      <c r="E311">
        <f t="shared" si="73"/>
        <v>0</v>
      </c>
      <c r="F311" s="3">
        <f t="shared" si="69"/>
        <v>0</v>
      </c>
      <c r="G311" s="3"/>
      <c r="H311" s="2"/>
      <c r="I311">
        <f t="shared" si="74"/>
        <v>0</v>
      </c>
      <c r="J311" s="3">
        <f t="shared" si="70"/>
        <v>0</v>
      </c>
      <c r="K311" s="2"/>
      <c r="L311">
        <f t="shared" si="75"/>
        <v>0</v>
      </c>
      <c r="M311" s="3">
        <f t="shared" si="71"/>
        <v>0</v>
      </c>
      <c r="N311" s="2"/>
      <c r="O311">
        <f t="shared" si="76"/>
        <v>0</v>
      </c>
      <c r="P311" s="4">
        <f t="shared" si="72"/>
        <v>0</v>
      </c>
    </row>
    <row r="312" spans="5:16" x14ac:dyDescent="0.25">
      <c r="E312">
        <f t="shared" si="73"/>
        <v>0</v>
      </c>
      <c r="F312" s="3">
        <f t="shared" si="69"/>
        <v>0</v>
      </c>
      <c r="G312" s="3"/>
      <c r="H312" s="2"/>
      <c r="I312">
        <f t="shared" si="74"/>
        <v>0</v>
      </c>
      <c r="J312" s="3">
        <f t="shared" si="70"/>
        <v>0</v>
      </c>
      <c r="K312" s="2"/>
      <c r="L312">
        <f t="shared" si="75"/>
        <v>0</v>
      </c>
      <c r="M312" s="3">
        <f t="shared" si="71"/>
        <v>0</v>
      </c>
      <c r="N312" s="2"/>
      <c r="O312">
        <f t="shared" si="76"/>
        <v>0</v>
      </c>
      <c r="P312" s="4">
        <f t="shared" si="72"/>
        <v>0</v>
      </c>
    </row>
    <row r="313" spans="5:16" x14ac:dyDescent="0.25">
      <c r="E313">
        <f t="shared" si="73"/>
        <v>0</v>
      </c>
      <c r="F313" s="3">
        <f t="shared" si="69"/>
        <v>0</v>
      </c>
      <c r="G313" s="3"/>
      <c r="H313" s="2"/>
      <c r="I313">
        <f t="shared" si="74"/>
        <v>0</v>
      </c>
      <c r="J313" s="3">
        <f t="shared" si="70"/>
        <v>0</v>
      </c>
      <c r="K313" s="2"/>
      <c r="L313">
        <f t="shared" si="75"/>
        <v>0</v>
      </c>
      <c r="M313" s="3">
        <f t="shared" si="71"/>
        <v>0</v>
      </c>
      <c r="N313" s="2"/>
      <c r="O313">
        <f t="shared" si="76"/>
        <v>0</v>
      </c>
      <c r="P313" s="4">
        <f t="shared" si="72"/>
        <v>0</v>
      </c>
    </row>
    <row r="314" spans="5:16" x14ac:dyDescent="0.25">
      <c r="E314">
        <f t="shared" si="73"/>
        <v>0</v>
      </c>
      <c r="F314" s="3">
        <f t="shared" si="69"/>
        <v>0</v>
      </c>
      <c r="G314" s="3"/>
      <c r="H314" s="2"/>
      <c r="I314">
        <f t="shared" si="74"/>
        <v>0</v>
      </c>
      <c r="J314" s="3">
        <f t="shared" si="70"/>
        <v>0</v>
      </c>
      <c r="K314" s="2"/>
      <c r="L314">
        <f t="shared" si="75"/>
        <v>0</v>
      </c>
      <c r="M314" s="3">
        <f t="shared" si="71"/>
        <v>0</v>
      </c>
      <c r="N314" s="2"/>
      <c r="O314">
        <f t="shared" si="76"/>
        <v>0</v>
      </c>
      <c r="P314" s="4">
        <f t="shared" si="72"/>
        <v>0</v>
      </c>
    </row>
    <row r="315" spans="5:16" x14ac:dyDescent="0.25">
      <c r="E315">
        <f t="shared" si="73"/>
        <v>0</v>
      </c>
      <c r="F315" s="3">
        <f t="shared" si="69"/>
        <v>0</v>
      </c>
      <c r="G315" s="3"/>
      <c r="H315" s="2"/>
      <c r="I315">
        <f t="shared" si="74"/>
        <v>0</v>
      </c>
      <c r="J315" s="3">
        <f t="shared" si="70"/>
        <v>0</v>
      </c>
      <c r="K315" s="2"/>
      <c r="L315">
        <f t="shared" si="75"/>
        <v>0</v>
      </c>
      <c r="M315" s="3">
        <f t="shared" si="71"/>
        <v>0</v>
      </c>
      <c r="N315" s="2"/>
      <c r="O315">
        <f t="shared" si="76"/>
        <v>0</v>
      </c>
      <c r="P315" s="4">
        <f t="shared" si="72"/>
        <v>0</v>
      </c>
    </row>
    <row r="316" spans="5:16" x14ac:dyDescent="0.25">
      <c r="E316">
        <f t="shared" si="73"/>
        <v>0</v>
      </c>
      <c r="F316" s="3">
        <f t="shared" si="69"/>
        <v>0</v>
      </c>
      <c r="G316" s="3"/>
      <c r="H316" s="2"/>
      <c r="I316">
        <f t="shared" si="74"/>
        <v>0</v>
      </c>
      <c r="J316" s="3">
        <f t="shared" si="70"/>
        <v>0</v>
      </c>
      <c r="K316" s="2"/>
      <c r="L316">
        <f t="shared" si="75"/>
        <v>0</v>
      </c>
      <c r="M316" s="3">
        <f t="shared" si="71"/>
        <v>0</v>
      </c>
      <c r="N316" s="2"/>
      <c r="O316">
        <f t="shared" si="76"/>
        <v>0</v>
      </c>
      <c r="P316" s="4">
        <f t="shared" si="72"/>
        <v>0</v>
      </c>
    </row>
    <row r="317" spans="5:16" x14ac:dyDescent="0.25">
      <c r="E317">
        <f t="shared" si="73"/>
        <v>0</v>
      </c>
      <c r="F317" s="3">
        <f t="shared" si="69"/>
        <v>0</v>
      </c>
      <c r="G317" s="3"/>
      <c r="H317" s="2"/>
      <c r="I317">
        <f t="shared" si="74"/>
        <v>0</v>
      </c>
      <c r="J317" s="3">
        <f t="shared" si="70"/>
        <v>0</v>
      </c>
      <c r="K317" s="2"/>
      <c r="L317">
        <f t="shared" si="75"/>
        <v>0</v>
      </c>
      <c r="M317" s="3">
        <f t="shared" si="71"/>
        <v>0</v>
      </c>
      <c r="N317" s="2"/>
      <c r="O317">
        <f t="shared" si="76"/>
        <v>0</v>
      </c>
      <c r="P317" s="4">
        <f t="shared" si="7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M2:M6 P2:P6 I7:J7 E2:F4 I2:J4 L7:M8 L2:L4 O7:P8 O2:O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E6:F6 I6:J6 L6 O6" name="Fitting parameters_2"/>
    <protectedRange sqref="C25:C44" name="Data entry_6_1"/>
    <protectedRange sqref="A91:B115" name="Data entry_3_1_1"/>
    <protectedRange sqref="C91:C115" name="Data entry_3_1_2"/>
    <protectedRange sqref="A46:B70" name="Data entry_4_1_2"/>
    <protectedRange sqref="C46:C70" name="Data entry_4_1_3"/>
    <protectedRange sqref="A136:A160" name="Data entry_1_1_3"/>
    <protectedRange sqref="B136:C160" name="Data entry_1_1_4"/>
    <protectedRange sqref="A161:A185" name="Data entry_1_1_5"/>
    <protectedRange sqref="B161:C185" name="Data entry_1_1_6"/>
    <protectedRange sqref="A186:A210" name="Data entry_1_1_7"/>
    <protectedRange sqref="B186:C210" name="Data entry_1_1_8"/>
    <protectedRange sqref="E5:F5 I5:J5 L5 O5" name="Fitting parameters_1_1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9367-9358-45A1-9A19-41EF2ABCBE42}">
  <sheetPr codeName="Sheet20">
    <tabColor indexed="48"/>
  </sheetPr>
  <dimension ref="A1:AQ323"/>
  <sheetViews>
    <sheetView tabSelected="1" zoomScaleNormal="100" workbookViewId="0">
      <selection activeCell="E5" sqref="E5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1.81640625" bestFit="1" customWidth="1"/>
    <col min="6" max="6" width="12.7265625" bestFit="1" customWidth="1"/>
    <col min="7" max="7" width="12.7265625" hidden="1" customWidth="1"/>
    <col min="8" max="8" width="2.54296875" customWidth="1"/>
    <col min="9" max="9" width="9.7265625" customWidth="1"/>
    <col min="10" max="10" width="9.26953125" bestFit="1" customWidth="1"/>
    <col min="11" max="11" width="2.26953125" customWidth="1"/>
    <col min="12" max="12" width="9.26953125" bestFit="1" customWidth="1"/>
    <col min="13" max="13" width="9.7265625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47" t="s">
        <v>5</v>
      </c>
      <c r="F1" s="48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35">
        <v>604.29456374006145</v>
      </c>
      <c r="F2" s="35">
        <v>604.46287915131472</v>
      </c>
      <c r="I2" s="35">
        <v>604.29456374006145</v>
      </c>
      <c r="J2" s="35">
        <v>584.48452464206309</v>
      </c>
      <c r="L2" s="35">
        <v>604.29456374006145</v>
      </c>
      <c r="M2" s="35">
        <v>584.4485844938522</v>
      </c>
      <c r="O2" s="35">
        <v>604.29456374006145</v>
      </c>
      <c r="P2" s="35">
        <v>590.62100697116489</v>
      </c>
      <c r="S2" s="3">
        <f>0</f>
        <v>0</v>
      </c>
      <c r="AC2">
        <f>MAX(AC1,MAX(A25:A226))</f>
        <v>22.4</v>
      </c>
      <c r="AK2">
        <f>MAX(AK1,MAX(B25:B226))</f>
        <v>0.4</v>
      </c>
    </row>
    <row r="3" spans="1:43" ht="13" x14ac:dyDescent="0.3">
      <c r="B3" s="21" t="s">
        <v>36</v>
      </c>
      <c r="C3" s="12"/>
      <c r="D3" s="12"/>
      <c r="E3" s="49">
        <v>2.3750453889161931</v>
      </c>
      <c r="F3" s="49">
        <v>2.3514655021716138</v>
      </c>
      <c r="G3" s="12"/>
      <c r="H3" s="12"/>
      <c r="I3" s="49">
        <v>2.3750453889161931</v>
      </c>
      <c r="J3" s="49">
        <v>2.9609932493281428</v>
      </c>
      <c r="K3" s="12"/>
      <c r="L3" s="49">
        <v>2.3750453889161931</v>
      </c>
      <c r="M3" s="49">
        <v>2.953230292272301</v>
      </c>
      <c r="N3" s="12"/>
      <c r="O3" s="49">
        <v>2.3750453889161931</v>
      </c>
      <c r="P3" s="49">
        <v>2.1640548441535827</v>
      </c>
      <c r="S3" s="3">
        <f>MAX(C25:C226)</f>
        <v>763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13.163702081166786</v>
      </c>
      <c r="F4" s="51">
        <v>16.273903700504498</v>
      </c>
      <c r="G4" s="8"/>
      <c r="H4" s="8"/>
      <c r="I4" s="51">
        <v>13.163702081166786</v>
      </c>
      <c r="J4" s="86">
        <v>6.275648087812435</v>
      </c>
      <c r="K4" s="8"/>
      <c r="L4" s="51">
        <v>13.163702081166786</v>
      </c>
      <c r="M4" s="86">
        <v>6.275648087812435</v>
      </c>
      <c r="N4" s="8"/>
      <c r="O4" s="51">
        <v>13.163702081166786</v>
      </c>
      <c r="P4" s="86">
        <v>6.275648087812435</v>
      </c>
      <c r="AC4">
        <v>0</v>
      </c>
      <c r="AD4">
        <f t="shared" ref="AD4:AD16" si="0">$E$2/(1+(AC4/$E$5)^$E$3)</f>
        <v>604.29456374006145</v>
      </c>
      <c r="AJ4">
        <v>0</v>
      </c>
      <c r="AK4">
        <f t="shared" ref="AK4:AK16" si="1">$E$2/(1+(AJ4/$E$6)^$E$4)</f>
        <v>604.29456374006145</v>
      </c>
    </row>
    <row r="5" spans="1:43" ht="13" x14ac:dyDescent="0.3">
      <c r="B5" s="21" t="s">
        <v>45</v>
      </c>
      <c r="C5" s="12"/>
      <c r="D5" s="12"/>
      <c r="E5" s="88">
        <v>4.9545729412671333</v>
      </c>
      <c r="F5" s="88">
        <v>4.9345958606156248</v>
      </c>
      <c r="G5" s="12"/>
      <c r="H5" s="12"/>
      <c r="I5" s="88">
        <v>4.9545729412671333</v>
      </c>
      <c r="J5" s="88">
        <v>5.1541955159055908</v>
      </c>
      <c r="K5" s="12"/>
      <c r="L5" s="88">
        <v>4.9545729412671333</v>
      </c>
      <c r="M5" s="88">
        <v>5.4101083961294689</v>
      </c>
      <c r="N5" s="12"/>
      <c r="O5" s="88">
        <v>4.9545729412671333</v>
      </c>
      <c r="P5" s="88">
        <v>4.8292205317511758</v>
      </c>
      <c r="AC5">
        <f t="shared" ref="AC5:AC13" si="2">AC6/$AE$1</f>
        <v>1.6248545664154874</v>
      </c>
      <c r="AD5">
        <f t="shared" si="0"/>
        <v>564.34024896277515</v>
      </c>
      <c r="AJ5">
        <f t="shared" ref="AJ5:AJ13" si="3">AJ6/$AN$1</f>
        <v>2.9015260114562277E-2</v>
      </c>
      <c r="AK5">
        <f t="shared" si="1"/>
        <v>604.29453697119902</v>
      </c>
    </row>
    <row r="6" spans="1:43" ht="13" x14ac:dyDescent="0.3">
      <c r="B6" s="22" t="s">
        <v>44</v>
      </c>
      <c r="C6" s="8"/>
      <c r="D6" s="8"/>
      <c r="E6" s="87">
        <v>0.10501587088240269</v>
      </c>
      <c r="F6" s="87">
        <v>0.10397363906717375</v>
      </c>
      <c r="G6" s="8"/>
      <c r="H6" s="8"/>
      <c r="I6" s="87">
        <v>0.10501587088240269</v>
      </c>
      <c r="J6" s="87">
        <v>0.11439143236190888</v>
      </c>
      <c r="K6" s="8"/>
      <c r="L6" s="87">
        <v>0.10501587088240269</v>
      </c>
      <c r="M6" s="87">
        <v>0.11266677585946092</v>
      </c>
      <c r="N6" s="8"/>
      <c r="O6" s="87">
        <v>0.10501587088240269</v>
      </c>
      <c r="P6" s="87">
        <v>0.11332339021473758</v>
      </c>
      <c r="AC6">
        <f t="shared" si="2"/>
        <v>2.1123109363401338</v>
      </c>
      <c r="AD6">
        <f t="shared" si="0"/>
        <v>533.81917721068601</v>
      </c>
      <c r="AJ6">
        <f t="shared" si="3"/>
        <v>3.7719838148930963E-2</v>
      </c>
      <c r="AK6">
        <f t="shared" si="1"/>
        <v>604.29371739849739</v>
      </c>
    </row>
    <row r="7" spans="1:43" ht="13" x14ac:dyDescent="0.3">
      <c r="B7" s="1" t="s">
        <v>7</v>
      </c>
      <c r="F7" s="2"/>
      <c r="G7" s="2"/>
      <c r="H7" s="2"/>
      <c r="I7" s="26">
        <v>1.0641168464629569</v>
      </c>
      <c r="J7" s="26">
        <v>0.88477120563830391</v>
      </c>
      <c r="L7" s="26">
        <v>1.0641168464629569</v>
      </c>
      <c r="M7" s="26">
        <v>1.6133733346196342</v>
      </c>
      <c r="O7" s="26">
        <v>1.0641168464629569</v>
      </c>
      <c r="P7" s="26">
        <v>2.9230963579490901</v>
      </c>
      <c r="X7">
        <v>0</v>
      </c>
      <c r="Y7">
        <v>0</v>
      </c>
      <c r="AC7">
        <f t="shared" si="2"/>
        <v>2.7460042172421741</v>
      </c>
      <c r="AD7">
        <f t="shared" si="0"/>
        <v>484.91509718598246</v>
      </c>
      <c r="AJ7">
        <f t="shared" si="3"/>
        <v>4.9035789593610254E-2</v>
      </c>
      <c r="AK7">
        <f t="shared" si="1"/>
        <v>604.26780637207185</v>
      </c>
    </row>
    <row r="8" spans="1:43" ht="13" x14ac:dyDescent="0.3">
      <c r="B8" s="1" t="s">
        <v>8</v>
      </c>
      <c r="L8" s="26">
        <v>-0.19689095584699062</v>
      </c>
      <c r="M8" s="26">
        <v>-1.6503885238471168</v>
      </c>
      <c r="O8" s="26">
        <v>2.6345704308100997E-2</v>
      </c>
      <c r="P8" s="26">
        <v>0.49751453880840196</v>
      </c>
      <c r="X8">
        <f>MAX(MAX(E228:E303), MAX(I228:I303), MAX(L228:L303), MAX(O228:O303))</f>
        <v>4.3430438971818157</v>
      </c>
      <c r="Y8">
        <v>0</v>
      </c>
      <c r="AC8">
        <f t="shared" si="2"/>
        <v>3.5698054824148264</v>
      </c>
      <c r="AD8">
        <f t="shared" si="0"/>
        <v>414.16250802706844</v>
      </c>
      <c r="AJ8">
        <f t="shared" si="3"/>
        <v>6.3746526471693335E-2</v>
      </c>
      <c r="AK8">
        <f t="shared" si="1"/>
        <v>603.44972975556118</v>
      </c>
    </row>
    <row r="9" spans="1:43" ht="13" x14ac:dyDescent="0.3">
      <c r="B9" s="1"/>
      <c r="C9" s="2" t="s">
        <v>129</v>
      </c>
      <c r="E9" s="143">
        <f>SUM(F25:F115)</f>
        <v>331376.92693831807</v>
      </c>
      <c r="AC9">
        <f t="shared" si="2"/>
        <v>4.6407471271392744</v>
      </c>
      <c r="AD9">
        <f t="shared" si="0"/>
        <v>325.57887569047125</v>
      </c>
      <c r="AJ9">
        <f t="shared" si="3"/>
        <v>8.2870484413201342E-2</v>
      </c>
      <c r="AK9">
        <f t="shared" si="1"/>
        <v>578.68010552455144</v>
      </c>
    </row>
    <row r="10" spans="1:43" ht="13" x14ac:dyDescent="0.3">
      <c r="B10" s="1"/>
      <c r="C10" s="35"/>
      <c r="D10" s="60"/>
      <c r="E10" s="60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6.0329712652810574</v>
      </c>
      <c r="AD10">
        <f t="shared" si="0"/>
        <v>232.74848187145969</v>
      </c>
      <c r="AG10" s="3"/>
      <c r="AJ10">
        <f t="shared" si="3"/>
        <v>0.10773162973716174</v>
      </c>
      <c r="AK10">
        <f t="shared" si="1"/>
        <v>251.84522933907158</v>
      </c>
    </row>
    <row r="11" spans="1:43" x14ac:dyDescent="0.25">
      <c r="C11" s="24" t="s">
        <v>60</v>
      </c>
      <c r="E11" s="3">
        <f>E13-E12</f>
        <v>8703580.1275458634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7.8428626448653747</v>
      </c>
      <c r="AD11">
        <f t="shared" si="0"/>
        <v>151.95581651288416</v>
      </c>
      <c r="AJ11">
        <f t="shared" si="3"/>
        <v>0.14005111865831027</v>
      </c>
      <c r="AK11">
        <f t="shared" si="1"/>
        <v>13.355597373614318</v>
      </c>
    </row>
    <row r="12" spans="1:43" s="7" customFormat="1" ht="13" x14ac:dyDescent="0.3">
      <c r="A12"/>
      <c r="C12" s="56" t="s">
        <v>18</v>
      </c>
      <c r="D12" s="55"/>
      <c r="E12" s="78">
        <f>SUM(F25:F225)</f>
        <v>953291.07525133993</v>
      </c>
      <c r="F12" s="54">
        <f>F13-F11</f>
        <v>138</v>
      </c>
      <c r="G12" s="55"/>
      <c r="H12" s="55"/>
      <c r="I12" s="79">
        <f>SUM(J25:J225)</f>
        <v>654901.75995707489</v>
      </c>
      <c r="J12" s="57"/>
      <c r="K12" s="55"/>
      <c r="L12" s="79">
        <f>SUM(M25:M225)</f>
        <v>652666.52702262776</v>
      </c>
      <c r="M12" s="57"/>
      <c r="N12" s="55"/>
      <c r="O12" s="79">
        <f>SUM(P25:P225)</f>
        <v>654601.73196265998</v>
      </c>
      <c r="P12" s="25"/>
      <c r="Q12"/>
      <c r="AC12">
        <f t="shared" si="2"/>
        <v>10.195721438324988</v>
      </c>
      <c r="AD12">
        <f t="shared" si="0"/>
        <v>92.245372445969977</v>
      </c>
      <c r="AE12"/>
      <c r="AF12"/>
      <c r="AJ12">
        <f t="shared" si="3"/>
        <v>0.18206645425580337</v>
      </c>
      <c r="AK12">
        <f t="shared" si="1"/>
        <v>0.43166088456815649</v>
      </c>
      <c r="AM12" s="6"/>
      <c r="AN12" s="6"/>
      <c r="AP12" s="6"/>
      <c r="AQ12" s="6"/>
    </row>
    <row r="13" spans="1:43" ht="13" x14ac:dyDescent="0.3">
      <c r="C13" s="26" t="s">
        <v>55</v>
      </c>
      <c r="D13" s="28"/>
      <c r="E13" s="71">
        <f>SUMXMY2(C25:C225,G25:G225)</f>
        <v>9656871.2027972024</v>
      </c>
      <c r="F13" s="63">
        <f>C16-1</f>
        <v>142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13.254437869822484</v>
      </c>
      <c r="AD13">
        <f t="shared" si="0"/>
        <v>53.236515335033324</v>
      </c>
      <c r="AJ13">
        <f t="shared" si="3"/>
        <v>0.23668639053254439</v>
      </c>
      <c r="AK13">
        <f t="shared" si="1"/>
        <v>1.3662396042256036E-2</v>
      </c>
    </row>
    <row r="14" spans="1:43" ht="12.75" customHeight="1" x14ac:dyDescent="0.25">
      <c r="B14" s="80" t="s">
        <v>72</v>
      </c>
      <c r="AC14">
        <f>AC15/$AE$1</f>
        <v>17.23076923076923</v>
      </c>
      <c r="AD14">
        <f t="shared" si="0"/>
        <v>29.76487824511479</v>
      </c>
      <c r="AJ14">
        <f>AJ15/$AN$1</f>
        <v>0.30769230769230771</v>
      </c>
      <c r="AK14">
        <f t="shared" si="1"/>
        <v>4.3213558936077134E-4</v>
      </c>
    </row>
    <row r="15" spans="1:43" ht="24.75" customHeight="1" x14ac:dyDescent="0.3">
      <c r="A15" s="7"/>
      <c r="B15" s="31" t="s">
        <v>17</v>
      </c>
      <c r="C15" s="32"/>
      <c r="D15" s="32"/>
      <c r="E15" s="31" t="s">
        <v>51</v>
      </c>
      <c r="F15" s="33"/>
      <c r="G15" s="70"/>
      <c r="H15" s="7"/>
      <c r="I15" s="31" t="s">
        <v>21</v>
      </c>
      <c r="J15" s="34"/>
      <c r="K15" s="6"/>
      <c r="L15" s="31" t="s">
        <v>15</v>
      </c>
      <c r="M15" s="34" t="s">
        <v>22</v>
      </c>
      <c r="N15" s="6"/>
      <c r="O15" s="31" t="s">
        <v>16</v>
      </c>
      <c r="P15" s="34" t="s">
        <v>50</v>
      </c>
      <c r="AC15">
        <f>$AC$2</f>
        <v>22.4</v>
      </c>
      <c r="AD15">
        <f t="shared" si="0"/>
        <v>16.334975254186567</v>
      </c>
      <c r="AJ15">
        <f>$AK$2</f>
        <v>0.4</v>
      </c>
      <c r="AK15">
        <f t="shared" si="1"/>
        <v>1.3667969210161765E-5</v>
      </c>
    </row>
    <row r="16" spans="1:43" ht="13" x14ac:dyDescent="0.3">
      <c r="B16" s="29" t="s">
        <v>11</v>
      </c>
      <c r="C16" s="30">
        <f>COUNT(C25:C225)</f>
        <v>143</v>
      </c>
      <c r="E16" s="35" t="s">
        <v>52</v>
      </c>
      <c r="F16" s="36">
        <f>E11/E13</f>
        <v>0.90128365023909507</v>
      </c>
      <c r="I16" s="35" t="s">
        <v>52</v>
      </c>
      <c r="J16" s="36">
        <f>($E$13-I12)/$E$13</f>
        <v>0.93218282130889596</v>
      </c>
      <c r="L16" s="35" t="s">
        <v>52</v>
      </c>
      <c r="M16" s="36">
        <f>($E$13-L12)/$E$13</f>
        <v>0.93241428685166916</v>
      </c>
      <c r="O16" s="35" t="s">
        <v>52</v>
      </c>
      <c r="P16" s="36">
        <f>($E$13-O12)/$E$13</f>
        <v>0.93221389017044687</v>
      </c>
      <c r="Q16" s="6"/>
      <c r="AC16">
        <f>AC15*$AE$1</f>
        <v>29.119999999999997</v>
      </c>
      <c r="AD16">
        <f t="shared" si="0"/>
        <v>8.8710766545000759</v>
      </c>
      <c r="AJ16">
        <f>AJ15*$AN$1</f>
        <v>0.52</v>
      </c>
      <c r="AK16">
        <f t="shared" si="1"/>
        <v>4.3230241075880349E-7</v>
      </c>
    </row>
    <row r="17" spans="1:43" ht="13" x14ac:dyDescent="0.3">
      <c r="B17" s="29"/>
      <c r="E17" s="24" t="s">
        <v>54</v>
      </c>
      <c r="F17" s="25">
        <f>(F16/(1-F16)*((C16-1-COUNT(E3:E6))/(COUNT(E3:E6))))</f>
        <v>314.98618018758214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2.5911086012567063E-68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53.687211851966715</v>
      </c>
      <c r="J19" s="27"/>
      <c r="L19" s="26">
        <f>$C$16*LN(E12/L12)</f>
        <v>54.17611728683125</v>
      </c>
      <c r="M19" s="27">
        <f>$C$16*LN(I12/L12)</f>
        <v>0.48890543486452592</v>
      </c>
      <c r="O19" s="26">
        <f>$C$16*LN(E12/O12)</f>
        <v>53.752738983764083</v>
      </c>
      <c r="P19" s="27">
        <f>$C$16*LN(I12/O12)</f>
        <v>6.5527131797371935E-2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2.3508850233624588E-13</v>
      </c>
      <c r="J20" s="27"/>
      <c r="L20" s="17">
        <f>CHIDIST(L19,L18)</f>
        <v>1.7210980228343722E-12</v>
      </c>
      <c r="M20" s="16">
        <f>CHIDIST(M19,M18)</f>
        <v>0.4844159715372276</v>
      </c>
      <c r="O20" s="17">
        <f>CHIDIST(O19,O18)</f>
        <v>2.1268704437568374E-12</v>
      </c>
      <c r="P20" s="16">
        <f>CHIDIST(P19,P18)</f>
        <v>0.79796421221051239</v>
      </c>
      <c r="AC20">
        <v>0</v>
      </c>
      <c r="AD20">
        <f>$I$2/(1+(AC20/$I$5)^$I$3)</f>
        <v>604.29456374006145</v>
      </c>
      <c r="AE20" s="1"/>
      <c r="AG20" s="1"/>
      <c r="AJ20">
        <v>0</v>
      </c>
      <c r="AK20">
        <f>$I$2/(1+(AJ20/$I$6)^$I$4)</f>
        <v>604.29456374006145</v>
      </c>
      <c r="AM20" s="1"/>
      <c r="AP20" s="1"/>
    </row>
    <row r="21" spans="1:43" x14ac:dyDescent="0.25">
      <c r="A21" s="18" t="s">
        <v>42</v>
      </c>
      <c r="B21" s="20" t="s">
        <v>103</v>
      </c>
      <c r="C21" s="13"/>
      <c r="D21" s="12"/>
      <c r="AC21">
        <f>AC22/$AE$1</f>
        <v>1.6248545664154874</v>
      </c>
      <c r="AD21">
        <f>$I$2/(1+(AC21/$I$5)^$I$3)</f>
        <v>564.34024896277515</v>
      </c>
      <c r="AE21" s="5"/>
      <c r="AF21" s="3"/>
      <c r="AG21" s="3"/>
      <c r="AH21" s="3"/>
      <c r="AI21" s="3"/>
      <c r="AJ21">
        <f t="shared" ref="AJ21:AJ29" si="4">AJ22/$AN$1</f>
        <v>2.9015260114562277E-2</v>
      </c>
      <c r="AK21">
        <f>$I$2/(1+(AJ21/$I$6)^$I$4)</f>
        <v>604.29453697119902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20" t="s">
        <v>83</v>
      </c>
      <c r="C22" s="12"/>
      <c r="D22" s="12"/>
      <c r="F22" t="s">
        <v>20</v>
      </c>
      <c r="AC22">
        <f>AC23/$AE$1</f>
        <v>2.1123109363401338</v>
      </c>
      <c r="AD22">
        <f>$I$2/(1+(AC22/$I$5)^$I$3)</f>
        <v>533.81917721068601</v>
      </c>
      <c r="AE22" s="5"/>
      <c r="AF22" s="3"/>
      <c r="AG22" s="3"/>
      <c r="AH22" s="3"/>
      <c r="AI22" s="3"/>
      <c r="AJ22">
        <f t="shared" si="4"/>
        <v>3.7719838148930963E-2</v>
      </c>
      <c r="AK22">
        <f>$I$2/(1+(AJ22/$I$6)^$I$4)</f>
        <v>604.29371739849739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>AC24/$AE$1</f>
        <v>2.7460042172421741</v>
      </c>
      <c r="AD23">
        <f>$I$2/(1+(AC23/$I$5)^$I$3)</f>
        <v>484.91509718598246</v>
      </c>
      <c r="AE23" s="5"/>
      <c r="AF23" s="3"/>
      <c r="AG23" s="3"/>
      <c r="AH23" s="3"/>
      <c r="AI23" s="3"/>
      <c r="AJ23">
        <f t="shared" si="4"/>
        <v>4.9035789593610254E-2</v>
      </c>
      <c r="AK23">
        <f>$I$2/(1+(AJ23/$I$6)^$I$4)</f>
        <v>604.26780637207185</v>
      </c>
      <c r="AL23" s="3"/>
      <c r="AM23" s="3"/>
      <c r="AN23" s="3"/>
      <c r="AO23" s="3"/>
      <c r="AP23" s="3"/>
      <c r="AQ23" s="3"/>
    </row>
    <row r="24" spans="1:43" ht="13" x14ac:dyDescent="0.3">
      <c r="A24" s="20" t="s">
        <v>110</v>
      </c>
      <c r="B24" s="23" t="s">
        <v>95</v>
      </c>
      <c r="C24" s="1" t="s">
        <v>2</v>
      </c>
      <c r="D24" s="1"/>
      <c r="E24" s="1" t="s">
        <v>5</v>
      </c>
      <c r="F24" t="s">
        <v>49</v>
      </c>
      <c r="G24" t="s">
        <v>56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ref="AC24:AC30" si="5">AC25/$AE$1</f>
        <v>3.5698054824148264</v>
      </c>
      <c r="AD24">
        <f t="shared" ref="AD24:AD32" si="6">$I$2/(1+(AC24/$I$5)^$I$3)</f>
        <v>414.16250802706844</v>
      </c>
      <c r="AE24" s="5"/>
      <c r="AF24" s="3"/>
      <c r="AG24" s="3"/>
      <c r="AH24" s="3"/>
      <c r="AI24" s="3"/>
      <c r="AJ24">
        <f t="shared" si="4"/>
        <v>6.3746526471693335E-2</v>
      </c>
      <c r="AK24">
        <f t="shared" ref="AK24:AK32" si="7">$I$2/(1+(AJ24/$I$6)^$I$4)</f>
        <v>603.44972975556118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620</v>
      </c>
      <c r="D25" s="11"/>
      <c r="E25" s="11">
        <f>CA(A25,B25,$E$2,$E$3,$E$4,$E$5,$E$6)</f>
        <v>604.29456374006145</v>
      </c>
      <c r="F25" s="10">
        <f>($C25-E25)^2</f>
        <v>246.66072811499262</v>
      </c>
      <c r="G25" s="11">
        <f>AVERAGE($C$25:$C$225)</f>
        <v>351.86013986013984</v>
      </c>
      <c r="H25" s="11"/>
      <c r="I25" s="11">
        <f>CA_SA(A25,B25,$I$2,$I$3,$I$4,$I$5,$I$6,$I$7)</f>
        <v>604.29456374006145</v>
      </c>
      <c r="J25" s="10">
        <f>($C25-I25)^2</f>
        <v>246.66072811499262</v>
      </c>
      <c r="K25" s="11"/>
      <c r="L25" s="11">
        <f>CA_DR(A25,B25,$L$2,$L$3,$L$4,$L$5,$L$6,$L$7,$L$8)</f>
        <v>604.29456374006145</v>
      </c>
      <c r="M25" s="10">
        <f>($C25-L25)^2</f>
        <v>246.66072811499262</v>
      </c>
      <c r="N25" s="11"/>
      <c r="O25" s="11">
        <f>CA_DL(A25,B25,$O$2,$O$3,$O$4,$O$5,$O$6,$O$7,$O$8)</f>
        <v>604.29456374006145</v>
      </c>
      <c r="P25" s="10">
        <f>($C25-O25)^2</f>
        <v>246.66072811499262</v>
      </c>
      <c r="Q25" s="3" t="s">
        <v>32</v>
      </c>
      <c r="AC25">
        <f t="shared" si="5"/>
        <v>4.6407471271392744</v>
      </c>
      <c r="AD25">
        <f t="shared" si="6"/>
        <v>325.57887569047125</v>
      </c>
      <c r="AE25" s="5"/>
      <c r="AF25" s="3"/>
      <c r="AG25" s="3"/>
      <c r="AH25" s="3"/>
      <c r="AI25" s="3"/>
      <c r="AJ25">
        <f t="shared" si="4"/>
        <v>8.2870484413201342E-2</v>
      </c>
      <c r="AK25">
        <f t="shared" si="7"/>
        <v>578.68010552455144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590</v>
      </c>
      <c r="D26" s="11"/>
      <c r="E26" s="11">
        <f t="shared" ref="E26:E44" si="8">CA(A26,B26,$E$2,$E$3,$E$4,$E$5,$E$6)</f>
        <v>604.29456374006145</v>
      </c>
      <c r="F26" s="10">
        <f t="shared" ref="F26:F44" si="9">($C26-E26)^2</f>
        <v>204.33455251867954</v>
      </c>
      <c r="G26" s="11">
        <f t="shared" ref="G26:G44" si="10">AVERAGE($C$25:$C$225)</f>
        <v>351.86013986013984</v>
      </c>
      <c r="H26" s="11"/>
      <c r="I26" s="11">
        <f t="shared" ref="I26:I44" si="11">CA_SA(A26,B26,$I$2,$I$3,$I$4,$I$5,$I$6,$I$7)</f>
        <v>604.29456374006145</v>
      </c>
      <c r="J26" s="10">
        <f t="shared" ref="J26:J44" si="12">($C26-I26)^2</f>
        <v>204.33455251867954</v>
      </c>
      <c r="K26" s="11"/>
      <c r="L26" s="11">
        <f t="shared" ref="L26:L44" si="13">CA_DR(A26,B26,$L$2,$L$3,$L$4,$L$5,$L$6,$L$7,$L$8)</f>
        <v>604.29456374006145</v>
      </c>
      <c r="M26" s="10">
        <f t="shared" ref="M26:M44" si="14">($C26-L26)^2</f>
        <v>204.33455251867954</v>
      </c>
      <c r="N26" s="11"/>
      <c r="O26" s="11">
        <f t="shared" ref="O26:O44" si="15">CA_DL(A26,B26,$O$2,$O$3,$O$4,$O$5,$O$6,$O$7,$O$8)</f>
        <v>604.29456374006145</v>
      </c>
      <c r="P26" s="10">
        <f t="shared" ref="P26:P44" si="16">($C26-O26)^2</f>
        <v>204.33455251867954</v>
      </c>
      <c r="Q26" s="3"/>
      <c r="AC26">
        <f t="shared" si="5"/>
        <v>6.0329712652810574</v>
      </c>
      <c r="AD26">
        <f t="shared" si="6"/>
        <v>232.74848187145969</v>
      </c>
      <c r="AE26" s="5"/>
      <c r="AF26" s="3"/>
      <c r="AG26" s="3"/>
      <c r="AH26" s="3"/>
      <c r="AI26" s="3"/>
      <c r="AJ26">
        <f t="shared" si="4"/>
        <v>0.10773162973716174</v>
      </c>
      <c r="AK26">
        <f t="shared" si="7"/>
        <v>251.84522933907158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587</v>
      </c>
      <c r="D27" s="11"/>
      <c r="E27" s="11">
        <f t="shared" si="8"/>
        <v>604.29456374006145</v>
      </c>
      <c r="F27" s="10">
        <f t="shared" si="9"/>
        <v>299.10193495904826</v>
      </c>
      <c r="G27" s="11">
        <f t="shared" si="10"/>
        <v>351.86013986013984</v>
      </c>
      <c r="H27" s="11"/>
      <c r="I27" s="11">
        <f t="shared" si="11"/>
        <v>604.29456374006145</v>
      </c>
      <c r="J27" s="10">
        <f t="shared" si="12"/>
        <v>299.10193495904826</v>
      </c>
      <c r="K27" s="11"/>
      <c r="L27" s="11">
        <f t="shared" si="13"/>
        <v>604.29456374006145</v>
      </c>
      <c r="M27" s="10">
        <f t="shared" si="14"/>
        <v>299.10193495904826</v>
      </c>
      <c r="N27" s="11"/>
      <c r="O27" s="11">
        <f t="shared" si="15"/>
        <v>604.29456374006145</v>
      </c>
      <c r="P27" s="10">
        <f t="shared" si="16"/>
        <v>299.10193495904826</v>
      </c>
      <c r="Q27" s="3"/>
      <c r="AC27">
        <f t="shared" si="5"/>
        <v>7.8428626448653747</v>
      </c>
      <c r="AD27">
        <f t="shared" si="6"/>
        <v>151.95581651288416</v>
      </c>
      <c r="AE27" s="5"/>
      <c r="AF27" s="3"/>
      <c r="AG27" s="3"/>
      <c r="AH27" s="3"/>
      <c r="AI27" s="3"/>
      <c r="AJ27">
        <f t="shared" si="4"/>
        <v>0.14005111865831027</v>
      </c>
      <c r="AK27">
        <f t="shared" si="7"/>
        <v>13.355597373614318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731</v>
      </c>
      <c r="D28" s="11"/>
      <c r="E28" s="11">
        <f t="shared" si="8"/>
        <v>604.29456374006145</v>
      </c>
      <c r="F28" s="10">
        <f t="shared" si="9"/>
        <v>16054.267577821351</v>
      </c>
      <c r="G28" s="11">
        <f t="shared" si="10"/>
        <v>351.86013986013984</v>
      </c>
      <c r="H28" s="11"/>
      <c r="I28" s="11">
        <f t="shared" si="11"/>
        <v>604.29456374006145</v>
      </c>
      <c r="J28" s="10">
        <f t="shared" si="12"/>
        <v>16054.267577821351</v>
      </c>
      <c r="K28" s="11"/>
      <c r="L28" s="11">
        <f t="shared" si="13"/>
        <v>604.29456374006145</v>
      </c>
      <c r="M28" s="10">
        <f t="shared" si="14"/>
        <v>16054.267577821351</v>
      </c>
      <c r="N28" s="11"/>
      <c r="O28" s="11">
        <f t="shared" si="15"/>
        <v>604.29456374006145</v>
      </c>
      <c r="P28" s="10">
        <f t="shared" si="16"/>
        <v>16054.267577821351</v>
      </c>
      <c r="Q28" s="3"/>
      <c r="AC28">
        <f t="shared" si="5"/>
        <v>10.195721438324988</v>
      </c>
      <c r="AD28">
        <f t="shared" si="6"/>
        <v>92.245372445969977</v>
      </c>
      <c r="AE28" s="5"/>
      <c r="AF28" s="3"/>
      <c r="AG28" s="3"/>
      <c r="AH28" s="3"/>
      <c r="AI28" s="3"/>
      <c r="AJ28">
        <f t="shared" si="4"/>
        <v>0.18206645425580337</v>
      </c>
      <c r="AK28">
        <f t="shared" si="7"/>
        <v>0.43166088456815649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538</v>
      </c>
      <c r="D29" s="11"/>
      <c r="E29" s="11">
        <f t="shared" si="8"/>
        <v>604.29456374006145</v>
      </c>
      <c r="F29" s="10">
        <f t="shared" si="9"/>
        <v>4394.9691814850703</v>
      </c>
      <c r="G29" s="11">
        <f t="shared" si="10"/>
        <v>351.86013986013984</v>
      </c>
      <c r="H29" s="11"/>
      <c r="I29" s="11">
        <f t="shared" si="11"/>
        <v>604.29456374006145</v>
      </c>
      <c r="J29" s="10">
        <f t="shared" si="12"/>
        <v>4394.9691814850703</v>
      </c>
      <c r="K29" s="11"/>
      <c r="L29" s="11">
        <f t="shared" si="13"/>
        <v>604.29456374006145</v>
      </c>
      <c r="M29" s="10">
        <f t="shared" si="14"/>
        <v>4394.9691814850703</v>
      </c>
      <c r="N29" s="11"/>
      <c r="O29" s="11">
        <f t="shared" si="15"/>
        <v>604.29456374006145</v>
      </c>
      <c r="P29" s="10">
        <f t="shared" si="16"/>
        <v>4394.9691814850703</v>
      </c>
      <c r="Q29" s="3"/>
      <c r="AC29">
        <f t="shared" si="5"/>
        <v>13.254437869822484</v>
      </c>
      <c r="AD29">
        <f t="shared" si="6"/>
        <v>53.236515335033324</v>
      </c>
      <c r="AE29" s="5"/>
      <c r="AF29" s="3"/>
      <c r="AG29" s="3"/>
      <c r="AH29" s="3"/>
      <c r="AI29" s="3"/>
      <c r="AJ29">
        <f t="shared" si="4"/>
        <v>0.23668639053254439</v>
      </c>
      <c r="AK29">
        <f t="shared" si="7"/>
        <v>1.3662396042256036E-2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531</v>
      </c>
      <c r="D30" s="11"/>
      <c r="E30" s="11">
        <f t="shared" si="8"/>
        <v>604.29456374006145</v>
      </c>
      <c r="F30" s="10">
        <f t="shared" si="9"/>
        <v>5372.0930738459301</v>
      </c>
      <c r="G30" s="11">
        <f t="shared" si="10"/>
        <v>351.86013986013984</v>
      </c>
      <c r="H30" s="11"/>
      <c r="I30" s="11">
        <f t="shared" si="11"/>
        <v>604.29456374006145</v>
      </c>
      <c r="J30" s="10">
        <f t="shared" si="12"/>
        <v>5372.0930738459301</v>
      </c>
      <c r="K30" s="11"/>
      <c r="L30" s="11">
        <f t="shared" si="13"/>
        <v>604.29456374006145</v>
      </c>
      <c r="M30" s="10">
        <f t="shared" si="14"/>
        <v>5372.0930738459301</v>
      </c>
      <c r="N30" s="11"/>
      <c r="O30" s="11">
        <f t="shared" si="15"/>
        <v>604.29456374006145</v>
      </c>
      <c r="P30" s="10">
        <f t="shared" si="16"/>
        <v>5372.0930738459301</v>
      </c>
      <c r="Q30" s="3"/>
      <c r="AC30">
        <f t="shared" si="5"/>
        <v>17.23076923076923</v>
      </c>
      <c r="AD30">
        <f t="shared" si="6"/>
        <v>29.76487824511479</v>
      </c>
      <c r="AE30" s="5"/>
      <c r="AF30" s="3"/>
      <c r="AG30" s="3"/>
      <c r="AH30" s="3"/>
      <c r="AI30" s="3"/>
      <c r="AJ30">
        <f>AJ31/$AN$1</f>
        <v>0.30769230769230771</v>
      </c>
      <c r="AK30">
        <f t="shared" si="7"/>
        <v>4.3213558936077134E-4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709</v>
      </c>
      <c r="D31" s="11"/>
      <c r="E31" s="11">
        <f t="shared" si="8"/>
        <v>604.29456374006145</v>
      </c>
      <c r="F31" s="10">
        <f t="shared" si="9"/>
        <v>10963.228382384055</v>
      </c>
      <c r="G31" s="11">
        <f t="shared" si="10"/>
        <v>351.86013986013984</v>
      </c>
      <c r="H31" s="11"/>
      <c r="I31" s="11">
        <f t="shared" si="11"/>
        <v>604.29456374006145</v>
      </c>
      <c r="J31" s="10">
        <f t="shared" si="12"/>
        <v>10963.228382384055</v>
      </c>
      <c r="K31" s="11"/>
      <c r="L31" s="11">
        <f t="shared" si="13"/>
        <v>604.29456374006145</v>
      </c>
      <c r="M31" s="10">
        <f t="shared" si="14"/>
        <v>10963.228382384055</v>
      </c>
      <c r="N31" s="11"/>
      <c r="O31" s="11">
        <f t="shared" si="15"/>
        <v>604.29456374006145</v>
      </c>
      <c r="P31" s="10">
        <f t="shared" si="16"/>
        <v>10963.228382384055</v>
      </c>
      <c r="Q31" s="3"/>
      <c r="AC31">
        <f>$AC$2</f>
        <v>22.4</v>
      </c>
      <c r="AD31">
        <f t="shared" si="6"/>
        <v>16.334975254186567</v>
      </c>
      <c r="AE31" s="5"/>
      <c r="AF31" s="3"/>
      <c r="AG31" s="3"/>
      <c r="AH31" s="3"/>
      <c r="AI31" s="3"/>
      <c r="AJ31">
        <f>$AK$2</f>
        <v>0.4</v>
      </c>
      <c r="AK31">
        <f t="shared" si="7"/>
        <v>1.3667969210161765E-5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631</v>
      </c>
      <c r="D32" s="11"/>
      <c r="E32" s="11">
        <f t="shared" si="8"/>
        <v>604.29456374006145</v>
      </c>
      <c r="F32" s="10">
        <f t="shared" si="9"/>
        <v>713.18032583364072</v>
      </c>
      <c r="G32" s="11">
        <f t="shared" si="10"/>
        <v>351.86013986013984</v>
      </c>
      <c r="H32" s="11"/>
      <c r="I32" s="11">
        <f t="shared" si="11"/>
        <v>604.29456374006145</v>
      </c>
      <c r="J32" s="10">
        <f t="shared" si="12"/>
        <v>713.18032583364072</v>
      </c>
      <c r="K32" s="11"/>
      <c r="L32" s="11">
        <f t="shared" si="13"/>
        <v>604.29456374006145</v>
      </c>
      <c r="M32" s="10">
        <f t="shared" si="14"/>
        <v>713.18032583364072</v>
      </c>
      <c r="N32" s="11"/>
      <c r="O32" s="11">
        <f t="shared" si="15"/>
        <v>604.29456374006145</v>
      </c>
      <c r="P32" s="10">
        <f t="shared" si="16"/>
        <v>713.18032583364072</v>
      </c>
      <c r="Q32" s="3"/>
      <c r="AC32">
        <f>AC31*$AE$1</f>
        <v>29.119999999999997</v>
      </c>
      <c r="AD32">
        <f t="shared" si="6"/>
        <v>8.8710766545000759</v>
      </c>
      <c r="AE32" s="5"/>
      <c r="AF32" s="3"/>
      <c r="AG32" s="3"/>
      <c r="AH32" s="3"/>
      <c r="AI32" s="3"/>
      <c r="AJ32">
        <f>AJ31*$AN$1</f>
        <v>0.52</v>
      </c>
      <c r="AK32">
        <f t="shared" si="7"/>
        <v>4.3230241075880349E-7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546</v>
      </c>
      <c r="D33" s="11"/>
      <c r="E33" s="11">
        <f t="shared" si="8"/>
        <v>604.29456374006145</v>
      </c>
      <c r="F33" s="10">
        <f t="shared" si="9"/>
        <v>3398.2561616440871</v>
      </c>
      <c r="G33" s="11">
        <f t="shared" si="10"/>
        <v>351.86013986013984</v>
      </c>
      <c r="H33" s="11"/>
      <c r="I33" s="11">
        <f t="shared" si="11"/>
        <v>604.29456374006145</v>
      </c>
      <c r="J33" s="10">
        <f t="shared" si="12"/>
        <v>3398.2561616440871</v>
      </c>
      <c r="K33" s="11"/>
      <c r="L33" s="11">
        <f t="shared" si="13"/>
        <v>604.29456374006145</v>
      </c>
      <c r="M33" s="10">
        <f t="shared" si="14"/>
        <v>3398.2561616440871</v>
      </c>
      <c r="N33" s="11"/>
      <c r="O33" s="11">
        <f t="shared" si="15"/>
        <v>604.29456374006145</v>
      </c>
      <c r="P33" s="10">
        <f t="shared" si="16"/>
        <v>3398.2561616440871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657</v>
      </c>
      <c r="D34" s="11"/>
      <c r="E34" s="11">
        <f t="shared" si="8"/>
        <v>604.29456374006145</v>
      </c>
      <c r="F34" s="10">
        <f t="shared" si="9"/>
        <v>2777.8630113504455</v>
      </c>
      <c r="G34" s="11">
        <f t="shared" si="10"/>
        <v>351.86013986013984</v>
      </c>
      <c r="H34" s="11"/>
      <c r="I34" s="11">
        <f t="shared" si="11"/>
        <v>604.29456374006145</v>
      </c>
      <c r="J34" s="10">
        <f t="shared" si="12"/>
        <v>2777.8630113504455</v>
      </c>
      <c r="K34" s="11"/>
      <c r="L34" s="11">
        <f t="shared" si="13"/>
        <v>604.29456374006145</v>
      </c>
      <c r="M34" s="10">
        <f t="shared" si="14"/>
        <v>2777.8630113504455</v>
      </c>
      <c r="N34" s="11"/>
      <c r="O34" s="11">
        <f t="shared" si="15"/>
        <v>604.29456374006145</v>
      </c>
      <c r="P34" s="10">
        <f t="shared" si="16"/>
        <v>2777.8630113504455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596</v>
      </c>
      <c r="D35" s="11"/>
      <c r="E35" s="11">
        <f t="shared" si="8"/>
        <v>604.29456374006145</v>
      </c>
      <c r="F35" s="10">
        <f t="shared" si="9"/>
        <v>68.799787637942174</v>
      </c>
      <c r="G35" s="11">
        <f t="shared" si="10"/>
        <v>351.86013986013984</v>
      </c>
      <c r="H35" s="11"/>
      <c r="I35" s="11">
        <f t="shared" si="11"/>
        <v>604.29456374006145</v>
      </c>
      <c r="J35" s="10">
        <f t="shared" si="12"/>
        <v>68.799787637942174</v>
      </c>
      <c r="K35" s="11"/>
      <c r="L35" s="11">
        <f t="shared" si="13"/>
        <v>604.29456374006145</v>
      </c>
      <c r="M35" s="10">
        <f t="shared" si="14"/>
        <v>68.799787637942174</v>
      </c>
      <c r="N35" s="11"/>
      <c r="O35" s="11">
        <f t="shared" si="15"/>
        <v>604.29456374006145</v>
      </c>
      <c r="P35" s="10">
        <f t="shared" si="16"/>
        <v>68.799787637942174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594</v>
      </c>
      <c r="D36" s="11"/>
      <c r="E36" s="11">
        <f t="shared" si="8"/>
        <v>604.29456374006145</v>
      </c>
      <c r="F36" s="10">
        <f t="shared" si="9"/>
        <v>105.97804259818797</v>
      </c>
      <c r="G36" s="11">
        <f t="shared" si="10"/>
        <v>351.86013986013984</v>
      </c>
      <c r="H36" s="11"/>
      <c r="I36" s="11">
        <f t="shared" si="11"/>
        <v>604.29456374006145</v>
      </c>
      <c r="J36" s="10">
        <f t="shared" si="12"/>
        <v>105.97804259818797</v>
      </c>
      <c r="K36" s="11"/>
      <c r="L36" s="11">
        <f t="shared" si="13"/>
        <v>604.29456374006145</v>
      </c>
      <c r="M36" s="10">
        <f t="shared" si="14"/>
        <v>105.97804259818797</v>
      </c>
      <c r="N36" s="11"/>
      <c r="O36" s="11">
        <f t="shared" si="15"/>
        <v>604.29456374006145</v>
      </c>
      <c r="P36" s="10">
        <f t="shared" si="16"/>
        <v>105.97804259818797</v>
      </c>
      <c r="Q36" s="3"/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518</v>
      </c>
      <c r="D37" s="11"/>
      <c r="E37" s="11">
        <f t="shared" si="8"/>
        <v>604.29456374006145</v>
      </c>
      <c r="F37" s="10">
        <f t="shared" si="9"/>
        <v>7446.7517310875282</v>
      </c>
      <c r="G37" s="11">
        <f t="shared" si="10"/>
        <v>351.86013986013984</v>
      </c>
      <c r="H37" s="11"/>
      <c r="I37" s="11">
        <f t="shared" si="11"/>
        <v>604.29456374006145</v>
      </c>
      <c r="J37" s="10">
        <f t="shared" si="12"/>
        <v>7446.7517310875282</v>
      </c>
      <c r="K37" s="11"/>
      <c r="L37" s="11">
        <f t="shared" si="13"/>
        <v>604.29456374006145</v>
      </c>
      <c r="M37" s="10">
        <f t="shared" si="14"/>
        <v>7446.7517310875282</v>
      </c>
      <c r="N37" s="11"/>
      <c r="O37" s="11">
        <f t="shared" si="15"/>
        <v>604.29456374006145</v>
      </c>
      <c r="P37" s="10">
        <f t="shared" si="16"/>
        <v>7446.7517310875282</v>
      </c>
      <c r="Q37" s="3"/>
      <c r="AC37">
        <v>0</v>
      </c>
      <c r="AD37">
        <f t="shared" ref="AD37:AD49" si="17">$L$2/(1+(AC37/$L$5)^$L$3)</f>
        <v>604.29456374006145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711</v>
      </c>
      <c r="D38" s="11"/>
      <c r="E38" s="11">
        <f t="shared" si="8"/>
        <v>604.29456374006145</v>
      </c>
      <c r="F38" s="10">
        <f t="shared" si="9"/>
        <v>11386.050127423809</v>
      </c>
      <c r="G38" s="11">
        <f t="shared" si="10"/>
        <v>351.86013986013984</v>
      </c>
      <c r="H38" s="11"/>
      <c r="I38" s="11">
        <f t="shared" si="11"/>
        <v>604.29456374006145</v>
      </c>
      <c r="J38" s="10">
        <f t="shared" si="12"/>
        <v>11386.050127423809</v>
      </c>
      <c r="K38" s="11"/>
      <c r="L38" s="11">
        <f t="shared" si="13"/>
        <v>604.29456374006145</v>
      </c>
      <c r="M38" s="10">
        <f t="shared" si="14"/>
        <v>11386.050127423809</v>
      </c>
      <c r="N38" s="11"/>
      <c r="O38" s="11">
        <f t="shared" si="15"/>
        <v>604.29456374006145</v>
      </c>
      <c r="P38" s="10">
        <f t="shared" si="16"/>
        <v>11386.050127423809</v>
      </c>
      <c r="Q38" s="3"/>
      <c r="AC38">
        <f t="shared" ref="AC38:AC46" si="18">AC39/$AE$1</f>
        <v>1.6248545664154874</v>
      </c>
      <c r="AD38">
        <f t="shared" si="17"/>
        <v>564.34024896277515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604.29456374006145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566</v>
      </c>
      <c r="D39" s="11"/>
      <c r="E39" s="11">
        <f t="shared" si="8"/>
        <v>604.29456374006145</v>
      </c>
      <c r="F39" s="10">
        <f t="shared" si="9"/>
        <v>1466.4736120416292</v>
      </c>
      <c r="G39" s="11">
        <f t="shared" si="10"/>
        <v>351.86013986013984</v>
      </c>
      <c r="H39" s="11"/>
      <c r="I39" s="11">
        <f t="shared" si="11"/>
        <v>604.29456374006145</v>
      </c>
      <c r="J39" s="10">
        <f t="shared" si="12"/>
        <v>1466.4736120416292</v>
      </c>
      <c r="K39" s="11"/>
      <c r="L39" s="11">
        <f t="shared" si="13"/>
        <v>604.29456374006145</v>
      </c>
      <c r="M39" s="10">
        <f t="shared" si="14"/>
        <v>1466.4736120416292</v>
      </c>
      <c r="N39" s="11"/>
      <c r="O39" s="11">
        <f t="shared" si="15"/>
        <v>604.29456374006145</v>
      </c>
      <c r="P39" s="10">
        <f t="shared" si="16"/>
        <v>1466.4736120416292</v>
      </c>
      <c r="Q39" s="3"/>
      <c r="AC39">
        <f t="shared" si="18"/>
        <v>2.1123109363401338</v>
      </c>
      <c r="AD39">
        <f t="shared" si="17"/>
        <v>533.81917721068601</v>
      </c>
      <c r="AE39" s="5"/>
      <c r="AF39" s="3"/>
      <c r="AG39" s="3"/>
      <c r="AH39" s="3"/>
      <c r="AI39" s="3"/>
      <c r="AJ39">
        <f t="shared" ref="AJ39:AJ47" si="20">AJ40/$AN$1</f>
        <v>2.9015260114562277E-2</v>
      </c>
      <c r="AK39">
        <f t="shared" si="19"/>
        <v>604.29453697119902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616</v>
      </c>
      <c r="D40" s="11"/>
      <c r="E40" s="11">
        <f t="shared" si="8"/>
        <v>604.29456374006145</v>
      </c>
      <c r="F40" s="10">
        <f t="shared" si="9"/>
        <v>137.01723803548421</v>
      </c>
      <c r="G40" s="11">
        <f t="shared" si="10"/>
        <v>351.86013986013984</v>
      </c>
      <c r="H40" s="11"/>
      <c r="I40" s="11">
        <f t="shared" si="11"/>
        <v>604.29456374006145</v>
      </c>
      <c r="J40" s="10">
        <f t="shared" si="12"/>
        <v>137.01723803548421</v>
      </c>
      <c r="K40" s="11"/>
      <c r="L40" s="11">
        <f t="shared" si="13"/>
        <v>604.29456374006145</v>
      </c>
      <c r="M40" s="10">
        <f t="shared" si="14"/>
        <v>137.01723803548421</v>
      </c>
      <c r="N40" s="11"/>
      <c r="O40" s="11">
        <f t="shared" si="15"/>
        <v>604.29456374006145</v>
      </c>
      <c r="P40" s="10">
        <f t="shared" si="16"/>
        <v>137.01723803548421</v>
      </c>
      <c r="Q40" s="3" t="s">
        <v>33</v>
      </c>
      <c r="AC40">
        <f t="shared" si="18"/>
        <v>2.7460042172421741</v>
      </c>
      <c r="AD40">
        <f t="shared" si="17"/>
        <v>484.91509718598246</v>
      </c>
      <c r="AE40" s="5"/>
      <c r="AF40" s="3"/>
      <c r="AG40" s="3"/>
      <c r="AH40" s="3"/>
      <c r="AI40" s="3"/>
      <c r="AJ40">
        <f t="shared" si="20"/>
        <v>3.7719838148930963E-2</v>
      </c>
      <c r="AK40">
        <f t="shared" si="19"/>
        <v>604.29371739849739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569</v>
      </c>
      <c r="D41" s="11"/>
      <c r="E41" s="11">
        <f t="shared" si="8"/>
        <v>604.29456374006145</v>
      </c>
      <c r="F41" s="10">
        <f t="shared" si="9"/>
        <v>1245.7062296012605</v>
      </c>
      <c r="G41" s="11">
        <f t="shared" si="10"/>
        <v>351.86013986013984</v>
      </c>
      <c r="H41" s="11"/>
      <c r="I41" s="11">
        <f t="shared" si="11"/>
        <v>604.29456374006145</v>
      </c>
      <c r="J41" s="10">
        <f t="shared" si="12"/>
        <v>1245.7062296012605</v>
      </c>
      <c r="K41" s="11"/>
      <c r="L41" s="11">
        <f t="shared" si="13"/>
        <v>604.29456374006145</v>
      </c>
      <c r="M41" s="10">
        <f t="shared" si="14"/>
        <v>1245.7062296012605</v>
      </c>
      <c r="N41" s="11"/>
      <c r="O41" s="11">
        <f t="shared" si="15"/>
        <v>604.29456374006145</v>
      </c>
      <c r="P41" s="10">
        <f t="shared" si="16"/>
        <v>1245.7062296012605</v>
      </c>
      <c r="Q41" s="3"/>
      <c r="AC41">
        <f t="shared" si="18"/>
        <v>3.5698054824148264</v>
      </c>
      <c r="AD41">
        <f t="shared" si="17"/>
        <v>414.16250802706844</v>
      </c>
      <c r="AE41" s="5"/>
      <c r="AF41" s="3"/>
      <c r="AG41" s="3"/>
      <c r="AH41" s="3"/>
      <c r="AI41" s="3"/>
      <c r="AJ41">
        <f t="shared" si="20"/>
        <v>4.9035789593610254E-2</v>
      </c>
      <c r="AK41">
        <f t="shared" si="19"/>
        <v>604.26780637207185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662</v>
      </c>
      <c r="D42" s="11"/>
      <c r="E42" s="11">
        <f t="shared" si="8"/>
        <v>604.29456374006145</v>
      </c>
      <c r="F42" s="10">
        <f t="shared" si="9"/>
        <v>3329.917373949831</v>
      </c>
      <c r="G42" s="11">
        <f t="shared" si="10"/>
        <v>351.86013986013984</v>
      </c>
      <c r="H42" s="11"/>
      <c r="I42" s="11">
        <f t="shared" si="11"/>
        <v>604.29456374006145</v>
      </c>
      <c r="J42" s="10">
        <f t="shared" si="12"/>
        <v>3329.917373949831</v>
      </c>
      <c r="K42" s="11"/>
      <c r="L42" s="11">
        <f t="shared" si="13"/>
        <v>604.29456374006145</v>
      </c>
      <c r="M42" s="10">
        <f t="shared" si="14"/>
        <v>3329.917373949831</v>
      </c>
      <c r="N42" s="11"/>
      <c r="O42" s="11">
        <f t="shared" si="15"/>
        <v>604.29456374006145</v>
      </c>
      <c r="P42" s="10">
        <f t="shared" si="16"/>
        <v>3329.917373949831</v>
      </c>
      <c r="Q42" s="3"/>
      <c r="AC42">
        <f t="shared" si="18"/>
        <v>4.6407471271392744</v>
      </c>
      <c r="AD42">
        <f t="shared" si="17"/>
        <v>325.57887569047125</v>
      </c>
      <c r="AE42" s="5"/>
      <c r="AF42" s="3"/>
      <c r="AG42" s="3"/>
      <c r="AH42" s="3"/>
      <c r="AI42" s="3"/>
      <c r="AJ42">
        <f t="shared" si="20"/>
        <v>6.3746526471693335E-2</v>
      </c>
      <c r="AK42">
        <f t="shared" si="19"/>
        <v>603.44972975556118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643</v>
      </c>
      <c r="D43" s="11"/>
      <c r="E43" s="11">
        <f t="shared" si="8"/>
        <v>604.29456374006145</v>
      </c>
      <c r="F43" s="10">
        <f t="shared" si="9"/>
        <v>1498.1107960721661</v>
      </c>
      <c r="G43" s="11">
        <f t="shared" si="10"/>
        <v>351.86013986013984</v>
      </c>
      <c r="H43" s="11"/>
      <c r="I43" s="11">
        <f t="shared" si="11"/>
        <v>604.29456374006145</v>
      </c>
      <c r="J43" s="10">
        <f t="shared" si="12"/>
        <v>1498.1107960721661</v>
      </c>
      <c r="K43" s="11"/>
      <c r="L43" s="11">
        <f t="shared" si="13"/>
        <v>604.29456374006145</v>
      </c>
      <c r="M43" s="10">
        <f t="shared" si="14"/>
        <v>1498.1107960721661</v>
      </c>
      <c r="N43" s="11"/>
      <c r="O43" s="11">
        <f t="shared" si="15"/>
        <v>604.29456374006145</v>
      </c>
      <c r="P43" s="10">
        <f t="shared" si="16"/>
        <v>1498.1107960721661</v>
      </c>
      <c r="Q43" s="3"/>
      <c r="AC43">
        <f t="shared" si="18"/>
        <v>6.0329712652810574</v>
      </c>
      <c r="AD43">
        <f t="shared" si="17"/>
        <v>232.74848187145969</v>
      </c>
      <c r="AE43" s="5"/>
      <c r="AF43" s="3"/>
      <c r="AG43" s="3"/>
      <c r="AH43" s="3"/>
      <c r="AI43" s="3"/>
      <c r="AJ43">
        <f t="shared" si="20"/>
        <v>8.2870484413201342E-2</v>
      </c>
      <c r="AK43">
        <f t="shared" si="19"/>
        <v>578.68010552455144</v>
      </c>
      <c r="AL43" s="3"/>
      <c r="AM43" s="3"/>
      <c r="AN43" s="3"/>
      <c r="AO43" s="3"/>
      <c r="AP43" s="3"/>
      <c r="AQ43" s="3"/>
    </row>
    <row r="44" spans="1:43" x14ac:dyDescent="0.25">
      <c r="A44" s="10">
        <v>0</v>
      </c>
      <c r="B44" s="10">
        <v>0</v>
      </c>
      <c r="C44" s="11">
        <v>571</v>
      </c>
      <c r="D44" s="11"/>
      <c r="E44" s="11">
        <f t="shared" si="8"/>
        <v>604.29456374006145</v>
      </c>
      <c r="F44" s="10">
        <f t="shared" si="9"/>
        <v>1108.5279746410147</v>
      </c>
      <c r="G44" s="11">
        <f t="shared" si="10"/>
        <v>351.86013986013984</v>
      </c>
      <c r="H44" s="11"/>
      <c r="I44" s="11">
        <f t="shared" si="11"/>
        <v>604.29456374006145</v>
      </c>
      <c r="J44" s="10">
        <f t="shared" si="12"/>
        <v>1108.5279746410147</v>
      </c>
      <c r="K44" s="11"/>
      <c r="L44" s="11">
        <f t="shared" si="13"/>
        <v>604.29456374006145</v>
      </c>
      <c r="M44" s="10">
        <f t="shared" si="14"/>
        <v>1108.5279746410147</v>
      </c>
      <c r="N44" s="11"/>
      <c r="O44" s="11">
        <f t="shared" si="15"/>
        <v>604.29456374006145</v>
      </c>
      <c r="P44" s="10">
        <f t="shared" si="16"/>
        <v>1108.5279746410147</v>
      </c>
      <c r="Q44" s="3"/>
      <c r="AC44">
        <f t="shared" si="18"/>
        <v>7.8428626448653747</v>
      </c>
      <c r="AD44">
        <f t="shared" si="17"/>
        <v>151.95581651288416</v>
      </c>
      <c r="AE44" s="5"/>
      <c r="AF44" s="3"/>
      <c r="AG44" s="3"/>
      <c r="AH44" s="3"/>
      <c r="AI44" s="3"/>
      <c r="AJ44">
        <f t="shared" si="20"/>
        <v>0.10773162973716174</v>
      </c>
      <c r="AK44">
        <f t="shared" si="19"/>
        <v>251.84522933907158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1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10.195721438324988</v>
      </c>
      <c r="AD45">
        <f t="shared" si="17"/>
        <v>92.245372445969977</v>
      </c>
      <c r="AE45" s="5"/>
      <c r="AF45" s="3"/>
      <c r="AG45" s="3"/>
      <c r="AH45" s="3"/>
      <c r="AI45" s="3"/>
      <c r="AJ45">
        <f t="shared" si="20"/>
        <v>0.14005111865831027</v>
      </c>
      <c r="AK45">
        <f t="shared" si="19"/>
        <v>13.355597373614318</v>
      </c>
      <c r="AL45" s="3"/>
      <c r="AM45" s="3"/>
      <c r="AN45" s="3"/>
      <c r="AO45" s="3"/>
      <c r="AP45" s="3"/>
      <c r="AQ45" s="3"/>
    </row>
    <row r="46" spans="1:43" x14ac:dyDescent="0.25">
      <c r="A46" s="12">
        <v>1.4</v>
      </c>
      <c r="B46" s="12">
        <v>0</v>
      </c>
      <c r="C46" s="12">
        <v>551</v>
      </c>
      <c r="D46" s="13"/>
      <c r="E46" s="13">
        <f>CA(A46,B46,$E$2,$E$3,$E$4,$E$5,$E$6)</f>
        <v>575.68104214224104</v>
      </c>
      <c r="F46" s="13">
        <f>($C46-E46)^2</f>
        <v>609.15384122707815</v>
      </c>
      <c r="G46" s="11">
        <f>$G$25</f>
        <v>351.86013986013984</v>
      </c>
      <c r="H46" s="13"/>
      <c r="I46" s="13">
        <f>CA_SA(A46,B46,$I$2,$I$3,$I$4,$I$5,$I$6,$I$7)</f>
        <v>575.68104214224104</v>
      </c>
      <c r="J46" s="13">
        <f>($C46-I46)^2</f>
        <v>609.15384122707815</v>
      </c>
      <c r="K46" s="13"/>
      <c r="L46" s="13">
        <f>CA_DR(A46,B46,$L$2,$L$3,$L$4,$L$5,$L$6,$L$7,$L$8)</f>
        <v>575.68104214224104</v>
      </c>
      <c r="M46" s="13">
        <f>($C46-L46)^2</f>
        <v>609.15384122707815</v>
      </c>
      <c r="N46" s="13"/>
      <c r="O46" s="13">
        <f>CA_DL(A46,B46,$O$2,$O$3,$O$4,$O$5,$O$6,$O$7,$O$8)</f>
        <v>575.68104214224104</v>
      </c>
      <c r="P46" s="13">
        <f>($C46-O46)^2</f>
        <v>609.15384122707815</v>
      </c>
      <c r="Q46" s="3"/>
      <c r="AC46">
        <f t="shared" si="18"/>
        <v>13.254437869822484</v>
      </c>
      <c r="AD46">
        <f t="shared" si="17"/>
        <v>53.236515335033324</v>
      </c>
      <c r="AE46" s="5"/>
      <c r="AF46" s="3"/>
      <c r="AG46" s="3"/>
      <c r="AH46" s="3"/>
      <c r="AI46" s="3"/>
      <c r="AJ46">
        <f t="shared" si="20"/>
        <v>0.18206645425580337</v>
      </c>
      <c r="AK46">
        <f t="shared" si="19"/>
        <v>0.43166088456815649</v>
      </c>
      <c r="AL46" s="3"/>
      <c r="AM46" s="3"/>
      <c r="AN46" s="3"/>
      <c r="AO46" s="3"/>
      <c r="AP46" s="3"/>
      <c r="AQ46" s="3"/>
    </row>
    <row r="47" spans="1:43" x14ac:dyDescent="0.25">
      <c r="A47" s="12">
        <v>1.4</v>
      </c>
      <c r="B47" s="12">
        <v>0</v>
      </c>
      <c r="C47" s="12">
        <v>367</v>
      </c>
      <c r="D47" s="13"/>
      <c r="E47" s="13">
        <f t="shared" ref="E47:E70" si="21">CA(A47,B47,$E$2,$E$3,$E$4,$E$5,$E$6)</f>
        <v>575.68104214224104</v>
      </c>
      <c r="F47" s="13">
        <f t="shared" ref="F47:F70" si="22">($C47-E47)^2</f>
        <v>43547.777349571777</v>
      </c>
      <c r="G47" s="11">
        <f t="shared" ref="G47:G70" si="23">$G$25</f>
        <v>351.86013986013984</v>
      </c>
      <c r="H47" s="13"/>
      <c r="I47" s="13">
        <f t="shared" ref="I47:I70" si="24">CA_SA(A47,B47,$I$2,$I$3,$I$4,$I$5,$I$6,$I$7)</f>
        <v>575.68104214224104</v>
      </c>
      <c r="J47" s="13">
        <f t="shared" ref="J47:J70" si="25">($C47-I47)^2</f>
        <v>43547.777349571777</v>
      </c>
      <c r="K47" s="13"/>
      <c r="L47" s="13">
        <f t="shared" ref="L47:L70" si="26">CA_DR(A47,B47,$L$2,$L$3,$L$4,$L$5,$L$6,$L$7,$L$8)</f>
        <v>575.68104214224104</v>
      </c>
      <c r="M47" s="13">
        <f t="shared" ref="M47:M70" si="27">($C47-L47)^2</f>
        <v>43547.777349571777</v>
      </c>
      <c r="N47" s="13"/>
      <c r="O47" s="13">
        <f t="shared" ref="O47:O70" si="28">CA_DL(A47,B47,$O$2,$O$3,$O$4,$O$5,$O$6,$O$7,$O$8)</f>
        <v>575.68104214224104</v>
      </c>
      <c r="P47" s="13">
        <f t="shared" ref="P47:P70" si="29">($C47-O47)^2</f>
        <v>43547.777349571777</v>
      </c>
      <c r="Q47" s="3"/>
      <c r="AC47">
        <f>AC48/$AE$1</f>
        <v>17.23076923076923</v>
      </c>
      <c r="AD47">
        <f t="shared" si="17"/>
        <v>29.76487824511479</v>
      </c>
      <c r="AE47" s="5"/>
      <c r="AF47" s="3"/>
      <c r="AG47" s="3"/>
      <c r="AH47" s="3"/>
      <c r="AI47" s="3"/>
      <c r="AJ47">
        <f t="shared" si="20"/>
        <v>0.23668639053254439</v>
      </c>
      <c r="AK47">
        <f t="shared" si="19"/>
        <v>1.3662396042256036E-2</v>
      </c>
      <c r="AL47" s="3"/>
      <c r="AM47" s="3"/>
      <c r="AN47" s="3"/>
      <c r="AO47" s="3"/>
      <c r="AP47" s="3"/>
      <c r="AQ47" s="3"/>
    </row>
    <row r="48" spans="1:43" x14ac:dyDescent="0.25">
      <c r="A48" s="12">
        <v>1.4</v>
      </c>
      <c r="B48" s="12">
        <v>0</v>
      </c>
      <c r="C48" s="12">
        <v>589</v>
      </c>
      <c r="D48" s="13"/>
      <c r="E48" s="13">
        <f t="shared" si="21"/>
        <v>575.68104214224104</v>
      </c>
      <c r="F48" s="13">
        <f t="shared" si="22"/>
        <v>177.39463841675914</v>
      </c>
      <c r="G48" s="11">
        <f t="shared" si="23"/>
        <v>351.86013986013984</v>
      </c>
      <c r="H48" s="13"/>
      <c r="I48" s="13">
        <f t="shared" si="24"/>
        <v>575.68104214224104</v>
      </c>
      <c r="J48" s="13">
        <f t="shared" si="25"/>
        <v>177.39463841675914</v>
      </c>
      <c r="K48" s="13"/>
      <c r="L48" s="13">
        <f t="shared" si="26"/>
        <v>575.68104214224104</v>
      </c>
      <c r="M48" s="13">
        <f t="shared" si="27"/>
        <v>177.39463841675914</v>
      </c>
      <c r="N48" s="13"/>
      <c r="O48" s="13">
        <f t="shared" si="28"/>
        <v>575.68104214224104</v>
      </c>
      <c r="P48" s="13">
        <f t="shared" si="29"/>
        <v>177.39463841675914</v>
      </c>
      <c r="Q48" s="3"/>
      <c r="AC48">
        <f>$AC$2</f>
        <v>22.4</v>
      </c>
      <c r="AD48">
        <f t="shared" si="17"/>
        <v>16.334975254186567</v>
      </c>
      <c r="AE48" s="5"/>
      <c r="AF48" s="3"/>
      <c r="AG48" s="3"/>
      <c r="AH48" s="3"/>
      <c r="AI48" s="3"/>
      <c r="AJ48">
        <f>AJ49/$AN$1</f>
        <v>0.30769230769230771</v>
      </c>
      <c r="AK48">
        <f t="shared" si="19"/>
        <v>4.3213558936077134E-4</v>
      </c>
      <c r="AL48" s="3"/>
      <c r="AM48" s="3"/>
      <c r="AN48" s="3"/>
      <c r="AO48" s="3"/>
      <c r="AP48" s="3"/>
      <c r="AQ48" s="3"/>
    </row>
    <row r="49" spans="1:43" x14ac:dyDescent="0.25">
      <c r="A49" s="12">
        <v>1.4</v>
      </c>
      <c r="B49" s="12">
        <v>0</v>
      </c>
      <c r="C49" s="12">
        <v>419</v>
      </c>
      <c r="D49" s="13"/>
      <c r="E49" s="13">
        <f t="shared" si="21"/>
        <v>575.68104214224104</v>
      </c>
      <c r="F49" s="13">
        <f t="shared" si="22"/>
        <v>24548.948966778713</v>
      </c>
      <c r="G49" s="11">
        <f t="shared" si="23"/>
        <v>351.86013986013984</v>
      </c>
      <c r="H49" s="13"/>
      <c r="I49" s="13">
        <f t="shared" si="24"/>
        <v>575.68104214224104</v>
      </c>
      <c r="J49" s="13">
        <f t="shared" si="25"/>
        <v>24548.948966778713</v>
      </c>
      <c r="K49" s="13"/>
      <c r="L49" s="13">
        <f t="shared" si="26"/>
        <v>575.68104214224104</v>
      </c>
      <c r="M49" s="13">
        <f t="shared" si="27"/>
        <v>24548.948966778713</v>
      </c>
      <c r="N49" s="13"/>
      <c r="O49" s="13">
        <f t="shared" si="28"/>
        <v>575.68104214224104</v>
      </c>
      <c r="P49" s="13">
        <f t="shared" si="29"/>
        <v>24548.948966778713</v>
      </c>
      <c r="Q49" s="3"/>
      <c r="AC49" s="5">
        <f>AC48*$AE$1</f>
        <v>29.119999999999997</v>
      </c>
      <c r="AD49" s="5">
        <f t="shared" si="17"/>
        <v>8.8710766545000759</v>
      </c>
      <c r="AE49" s="5"/>
      <c r="AF49" s="3"/>
      <c r="AG49" s="3"/>
      <c r="AH49" s="3"/>
      <c r="AI49" s="3"/>
      <c r="AJ49">
        <f>$AK$2</f>
        <v>0.4</v>
      </c>
      <c r="AK49">
        <f t="shared" si="19"/>
        <v>1.3667969210161765E-5</v>
      </c>
      <c r="AL49" s="3"/>
      <c r="AM49" s="3"/>
      <c r="AN49" s="3"/>
      <c r="AO49" s="3"/>
      <c r="AP49" s="3"/>
      <c r="AQ49" s="3"/>
    </row>
    <row r="50" spans="1:43" x14ac:dyDescent="0.25">
      <c r="A50" s="12">
        <v>1.4</v>
      </c>
      <c r="B50" s="12">
        <v>0</v>
      </c>
      <c r="C50" s="12">
        <v>514</v>
      </c>
      <c r="D50" s="13"/>
      <c r="E50" s="13">
        <f t="shared" si="21"/>
        <v>575.68104214224104</v>
      </c>
      <c r="F50" s="13">
        <f t="shared" si="22"/>
        <v>3804.5509597529153</v>
      </c>
      <c r="G50" s="11">
        <f t="shared" si="23"/>
        <v>351.86013986013984</v>
      </c>
      <c r="H50" s="13"/>
      <c r="I50" s="13">
        <f t="shared" si="24"/>
        <v>575.68104214224104</v>
      </c>
      <c r="J50" s="13">
        <f t="shared" si="25"/>
        <v>3804.5509597529153</v>
      </c>
      <c r="K50" s="13"/>
      <c r="L50" s="13">
        <f t="shared" si="26"/>
        <v>575.68104214224104</v>
      </c>
      <c r="M50" s="13">
        <f t="shared" si="27"/>
        <v>3804.5509597529153</v>
      </c>
      <c r="N50" s="13"/>
      <c r="O50" s="13">
        <f t="shared" si="28"/>
        <v>575.68104214224104</v>
      </c>
      <c r="P50" s="13">
        <f t="shared" si="29"/>
        <v>3804.5509597529153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0.52</v>
      </c>
      <c r="AK50" s="3">
        <f t="shared" si="19"/>
        <v>4.3230241075880349E-7</v>
      </c>
      <c r="AL50" s="3"/>
      <c r="AM50" s="3"/>
      <c r="AN50" s="3"/>
      <c r="AO50" s="3"/>
      <c r="AP50" s="3"/>
      <c r="AQ50" s="3"/>
    </row>
    <row r="51" spans="1:43" x14ac:dyDescent="0.25">
      <c r="A51" s="12">
        <v>2.8</v>
      </c>
      <c r="B51" s="12">
        <v>0</v>
      </c>
      <c r="C51" s="13">
        <v>509</v>
      </c>
      <c r="D51" s="13"/>
      <c r="E51" s="13">
        <f t="shared" si="21"/>
        <v>480.42266944972704</v>
      </c>
      <c r="F51" s="13">
        <f t="shared" si="22"/>
        <v>816.6638213795643</v>
      </c>
      <c r="G51" s="11">
        <f t="shared" si="23"/>
        <v>351.86013986013984</v>
      </c>
      <c r="H51" s="13"/>
      <c r="I51" s="13">
        <f t="shared" si="24"/>
        <v>480.42266944972704</v>
      </c>
      <c r="J51" s="13">
        <f t="shared" si="25"/>
        <v>816.6638213795643</v>
      </c>
      <c r="K51" s="13"/>
      <c r="L51" s="13">
        <f t="shared" si="26"/>
        <v>480.42266944972704</v>
      </c>
      <c r="M51" s="13">
        <f t="shared" si="27"/>
        <v>816.6638213795643</v>
      </c>
      <c r="N51" s="13"/>
      <c r="O51" s="13">
        <f t="shared" si="28"/>
        <v>480.42266944972704</v>
      </c>
      <c r="P51" s="13">
        <f t="shared" si="29"/>
        <v>816.6638213795643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2.8</v>
      </c>
      <c r="B52" s="12">
        <v>0</v>
      </c>
      <c r="C52" s="13">
        <v>516</v>
      </c>
      <c r="D52" s="13"/>
      <c r="E52" s="13">
        <f t="shared" si="21"/>
        <v>480.42266944972704</v>
      </c>
      <c r="F52" s="13">
        <f t="shared" si="22"/>
        <v>1265.7464490833859</v>
      </c>
      <c r="G52" s="11">
        <f t="shared" si="23"/>
        <v>351.86013986013984</v>
      </c>
      <c r="H52" s="13"/>
      <c r="I52" s="13">
        <f t="shared" si="24"/>
        <v>480.42266944972704</v>
      </c>
      <c r="J52" s="13">
        <f t="shared" si="25"/>
        <v>1265.7464490833859</v>
      </c>
      <c r="K52" s="13"/>
      <c r="L52" s="13">
        <f t="shared" si="26"/>
        <v>480.42266944972704</v>
      </c>
      <c r="M52" s="13">
        <f t="shared" si="27"/>
        <v>1265.7464490833859</v>
      </c>
      <c r="N52" s="13"/>
      <c r="O52" s="13">
        <f t="shared" si="28"/>
        <v>480.42266944972704</v>
      </c>
      <c r="P52" s="13">
        <f t="shared" si="29"/>
        <v>1265.7464490833859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2.8</v>
      </c>
      <c r="B53" s="12">
        <v>0</v>
      </c>
      <c r="C53" s="13">
        <v>370</v>
      </c>
      <c r="D53" s="13"/>
      <c r="E53" s="13">
        <f t="shared" si="21"/>
        <v>480.42266944972704</v>
      </c>
      <c r="F53" s="13">
        <f t="shared" si="22"/>
        <v>12193.165928403681</v>
      </c>
      <c r="G53" s="11">
        <f t="shared" si="23"/>
        <v>351.86013986013984</v>
      </c>
      <c r="H53" s="13"/>
      <c r="I53" s="13">
        <f t="shared" si="24"/>
        <v>480.42266944972704</v>
      </c>
      <c r="J53" s="13">
        <f t="shared" si="25"/>
        <v>12193.165928403681</v>
      </c>
      <c r="K53" s="13"/>
      <c r="L53" s="13">
        <f t="shared" si="26"/>
        <v>480.42266944972704</v>
      </c>
      <c r="M53" s="13">
        <f t="shared" si="27"/>
        <v>12193.165928403681</v>
      </c>
      <c r="N53" s="13"/>
      <c r="O53" s="13">
        <f t="shared" si="28"/>
        <v>480.42266944972704</v>
      </c>
      <c r="P53" s="13">
        <f t="shared" si="29"/>
        <v>12193.165928403681</v>
      </c>
      <c r="Q53" s="3"/>
      <c r="AE53" s="5"/>
      <c r="AF53" s="3"/>
      <c r="AG53" s="3"/>
      <c r="AH53" s="3"/>
      <c r="AI53" s="3"/>
      <c r="AL53" s="3"/>
      <c r="AM53" s="3"/>
      <c r="AN53" s="3"/>
      <c r="AO53" s="3"/>
      <c r="AP53" s="3"/>
      <c r="AQ53" s="3"/>
    </row>
    <row r="54" spans="1:43" x14ac:dyDescent="0.25">
      <c r="A54" s="12">
        <v>2.8</v>
      </c>
      <c r="B54" s="12">
        <v>0</v>
      </c>
      <c r="C54" s="13">
        <v>455</v>
      </c>
      <c r="D54" s="13"/>
      <c r="E54" s="13">
        <f t="shared" si="21"/>
        <v>480.42266944972704</v>
      </c>
      <c r="F54" s="13">
        <f t="shared" si="22"/>
        <v>646.31212195008447</v>
      </c>
      <c r="G54" s="11">
        <f t="shared" si="23"/>
        <v>351.86013986013984</v>
      </c>
      <c r="H54" s="13"/>
      <c r="I54" s="13">
        <f t="shared" si="24"/>
        <v>480.42266944972704</v>
      </c>
      <c r="J54" s="13">
        <f t="shared" si="25"/>
        <v>646.31212195008447</v>
      </c>
      <c r="K54" s="13"/>
      <c r="L54" s="13">
        <f t="shared" si="26"/>
        <v>480.42266944972704</v>
      </c>
      <c r="M54" s="13">
        <f t="shared" si="27"/>
        <v>646.31212195008447</v>
      </c>
      <c r="N54" s="13"/>
      <c r="O54" s="13">
        <f t="shared" si="28"/>
        <v>480.42266944972704</v>
      </c>
      <c r="P54" s="13">
        <f t="shared" si="29"/>
        <v>646.31212195008447</v>
      </c>
      <c r="Q54" s="3"/>
      <c r="AC54">
        <v>0</v>
      </c>
      <c r="AD54">
        <f>$O$2/(1+(AC54/$O$5)^$O$3)</f>
        <v>604.29456374006145</v>
      </c>
      <c r="AE54" s="5"/>
      <c r="AF54" s="3"/>
      <c r="AG54" s="3"/>
      <c r="AH54" s="3"/>
      <c r="AI54" s="3"/>
      <c r="AJ54">
        <v>0</v>
      </c>
      <c r="AK54">
        <f t="shared" ref="AK54:AK66" si="30">$O$2/(1+(AJ54/$O$6)^$O$4)</f>
        <v>604.29456374006145</v>
      </c>
      <c r="AL54" s="3"/>
      <c r="AM54" s="3"/>
      <c r="AN54" s="3"/>
      <c r="AO54" s="3"/>
      <c r="AP54" s="3"/>
      <c r="AQ54" s="3"/>
    </row>
    <row r="55" spans="1:43" x14ac:dyDescent="0.25">
      <c r="A55" s="12">
        <v>2.8</v>
      </c>
      <c r="B55" s="12">
        <v>0</v>
      </c>
      <c r="C55" s="13">
        <v>503</v>
      </c>
      <c r="D55" s="13"/>
      <c r="E55" s="13">
        <f t="shared" si="21"/>
        <v>480.42266944972704</v>
      </c>
      <c r="F55" s="13">
        <f t="shared" si="22"/>
        <v>509.73585477628876</v>
      </c>
      <c r="G55" s="11">
        <f t="shared" si="23"/>
        <v>351.86013986013984</v>
      </c>
      <c r="H55" s="13"/>
      <c r="I55" s="13">
        <f t="shared" si="24"/>
        <v>480.42266944972704</v>
      </c>
      <c r="J55" s="13">
        <f t="shared" si="25"/>
        <v>509.73585477628876</v>
      </c>
      <c r="K55" s="13"/>
      <c r="L55" s="13">
        <f t="shared" si="26"/>
        <v>480.42266944972704</v>
      </c>
      <c r="M55" s="13">
        <f t="shared" si="27"/>
        <v>509.73585477628876</v>
      </c>
      <c r="N55" s="13"/>
      <c r="O55" s="13">
        <f t="shared" si="28"/>
        <v>480.42266944972704</v>
      </c>
      <c r="P55" s="13">
        <f t="shared" si="29"/>
        <v>509.73585477628876</v>
      </c>
      <c r="Q55" s="3"/>
      <c r="AC55">
        <f t="shared" ref="AC55:AC63" si="31">AC56/$AE$1</f>
        <v>1.6248545664154874</v>
      </c>
      <c r="AD55">
        <f t="shared" ref="AD55:AD66" si="32">$O$2/(1+(AC55/$O$5)^$O$3)</f>
        <v>564.34024896277515</v>
      </c>
      <c r="AE55" s="5"/>
      <c r="AF55" s="3"/>
      <c r="AG55" s="3"/>
      <c r="AH55" s="3"/>
      <c r="AI55" s="3"/>
      <c r="AJ55">
        <f t="shared" ref="AJ55:AJ63" si="33">AJ56/$AN$1</f>
        <v>2.9015260114562277E-2</v>
      </c>
      <c r="AK55">
        <f t="shared" si="30"/>
        <v>604.29453697119902</v>
      </c>
      <c r="AL55" s="3"/>
      <c r="AM55" s="3"/>
      <c r="AN55" s="3"/>
      <c r="AO55" s="3"/>
      <c r="AP55" s="3"/>
      <c r="AQ55" s="3"/>
    </row>
    <row r="56" spans="1:43" x14ac:dyDescent="0.25">
      <c r="A56" s="12">
        <v>5.6</v>
      </c>
      <c r="B56" s="12">
        <v>0</v>
      </c>
      <c r="C56" s="13">
        <v>326</v>
      </c>
      <c r="D56" s="13"/>
      <c r="E56" s="13">
        <f t="shared" si="21"/>
        <v>258.51649334607635</v>
      </c>
      <c r="F56" s="13">
        <f t="shared" si="22"/>
        <v>4554.0236703101582</v>
      </c>
      <c r="G56" s="11">
        <f t="shared" si="23"/>
        <v>351.86013986013984</v>
      </c>
      <c r="H56" s="13"/>
      <c r="I56" s="13">
        <f t="shared" si="24"/>
        <v>258.51649334607635</v>
      </c>
      <c r="J56" s="13">
        <f t="shared" si="25"/>
        <v>4554.0236703101582</v>
      </c>
      <c r="K56" s="13"/>
      <c r="L56" s="13">
        <f t="shared" si="26"/>
        <v>258.51649334607635</v>
      </c>
      <c r="M56" s="13">
        <f t="shared" si="27"/>
        <v>4554.0236703101582</v>
      </c>
      <c r="N56" s="13"/>
      <c r="O56" s="13">
        <f t="shared" si="28"/>
        <v>258.51649334607635</v>
      </c>
      <c r="P56" s="13">
        <f t="shared" si="29"/>
        <v>4554.0236703101582</v>
      </c>
      <c r="Q56" s="3"/>
      <c r="AC56">
        <f t="shared" si="31"/>
        <v>2.1123109363401338</v>
      </c>
      <c r="AD56">
        <f t="shared" si="32"/>
        <v>533.81917721068601</v>
      </c>
      <c r="AE56" s="5"/>
      <c r="AF56" s="3"/>
      <c r="AG56" s="3"/>
      <c r="AH56" s="3"/>
      <c r="AI56" s="3"/>
      <c r="AJ56">
        <f t="shared" si="33"/>
        <v>3.7719838148930963E-2</v>
      </c>
      <c r="AK56">
        <f t="shared" si="30"/>
        <v>604.29371739849739</v>
      </c>
      <c r="AL56" s="3"/>
      <c r="AM56" s="3"/>
      <c r="AN56" s="3"/>
      <c r="AO56" s="3"/>
      <c r="AP56" s="3"/>
      <c r="AQ56" s="3"/>
    </row>
    <row r="57" spans="1:43" x14ac:dyDescent="0.25">
      <c r="A57" s="12">
        <v>5.6</v>
      </c>
      <c r="B57" s="12">
        <v>0</v>
      </c>
      <c r="C57" s="13">
        <v>217</v>
      </c>
      <c r="D57" s="13"/>
      <c r="E57" s="13">
        <f t="shared" si="21"/>
        <v>258.51649334607635</v>
      </c>
      <c r="F57" s="13">
        <f t="shared" si="22"/>
        <v>1723.6192197548014</v>
      </c>
      <c r="G57" s="11">
        <f t="shared" si="23"/>
        <v>351.86013986013984</v>
      </c>
      <c r="H57" s="13"/>
      <c r="I57" s="13">
        <f t="shared" si="24"/>
        <v>258.51649334607635</v>
      </c>
      <c r="J57" s="13">
        <f t="shared" si="25"/>
        <v>1723.6192197548014</v>
      </c>
      <c r="K57" s="13"/>
      <c r="L57" s="13">
        <f t="shared" si="26"/>
        <v>258.51649334607635</v>
      </c>
      <c r="M57" s="13">
        <f t="shared" si="27"/>
        <v>1723.6192197548014</v>
      </c>
      <c r="N57" s="13"/>
      <c r="O57" s="13">
        <f t="shared" si="28"/>
        <v>258.51649334607635</v>
      </c>
      <c r="P57" s="13">
        <f t="shared" si="29"/>
        <v>1723.6192197548014</v>
      </c>
      <c r="Q57" s="3"/>
      <c r="AC57">
        <f t="shared" si="31"/>
        <v>2.7460042172421741</v>
      </c>
      <c r="AD57">
        <f t="shared" si="32"/>
        <v>484.91509718598246</v>
      </c>
      <c r="AE57" s="5"/>
      <c r="AF57" s="3"/>
      <c r="AG57" s="3"/>
      <c r="AH57" s="3"/>
      <c r="AI57" s="3"/>
      <c r="AJ57">
        <f t="shared" si="33"/>
        <v>4.9035789593610254E-2</v>
      </c>
      <c r="AK57">
        <f t="shared" si="30"/>
        <v>604.26780637207185</v>
      </c>
      <c r="AL57" s="3"/>
      <c r="AM57" s="3"/>
      <c r="AN57" s="3"/>
      <c r="AO57" s="3"/>
      <c r="AP57" s="3"/>
      <c r="AQ57" s="3"/>
    </row>
    <row r="58" spans="1:43" x14ac:dyDescent="0.25">
      <c r="A58" s="12">
        <v>5.6</v>
      </c>
      <c r="B58" s="12">
        <v>0</v>
      </c>
      <c r="C58" s="13">
        <v>327</v>
      </c>
      <c r="D58" s="13"/>
      <c r="E58" s="13">
        <f t="shared" si="21"/>
        <v>258.51649334607635</v>
      </c>
      <c r="F58" s="13">
        <f t="shared" si="22"/>
        <v>4689.9906836180053</v>
      </c>
      <c r="G58" s="11">
        <f t="shared" si="23"/>
        <v>351.86013986013984</v>
      </c>
      <c r="H58" s="13"/>
      <c r="I58" s="13">
        <f t="shared" si="24"/>
        <v>258.51649334607635</v>
      </c>
      <c r="J58" s="13">
        <f t="shared" si="25"/>
        <v>4689.9906836180053</v>
      </c>
      <c r="K58" s="13"/>
      <c r="L58" s="13">
        <f t="shared" si="26"/>
        <v>258.51649334607635</v>
      </c>
      <c r="M58" s="13">
        <f t="shared" si="27"/>
        <v>4689.9906836180053</v>
      </c>
      <c r="N58" s="13"/>
      <c r="O58" s="13">
        <f t="shared" si="28"/>
        <v>258.51649334607635</v>
      </c>
      <c r="P58" s="13">
        <f t="shared" si="29"/>
        <v>4689.9906836180053</v>
      </c>
      <c r="Q58" s="3"/>
      <c r="AC58">
        <f t="shared" si="31"/>
        <v>3.5698054824148264</v>
      </c>
      <c r="AD58">
        <f t="shared" si="32"/>
        <v>414.16250802706844</v>
      </c>
      <c r="AE58" s="5"/>
      <c r="AF58" s="3"/>
      <c r="AG58" s="3"/>
      <c r="AH58" s="3"/>
      <c r="AI58" s="3"/>
      <c r="AJ58">
        <f t="shared" si="33"/>
        <v>6.3746526471693335E-2</v>
      </c>
      <c r="AK58">
        <f t="shared" si="30"/>
        <v>603.44972975556118</v>
      </c>
      <c r="AL58" s="3"/>
      <c r="AM58" s="3"/>
      <c r="AN58" s="3"/>
      <c r="AO58" s="3"/>
      <c r="AP58" s="3"/>
      <c r="AQ58" s="3"/>
    </row>
    <row r="59" spans="1:43" x14ac:dyDescent="0.25">
      <c r="A59" s="12">
        <v>5.6</v>
      </c>
      <c r="B59" s="12">
        <v>0</v>
      </c>
      <c r="C59" s="13">
        <v>377</v>
      </c>
      <c r="D59" s="13"/>
      <c r="E59" s="13">
        <f t="shared" si="21"/>
        <v>258.51649334607635</v>
      </c>
      <c r="F59" s="13">
        <f t="shared" si="22"/>
        <v>14038.34134901037</v>
      </c>
      <c r="G59" s="11">
        <f t="shared" si="23"/>
        <v>351.86013986013984</v>
      </c>
      <c r="H59" s="13"/>
      <c r="I59" s="13">
        <f t="shared" si="24"/>
        <v>258.51649334607635</v>
      </c>
      <c r="J59" s="13">
        <f t="shared" si="25"/>
        <v>14038.34134901037</v>
      </c>
      <c r="K59" s="13"/>
      <c r="L59" s="13">
        <f t="shared" si="26"/>
        <v>258.51649334607635</v>
      </c>
      <c r="M59" s="13">
        <f t="shared" si="27"/>
        <v>14038.34134901037</v>
      </c>
      <c r="N59" s="13"/>
      <c r="O59" s="13">
        <f t="shared" si="28"/>
        <v>258.51649334607635</v>
      </c>
      <c r="P59" s="13">
        <f t="shared" si="29"/>
        <v>14038.34134901037</v>
      </c>
      <c r="Q59" s="3"/>
      <c r="AC59">
        <f t="shared" si="31"/>
        <v>4.6407471271392744</v>
      </c>
      <c r="AD59">
        <f t="shared" si="32"/>
        <v>325.57887569047125</v>
      </c>
      <c r="AE59" s="5"/>
      <c r="AF59" s="3"/>
      <c r="AG59" s="3"/>
      <c r="AH59" s="3"/>
      <c r="AI59" s="3"/>
      <c r="AJ59">
        <f t="shared" si="33"/>
        <v>8.2870484413201342E-2</v>
      </c>
      <c r="AK59">
        <f t="shared" si="30"/>
        <v>578.68010552455144</v>
      </c>
      <c r="AL59" s="3"/>
      <c r="AM59" s="3"/>
      <c r="AN59" s="3"/>
      <c r="AO59" s="3"/>
      <c r="AP59" s="3"/>
      <c r="AQ59" s="3"/>
    </row>
    <row r="60" spans="1:43" x14ac:dyDescent="0.25">
      <c r="A60" s="12">
        <v>5.6</v>
      </c>
      <c r="B60" s="12">
        <v>0</v>
      </c>
      <c r="C60" s="13">
        <v>333</v>
      </c>
      <c r="D60" s="13"/>
      <c r="E60" s="13">
        <f t="shared" si="21"/>
        <v>258.51649334607635</v>
      </c>
      <c r="F60" s="13">
        <f t="shared" si="22"/>
        <v>5547.7927634650896</v>
      </c>
      <c r="G60" s="11">
        <f t="shared" si="23"/>
        <v>351.86013986013984</v>
      </c>
      <c r="H60" s="13"/>
      <c r="I60" s="13">
        <f t="shared" si="24"/>
        <v>258.51649334607635</v>
      </c>
      <c r="J60" s="13">
        <f t="shared" si="25"/>
        <v>5547.7927634650896</v>
      </c>
      <c r="K60" s="13"/>
      <c r="L60" s="13">
        <f t="shared" si="26"/>
        <v>258.51649334607635</v>
      </c>
      <c r="M60" s="13">
        <f t="shared" si="27"/>
        <v>5547.7927634650896</v>
      </c>
      <c r="N60" s="13"/>
      <c r="O60" s="13">
        <f t="shared" si="28"/>
        <v>258.51649334607635</v>
      </c>
      <c r="P60" s="13">
        <f t="shared" si="29"/>
        <v>5547.7927634650896</v>
      </c>
      <c r="Q60" s="3"/>
      <c r="AC60">
        <f t="shared" si="31"/>
        <v>6.0329712652810574</v>
      </c>
      <c r="AD60">
        <f t="shared" si="32"/>
        <v>232.74848187145969</v>
      </c>
      <c r="AE60" s="5"/>
      <c r="AF60" s="3"/>
      <c r="AG60" s="3"/>
      <c r="AH60" s="3"/>
      <c r="AI60" s="3"/>
      <c r="AJ60">
        <f t="shared" si="33"/>
        <v>0.10773162973716174</v>
      </c>
      <c r="AK60">
        <f t="shared" si="30"/>
        <v>251.84522933907158</v>
      </c>
      <c r="AL60" s="3"/>
      <c r="AM60" s="3"/>
      <c r="AN60" s="3"/>
      <c r="AO60" s="3"/>
      <c r="AP60" s="3"/>
      <c r="AQ60" s="3"/>
    </row>
    <row r="61" spans="1:43" x14ac:dyDescent="0.25">
      <c r="A61" s="12">
        <v>11.2</v>
      </c>
      <c r="B61" s="12">
        <v>0</v>
      </c>
      <c r="C61" s="13">
        <v>1</v>
      </c>
      <c r="D61" s="13"/>
      <c r="E61" s="13">
        <f t="shared" si="21"/>
        <v>76.121472122013913</v>
      </c>
      <c r="F61" s="13">
        <f t="shared" si="22"/>
        <v>5643.2355737785138</v>
      </c>
      <c r="G61" s="11">
        <f t="shared" si="23"/>
        <v>351.86013986013984</v>
      </c>
      <c r="H61" s="13"/>
      <c r="I61" s="13">
        <f t="shared" si="24"/>
        <v>76.121472122013913</v>
      </c>
      <c r="J61" s="13">
        <f t="shared" si="25"/>
        <v>5643.2355737785138</v>
      </c>
      <c r="K61" s="13"/>
      <c r="L61" s="13">
        <f t="shared" si="26"/>
        <v>76.121472122013913</v>
      </c>
      <c r="M61" s="13">
        <f t="shared" si="27"/>
        <v>5643.2355737785138</v>
      </c>
      <c r="N61" s="13"/>
      <c r="O61" s="13">
        <f t="shared" si="28"/>
        <v>76.121472122013913</v>
      </c>
      <c r="P61" s="13">
        <f t="shared" si="29"/>
        <v>5643.2355737785138</v>
      </c>
      <c r="Q61" s="3"/>
      <c r="AC61">
        <f t="shared" si="31"/>
        <v>7.8428626448653747</v>
      </c>
      <c r="AD61">
        <f t="shared" si="32"/>
        <v>151.95581651288416</v>
      </c>
      <c r="AE61" s="5"/>
      <c r="AF61" s="3"/>
      <c r="AG61" s="3"/>
      <c r="AH61" s="3"/>
      <c r="AI61" s="3"/>
      <c r="AJ61">
        <f t="shared" si="33"/>
        <v>0.14005111865831027</v>
      </c>
      <c r="AK61">
        <f t="shared" si="30"/>
        <v>13.355597373614318</v>
      </c>
      <c r="AL61" s="3"/>
      <c r="AM61" s="3"/>
      <c r="AN61" s="3"/>
      <c r="AO61" s="3"/>
      <c r="AP61" s="3"/>
      <c r="AQ61" s="3"/>
    </row>
    <row r="62" spans="1:43" x14ac:dyDescent="0.25">
      <c r="A62" s="12">
        <v>11.2</v>
      </c>
      <c r="B62" s="12">
        <v>0</v>
      </c>
      <c r="C62" s="13">
        <v>0</v>
      </c>
      <c r="D62" s="13"/>
      <c r="E62" s="13">
        <f t="shared" si="21"/>
        <v>76.121472122013913</v>
      </c>
      <c r="F62" s="13">
        <f t="shared" si="22"/>
        <v>5794.4785180225417</v>
      </c>
      <c r="G62" s="11">
        <f t="shared" si="23"/>
        <v>351.86013986013984</v>
      </c>
      <c r="H62" s="13"/>
      <c r="I62" s="13">
        <f t="shared" si="24"/>
        <v>76.121472122013913</v>
      </c>
      <c r="J62" s="13">
        <f t="shared" si="25"/>
        <v>5794.4785180225417</v>
      </c>
      <c r="K62" s="13"/>
      <c r="L62" s="13">
        <f t="shared" si="26"/>
        <v>76.121472122013913</v>
      </c>
      <c r="M62" s="13">
        <f t="shared" si="27"/>
        <v>5794.4785180225417</v>
      </c>
      <c r="N62" s="13"/>
      <c r="O62" s="13">
        <f t="shared" si="28"/>
        <v>76.121472122013913</v>
      </c>
      <c r="P62" s="13">
        <f t="shared" si="29"/>
        <v>5794.4785180225417</v>
      </c>
      <c r="Q62" s="3"/>
      <c r="AC62">
        <f t="shared" si="31"/>
        <v>10.195721438324988</v>
      </c>
      <c r="AD62">
        <f t="shared" si="32"/>
        <v>92.245372445969977</v>
      </c>
      <c r="AE62" s="5"/>
      <c r="AF62" s="3"/>
      <c r="AG62" s="3"/>
      <c r="AH62" s="3"/>
      <c r="AI62" s="3"/>
      <c r="AJ62">
        <f t="shared" si="33"/>
        <v>0.18206645425580337</v>
      </c>
      <c r="AK62">
        <f t="shared" si="30"/>
        <v>0.43166088456815649</v>
      </c>
      <c r="AL62" s="3"/>
      <c r="AM62" s="3"/>
      <c r="AN62" s="3"/>
      <c r="AO62" s="3"/>
      <c r="AP62" s="3"/>
      <c r="AQ62" s="3"/>
    </row>
    <row r="63" spans="1:43" x14ac:dyDescent="0.25">
      <c r="A63" s="12">
        <v>11.2</v>
      </c>
      <c r="B63" s="12">
        <v>0</v>
      </c>
      <c r="C63" s="13">
        <v>0</v>
      </c>
      <c r="D63" s="13"/>
      <c r="E63" s="13">
        <f t="shared" si="21"/>
        <v>76.121472122013913</v>
      </c>
      <c r="F63" s="13">
        <f t="shared" si="22"/>
        <v>5794.4785180225417</v>
      </c>
      <c r="G63" s="11">
        <f t="shared" si="23"/>
        <v>351.86013986013984</v>
      </c>
      <c r="H63" s="13"/>
      <c r="I63" s="13">
        <f t="shared" si="24"/>
        <v>76.121472122013913</v>
      </c>
      <c r="J63" s="13">
        <f t="shared" si="25"/>
        <v>5794.4785180225417</v>
      </c>
      <c r="K63" s="13"/>
      <c r="L63" s="13">
        <f t="shared" si="26"/>
        <v>76.121472122013913</v>
      </c>
      <c r="M63" s="13">
        <f t="shared" si="27"/>
        <v>5794.4785180225417</v>
      </c>
      <c r="N63" s="13"/>
      <c r="O63" s="13">
        <f t="shared" si="28"/>
        <v>76.121472122013913</v>
      </c>
      <c r="P63" s="13">
        <f t="shared" si="29"/>
        <v>5794.4785180225417</v>
      </c>
      <c r="Q63" s="3"/>
      <c r="AC63">
        <f t="shared" si="31"/>
        <v>13.254437869822484</v>
      </c>
      <c r="AD63">
        <f t="shared" si="32"/>
        <v>53.236515335033324</v>
      </c>
      <c r="AE63" s="5"/>
      <c r="AF63" s="3"/>
      <c r="AG63" s="3"/>
      <c r="AH63" s="3"/>
      <c r="AI63" s="3"/>
      <c r="AJ63">
        <f t="shared" si="33"/>
        <v>0.23668639053254439</v>
      </c>
      <c r="AK63">
        <f t="shared" si="30"/>
        <v>1.3662396042256036E-2</v>
      </c>
      <c r="AL63" s="3"/>
      <c r="AM63" s="3"/>
      <c r="AN63" s="3"/>
      <c r="AO63" s="3"/>
      <c r="AP63" s="3"/>
      <c r="AQ63" s="3"/>
    </row>
    <row r="64" spans="1:43" x14ac:dyDescent="0.25">
      <c r="A64" s="12">
        <v>11.2</v>
      </c>
      <c r="B64" s="12">
        <v>0</v>
      </c>
      <c r="C64" s="13">
        <v>0</v>
      </c>
      <c r="D64" s="13"/>
      <c r="E64" s="13">
        <f t="shared" si="21"/>
        <v>76.121472122013913</v>
      </c>
      <c r="F64" s="13">
        <f t="shared" si="22"/>
        <v>5794.4785180225417</v>
      </c>
      <c r="G64" s="11">
        <f t="shared" si="23"/>
        <v>351.86013986013984</v>
      </c>
      <c r="H64" s="13"/>
      <c r="I64" s="13">
        <f t="shared" si="24"/>
        <v>76.121472122013913</v>
      </c>
      <c r="J64" s="13">
        <f t="shared" si="25"/>
        <v>5794.4785180225417</v>
      </c>
      <c r="K64" s="13"/>
      <c r="L64" s="13">
        <f t="shared" si="26"/>
        <v>76.121472122013913</v>
      </c>
      <c r="M64" s="13">
        <f t="shared" si="27"/>
        <v>5794.4785180225417</v>
      </c>
      <c r="N64" s="13"/>
      <c r="O64" s="13">
        <f t="shared" si="28"/>
        <v>76.121472122013913</v>
      </c>
      <c r="P64" s="13">
        <f t="shared" si="29"/>
        <v>5794.4785180225417</v>
      </c>
      <c r="Q64" s="3"/>
      <c r="AC64">
        <f>AC65/$AE$1</f>
        <v>17.23076923076923</v>
      </c>
      <c r="AD64">
        <f t="shared" si="32"/>
        <v>29.76487824511479</v>
      </c>
      <c r="AE64" s="5"/>
      <c r="AF64" s="3"/>
      <c r="AG64" s="3"/>
      <c r="AH64" s="3"/>
      <c r="AI64" s="3"/>
      <c r="AJ64">
        <f>AJ65/$AN$1</f>
        <v>0.30769230769230771</v>
      </c>
      <c r="AK64">
        <f t="shared" si="30"/>
        <v>4.3213558936077134E-4</v>
      </c>
      <c r="AL64" s="3"/>
      <c r="AM64" s="3"/>
      <c r="AN64" s="3"/>
      <c r="AO64" s="3"/>
      <c r="AP64" s="3"/>
      <c r="AQ64" s="3"/>
    </row>
    <row r="65" spans="1:43" x14ac:dyDescent="0.25">
      <c r="A65" s="12">
        <v>11.2</v>
      </c>
      <c r="B65" s="12">
        <v>0</v>
      </c>
      <c r="C65" s="13">
        <v>0</v>
      </c>
      <c r="D65" s="13"/>
      <c r="E65" s="13">
        <f t="shared" si="21"/>
        <v>76.121472122013913</v>
      </c>
      <c r="F65" s="13">
        <f t="shared" si="22"/>
        <v>5794.4785180225417</v>
      </c>
      <c r="G65" s="11">
        <f t="shared" si="23"/>
        <v>351.86013986013984</v>
      </c>
      <c r="H65" s="13"/>
      <c r="I65" s="13">
        <f t="shared" si="24"/>
        <v>76.121472122013913</v>
      </c>
      <c r="J65" s="13">
        <f t="shared" si="25"/>
        <v>5794.4785180225417</v>
      </c>
      <c r="K65" s="13"/>
      <c r="L65" s="13">
        <f t="shared" si="26"/>
        <v>76.121472122013913</v>
      </c>
      <c r="M65" s="13">
        <f t="shared" si="27"/>
        <v>5794.4785180225417</v>
      </c>
      <c r="N65" s="13"/>
      <c r="O65" s="13">
        <f t="shared" si="28"/>
        <v>76.121472122013913</v>
      </c>
      <c r="P65" s="13">
        <f t="shared" si="29"/>
        <v>5794.4785180225417</v>
      </c>
      <c r="Q65" s="3"/>
      <c r="AC65">
        <f>$AC$2</f>
        <v>22.4</v>
      </c>
      <c r="AD65">
        <f t="shared" si="32"/>
        <v>16.334975254186567</v>
      </c>
      <c r="AE65" s="5"/>
      <c r="AF65" s="3"/>
      <c r="AG65" s="3"/>
      <c r="AH65" s="3"/>
      <c r="AI65" s="3"/>
      <c r="AJ65">
        <f>$AK$2</f>
        <v>0.4</v>
      </c>
      <c r="AK65">
        <f t="shared" si="30"/>
        <v>1.3667969210161765E-5</v>
      </c>
      <c r="AL65" s="3"/>
      <c r="AM65" s="3"/>
      <c r="AN65" s="3"/>
      <c r="AO65" s="3"/>
      <c r="AP65" s="3"/>
      <c r="AQ65" s="3"/>
    </row>
    <row r="66" spans="1:43" x14ac:dyDescent="0.25">
      <c r="A66" s="12">
        <v>22.4</v>
      </c>
      <c r="B66" s="12">
        <v>0</v>
      </c>
      <c r="C66" s="13">
        <v>0</v>
      </c>
      <c r="D66" s="13"/>
      <c r="E66" s="13">
        <f t="shared" si="21"/>
        <v>16.334975254186567</v>
      </c>
      <c r="F66" s="13">
        <f t="shared" si="22"/>
        <v>266.83141655488748</v>
      </c>
      <c r="G66" s="11">
        <f t="shared" si="23"/>
        <v>351.86013986013984</v>
      </c>
      <c r="H66" s="13"/>
      <c r="I66" s="13">
        <f t="shared" si="24"/>
        <v>16.334975254186567</v>
      </c>
      <c r="J66" s="13">
        <f t="shared" si="25"/>
        <v>266.83141655488748</v>
      </c>
      <c r="K66" s="13"/>
      <c r="L66" s="13">
        <f t="shared" si="26"/>
        <v>16.334975254186567</v>
      </c>
      <c r="M66" s="13">
        <f t="shared" si="27"/>
        <v>266.83141655488748</v>
      </c>
      <c r="N66" s="13"/>
      <c r="O66" s="13">
        <f t="shared" si="28"/>
        <v>16.334975254186567</v>
      </c>
      <c r="P66" s="13">
        <f t="shared" si="29"/>
        <v>266.83141655488748</v>
      </c>
      <c r="Q66" s="3"/>
      <c r="AC66" s="5">
        <f>AC65*$AE$1</f>
        <v>29.119999999999997</v>
      </c>
      <c r="AD66" s="5">
        <f t="shared" si="32"/>
        <v>8.8710766545000759</v>
      </c>
      <c r="AE66" s="5"/>
      <c r="AF66" s="3"/>
      <c r="AG66" s="3"/>
      <c r="AH66" s="3"/>
      <c r="AI66" s="3"/>
      <c r="AJ66" s="3">
        <f>AJ65*$AN$1</f>
        <v>0.52</v>
      </c>
      <c r="AK66" s="3">
        <f t="shared" si="30"/>
        <v>4.3230241075880349E-7</v>
      </c>
      <c r="AL66" s="3"/>
      <c r="AM66" s="3"/>
      <c r="AN66" s="3"/>
      <c r="AO66" s="3"/>
      <c r="AP66" s="3"/>
      <c r="AQ66" s="3"/>
    </row>
    <row r="67" spans="1:43" x14ac:dyDescent="0.25">
      <c r="A67" s="12">
        <v>22.4</v>
      </c>
      <c r="B67" s="12">
        <v>0</v>
      </c>
      <c r="C67" s="13">
        <v>0</v>
      </c>
      <c r="D67" s="13"/>
      <c r="E67" s="13">
        <f t="shared" si="21"/>
        <v>16.334975254186567</v>
      </c>
      <c r="F67" s="13">
        <f t="shared" si="22"/>
        <v>266.83141655488748</v>
      </c>
      <c r="G67" s="11">
        <f t="shared" si="23"/>
        <v>351.86013986013984</v>
      </c>
      <c r="H67" s="13"/>
      <c r="I67" s="13">
        <f t="shared" si="24"/>
        <v>16.334975254186567</v>
      </c>
      <c r="J67" s="13">
        <f t="shared" si="25"/>
        <v>266.83141655488748</v>
      </c>
      <c r="K67" s="13"/>
      <c r="L67" s="13">
        <f t="shared" si="26"/>
        <v>16.334975254186567</v>
      </c>
      <c r="M67" s="13">
        <f t="shared" si="27"/>
        <v>266.83141655488748</v>
      </c>
      <c r="N67" s="13"/>
      <c r="O67" s="13">
        <f t="shared" si="28"/>
        <v>16.334975254186567</v>
      </c>
      <c r="P67" s="13">
        <f t="shared" si="29"/>
        <v>266.83141655488748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22.4</v>
      </c>
      <c r="B68" s="12">
        <v>0</v>
      </c>
      <c r="C68" s="13">
        <v>0</v>
      </c>
      <c r="D68" s="13"/>
      <c r="E68" s="13">
        <f t="shared" si="21"/>
        <v>16.334975254186567</v>
      </c>
      <c r="F68" s="13">
        <f t="shared" si="22"/>
        <v>266.83141655488748</v>
      </c>
      <c r="G68" s="11">
        <f t="shared" si="23"/>
        <v>351.86013986013984</v>
      </c>
      <c r="H68" s="13"/>
      <c r="I68" s="13">
        <f t="shared" si="24"/>
        <v>16.334975254186567</v>
      </c>
      <c r="J68" s="13">
        <f t="shared" si="25"/>
        <v>266.83141655488748</v>
      </c>
      <c r="K68" s="13"/>
      <c r="L68" s="13">
        <f t="shared" si="26"/>
        <v>16.334975254186567</v>
      </c>
      <c r="M68" s="13">
        <f t="shared" si="27"/>
        <v>266.83141655488748</v>
      </c>
      <c r="N68" s="13"/>
      <c r="O68" s="13">
        <f t="shared" si="28"/>
        <v>16.334975254186567</v>
      </c>
      <c r="P68" s="13">
        <f t="shared" si="29"/>
        <v>266.83141655488748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22.4</v>
      </c>
      <c r="B69" s="12">
        <v>0</v>
      </c>
      <c r="C69" s="13">
        <v>0</v>
      </c>
      <c r="D69" s="13"/>
      <c r="E69" s="13">
        <f t="shared" si="21"/>
        <v>16.334975254186567</v>
      </c>
      <c r="F69" s="13">
        <f t="shared" si="22"/>
        <v>266.83141655488748</v>
      </c>
      <c r="G69" s="11">
        <f t="shared" si="23"/>
        <v>351.86013986013984</v>
      </c>
      <c r="H69" s="13"/>
      <c r="I69" s="13">
        <f t="shared" si="24"/>
        <v>16.334975254186567</v>
      </c>
      <c r="J69" s="13">
        <f t="shared" si="25"/>
        <v>266.83141655488748</v>
      </c>
      <c r="K69" s="13"/>
      <c r="L69" s="13">
        <f t="shared" si="26"/>
        <v>16.334975254186567</v>
      </c>
      <c r="M69" s="13">
        <f t="shared" si="27"/>
        <v>266.83141655488748</v>
      </c>
      <c r="N69" s="13"/>
      <c r="O69" s="13">
        <f t="shared" si="28"/>
        <v>16.334975254186567</v>
      </c>
      <c r="P69" s="13">
        <f t="shared" si="29"/>
        <v>266.83141655488748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22.4</v>
      </c>
      <c r="B70" s="12">
        <v>0</v>
      </c>
      <c r="C70" s="13">
        <v>0</v>
      </c>
      <c r="D70" s="13"/>
      <c r="E70" s="13">
        <f t="shared" si="21"/>
        <v>16.334975254186567</v>
      </c>
      <c r="F70" s="13">
        <f t="shared" si="22"/>
        <v>266.83141655488748</v>
      </c>
      <c r="G70" s="11">
        <f t="shared" si="23"/>
        <v>351.86013986013984</v>
      </c>
      <c r="H70" s="13"/>
      <c r="I70" s="13">
        <f t="shared" si="24"/>
        <v>16.334975254186567</v>
      </c>
      <c r="J70" s="13">
        <f t="shared" si="25"/>
        <v>266.83141655488748</v>
      </c>
      <c r="K70" s="13"/>
      <c r="L70" s="13">
        <f t="shared" si="26"/>
        <v>16.334975254186567</v>
      </c>
      <c r="M70" s="13">
        <f t="shared" si="27"/>
        <v>266.83141655488748</v>
      </c>
      <c r="N70" s="13"/>
      <c r="O70" s="13">
        <f t="shared" si="28"/>
        <v>16.334975254186567</v>
      </c>
      <c r="P70" s="13">
        <f t="shared" si="29"/>
        <v>266.83141655488748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1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8">
        <v>0</v>
      </c>
      <c r="B91" s="8">
        <v>2.5000000000000001E-2</v>
      </c>
      <c r="C91" s="9">
        <v>763</v>
      </c>
      <c r="D91" s="9"/>
      <c r="E91" s="9">
        <f>CA(A91,B91,$E$2,$E$3,$E$4,$E$5,$E$6)</f>
        <v>604.29455997201148</v>
      </c>
      <c r="F91" s="9">
        <f>($C91-E91)^2</f>
        <v>25187.416694477459</v>
      </c>
      <c r="G91" s="11">
        <f>$G$25</f>
        <v>351.86013986013984</v>
      </c>
      <c r="H91" s="9"/>
      <c r="I91" s="9">
        <f>CA_SA(A91,B91,$I$2,$I$3,$I$4,$I$5,$I$6,$I$7)</f>
        <v>604.29455997201148</v>
      </c>
      <c r="J91" s="9">
        <f>($C91-I91)^2</f>
        <v>25187.416694477459</v>
      </c>
      <c r="K91" s="9"/>
      <c r="L91" s="9">
        <f>CA_DR(A91,B91,$L$2,$L$3,$L$4,$L$5,$L$6,$L$7,$L$8)</f>
        <v>604.29455997201148</v>
      </c>
      <c r="M91" s="9">
        <f>($C91-L91)^2</f>
        <v>25187.416694477459</v>
      </c>
      <c r="N91" s="9"/>
      <c r="O91" s="9">
        <f>CA_DL(A91,B91,$O$2,$O$3,$O$4,$O$5,$O$6,$O$7,$O$8)</f>
        <v>604.29455997201148</v>
      </c>
      <c r="P91" s="9">
        <f>($C91-O91)^2</f>
        <v>25187.416694477459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8">
        <v>0</v>
      </c>
      <c r="B92" s="8">
        <v>2.5000000000000001E-2</v>
      </c>
      <c r="C92" s="9">
        <v>682</v>
      </c>
      <c r="D92" s="9"/>
      <c r="E92" s="9">
        <f t="shared" ref="E92:E115" si="34">CA(A92,B92,$E$2,$E$3,$E$4,$E$5,$E$6)</f>
        <v>604.29455997201148</v>
      </c>
      <c r="F92" s="9">
        <f t="shared" ref="F92:F115" si="35">($C92-E92)^2</f>
        <v>6038.1354099433202</v>
      </c>
      <c r="G92" s="11">
        <f t="shared" ref="G92:G115" si="36">$G$25</f>
        <v>351.86013986013984</v>
      </c>
      <c r="H92" s="9"/>
      <c r="I92" s="9">
        <f t="shared" ref="I92:I115" si="37">CA_SA(A92,B92,$I$2,$I$3,$I$4,$I$5,$I$6,$I$7)</f>
        <v>604.29455997201148</v>
      </c>
      <c r="J92" s="9">
        <f t="shared" ref="J92:J115" si="38">($C92-I92)^2</f>
        <v>6038.1354099433202</v>
      </c>
      <c r="K92" s="9"/>
      <c r="L92" s="9">
        <f t="shared" ref="L92:L115" si="39">CA_DR(A92,B92,$L$2,$L$3,$L$4,$L$5,$L$6,$L$7,$L$8)</f>
        <v>604.29455997201148</v>
      </c>
      <c r="M92" s="9">
        <f t="shared" ref="M92:M115" si="40">($C92-L92)^2</f>
        <v>6038.1354099433202</v>
      </c>
      <c r="N92" s="9"/>
      <c r="O92" s="9">
        <f t="shared" ref="O92:O115" si="41">CA_DL(A92,B92,$O$2,$O$3,$O$4,$O$5,$O$6,$O$7,$O$8)</f>
        <v>604.29455997201148</v>
      </c>
      <c r="P92" s="9">
        <f t="shared" ref="P92:P115" si="42">($C92-O92)^2</f>
        <v>6038.1354099433202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2.5000000000000001E-2</v>
      </c>
      <c r="C93" s="9">
        <v>575</v>
      </c>
      <c r="D93" s="9"/>
      <c r="E93" s="9">
        <f t="shared" si="34"/>
        <v>604.29455997201148</v>
      </c>
      <c r="F93" s="9">
        <f t="shared" si="35"/>
        <v>858.17124395377743</v>
      </c>
      <c r="G93" s="11">
        <f t="shared" si="36"/>
        <v>351.86013986013984</v>
      </c>
      <c r="H93" s="9"/>
      <c r="I93" s="9">
        <f t="shared" si="37"/>
        <v>604.29455997201148</v>
      </c>
      <c r="J93" s="9">
        <f t="shared" si="38"/>
        <v>858.17124395377743</v>
      </c>
      <c r="K93" s="9"/>
      <c r="L93" s="9">
        <f t="shared" si="39"/>
        <v>604.29455997201148</v>
      </c>
      <c r="M93" s="9">
        <f t="shared" si="40"/>
        <v>858.17124395377743</v>
      </c>
      <c r="N93" s="9"/>
      <c r="O93" s="9">
        <f t="shared" si="41"/>
        <v>604.29455997201148</v>
      </c>
      <c r="P93" s="9">
        <f t="shared" si="42"/>
        <v>858.17124395377743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2.5000000000000001E-2</v>
      </c>
      <c r="C94" s="9">
        <v>650</v>
      </c>
      <c r="D94" s="9"/>
      <c r="E94" s="9">
        <f t="shared" si="34"/>
        <v>604.29455997201148</v>
      </c>
      <c r="F94" s="9">
        <f t="shared" si="35"/>
        <v>2088.9872481520547</v>
      </c>
      <c r="G94" s="11">
        <f t="shared" si="36"/>
        <v>351.86013986013984</v>
      </c>
      <c r="H94" s="9"/>
      <c r="I94" s="9">
        <f t="shared" si="37"/>
        <v>604.29455997201148</v>
      </c>
      <c r="J94" s="9">
        <f t="shared" si="38"/>
        <v>2088.9872481520547</v>
      </c>
      <c r="K94" s="9"/>
      <c r="L94" s="9">
        <f t="shared" si="39"/>
        <v>604.29455997201148</v>
      </c>
      <c r="M94" s="9">
        <f t="shared" si="40"/>
        <v>2088.9872481520547</v>
      </c>
      <c r="N94" s="9"/>
      <c r="O94" s="9">
        <f t="shared" si="41"/>
        <v>604.29455997201148</v>
      </c>
      <c r="P94" s="9">
        <f t="shared" si="42"/>
        <v>2088.9872481520547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2.5000000000000001E-2</v>
      </c>
      <c r="C95" s="9">
        <v>468</v>
      </c>
      <c r="D95" s="9"/>
      <c r="E95" s="9">
        <f t="shared" si="34"/>
        <v>604.29455997201148</v>
      </c>
      <c r="F95" s="9">
        <f t="shared" si="35"/>
        <v>18576.207077964234</v>
      </c>
      <c r="G95" s="11">
        <f t="shared" si="36"/>
        <v>351.86013986013984</v>
      </c>
      <c r="H95" s="9"/>
      <c r="I95" s="9">
        <f t="shared" si="37"/>
        <v>604.29455997201148</v>
      </c>
      <c r="J95" s="9">
        <f t="shared" si="38"/>
        <v>18576.207077964234</v>
      </c>
      <c r="K95" s="9"/>
      <c r="L95" s="9">
        <f t="shared" si="39"/>
        <v>604.29455997201148</v>
      </c>
      <c r="M95" s="9">
        <f t="shared" si="40"/>
        <v>18576.207077964234</v>
      </c>
      <c r="N95" s="9"/>
      <c r="O95" s="9">
        <f t="shared" si="41"/>
        <v>604.29455997201148</v>
      </c>
      <c r="P95" s="9">
        <f t="shared" si="42"/>
        <v>18576.207077964234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0.05</v>
      </c>
      <c r="C96" s="9">
        <v>688</v>
      </c>
      <c r="D96" s="9"/>
      <c r="E96" s="9">
        <f t="shared" si="34"/>
        <v>604.25998883607178</v>
      </c>
      <c r="F96" s="9">
        <f t="shared" si="35"/>
        <v>7012.3894697348223</v>
      </c>
      <c r="G96" s="11">
        <f t="shared" si="36"/>
        <v>351.86013986013984</v>
      </c>
      <c r="H96" s="9"/>
      <c r="I96" s="9">
        <f t="shared" si="37"/>
        <v>604.25998883607178</v>
      </c>
      <c r="J96" s="9">
        <f t="shared" si="38"/>
        <v>7012.3894697348223</v>
      </c>
      <c r="K96" s="9"/>
      <c r="L96" s="9">
        <f t="shared" si="39"/>
        <v>604.25998883607178</v>
      </c>
      <c r="M96" s="9">
        <f t="shared" si="40"/>
        <v>7012.3894697348223</v>
      </c>
      <c r="N96" s="9"/>
      <c r="O96" s="9">
        <f t="shared" si="41"/>
        <v>604.25998883607178</v>
      </c>
      <c r="P96" s="9">
        <f t="shared" si="42"/>
        <v>7012.3894697348223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0.05</v>
      </c>
      <c r="C97" s="9">
        <v>717</v>
      </c>
      <c r="D97" s="9"/>
      <c r="E97" s="9">
        <f t="shared" si="34"/>
        <v>604.25998883607178</v>
      </c>
      <c r="F97" s="9">
        <f t="shared" si="35"/>
        <v>12710.31011724266</v>
      </c>
      <c r="G97" s="11">
        <f t="shared" si="36"/>
        <v>351.86013986013984</v>
      </c>
      <c r="H97" s="9"/>
      <c r="I97" s="9">
        <f t="shared" si="37"/>
        <v>604.25998883607178</v>
      </c>
      <c r="J97" s="9">
        <f t="shared" si="38"/>
        <v>12710.31011724266</v>
      </c>
      <c r="K97" s="9"/>
      <c r="L97" s="9">
        <f t="shared" si="39"/>
        <v>604.25998883607178</v>
      </c>
      <c r="M97" s="9">
        <f t="shared" si="40"/>
        <v>12710.31011724266</v>
      </c>
      <c r="N97" s="9"/>
      <c r="O97" s="9">
        <f t="shared" si="41"/>
        <v>604.25998883607178</v>
      </c>
      <c r="P97" s="9">
        <f t="shared" si="42"/>
        <v>12710.31011724266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0.05</v>
      </c>
      <c r="C98" s="9">
        <v>631</v>
      </c>
      <c r="D98" s="9"/>
      <c r="E98" s="9">
        <f t="shared" si="34"/>
        <v>604.25998883607178</v>
      </c>
      <c r="F98" s="9">
        <f t="shared" si="35"/>
        <v>715.02819704700562</v>
      </c>
      <c r="G98" s="11">
        <f t="shared" si="36"/>
        <v>351.86013986013984</v>
      </c>
      <c r="H98" s="9"/>
      <c r="I98" s="9">
        <f t="shared" si="37"/>
        <v>604.25998883607178</v>
      </c>
      <c r="J98" s="9">
        <f t="shared" si="38"/>
        <v>715.02819704700562</v>
      </c>
      <c r="K98" s="9"/>
      <c r="L98" s="9">
        <f t="shared" si="39"/>
        <v>604.25998883607178</v>
      </c>
      <c r="M98" s="9">
        <f t="shared" si="40"/>
        <v>715.02819704700562</v>
      </c>
      <c r="N98" s="9"/>
      <c r="O98" s="9">
        <f t="shared" si="41"/>
        <v>604.25998883607178</v>
      </c>
      <c r="P98" s="9">
        <f t="shared" si="42"/>
        <v>715.02819704700562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0.05</v>
      </c>
      <c r="C99" s="9">
        <v>470</v>
      </c>
      <c r="D99" s="9"/>
      <c r="E99" s="9">
        <f t="shared" si="34"/>
        <v>604.25998883607178</v>
      </c>
      <c r="F99" s="9">
        <f t="shared" si="35"/>
        <v>18025.744602262119</v>
      </c>
      <c r="G99" s="11">
        <f t="shared" si="36"/>
        <v>351.86013986013984</v>
      </c>
      <c r="H99" s="9"/>
      <c r="I99" s="9">
        <f t="shared" si="37"/>
        <v>604.25998883607178</v>
      </c>
      <c r="J99" s="9">
        <f t="shared" si="38"/>
        <v>18025.744602262119</v>
      </c>
      <c r="K99" s="9"/>
      <c r="L99" s="9">
        <f t="shared" si="39"/>
        <v>604.25998883607178</v>
      </c>
      <c r="M99" s="9">
        <f t="shared" si="40"/>
        <v>18025.744602262119</v>
      </c>
      <c r="N99" s="9"/>
      <c r="O99" s="9">
        <f t="shared" si="41"/>
        <v>604.25998883607178</v>
      </c>
      <c r="P99" s="9">
        <f t="shared" si="42"/>
        <v>18025.744602262119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0.05</v>
      </c>
      <c r="C100" s="9">
        <v>675</v>
      </c>
      <c r="D100" s="9"/>
      <c r="E100" s="9">
        <f t="shared" si="34"/>
        <v>604.25998883607178</v>
      </c>
      <c r="F100" s="9">
        <f t="shared" si="35"/>
        <v>5004.149179472689</v>
      </c>
      <c r="G100" s="11">
        <f t="shared" si="36"/>
        <v>351.86013986013984</v>
      </c>
      <c r="H100" s="9"/>
      <c r="I100" s="9">
        <f t="shared" si="37"/>
        <v>604.25998883607178</v>
      </c>
      <c r="J100" s="9">
        <f t="shared" si="38"/>
        <v>5004.149179472689</v>
      </c>
      <c r="K100" s="9"/>
      <c r="L100" s="9">
        <f t="shared" si="39"/>
        <v>604.25998883607178</v>
      </c>
      <c r="M100" s="9">
        <f t="shared" si="40"/>
        <v>5004.149179472689</v>
      </c>
      <c r="N100" s="9"/>
      <c r="O100" s="9">
        <f t="shared" si="41"/>
        <v>604.25998883607178</v>
      </c>
      <c r="P100" s="9">
        <f t="shared" si="42"/>
        <v>5004.149179472689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0.1</v>
      </c>
      <c r="C101" s="9">
        <v>407</v>
      </c>
      <c r="D101" s="9"/>
      <c r="E101" s="9">
        <f t="shared" si="34"/>
        <v>396.24396007890437</v>
      </c>
      <c r="F101" s="9">
        <f t="shared" si="35"/>
        <v>115.69239478420299</v>
      </c>
      <c r="G101" s="11">
        <f t="shared" si="36"/>
        <v>351.86013986013984</v>
      </c>
      <c r="H101" s="9"/>
      <c r="I101" s="9">
        <f t="shared" si="37"/>
        <v>396.24396007890437</v>
      </c>
      <c r="J101" s="9">
        <f t="shared" si="38"/>
        <v>115.69239478420299</v>
      </c>
      <c r="K101" s="9"/>
      <c r="L101" s="9">
        <f t="shared" si="39"/>
        <v>396.24396007890437</v>
      </c>
      <c r="M101" s="9">
        <f t="shared" si="40"/>
        <v>115.69239478420299</v>
      </c>
      <c r="N101" s="9"/>
      <c r="O101" s="9">
        <f t="shared" si="41"/>
        <v>396.24396007890437</v>
      </c>
      <c r="P101" s="9">
        <f t="shared" si="42"/>
        <v>115.69239478420299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0.1</v>
      </c>
      <c r="C102" s="9">
        <v>308</v>
      </c>
      <c r="D102" s="9"/>
      <c r="E102" s="9">
        <f t="shared" si="34"/>
        <v>396.24396007890437</v>
      </c>
      <c r="F102" s="9">
        <f t="shared" si="35"/>
        <v>7786.9964904072676</v>
      </c>
      <c r="G102" s="11">
        <f t="shared" si="36"/>
        <v>351.86013986013984</v>
      </c>
      <c r="H102" s="9"/>
      <c r="I102" s="9">
        <f t="shared" si="37"/>
        <v>396.24396007890437</v>
      </c>
      <c r="J102" s="9">
        <f t="shared" si="38"/>
        <v>7786.9964904072676</v>
      </c>
      <c r="K102" s="9"/>
      <c r="L102" s="9">
        <f t="shared" si="39"/>
        <v>396.24396007890437</v>
      </c>
      <c r="M102" s="9">
        <f t="shared" si="40"/>
        <v>7786.9964904072676</v>
      </c>
      <c r="N102" s="9"/>
      <c r="O102" s="9">
        <f t="shared" si="41"/>
        <v>396.24396007890437</v>
      </c>
      <c r="P102" s="9">
        <f t="shared" si="42"/>
        <v>7786.9964904072676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0.1</v>
      </c>
      <c r="C103" s="9">
        <v>457</v>
      </c>
      <c r="D103" s="9"/>
      <c r="E103" s="9">
        <f t="shared" si="34"/>
        <v>396.24396007890437</v>
      </c>
      <c r="F103" s="9">
        <f t="shared" si="35"/>
        <v>3691.2963868937663</v>
      </c>
      <c r="G103" s="11">
        <f t="shared" si="36"/>
        <v>351.86013986013984</v>
      </c>
      <c r="H103" s="9"/>
      <c r="I103" s="9">
        <f t="shared" si="37"/>
        <v>396.24396007890437</v>
      </c>
      <c r="J103" s="9">
        <f t="shared" si="38"/>
        <v>3691.2963868937663</v>
      </c>
      <c r="K103" s="9"/>
      <c r="L103" s="9">
        <f t="shared" si="39"/>
        <v>396.24396007890437</v>
      </c>
      <c r="M103" s="9">
        <f t="shared" si="40"/>
        <v>3691.2963868937663</v>
      </c>
      <c r="N103" s="9"/>
      <c r="O103" s="9">
        <f t="shared" si="41"/>
        <v>396.24396007890437</v>
      </c>
      <c r="P103" s="9">
        <f t="shared" si="42"/>
        <v>3691.2963868937663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0.1</v>
      </c>
      <c r="C104" s="9">
        <v>367</v>
      </c>
      <c r="D104" s="9"/>
      <c r="E104" s="9">
        <f t="shared" si="34"/>
        <v>396.24396007890437</v>
      </c>
      <c r="F104" s="9">
        <f t="shared" si="35"/>
        <v>855.20920109655219</v>
      </c>
      <c r="G104" s="11">
        <f t="shared" si="36"/>
        <v>351.86013986013984</v>
      </c>
      <c r="H104" s="9"/>
      <c r="I104" s="9">
        <f t="shared" si="37"/>
        <v>396.24396007890437</v>
      </c>
      <c r="J104" s="9">
        <f t="shared" si="38"/>
        <v>855.20920109655219</v>
      </c>
      <c r="K104" s="9"/>
      <c r="L104" s="9">
        <f t="shared" si="39"/>
        <v>396.24396007890437</v>
      </c>
      <c r="M104" s="9">
        <f t="shared" si="40"/>
        <v>855.20920109655219</v>
      </c>
      <c r="N104" s="9"/>
      <c r="O104" s="9">
        <f t="shared" si="41"/>
        <v>396.24396007890437</v>
      </c>
      <c r="P104" s="9">
        <f t="shared" si="42"/>
        <v>855.20920109655219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0.1</v>
      </c>
      <c r="C105" s="9">
        <v>437</v>
      </c>
      <c r="D105" s="9"/>
      <c r="E105" s="9">
        <f t="shared" si="34"/>
        <v>396.24396007890437</v>
      </c>
      <c r="F105" s="9">
        <f t="shared" si="35"/>
        <v>1661.0547900499412</v>
      </c>
      <c r="G105" s="11">
        <f t="shared" si="36"/>
        <v>351.86013986013984</v>
      </c>
      <c r="H105" s="9"/>
      <c r="I105" s="9">
        <f t="shared" si="37"/>
        <v>396.24396007890437</v>
      </c>
      <c r="J105" s="9">
        <f t="shared" si="38"/>
        <v>1661.0547900499412</v>
      </c>
      <c r="K105" s="9"/>
      <c r="L105" s="9">
        <f t="shared" si="39"/>
        <v>396.24396007890437</v>
      </c>
      <c r="M105" s="9">
        <f t="shared" si="40"/>
        <v>1661.0547900499412</v>
      </c>
      <c r="N105" s="9"/>
      <c r="O105" s="9">
        <f t="shared" si="41"/>
        <v>396.24396007890437</v>
      </c>
      <c r="P105" s="9">
        <f t="shared" si="42"/>
        <v>1661.0547900499412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0.2</v>
      </c>
      <c r="C106" s="9">
        <v>0</v>
      </c>
      <c r="D106" s="9"/>
      <c r="E106" s="9">
        <f t="shared" si="34"/>
        <v>0.12539581810265632</v>
      </c>
      <c r="F106" s="9">
        <f t="shared" si="35"/>
        <v>1.572411119763447E-2</v>
      </c>
      <c r="G106" s="11">
        <f t="shared" si="36"/>
        <v>351.86013986013984</v>
      </c>
      <c r="H106" s="9"/>
      <c r="I106" s="9">
        <f t="shared" si="37"/>
        <v>0.12539581810265632</v>
      </c>
      <c r="J106" s="9">
        <f t="shared" si="38"/>
        <v>1.572411119763447E-2</v>
      </c>
      <c r="K106" s="9"/>
      <c r="L106" s="9">
        <f t="shared" si="39"/>
        <v>0.12539581810265632</v>
      </c>
      <c r="M106" s="9">
        <f t="shared" si="40"/>
        <v>1.572411119763447E-2</v>
      </c>
      <c r="N106" s="9"/>
      <c r="O106" s="9">
        <f t="shared" si="41"/>
        <v>0.12539581810265632</v>
      </c>
      <c r="P106" s="9">
        <f t="shared" si="42"/>
        <v>1.572411119763447E-2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0.2</v>
      </c>
      <c r="C107" s="9">
        <v>0</v>
      </c>
      <c r="D107" s="9"/>
      <c r="E107" s="9">
        <f t="shared" si="34"/>
        <v>0.12539581810265632</v>
      </c>
      <c r="F107" s="9">
        <f t="shared" si="35"/>
        <v>1.572411119763447E-2</v>
      </c>
      <c r="G107" s="11">
        <f t="shared" si="36"/>
        <v>351.86013986013984</v>
      </c>
      <c r="H107" s="9"/>
      <c r="I107" s="9">
        <f t="shared" si="37"/>
        <v>0.12539581810265632</v>
      </c>
      <c r="J107" s="9">
        <f t="shared" si="38"/>
        <v>1.572411119763447E-2</v>
      </c>
      <c r="K107" s="9"/>
      <c r="L107" s="9">
        <f t="shared" si="39"/>
        <v>0.12539581810265632</v>
      </c>
      <c r="M107" s="9">
        <f t="shared" si="40"/>
        <v>1.572411119763447E-2</v>
      </c>
      <c r="N107" s="9"/>
      <c r="O107" s="9">
        <f t="shared" si="41"/>
        <v>0.12539581810265632</v>
      </c>
      <c r="P107" s="9">
        <f t="shared" si="42"/>
        <v>1.572411119763447E-2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0.2</v>
      </c>
      <c r="C108" s="9">
        <v>1</v>
      </c>
      <c r="D108" s="9"/>
      <c r="E108" s="9">
        <f t="shared" si="34"/>
        <v>0.12539581810265632</v>
      </c>
      <c r="F108" s="9">
        <f t="shared" si="35"/>
        <v>0.76493247499232186</v>
      </c>
      <c r="G108" s="11">
        <f t="shared" si="36"/>
        <v>351.86013986013984</v>
      </c>
      <c r="H108" s="9"/>
      <c r="I108" s="9">
        <f t="shared" si="37"/>
        <v>0.12539581810265632</v>
      </c>
      <c r="J108" s="9">
        <f t="shared" si="38"/>
        <v>0.76493247499232186</v>
      </c>
      <c r="K108" s="9"/>
      <c r="L108" s="9">
        <f t="shared" si="39"/>
        <v>0.12539581810265632</v>
      </c>
      <c r="M108" s="9">
        <f t="shared" si="40"/>
        <v>0.76493247499232186</v>
      </c>
      <c r="N108" s="9"/>
      <c r="O108" s="9">
        <f t="shared" si="41"/>
        <v>0.12539581810265632</v>
      </c>
      <c r="P108" s="9">
        <f t="shared" si="42"/>
        <v>0.76493247499232186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0.2</v>
      </c>
      <c r="C109" s="9">
        <v>0</v>
      </c>
      <c r="D109" s="9"/>
      <c r="E109" s="9">
        <f t="shared" si="34"/>
        <v>0.12539581810265632</v>
      </c>
      <c r="F109" s="9">
        <f t="shared" si="35"/>
        <v>1.572411119763447E-2</v>
      </c>
      <c r="G109" s="11">
        <f t="shared" si="36"/>
        <v>351.86013986013984</v>
      </c>
      <c r="H109" s="9"/>
      <c r="I109" s="9">
        <f t="shared" si="37"/>
        <v>0.12539581810265632</v>
      </c>
      <c r="J109" s="9">
        <f t="shared" si="38"/>
        <v>1.572411119763447E-2</v>
      </c>
      <c r="K109" s="9"/>
      <c r="L109" s="9">
        <f t="shared" si="39"/>
        <v>0.12539581810265632</v>
      </c>
      <c r="M109" s="9">
        <f t="shared" si="40"/>
        <v>1.572411119763447E-2</v>
      </c>
      <c r="N109" s="9"/>
      <c r="O109" s="9">
        <f t="shared" si="41"/>
        <v>0.12539581810265632</v>
      </c>
      <c r="P109" s="9">
        <f t="shared" si="42"/>
        <v>1.572411119763447E-2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0.2</v>
      </c>
      <c r="C110" s="9">
        <v>2</v>
      </c>
      <c r="D110" s="9"/>
      <c r="E110" s="9">
        <f t="shared" si="34"/>
        <v>0.12539581810265632</v>
      </c>
      <c r="F110" s="9">
        <f t="shared" si="35"/>
        <v>3.5141408387870086</v>
      </c>
      <c r="G110" s="11">
        <f t="shared" si="36"/>
        <v>351.86013986013984</v>
      </c>
      <c r="H110" s="9"/>
      <c r="I110" s="9">
        <f t="shared" si="37"/>
        <v>0.12539581810265632</v>
      </c>
      <c r="J110" s="9">
        <f t="shared" si="38"/>
        <v>3.5141408387870086</v>
      </c>
      <c r="K110" s="9"/>
      <c r="L110" s="9">
        <f t="shared" si="39"/>
        <v>0.12539581810265632</v>
      </c>
      <c r="M110" s="9">
        <f t="shared" si="40"/>
        <v>3.5141408387870086</v>
      </c>
      <c r="N110" s="9"/>
      <c r="O110" s="9">
        <f t="shared" si="41"/>
        <v>0.12539581810265632</v>
      </c>
      <c r="P110" s="9">
        <f t="shared" si="42"/>
        <v>3.5141408387870086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0.4</v>
      </c>
      <c r="C111" s="9">
        <v>0</v>
      </c>
      <c r="D111" s="9"/>
      <c r="E111" s="9">
        <f t="shared" si="34"/>
        <v>1.3667969210161758E-5</v>
      </c>
      <c r="F111" s="9">
        <f t="shared" si="35"/>
        <v>1.8681338232992983E-10</v>
      </c>
      <c r="G111" s="11">
        <f t="shared" si="36"/>
        <v>351.86013986013984</v>
      </c>
      <c r="H111" s="9"/>
      <c r="I111" s="9">
        <f t="shared" si="37"/>
        <v>1.3667969210161758E-5</v>
      </c>
      <c r="J111" s="9">
        <f t="shared" si="38"/>
        <v>1.8681338232992983E-10</v>
      </c>
      <c r="K111" s="9"/>
      <c r="L111" s="9">
        <f t="shared" si="39"/>
        <v>1.3667969210161758E-5</v>
      </c>
      <c r="M111" s="9">
        <f t="shared" si="40"/>
        <v>1.8681338232992983E-10</v>
      </c>
      <c r="N111" s="9"/>
      <c r="O111" s="9">
        <f t="shared" si="41"/>
        <v>1.3667969210161758E-5</v>
      </c>
      <c r="P111" s="9">
        <f t="shared" si="42"/>
        <v>1.8681338232992983E-10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0.4</v>
      </c>
      <c r="C112" s="9">
        <v>0</v>
      </c>
      <c r="D112" s="9"/>
      <c r="E112" s="9">
        <f t="shared" si="34"/>
        <v>1.3667969210161758E-5</v>
      </c>
      <c r="F112" s="9">
        <f t="shared" si="35"/>
        <v>1.8681338232992983E-10</v>
      </c>
      <c r="G112" s="11">
        <f t="shared" si="36"/>
        <v>351.86013986013984</v>
      </c>
      <c r="H112" s="9"/>
      <c r="I112" s="9">
        <f t="shared" si="37"/>
        <v>1.3667969210161758E-5</v>
      </c>
      <c r="J112" s="9">
        <f t="shared" si="38"/>
        <v>1.8681338232992983E-10</v>
      </c>
      <c r="K112" s="9"/>
      <c r="L112" s="9">
        <f t="shared" si="39"/>
        <v>1.3667969210161758E-5</v>
      </c>
      <c r="M112" s="9">
        <f t="shared" si="40"/>
        <v>1.8681338232992983E-10</v>
      </c>
      <c r="N112" s="9"/>
      <c r="O112" s="9">
        <f t="shared" si="41"/>
        <v>1.3667969210161758E-5</v>
      </c>
      <c r="P112" s="9">
        <f t="shared" si="42"/>
        <v>1.8681338232992983E-10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0.4</v>
      </c>
      <c r="C113" s="9">
        <v>0</v>
      </c>
      <c r="D113" s="9"/>
      <c r="E113" s="9">
        <f t="shared" si="34"/>
        <v>1.3667969210161758E-5</v>
      </c>
      <c r="F113" s="9">
        <f t="shared" si="35"/>
        <v>1.8681338232992983E-10</v>
      </c>
      <c r="G113" s="11">
        <f t="shared" si="36"/>
        <v>351.86013986013984</v>
      </c>
      <c r="H113" s="9"/>
      <c r="I113" s="9">
        <f t="shared" si="37"/>
        <v>1.3667969210161758E-5</v>
      </c>
      <c r="J113" s="9">
        <f t="shared" si="38"/>
        <v>1.8681338232992983E-10</v>
      </c>
      <c r="K113" s="9"/>
      <c r="L113" s="9">
        <f t="shared" si="39"/>
        <v>1.3667969210161758E-5</v>
      </c>
      <c r="M113" s="9">
        <f t="shared" si="40"/>
        <v>1.8681338232992983E-10</v>
      </c>
      <c r="N113" s="9"/>
      <c r="O113" s="9">
        <f t="shared" si="41"/>
        <v>1.3667969210161758E-5</v>
      </c>
      <c r="P113" s="9">
        <f t="shared" si="42"/>
        <v>1.8681338232992983E-10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0.4</v>
      </c>
      <c r="C114" s="9">
        <v>0</v>
      </c>
      <c r="D114" s="9"/>
      <c r="E114" s="9">
        <f t="shared" si="34"/>
        <v>1.3667969210161758E-5</v>
      </c>
      <c r="F114" s="9">
        <f t="shared" si="35"/>
        <v>1.8681338232992983E-10</v>
      </c>
      <c r="G114" s="11">
        <f t="shared" si="36"/>
        <v>351.86013986013984</v>
      </c>
      <c r="H114" s="9"/>
      <c r="I114" s="9">
        <f t="shared" si="37"/>
        <v>1.3667969210161758E-5</v>
      </c>
      <c r="J114" s="9">
        <f t="shared" si="38"/>
        <v>1.8681338232992983E-10</v>
      </c>
      <c r="K114" s="9"/>
      <c r="L114" s="9">
        <f t="shared" si="39"/>
        <v>1.3667969210161758E-5</v>
      </c>
      <c r="M114" s="9">
        <f t="shared" si="40"/>
        <v>1.8681338232992983E-10</v>
      </c>
      <c r="N114" s="9"/>
      <c r="O114" s="9">
        <f t="shared" si="41"/>
        <v>1.3667969210161758E-5</v>
      </c>
      <c r="P114" s="9">
        <f t="shared" si="42"/>
        <v>1.8681338232992983E-10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0.4</v>
      </c>
      <c r="C115" s="9">
        <v>0</v>
      </c>
      <c r="D115" s="9"/>
      <c r="E115" s="9">
        <f t="shared" si="34"/>
        <v>1.3667969210161758E-5</v>
      </c>
      <c r="F115" s="9">
        <f t="shared" si="35"/>
        <v>1.8681338232992983E-10</v>
      </c>
      <c r="G115" s="11">
        <f t="shared" si="36"/>
        <v>351.86013986013984</v>
      </c>
      <c r="H115" s="9"/>
      <c r="I115" s="9">
        <f t="shared" si="37"/>
        <v>1.3667969210161758E-5</v>
      </c>
      <c r="J115" s="9">
        <f t="shared" si="38"/>
        <v>1.8681338232992983E-10</v>
      </c>
      <c r="K115" s="9"/>
      <c r="L115" s="9">
        <f t="shared" si="39"/>
        <v>1.3667969210161758E-5</v>
      </c>
      <c r="M115" s="9">
        <f t="shared" si="40"/>
        <v>1.8681338232992983E-10</v>
      </c>
      <c r="N115" s="9"/>
      <c r="O115" s="9">
        <f t="shared" si="41"/>
        <v>1.3667969210161758E-5</v>
      </c>
      <c r="P115" s="9">
        <f t="shared" si="42"/>
        <v>1.8681338232992983E-10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14">
        <v>0.35</v>
      </c>
      <c r="B136" s="14">
        <v>1.8750000000000003E-2</v>
      </c>
      <c r="C136" s="15">
        <v>506</v>
      </c>
      <c r="D136" s="15"/>
      <c r="E136" s="15">
        <f>CA(A136,B136,$E$2,$E$3,$E$4,$E$5,$E$6)</f>
        <v>601.93176221273347</v>
      </c>
      <c r="F136" s="15">
        <f>($C136-E136)^2</f>
        <v>9202.9030012404382</v>
      </c>
      <c r="G136" s="11">
        <f>$G$25</f>
        <v>351.86013986013984</v>
      </c>
      <c r="H136" s="15"/>
      <c r="I136" s="15">
        <f>CA_SA(A136,B136,$I$2,$I$3,$I$4,$I$5,$I$6,$I$7)</f>
        <v>603.05393492604276</v>
      </c>
      <c r="J136" s="15">
        <f>($C136-I136)^2</f>
        <v>9419.4662846285428</v>
      </c>
      <c r="K136" s="15"/>
      <c r="L136" s="15">
        <f>CA_DR(A136,B136,$L$2,$L$3,$L$4,$L$5,$L$6,$L$7,$L$8)</f>
        <v>603.01211672375871</v>
      </c>
      <c r="M136" s="15">
        <f>($C136-L136)^2</f>
        <v>9411.3507912241839</v>
      </c>
      <c r="N136" s="15"/>
      <c r="O136" s="15">
        <f>CA_DL(A136,B136,$O$2,$O$3,$O$4,$O$5,$O$6,$O$7,$O$8)</f>
        <v>603.04878110763616</v>
      </c>
      <c r="P136" s="15">
        <f>($C136-O136)^2</f>
        <v>9418.465914477878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14">
        <v>0.35</v>
      </c>
      <c r="B137" s="14">
        <v>1.8750000000000003E-2</v>
      </c>
      <c r="C137" s="15">
        <v>571</v>
      </c>
      <c r="D137" s="15"/>
      <c r="E137" s="15">
        <f t="shared" ref="E137:E200" si="43">CA(A137,B137,$E$2,$E$3,$E$4,$E$5,$E$6)</f>
        <v>601.93176221273347</v>
      </c>
      <c r="F137" s="15">
        <f t="shared" ref="F137:F200" si="44">($C137-E137)^2</f>
        <v>956.77391358508646</v>
      </c>
      <c r="G137" s="11">
        <f t="shared" ref="G137:G200" si="45">$G$25</f>
        <v>351.86013986013984</v>
      </c>
      <c r="H137" s="15"/>
      <c r="I137" s="15">
        <f t="shared" ref="I137:I200" si="46">CA_SA(A137,B137,$I$2,$I$3,$I$4,$I$5,$I$6,$I$7)</f>
        <v>603.05393492604276</v>
      </c>
      <c r="J137" s="15">
        <f t="shared" ref="J137:J200" si="47">($C137-I137)^2</f>
        <v>1027.4547442429837</v>
      </c>
      <c r="K137" s="15"/>
      <c r="L137" s="15">
        <f t="shared" ref="L137:L200" si="48">CA_DR(A137,B137,$L$2,$L$3,$L$4,$L$5,$L$6,$L$7,$L$8)</f>
        <v>603.01211672375871</v>
      </c>
      <c r="M137" s="15">
        <f t="shared" ref="M137:M200" si="49">($C137-L137)^2</f>
        <v>1024.775617135552</v>
      </c>
      <c r="N137" s="15"/>
      <c r="O137" s="15">
        <f t="shared" ref="O137:O200" si="50">CA_DL(A137,B137,$O$2,$O$3,$O$4,$O$5,$O$6,$O$7,$O$8)</f>
        <v>603.04878110763616</v>
      </c>
      <c r="P137" s="15">
        <f t="shared" ref="P137:P200" si="51">($C137-O137)^2</f>
        <v>1027.1243704851763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0.35</v>
      </c>
      <c r="B138" s="14">
        <v>1.8750000000000003E-2</v>
      </c>
      <c r="C138" s="15">
        <v>567</v>
      </c>
      <c r="D138" s="15"/>
      <c r="E138" s="15">
        <f t="shared" si="43"/>
        <v>601.93176221273347</v>
      </c>
      <c r="F138" s="15">
        <f t="shared" si="44"/>
        <v>1220.2280112869541</v>
      </c>
      <c r="G138" s="11">
        <f t="shared" si="45"/>
        <v>351.86013986013984</v>
      </c>
      <c r="H138" s="15"/>
      <c r="I138" s="15">
        <f t="shared" si="46"/>
        <v>603.05393492604276</v>
      </c>
      <c r="J138" s="15">
        <f t="shared" si="47"/>
        <v>1299.8862236513257</v>
      </c>
      <c r="K138" s="15"/>
      <c r="L138" s="15">
        <f t="shared" si="48"/>
        <v>603.01211672375871</v>
      </c>
      <c r="M138" s="15">
        <f t="shared" si="49"/>
        <v>1296.8725509256217</v>
      </c>
      <c r="N138" s="15"/>
      <c r="O138" s="15">
        <f t="shared" si="50"/>
        <v>603.04878110763616</v>
      </c>
      <c r="P138" s="15">
        <f t="shared" si="51"/>
        <v>1299.5146193462656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0.35</v>
      </c>
      <c r="B139" s="14">
        <v>1.8750000000000003E-2</v>
      </c>
      <c r="C139" s="15">
        <v>623</v>
      </c>
      <c r="D139" s="15"/>
      <c r="E139" s="15">
        <f t="shared" si="43"/>
        <v>601.93176221273347</v>
      </c>
      <c r="F139" s="15">
        <f t="shared" si="44"/>
        <v>443.87064346080513</v>
      </c>
      <c r="G139" s="11">
        <f t="shared" si="45"/>
        <v>351.86013986013984</v>
      </c>
      <c r="H139" s="15"/>
      <c r="I139" s="15">
        <f t="shared" si="46"/>
        <v>603.05393492604276</v>
      </c>
      <c r="J139" s="15">
        <f t="shared" si="47"/>
        <v>397.84551193453694</v>
      </c>
      <c r="K139" s="15"/>
      <c r="L139" s="15">
        <f t="shared" si="48"/>
        <v>603.01211672375871</v>
      </c>
      <c r="M139" s="15">
        <f t="shared" si="49"/>
        <v>399.5154778646463</v>
      </c>
      <c r="N139" s="15"/>
      <c r="O139" s="15">
        <f t="shared" si="50"/>
        <v>603.04878110763616</v>
      </c>
      <c r="P139" s="15">
        <f t="shared" si="51"/>
        <v>398.05113529101584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0.35</v>
      </c>
      <c r="B140" s="14">
        <v>1.8750000000000003E-2</v>
      </c>
      <c r="C140" s="15">
        <v>714</v>
      </c>
      <c r="D140" s="15"/>
      <c r="E140" s="15">
        <f t="shared" si="43"/>
        <v>601.93176221273347</v>
      </c>
      <c r="F140" s="15">
        <f t="shared" si="44"/>
        <v>12559.289920743313</v>
      </c>
      <c r="G140" s="11">
        <f t="shared" si="45"/>
        <v>351.86013986013984</v>
      </c>
      <c r="H140" s="15"/>
      <c r="I140" s="15">
        <f t="shared" si="46"/>
        <v>603.05393492604276</v>
      </c>
      <c r="J140" s="15">
        <f t="shared" si="47"/>
        <v>12309.029355394756</v>
      </c>
      <c r="K140" s="15"/>
      <c r="L140" s="15">
        <f t="shared" si="48"/>
        <v>603.01211672375871</v>
      </c>
      <c r="M140" s="15">
        <f t="shared" si="49"/>
        <v>12318.310234140561</v>
      </c>
      <c r="N140" s="15"/>
      <c r="O140" s="15">
        <f t="shared" si="50"/>
        <v>603.04878110763616</v>
      </c>
      <c r="P140" s="15">
        <f t="shared" si="51"/>
        <v>12310.172973701236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0.7</v>
      </c>
      <c r="B141" s="14">
        <v>3.7500000000000006E-2</v>
      </c>
      <c r="C141" s="15">
        <v>552</v>
      </c>
      <c r="D141" s="15"/>
      <c r="E141" s="15">
        <f t="shared" si="43"/>
        <v>580.72164313707776</v>
      </c>
      <c r="F141" s="15">
        <f t="shared" si="44"/>
        <v>824.93278449364618</v>
      </c>
      <c r="G141" s="11">
        <f t="shared" si="45"/>
        <v>351.86013986013984</v>
      </c>
      <c r="H141" s="15"/>
      <c r="I141" s="15">
        <f t="shared" si="46"/>
        <v>593.31000966527904</v>
      </c>
      <c r="J141" s="15">
        <f t="shared" si="47"/>
        <v>1706.5168985454477</v>
      </c>
      <c r="K141" s="15"/>
      <c r="L141" s="15">
        <f t="shared" si="48"/>
        <v>592.8743184635149</v>
      </c>
      <c r="M141" s="15">
        <f t="shared" si="49"/>
        <v>1670.7099098568347</v>
      </c>
      <c r="N141" s="15"/>
      <c r="O141" s="15">
        <f t="shared" si="50"/>
        <v>593.20266311739192</v>
      </c>
      <c r="P141" s="15">
        <f t="shared" si="51"/>
        <v>1697.6594479652886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0.7</v>
      </c>
      <c r="B142" s="14">
        <v>3.7500000000000006E-2</v>
      </c>
      <c r="C142" s="15">
        <v>619</v>
      </c>
      <c r="D142" s="15"/>
      <c r="E142" s="15">
        <f t="shared" si="43"/>
        <v>580.72164313707776</v>
      </c>
      <c r="F142" s="15">
        <f t="shared" si="44"/>
        <v>1465.2326041252259</v>
      </c>
      <c r="G142" s="11">
        <f t="shared" si="45"/>
        <v>351.86013986013984</v>
      </c>
      <c r="H142" s="15"/>
      <c r="I142" s="15">
        <f t="shared" si="46"/>
        <v>593.31000966527904</v>
      </c>
      <c r="J142" s="15">
        <f t="shared" si="47"/>
        <v>659.97560339805636</v>
      </c>
      <c r="K142" s="15"/>
      <c r="L142" s="15">
        <f t="shared" si="48"/>
        <v>592.8743184635149</v>
      </c>
      <c r="M142" s="15">
        <f t="shared" si="49"/>
        <v>682.55123574583865</v>
      </c>
      <c r="N142" s="15"/>
      <c r="O142" s="15">
        <f t="shared" si="50"/>
        <v>593.20266311739192</v>
      </c>
      <c r="P142" s="15">
        <f t="shared" si="51"/>
        <v>665.50259023477111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0.7</v>
      </c>
      <c r="B143" s="14">
        <v>3.7500000000000006E-2</v>
      </c>
      <c r="C143" s="15">
        <v>638</v>
      </c>
      <c r="D143" s="15"/>
      <c r="E143" s="15">
        <f t="shared" si="43"/>
        <v>580.72164313707776</v>
      </c>
      <c r="F143" s="15">
        <f t="shared" si="44"/>
        <v>3280.8101649162709</v>
      </c>
      <c r="G143" s="11">
        <f t="shared" si="45"/>
        <v>351.86013986013984</v>
      </c>
      <c r="H143" s="15"/>
      <c r="I143" s="15">
        <f t="shared" si="46"/>
        <v>593.31000966527904</v>
      </c>
      <c r="J143" s="15">
        <f t="shared" si="47"/>
        <v>1997.1952361174529</v>
      </c>
      <c r="K143" s="15"/>
      <c r="L143" s="15">
        <f t="shared" si="48"/>
        <v>592.8743184635149</v>
      </c>
      <c r="M143" s="15">
        <f t="shared" si="49"/>
        <v>2036.3271341322725</v>
      </c>
      <c r="N143" s="15"/>
      <c r="O143" s="15">
        <f t="shared" si="50"/>
        <v>593.20266311739192</v>
      </c>
      <c r="P143" s="15">
        <f t="shared" si="51"/>
        <v>2006.8013917738781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0.7</v>
      </c>
      <c r="B144" s="14">
        <v>3.7500000000000006E-2</v>
      </c>
      <c r="C144" s="15">
        <v>725</v>
      </c>
      <c r="D144" s="15"/>
      <c r="E144" s="15">
        <f t="shared" si="43"/>
        <v>580.72164313707776</v>
      </c>
      <c r="F144" s="15">
        <f t="shared" si="44"/>
        <v>20816.244259064741</v>
      </c>
      <c r="G144" s="11">
        <f t="shared" si="45"/>
        <v>351.86013986013984</v>
      </c>
      <c r="H144" s="15"/>
      <c r="I144" s="15">
        <f t="shared" si="46"/>
        <v>593.31000966527904</v>
      </c>
      <c r="J144" s="15">
        <f t="shared" si="47"/>
        <v>17342.2535543589</v>
      </c>
      <c r="K144" s="15"/>
      <c r="L144" s="15">
        <f t="shared" si="48"/>
        <v>592.8743184635149</v>
      </c>
      <c r="M144" s="15">
        <f t="shared" si="49"/>
        <v>17457.195721480679</v>
      </c>
      <c r="N144" s="15"/>
      <c r="O144" s="15">
        <f t="shared" si="50"/>
        <v>593.20266311739192</v>
      </c>
      <c r="P144" s="15">
        <f t="shared" si="51"/>
        <v>17370.538009347685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0.7</v>
      </c>
      <c r="B145" s="14">
        <v>3.7500000000000006E-2</v>
      </c>
      <c r="C145" s="15">
        <v>550</v>
      </c>
      <c r="D145" s="15"/>
      <c r="E145" s="15">
        <f t="shared" si="43"/>
        <v>580.72164313707776</v>
      </c>
      <c r="F145" s="15">
        <f t="shared" si="44"/>
        <v>943.81935704195723</v>
      </c>
      <c r="G145" s="11">
        <f t="shared" si="45"/>
        <v>351.86013986013984</v>
      </c>
      <c r="H145" s="15"/>
      <c r="I145" s="15">
        <f t="shared" si="46"/>
        <v>593.31000966527904</v>
      </c>
      <c r="J145" s="15">
        <f t="shared" si="47"/>
        <v>1875.7569372065639</v>
      </c>
      <c r="K145" s="15"/>
      <c r="L145" s="15">
        <f t="shared" si="48"/>
        <v>592.8743184635149</v>
      </c>
      <c r="M145" s="15">
        <f t="shared" si="49"/>
        <v>1838.2071837108942</v>
      </c>
      <c r="N145" s="15"/>
      <c r="O145" s="15">
        <f t="shared" si="50"/>
        <v>593.20266311739192</v>
      </c>
      <c r="P145" s="15">
        <f t="shared" si="51"/>
        <v>1866.4701004348562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1.4</v>
      </c>
      <c r="B146" s="14">
        <v>7.5000000000000011E-2</v>
      </c>
      <c r="C146" s="15">
        <v>578</v>
      </c>
      <c r="D146" s="15"/>
      <c r="E146" s="15">
        <f t="shared" si="43"/>
        <v>304.97760657021109</v>
      </c>
      <c r="F146" s="15">
        <f t="shared" si="44"/>
        <v>74541.227314130447</v>
      </c>
      <c r="G146" s="11">
        <f t="shared" si="45"/>
        <v>351.86013986013984</v>
      </c>
      <c r="H146" s="15"/>
      <c r="I146" s="15">
        <f t="shared" si="46"/>
        <v>460.41995596199791</v>
      </c>
      <c r="J146" s="15">
        <f t="shared" si="47"/>
        <v>13825.066755978511</v>
      </c>
      <c r="K146" s="15"/>
      <c r="L146" s="15">
        <f t="shared" si="48"/>
        <v>454.22034750103251</v>
      </c>
      <c r="M146" s="15">
        <f t="shared" si="49"/>
        <v>15321.402372765149</v>
      </c>
      <c r="N146" s="15"/>
      <c r="O146" s="15">
        <f t="shared" si="50"/>
        <v>457.34430391039314</v>
      </c>
      <c r="P146" s="15">
        <f t="shared" si="51"/>
        <v>14557.796998867572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1.4</v>
      </c>
      <c r="B147" s="14">
        <v>7.5000000000000011E-2</v>
      </c>
      <c r="C147" s="15">
        <v>528</v>
      </c>
      <c r="D147" s="15"/>
      <c r="E147" s="15">
        <f t="shared" si="43"/>
        <v>304.97760657021109</v>
      </c>
      <c r="F147" s="15">
        <f t="shared" si="44"/>
        <v>49738.987971151553</v>
      </c>
      <c r="G147" s="11">
        <f t="shared" si="45"/>
        <v>351.86013986013984</v>
      </c>
      <c r="H147" s="15"/>
      <c r="I147" s="15">
        <f t="shared" si="46"/>
        <v>460.41995596199791</v>
      </c>
      <c r="J147" s="15">
        <f t="shared" si="47"/>
        <v>4567.0623521783009</v>
      </c>
      <c r="K147" s="15"/>
      <c r="L147" s="15">
        <f t="shared" si="48"/>
        <v>454.22034750103251</v>
      </c>
      <c r="M147" s="15">
        <f t="shared" si="49"/>
        <v>5443.4371228684004</v>
      </c>
      <c r="N147" s="15"/>
      <c r="O147" s="15">
        <f t="shared" si="50"/>
        <v>457.34430391039314</v>
      </c>
      <c r="P147" s="15">
        <f t="shared" si="51"/>
        <v>4992.2273899068869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1.4</v>
      </c>
      <c r="B148" s="14">
        <v>7.5000000000000011E-2</v>
      </c>
      <c r="C148" s="15">
        <v>442</v>
      </c>
      <c r="D148" s="15"/>
      <c r="E148" s="15">
        <f t="shared" si="43"/>
        <v>304.97760657021109</v>
      </c>
      <c r="F148" s="15">
        <f t="shared" si="44"/>
        <v>18775.136301227856</v>
      </c>
      <c r="G148" s="11">
        <f t="shared" si="45"/>
        <v>351.86013986013984</v>
      </c>
      <c r="H148" s="15"/>
      <c r="I148" s="15">
        <f t="shared" si="46"/>
        <v>460.41995596199791</v>
      </c>
      <c r="J148" s="15">
        <f t="shared" si="47"/>
        <v>339.29477764194252</v>
      </c>
      <c r="K148" s="15"/>
      <c r="L148" s="15">
        <f t="shared" si="48"/>
        <v>454.22034750103251</v>
      </c>
      <c r="M148" s="15">
        <f t="shared" si="49"/>
        <v>149.33689304599142</v>
      </c>
      <c r="N148" s="15"/>
      <c r="O148" s="15">
        <f t="shared" si="50"/>
        <v>457.34430391039314</v>
      </c>
      <c r="P148" s="15">
        <f t="shared" si="51"/>
        <v>235.44766249450612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1.4</v>
      </c>
      <c r="B149" s="14">
        <v>7.5000000000000011E-2</v>
      </c>
      <c r="C149" s="15">
        <v>599</v>
      </c>
      <c r="D149" s="15"/>
      <c r="E149" s="15">
        <f t="shared" si="43"/>
        <v>304.97760657021109</v>
      </c>
      <c r="F149" s="15">
        <f t="shared" si="44"/>
        <v>86449.167838181573</v>
      </c>
      <c r="G149" s="11">
        <f t="shared" si="45"/>
        <v>351.86013986013984</v>
      </c>
      <c r="H149" s="15"/>
      <c r="I149" s="15">
        <f t="shared" si="46"/>
        <v>460.41995596199791</v>
      </c>
      <c r="J149" s="15">
        <f t="shared" si="47"/>
        <v>19204.428605574598</v>
      </c>
      <c r="K149" s="15"/>
      <c r="L149" s="15">
        <f t="shared" si="48"/>
        <v>454.22034750103251</v>
      </c>
      <c r="M149" s="15">
        <f t="shared" si="49"/>
        <v>20961.147777721784</v>
      </c>
      <c r="N149" s="15"/>
      <c r="O149" s="15">
        <f t="shared" si="50"/>
        <v>457.34430391039314</v>
      </c>
      <c r="P149" s="15">
        <f t="shared" si="51"/>
        <v>20066.336234631061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1.4</v>
      </c>
      <c r="B150" s="14">
        <v>7.5000000000000011E-2</v>
      </c>
      <c r="C150" s="15">
        <v>449</v>
      </c>
      <c r="D150" s="15"/>
      <c r="E150" s="15">
        <f t="shared" si="43"/>
        <v>304.97760657021109</v>
      </c>
      <c r="F150" s="15">
        <f t="shared" si="44"/>
        <v>20742.449809244903</v>
      </c>
      <c r="G150" s="11">
        <f t="shared" si="45"/>
        <v>351.86013986013984</v>
      </c>
      <c r="H150" s="15"/>
      <c r="I150" s="15">
        <f t="shared" si="46"/>
        <v>460.41995596199791</v>
      </c>
      <c r="J150" s="15">
        <f t="shared" si="47"/>
        <v>130.41539417397169</v>
      </c>
      <c r="K150" s="15"/>
      <c r="L150" s="15">
        <f t="shared" si="48"/>
        <v>454.22034750103251</v>
      </c>
      <c r="M150" s="15">
        <f t="shared" si="49"/>
        <v>27.252028031536334</v>
      </c>
      <c r="N150" s="15"/>
      <c r="O150" s="15">
        <f t="shared" si="50"/>
        <v>457.34430391039314</v>
      </c>
      <c r="P150" s="15">
        <f t="shared" si="51"/>
        <v>69.627407749002202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2.8</v>
      </c>
      <c r="B151" s="14">
        <v>0.15000000000000002</v>
      </c>
      <c r="C151" s="15">
        <v>9</v>
      </c>
      <c r="D151" s="15"/>
      <c r="E151" s="15">
        <f t="shared" si="43"/>
        <v>2.5559678775165819</v>
      </c>
      <c r="F151" s="15">
        <f t="shared" si="44"/>
        <v>41.525549995598148</v>
      </c>
      <c r="G151" s="11">
        <f t="shared" si="45"/>
        <v>351.86013986013984</v>
      </c>
      <c r="H151" s="15"/>
      <c r="I151" s="15">
        <f t="shared" si="46"/>
        <v>19.925645194473642</v>
      </c>
      <c r="J151" s="15">
        <f t="shared" si="47"/>
        <v>119.36972291552499</v>
      </c>
      <c r="K151" s="15"/>
      <c r="L151" s="15">
        <f t="shared" si="48"/>
        <v>18.084558178238257</v>
      </c>
      <c r="M151" s="15">
        <f t="shared" si="49"/>
        <v>82.529197293795605</v>
      </c>
      <c r="N151" s="15"/>
      <c r="O151" s="15">
        <f t="shared" si="50"/>
        <v>18.082323034952974</v>
      </c>
      <c r="P151" s="15">
        <f t="shared" si="51"/>
        <v>82.488591711237405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2.8</v>
      </c>
      <c r="B152" s="14">
        <v>0.15000000000000002</v>
      </c>
      <c r="C152" s="15">
        <v>46</v>
      </c>
      <c r="D152" s="15"/>
      <c r="E152" s="15">
        <f t="shared" si="43"/>
        <v>2.5559678775165819</v>
      </c>
      <c r="F152" s="15">
        <f t="shared" si="44"/>
        <v>1887.3839270593712</v>
      </c>
      <c r="G152" s="11">
        <f t="shared" si="45"/>
        <v>351.86013986013984</v>
      </c>
      <c r="H152" s="15"/>
      <c r="I152" s="15">
        <f t="shared" si="46"/>
        <v>19.925645194473642</v>
      </c>
      <c r="J152" s="15">
        <f t="shared" si="47"/>
        <v>679.87197852447548</v>
      </c>
      <c r="K152" s="15"/>
      <c r="L152" s="15">
        <f t="shared" si="48"/>
        <v>18.084558178238257</v>
      </c>
      <c r="M152" s="15">
        <f t="shared" si="49"/>
        <v>779.27189210416452</v>
      </c>
      <c r="N152" s="15"/>
      <c r="O152" s="15">
        <f t="shared" si="50"/>
        <v>18.082323034952974</v>
      </c>
      <c r="P152" s="15">
        <f t="shared" si="51"/>
        <v>779.39668712471735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2.8</v>
      </c>
      <c r="B153" s="14">
        <v>0.15000000000000002</v>
      </c>
      <c r="C153" s="15">
        <v>13</v>
      </c>
      <c r="D153" s="15"/>
      <c r="E153" s="15">
        <f t="shared" si="43"/>
        <v>2.5559678775165819</v>
      </c>
      <c r="F153" s="15">
        <f t="shared" si="44"/>
        <v>109.07780697546548</v>
      </c>
      <c r="G153" s="11">
        <f t="shared" si="45"/>
        <v>351.86013986013984</v>
      </c>
      <c r="H153" s="15"/>
      <c r="I153" s="15">
        <f t="shared" si="46"/>
        <v>19.925645194473642</v>
      </c>
      <c r="J153" s="15">
        <f t="shared" si="47"/>
        <v>47.964561359735846</v>
      </c>
      <c r="K153" s="15"/>
      <c r="L153" s="15">
        <f t="shared" si="48"/>
        <v>18.084558178238257</v>
      </c>
      <c r="M153" s="15">
        <f t="shared" si="49"/>
        <v>25.852731867889545</v>
      </c>
      <c r="N153" s="15"/>
      <c r="O153" s="15">
        <f t="shared" si="50"/>
        <v>18.082323034952974</v>
      </c>
      <c r="P153" s="15">
        <f t="shared" si="51"/>
        <v>25.830007431613613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/>
      <c r="B154" s="14"/>
      <c r="C154" s="15"/>
      <c r="D154" s="15"/>
      <c r="E154" s="15"/>
      <c r="F154" s="15"/>
      <c r="G154" s="11"/>
      <c r="H154" s="15"/>
      <c r="I154" s="15"/>
      <c r="J154" s="15"/>
      <c r="K154" s="15"/>
      <c r="L154" s="15"/>
      <c r="M154" s="15"/>
      <c r="N154" s="15"/>
      <c r="O154" s="15"/>
      <c r="P154" s="15"/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2.8</v>
      </c>
      <c r="B155" s="14">
        <v>0.15000000000000002</v>
      </c>
      <c r="C155" s="15">
        <v>82</v>
      </c>
      <c r="D155" s="15"/>
      <c r="E155" s="15">
        <f t="shared" si="43"/>
        <v>2.5559678775165819</v>
      </c>
      <c r="F155" s="15">
        <f t="shared" si="44"/>
        <v>6311.3542398781774</v>
      </c>
      <c r="G155" s="11">
        <f t="shared" si="45"/>
        <v>351.86013986013984</v>
      </c>
      <c r="H155" s="15"/>
      <c r="I155" s="15">
        <f t="shared" si="46"/>
        <v>19.925645194473642</v>
      </c>
      <c r="J155" s="15">
        <f t="shared" si="47"/>
        <v>3853.2255245223728</v>
      </c>
      <c r="K155" s="15"/>
      <c r="L155" s="15">
        <f t="shared" si="48"/>
        <v>18.084558178238257</v>
      </c>
      <c r="M155" s="15">
        <f t="shared" si="49"/>
        <v>4085.1837032710105</v>
      </c>
      <c r="N155" s="15"/>
      <c r="O155" s="15">
        <f t="shared" si="50"/>
        <v>18.082323034952974</v>
      </c>
      <c r="P155" s="15">
        <f t="shared" si="51"/>
        <v>4085.4694286081026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5.6</v>
      </c>
      <c r="B156" s="14">
        <v>0.30000000000000004</v>
      </c>
      <c r="C156" s="15">
        <v>0</v>
      </c>
      <c r="D156" s="15"/>
      <c r="E156" s="15">
        <f t="shared" si="43"/>
        <v>5.7737750840109109E-4</v>
      </c>
      <c r="F156" s="15">
        <f t="shared" si="44"/>
        <v>3.3336478720745204E-7</v>
      </c>
      <c r="G156" s="11">
        <f t="shared" si="45"/>
        <v>351.86013986013984</v>
      </c>
      <c r="H156" s="15"/>
      <c r="I156" s="15">
        <f t="shared" si="46"/>
        <v>9.266709642610579E-3</v>
      </c>
      <c r="J156" s="15">
        <f t="shared" si="47"/>
        <v>8.5871907600451884E-5</v>
      </c>
      <c r="K156" s="15"/>
      <c r="L156" s="15">
        <f t="shared" si="48"/>
        <v>8.0256135202091562E-3</v>
      </c>
      <c r="M156" s="15">
        <f t="shared" si="49"/>
        <v>6.4410472375764008E-5</v>
      </c>
      <c r="N156" s="15"/>
      <c r="O156" s="15">
        <f t="shared" si="50"/>
        <v>6.9464409804255878E-3</v>
      </c>
      <c r="P156" s="15">
        <f t="shared" si="51"/>
        <v>4.8253042294536004E-5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5.6</v>
      </c>
      <c r="B157" s="14">
        <v>0.30000000000000004</v>
      </c>
      <c r="C157" s="15">
        <v>0</v>
      </c>
      <c r="D157" s="15"/>
      <c r="E157" s="15">
        <f t="shared" si="43"/>
        <v>5.7737750840109109E-4</v>
      </c>
      <c r="F157" s="15">
        <f t="shared" si="44"/>
        <v>3.3336478720745204E-7</v>
      </c>
      <c r="G157" s="11">
        <f t="shared" si="45"/>
        <v>351.86013986013984</v>
      </c>
      <c r="H157" s="15"/>
      <c r="I157" s="15">
        <f t="shared" si="46"/>
        <v>9.266709642610579E-3</v>
      </c>
      <c r="J157" s="15">
        <f t="shared" si="47"/>
        <v>8.5871907600451884E-5</v>
      </c>
      <c r="K157" s="15"/>
      <c r="L157" s="15">
        <f t="shared" si="48"/>
        <v>8.0256135202091562E-3</v>
      </c>
      <c r="M157" s="15">
        <f t="shared" si="49"/>
        <v>6.4410472375764008E-5</v>
      </c>
      <c r="N157" s="15"/>
      <c r="O157" s="15">
        <f t="shared" si="50"/>
        <v>6.9464409804255878E-3</v>
      </c>
      <c r="P157" s="15">
        <f t="shared" si="51"/>
        <v>4.8253042294536004E-5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5.6</v>
      </c>
      <c r="B158" s="14">
        <v>0.30000000000000004</v>
      </c>
      <c r="C158" s="15">
        <v>0</v>
      </c>
      <c r="D158" s="15"/>
      <c r="E158" s="15">
        <f t="shared" si="43"/>
        <v>5.7737750840109109E-4</v>
      </c>
      <c r="F158" s="15">
        <f t="shared" si="44"/>
        <v>3.3336478720745204E-7</v>
      </c>
      <c r="G158" s="11">
        <f t="shared" si="45"/>
        <v>351.86013986013984</v>
      </c>
      <c r="H158" s="15"/>
      <c r="I158" s="15">
        <f t="shared" si="46"/>
        <v>9.266709642610579E-3</v>
      </c>
      <c r="J158" s="15">
        <f t="shared" si="47"/>
        <v>8.5871907600451884E-5</v>
      </c>
      <c r="K158" s="15"/>
      <c r="L158" s="15">
        <f t="shared" si="48"/>
        <v>8.0256135202091562E-3</v>
      </c>
      <c r="M158" s="15">
        <f t="shared" si="49"/>
        <v>6.4410472375764008E-5</v>
      </c>
      <c r="N158" s="15"/>
      <c r="O158" s="15">
        <f t="shared" si="50"/>
        <v>6.9464409804255878E-3</v>
      </c>
      <c r="P158" s="15">
        <f t="shared" si="51"/>
        <v>4.8253042294536004E-5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5.6</v>
      </c>
      <c r="B159" s="14">
        <v>0.30000000000000004</v>
      </c>
      <c r="C159" s="15">
        <v>0</v>
      </c>
      <c r="D159" s="15"/>
      <c r="E159" s="15">
        <f t="shared" si="43"/>
        <v>5.7737750840109109E-4</v>
      </c>
      <c r="F159" s="15">
        <f t="shared" si="44"/>
        <v>3.3336478720745204E-7</v>
      </c>
      <c r="G159" s="11">
        <f t="shared" si="45"/>
        <v>351.86013986013984</v>
      </c>
      <c r="H159" s="15"/>
      <c r="I159" s="15">
        <f t="shared" si="46"/>
        <v>9.266709642610579E-3</v>
      </c>
      <c r="J159" s="15">
        <f t="shared" si="47"/>
        <v>8.5871907600451884E-5</v>
      </c>
      <c r="K159" s="15"/>
      <c r="L159" s="15">
        <f t="shared" si="48"/>
        <v>8.0256135202091562E-3</v>
      </c>
      <c r="M159" s="15">
        <f t="shared" si="49"/>
        <v>6.4410472375764008E-5</v>
      </c>
      <c r="N159" s="15"/>
      <c r="O159" s="15">
        <f t="shared" si="50"/>
        <v>6.9464409804255878E-3</v>
      </c>
      <c r="P159" s="15">
        <f t="shared" si="51"/>
        <v>4.8253042294536004E-5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5.6</v>
      </c>
      <c r="B160" s="14">
        <v>0.30000000000000004</v>
      </c>
      <c r="C160" s="15">
        <v>0</v>
      </c>
      <c r="D160" s="15"/>
      <c r="E160" s="15">
        <f t="shared" si="43"/>
        <v>5.7737750840109109E-4</v>
      </c>
      <c r="F160" s="15">
        <f t="shared" si="44"/>
        <v>3.3336478720745204E-7</v>
      </c>
      <c r="G160" s="11">
        <f t="shared" si="45"/>
        <v>351.86013986013984</v>
      </c>
      <c r="H160" s="15"/>
      <c r="I160" s="15">
        <f t="shared" si="46"/>
        <v>9.266709642610579E-3</v>
      </c>
      <c r="J160" s="15">
        <f t="shared" si="47"/>
        <v>8.5871907600451884E-5</v>
      </c>
      <c r="K160" s="15"/>
      <c r="L160" s="15">
        <f t="shared" si="48"/>
        <v>8.0256135202091562E-3</v>
      </c>
      <c r="M160" s="15">
        <f t="shared" si="49"/>
        <v>6.4410472375764008E-5</v>
      </c>
      <c r="N160" s="15"/>
      <c r="O160" s="15">
        <f t="shared" si="50"/>
        <v>6.9464409804255878E-3</v>
      </c>
      <c r="P160" s="15">
        <f t="shared" si="51"/>
        <v>4.8253042294536004E-5</v>
      </c>
      <c r="Q160" s="3"/>
    </row>
    <row r="161" spans="1:17" x14ac:dyDescent="0.25">
      <c r="A161" s="14">
        <v>1.0499999999999998</v>
      </c>
      <c r="B161" s="14">
        <v>6.2500000000000003E-3</v>
      </c>
      <c r="C161" s="15">
        <v>483</v>
      </c>
      <c r="D161" s="15"/>
      <c r="E161" s="15">
        <f t="shared" si="43"/>
        <v>586.46200517185935</v>
      </c>
      <c r="F161" s="15">
        <f t="shared" si="44"/>
        <v>10704.38651418185</v>
      </c>
      <c r="G161" s="11">
        <f t="shared" si="45"/>
        <v>351.86013986013984</v>
      </c>
      <c r="H161" s="15"/>
      <c r="I161" s="15">
        <f t="shared" si="46"/>
        <v>592.91145440275545</v>
      </c>
      <c r="J161" s="15">
        <f t="shared" si="47"/>
        <v>12080.527808928991</v>
      </c>
      <c r="K161" s="15"/>
      <c r="L161" s="15">
        <f t="shared" si="48"/>
        <v>592.14841616518311</v>
      </c>
      <c r="M161" s="15">
        <f t="shared" si="49"/>
        <v>11913.376751368005</v>
      </c>
      <c r="N161" s="15"/>
      <c r="O161" s="15">
        <f t="shared" si="50"/>
        <v>592.87483395622007</v>
      </c>
      <c r="P161" s="15">
        <f t="shared" si="51"/>
        <v>12072.479136906932</v>
      </c>
      <c r="Q161" s="3"/>
    </row>
    <row r="162" spans="1:17" x14ac:dyDescent="0.25">
      <c r="A162" s="14">
        <v>1.0499999999999998</v>
      </c>
      <c r="B162" s="14">
        <v>6.2500000000000003E-3</v>
      </c>
      <c r="C162" s="15">
        <v>363</v>
      </c>
      <c r="D162" s="15"/>
      <c r="E162" s="15">
        <f t="shared" si="43"/>
        <v>586.46200517185935</v>
      </c>
      <c r="F162" s="15">
        <f t="shared" si="44"/>
        <v>49935.267755428096</v>
      </c>
      <c r="G162" s="11">
        <f t="shared" si="45"/>
        <v>351.86013986013984</v>
      </c>
      <c r="H162" s="15"/>
      <c r="I162" s="15">
        <f t="shared" si="46"/>
        <v>592.91145440275545</v>
      </c>
      <c r="J162" s="15">
        <f t="shared" si="47"/>
        <v>52859.276865590298</v>
      </c>
      <c r="K162" s="15"/>
      <c r="L162" s="15">
        <f t="shared" si="48"/>
        <v>592.14841616518311</v>
      </c>
      <c r="M162" s="15">
        <f t="shared" si="49"/>
        <v>52508.996631011949</v>
      </c>
      <c r="N162" s="15"/>
      <c r="O162" s="15">
        <f t="shared" si="50"/>
        <v>592.87483395622007</v>
      </c>
      <c r="P162" s="15">
        <f t="shared" si="51"/>
        <v>52842.439286399749</v>
      </c>
      <c r="Q162" s="3"/>
    </row>
    <row r="163" spans="1:17" x14ac:dyDescent="0.25">
      <c r="A163" s="14">
        <v>1.0499999999999998</v>
      </c>
      <c r="B163" s="14">
        <v>6.2500000000000003E-3</v>
      </c>
      <c r="C163" s="15">
        <v>688</v>
      </c>
      <c r="D163" s="15"/>
      <c r="E163" s="15">
        <f t="shared" si="43"/>
        <v>586.46200517185935</v>
      </c>
      <c r="F163" s="15">
        <f t="shared" si="44"/>
        <v>10309.964393719518</v>
      </c>
      <c r="G163" s="11">
        <f t="shared" si="45"/>
        <v>351.86013986013984</v>
      </c>
      <c r="H163" s="15"/>
      <c r="I163" s="15">
        <f t="shared" si="46"/>
        <v>592.91145440275545</v>
      </c>
      <c r="J163" s="15">
        <f t="shared" si="47"/>
        <v>9041.8315037992561</v>
      </c>
      <c r="K163" s="15"/>
      <c r="L163" s="15">
        <f t="shared" si="48"/>
        <v>592.14841616518311</v>
      </c>
      <c r="M163" s="15">
        <f t="shared" si="49"/>
        <v>9187.5261236429305</v>
      </c>
      <c r="N163" s="15"/>
      <c r="O163" s="15">
        <f t="shared" si="50"/>
        <v>592.87483395622007</v>
      </c>
      <c r="P163" s="15">
        <f t="shared" si="51"/>
        <v>9048.7972148567023</v>
      </c>
      <c r="Q163" s="3"/>
    </row>
    <row r="164" spans="1:17" x14ac:dyDescent="0.25">
      <c r="A164" s="14">
        <v>1.0499999999999998</v>
      </c>
      <c r="B164" s="14">
        <v>6.2500000000000003E-3</v>
      </c>
      <c r="C164" s="15">
        <v>450</v>
      </c>
      <c r="D164" s="15"/>
      <c r="E164" s="15">
        <f t="shared" si="43"/>
        <v>586.46200517185935</v>
      </c>
      <c r="F164" s="15">
        <f t="shared" si="44"/>
        <v>18621.878855524566</v>
      </c>
      <c r="G164" s="11">
        <f t="shared" si="45"/>
        <v>351.86013986013984</v>
      </c>
      <c r="H164" s="15"/>
      <c r="I164" s="15">
        <f t="shared" si="46"/>
        <v>592.91145440275545</v>
      </c>
      <c r="J164" s="15">
        <f t="shared" si="47"/>
        <v>20423.683799510851</v>
      </c>
      <c r="K164" s="15"/>
      <c r="L164" s="15">
        <f t="shared" si="48"/>
        <v>592.14841616518311</v>
      </c>
      <c r="M164" s="15">
        <f t="shared" si="49"/>
        <v>20206.172218270091</v>
      </c>
      <c r="N164" s="15"/>
      <c r="O164" s="15">
        <f t="shared" si="50"/>
        <v>592.87483395622007</v>
      </c>
      <c r="P164" s="15">
        <f t="shared" si="51"/>
        <v>20413.218178017458</v>
      </c>
      <c r="Q164" s="3"/>
    </row>
    <row r="165" spans="1:17" x14ac:dyDescent="0.25">
      <c r="A165" s="14">
        <v>1.0499999999999998</v>
      </c>
      <c r="B165" s="14">
        <v>6.2500000000000003E-3</v>
      </c>
      <c r="C165" s="15">
        <v>537</v>
      </c>
      <c r="D165" s="15"/>
      <c r="E165" s="15">
        <f t="shared" si="43"/>
        <v>586.46200517185935</v>
      </c>
      <c r="F165" s="15">
        <f t="shared" si="44"/>
        <v>2446.4899556210407</v>
      </c>
      <c r="G165" s="11">
        <f t="shared" si="45"/>
        <v>351.86013986013984</v>
      </c>
      <c r="H165" s="15"/>
      <c r="I165" s="15">
        <f t="shared" si="46"/>
        <v>592.91145440275545</v>
      </c>
      <c r="J165" s="15">
        <f t="shared" si="47"/>
        <v>3126.090733431402</v>
      </c>
      <c r="K165" s="15"/>
      <c r="L165" s="15">
        <f t="shared" si="48"/>
        <v>592.14841616518311</v>
      </c>
      <c r="M165" s="15">
        <f t="shared" si="49"/>
        <v>3041.3478055282294</v>
      </c>
      <c r="N165" s="15"/>
      <c r="O165" s="15">
        <f t="shared" si="50"/>
        <v>592.87483395622007</v>
      </c>
      <c r="P165" s="15">
        <f t="shared" si="51"/>
        <v>3121.9970696351638</v>
      </c>
      <c r="Q165" s="3"/>
    </row>
    <row r="166" spans="1:17" x14ac:dyDescent="0.25">
      <c r="A166" s="14">
        <v>2.0999999999999996</v>
      </c>
      <c r="B166" s="14">
        <v>1.2500000000000001E-2</v>
      </c>
      <c r="C166" s="15">
        <v>532</v>
      </c>
      <c r="D166" s="15"/>
      <c r="E166" s="15">
        <f t="shared" si="43"/>
        <v>510.415809240312</v>
      </c>
      <c r="F166" s="15">
        <f t="shared" si="44"/>
        <v>465.87729075060082</v>
      </c>
      <c r="G166" s="11">
        <f t="shared" si="45"/>
        <v>351.86013986013984</v>
      </c>
      <c r="H166" s="15"/>
      <c r="I166" s="15">
        <f t="shared" si="46"/>
        <v>542.68340288526372</v>
      </c>
      <c r="J166" s="15">
        <f t="shared" si="47"/>
        <v>114.13509720886113</v>
      </c>
      <c r="K166" s="15"/>
      <c r="L166" s="15">
        <f t="shared" si="48"/>
        <v>538.7473630586511</v>
      </c>
      <c r="M166" s="15">
        <f t="shared" si="49"/>
        <v>45.526908245249572</v>
      </c>
      <c r="N166" s="15"/>
      <c r="O166" s="15">
        <f t="shared" si="50"/>
        <v>542.303635976078</v>
      </c>
      <c r="P166" s="15">
        <f t="shared" si="51"/>
        <v>106.16491432752882</v>
      </c>
      <c r="Q166" s="3"/>
    </row>
    <row r="167" spans="1:17" x14ac:dyDescent="0.25">
      <c r="A167" s="14">
        <v>2.0999999999999996</v>
      </c>
      <c r="B167" s="14">
        <v>1.2500000000000001E-2</v>
      </c>
      <c r="C167" s="15">
        <v>580</v>
      </c>
      <c r="D167" s="15"/>
      <c r="E167" s="15">
        <f t="shared" si="43"/>
        <v>510.415809240312</v>
      </c>
      <c r="F167" s="15">
        <f t="shared" si="44"/>
        <v>4841.9596036806488</v>
      </c>
      <c r="G167" s="11">
        <f t="shared" si="45"/>
        <v>351.86013986013984</v>
      </c>
      <c r="H167" s="15"/>
      <c r="I167" s="15">
        <f t="shared" si="46"/>
        <v>542.68340288526372</v>
      </c>
      <c r="J167" s="15">
        <f t="shared" si="47"/>
        <v>1392.5284202235443</v>
      </c>
      <c r="K167" s="15"/>
      <c r="L167" s="15">
        <f t="shared" si="48"/>
        <v>538.7473630586511</v>
      </c>
      <c r="M167" s="15">
        <f t="shared" si="49"/>
        <v>1701.7800546147437</v>
      </c>
      <c r="N167" s="15"/>
      <c r="O167" s="15">
        <f t="shared" si="50"/>
        <v>542.303635976078</v>
      </c>
      <c r="P167" s="15">
        <f t="shared" si="51"/>
        <v>1421.0158606240409</v>
      </c>
      <c r="Q167" s="3"/>
    </row>
    <row r="168" spans="1:17" x14ac:dyDescent="0.25">
      <c r="A168" s="14">
        <v>2.0999999999999996</v>
      </c>
      <c r="B168" s="14">
        <v>1.2500000000000001E-2</v>
      </c>
      <c r="C168" s="15">
        <v>446</v>
      </c>
      <c r="D168" s="15"/>
      <c r="E168" s="15">
        <f t="shared" si="43"/>
        <v>510.415809240312</v>
      </c>
      <c r="F168" s="15">
        <f t="shared" si="44"/>
        <v>4149.396480084265</v>
      </c>
      <c r="G168" s="11">
        <f t="shared" si="45"/>
        <v>351.86013986013984</v>
      </c>
      <c r="H168" s="15"/>
      <c r="I168" s="15">
        <f t="shared" si="46"/>
        <v>542.68340288526372</v>
      </c>
      <c r="J168" s="15">
        <f t="shared" si="47"/>
        <v>9347.6803934742202</v>
      </c>
      <c r="K168" s="15"/>
      <c r="L168" s="15">
        <f t="shared" si="48"/>
        <v>538.7473630586511</v>
      </c>
      <c r="M168" s="15">
        <f t="shared" si="49"/>
        <v>8602.073354333239</v>
      </c>
      <c r="N168" s="15"/>
      <c r="O168" s="15">
        <f t="shared" si="50"/>
        <v>542.303635976078</v>
      </c>
      <c r="P168" s="15">
        <f t="shared" si="51"/>
        <v>9274.3903022129452</v>
      </c>
      <c r="Q168" s="3"/>
    </row>
    <row r="169" spans="1:17" x14ac:dyDescent="0.25">
      <c r="A169" s="14">
        <v>2.0999999999999996</v>
      </c>
      <c r="B169" s="14">
        <v>1.2500000000000001E-2</v>
      </c>
      <c r="C169" s="15">
        <v>468</v>
      </c>
      <c r="D169" s="15"/>
      <c r="E169" s="15">
        <f t="shared" si="43"/>
        <v>510.415809240312</v>
      </c>
      <c r="F169" s="15">
        <f t="shared" si="44"/>
        <v>1799.100873510537</v>
      </c>
      <c r="G169" s="11">
        <f t="shared" si="45"/>
        <v>351.86013986013984</v>
      </c>
      <c r="H169" s="15"/>
      <c r="I169" s="15">
        <f t="shared" si="46"/>
        <v>542.68340288526372</v>
      </c>
      <c r="J169" s="15">
        <f t="shared" si="47"/>
        <v>5577.6106665226171</v>
      </c>
      <c r="K169" s="15"/>
      <c r="L169" s="15">
        <f t="shared" si="48"/>
        <v>538.7473630586511</v>
      </c>
      <c r="M169" s="15">
        <f t="shared" si="49"/>
        <v>5005.1893797525909</v>
      </c>
      <c r="N169" s="15"/>
      <c r="O169" s="15">
        <f t="shared" si="50"/>
        <v>542.303635976078</v>
      </c>
      <c r="P169" s="15">
        <f t="shared" si="51"/>
        <v>5521.0303192655128</v>
      </c>
      <c r="Q169" s="3"/>
    </row>
    <row r="170" spans="1:17" x14ac:dyDescent="0.25">
      <c r="A170" s="14">
        <v>2.0999999999999996</v>
      </c>
      <c r="B170" s="14">
        <v>1.2500000000000001E-2</v>
      </c>
      <c r="C170" s="15">
        <v>527</v>
      </c>
      <c r="D170" s="15"/>
      <c r="E170" s="15">
        <f t="shared" si="43"/>
        <v>510.415809240312</v>
      </c>
      <c r="F170" s="15">
        <f t="shared" si="44"/>
        <v>275.03538315372083</v>
      </c>
      <c r="G170" s="11">
        <f t="shared" si="45"/>
        <v>351.86013986013984</v>
      </c>
      <c r="H170" s="15"/>
      <c r="I170" s="15">
        <f t="shared" si="46"/>
        <v>542.68340288526372</v>
      </c>
      <c r="J170" s="15">
        <f t="shared" si="47"/>
        <v>245.96912606149829</v>
      </c>
      <c r="K170" s="15"/>
      <c r="L170" s="15">
        <f t="shared" si="48"/>
        <v>538.7473630586511</v>
      </c>
      <c r="M170" s="15">
        <f t="shared" si="49"/>
        <v>138.00053883176062</v>
      </c>
      <c r="N170" s="15"/>
      <c r="O170" s="15">
        <f t="shared" si="50"/>
        <v>542.303635976078</v>
      </c>
      <c r="P170" s="15">
        <f t="shared" si="51"/>
        <v>234.20127408830879</v>
      </c>
      <c r="Q170" s="3"/>
    </row>
    <row r="171" spans="1:17" x14ac:dyDescent="0.25">
      <c r="A171" s="14">
        <v>4.1999999999999993</v>
      </c>
      <c r="B171" s="14">
        <v>2.5000000000000001E-2</v>
      </c>
      <c r="C171" s="15">
        <v>393</v>
      </c>
      <c r="D171" s="15"/>
      <c r="E171" s="15">
        <f t="shared" si="43"/>
        <v>266.06919627227467</v>
      </c>
      <c r="F171" s="15">
        <f t="shared" si="44"/>
        <v>16111.428934966332</v>
      </c>
      <c r="G171" s="11">
        <f t="shared" si="45"/>
        <v>351.86013986013984</v>
      </c>
      <c r="H171" s="15"/>
      <c r="I171" s="15">
        <f t="shared" si="46"/>
        <v>345.17987612236755</v>
      </c>
      <c r="J171" s="15">
        <f t="shared" si="47"/>
        <v>2286.7642476721135</v>
      </c>
      <c r="K171" s="15"/>
      <c r="L171" s="15">
        <f t="shared" si="48"/>
        <v>334.00826140664878</v>
      </c>
      <c r="M171" s="15">
        <f t="shared" si="49"/>
        <v>3480.025222266283</v>
      </c>
      <c r="N171" s="15"/>
      <c r="O171" s="15">
        <f t="shared" si="50"/>
        <v>342.97989302128576</v>
      </c>
      <c r="P171" s="15">
        <f t="shared" si="51"/>
        <v>2502.0111021620169</v>
      </c>
      <c r="Q171" s="3"/>
    </row>
    <row r="172" spans="1:17" x14ac:dyDescent="0.25">
      <c r="A172" s="14">
        <v>4.1999999999999993</v>
      </c>
      <c r="B172" s="14">
        <v>2.5000000000000001E-2</v>
      </c>
      <c r="C172" s="15">
        <v>380</v>
      </c>
      <c r="D172" s="15"/>
      <c r="E172" s="15">
        <f t="shared" si="43"/>
        <v>266.06919627227467</v>
      </c>
      <c r="F172" s="15">
        <f t="shared" si="44"/>
        <v>12980.228038045472</v>
      </c>
      <c r="G172" s="11">
        <f t="shared" si="45"/>
        <v>351.86013986013984</v>
      </c>
      <c r="H172" s="15"/>
      <c r="I172" s="15">
        <f t="shared" si="46"/>
        <v>345.17987612236755</v>
      </c>
      <c r="J172" s="15">
        <f t="shared" si="47"/>
        <v>1212.4410268536699</v>
      </c>
      <c r="K172" s="15"/>
      <c r="L172" s="15">
        <f t="shared" si="48"/>
        <v>334.00826140664878</v>
      </c>
      <c r="M172" s="15">
        <f t="shared" si="49"/>
        <v>2115.2400188391516</v>
      </c>
      <c r="N172" s="15"/>
      <c r="O172" s="15">
        <f t="shared" si="50"/>
        <v>342.97989302128576</v>
      </c>
      <c r="P172" s="15">
        <f t="shared" si="51"/>
        <v>1370.4883207154467</v>
      </c>
      <c r="Q172" s="3"/>
    </row>
    <row r="173" spans="1:17" x14ac:dyDescent="0.25">
      <c r="A173" s="14">
        <v>4.1999999999999993</v>
      </c>
      <c r="B173" s="14">
        <v>2.5000000000000001E-2</v>
      </c>
      <c r="C173" s="15">
        <v>341</v>
      </c>
      <c r="D173" s="15"/>
      <c r="E173" s="15">
        <f t="shared" si="43"/>
        <v>266.06919627227467</v>
      </c>
      <c r="F173" s="15">
        <f t="shared" si="44"/>
        <v>5614.6253472828967</v>
      </c>
      <c r="G173" s="11">
        <f t="shared" si="45"/>
        <v>351.86013986013984</v>
      </c>
      <c r="H173" s="15"/>
      <c r="I173" s="15">
        <f t="shared" si="46"/>
        <v>345.17987612236755</v>
      </c>
      <c r="J173" s="15">
        <f t="shared" si="47"/>
        <v>17.471364398338348</v>
      </c>
      <c r="K173" s="15"/>
      <c r="L173" s="15">
        <f t="shared" si="48"/>
        <v>334.00826140664878</v>
      </c>
      <c r="M173" s="15">
        <f t="shared" si="49"/>
        <v>48.884408557756828</v>
      </c>
      <c r="N173" s="15"/>
      <c r="O173" s="15">
        <f t="shared" si="50"/>
        <v>342.97989302128576</v>
      </c>
      <c r="P173" s="15">
        <f t="shared" si="51"/>
        <v>3.9199763757360602</v>
      </c>
      <c r="Q173" s="3"/>
    </row>
    <row r="174" spans="1:17" x14ac:dyDescent="0.25">
      <c r="A174" s="14">
        <v>4.1999999999999993</v>
      </c>
      <c r="B174" s="14">
        <v>2.5000000000000001E-2</v>
      </c>
      <c r="C174" s="15">
        <v>358</v>
      </c>
      <c r="D174" s="15"/>
      <c r="E174" s="15">
        <f t="shared" si="43"/>
        <v>266.06919627227467</v>
      </c>
      <c r="F174" s="15">
        <f t="shared" si="44"/>
        <v>8451.2726740255584</v>
      </c>
      <c r="G174" s="11">
        <f t="shared" si="45"/>
        <v>351.86013986013984</v>
      </c>
      <c r="H174" s="15"/>
      <c r="I174" s="15">
        <f t="shared" si="46"/>
        <v>345.17987612236755</v>
      </c>
      <c r="J174" s="15">
        <f t="shared" si="47"/>
        <v>164.3555762378418</v>
      </c>
      <c r="K174" s="15"/>
      <c r="L174" s="15">
        <f t="shared" si="48"/>
        <v>334.00826140664878</v>
      </c>
      <c r="M174" s="15">
        <f t="shared" si="49"/>
        <v>575.60352073169815</v>
      </c>
      <c r="N174" s="15"/>
      <c r="O174" s="15">
        <f t="shared" si="50"/>
        <v>342.97989302128576</v>
      </c>
      <c r="P174" s="15">
        <f t="shared" si="51"/>
        <v>225.60361365202019</v>
      </c>
      <c r="Q174" s="3"/>
    </row>
    <row r="175" spans="1:17" x14ac:dyDescent="0.25">
      <c r="A175" s="14">
        <v>4.1999999999999993</v>
      </c>
      <c r="B175" s="14">
        <v>2.5000000000000001E-2</v>
      </c>
      <c r="C175" s="15">
        <v>349</v>
      </c>
      <c r="D175" s="15"/>
      <c r="E175" s="15">
        <f t="shared" si="43"/>
        <v>266.06919627227467</v>
      </c>
      <c r="F175" s="15">
        <f t="shared" si="44"/>
        <v>6877.518206926502</v>
      </c>
      <c r="G175" s="11">
        <f t="shared" si="45"/>
        <v>351.86013986013984</v>
      </c>
      <c r="H175" s="15"/>
      <c r="I175" s="15">
        <f t="shared" si="46"/>
        <v>345.17987612236755</v>
      </c>
      <c r="J175" s="15">
        <f t="shared" si="47"/>
        <v>14.593346440457619</v>
      </c>
      <c r="K175" s="15"/>
      <c r="L175" s="15">
        <f t="shared" si="48"/>
        <v>334.00826140664878</v>
      </c>
      <c r="M175" s="15">
        <f t="shared" si="49"/>
        <v>224.75222605137625</v>
      </c>
      <c r="N175" s="15"/>
      <c r="O175" s="15">
        <f t="shared" si="50"/>
        <v>342.97989302128576</v>
      </c>
      <c r="P175" s="15">
        <f t="shared" si="51"/>
        <v>36.241688035163882</v>
      </c>
      <c r="Q175" s="3"/>
    </row>
    <row r="176" spans="1:17" x14ac:dyDescent="0.25">
      <c r="A176" s="14">
        <v>8.3999999999999986</v>
      </c>
      <c r="B176" s="14">
        <v>0.05</v>
      </c>
      <c r="C176" s="15">
        <v>0</v>
      </c>
      <c r="D176" s="15"/>
      <c r="E176" s="15">
        <f t="shared" si="43"/>
        <v>48.068018331658479</v>
      </c>
      <c r="F176" s="15">
        <f t="shared" si="44"/>
        <v>2310.5343863326557</v>
      </c>
      <c r="G176" s="11">
        <f t="shared" si="45"/>
        <v>351.86013986013984</v>
      </c>
      <c r="H176" s="15"/>
      <c r="I176" s="15">
        <f t="shared" si="46"/>
        <v>83.713330795394654</v>
      </c>
      <c r="J176" s="15">
        <f t="shared" si="47"/>
        <v>7007.9217528591707</v>
      </c>
      <c r="K176" s="15"/>
      <c r="L176" s="15">
        <f t="shared" si="48"/>
        <v>77.599192616801929</v>
      </c>
      <c r="M176" s="15">
        <f t="shared" si="49"/>
        <v>6021.6346947795273</v>
      </c>
      <c r="N176" s="15"/>
      <c r="O176" s="15">
        <f t="shared" si="50"/>
        <v>81.250759149217942</v>
      </c>
      <c r="P176" s="15">
        <f t="shared" si="51"/>
        <v>6601.6858623242233</v>
      </c>
      <c r="Q176" s="3"/>
    </row>
    <row r="177" spans="1:17" x14ac:dyDescent="0.25">
      <c r="A177" s="14">
        <v>8.3999999999999986</v>
      </c>
      <c r="B177" s="14">
        <v>0.05</v>
      </c>
      <c r="C177" s="15">
        <v>25</v>
      </c>
      <c r="D177" s="15"/>
      <c r="E177" s="15">
        <f t="shared" si="43"/>
        <v>48.068018331658479</v>
      </c>
      <c r="F177" s="15">
        <f t="shared" si="44"/>
        <v>532.1334697497316</v>
      </c>
      <c r="G177" s="11">
        <f t="shared" si="45"/>
        <v>351.86013986013984</v>
      </c>
      <c r="H177" s="15"/>
      <c r="I177" s="15">
        <f t="shared" si="46"/>
        <v>83.713330795394654</v>
      </c>
      <c r="J177" s="15">
        <f t="shared" si="47"/>
        <v>3447.2552130894383</v>
      </c>
      <c r="K177" s="15"/>
      <c r="L177" s="15">
        <f t="shared" si="48"/>
        <v>77.599192616801929</v>
      </c>
      <c r="M177" s="15">
        <f t="shared" si="49"/>
        <v>2766.6750639394304</v>
      </c>
      <c r="N177" s="15"/>
      <c r="O177" s="15">
        <f t="shared" si="50"/>
        <v>81.250759149217942</v>
      </c>
      <c r="P177" s="15">
        <f t="shared" si="51"/>
        <v>3164.1479048633259</v>
      </c>
      <c r="Q177" s="3"/>
    </row>
    <row r="178" spans="1:17" x14ac:dyDescent="0.25">
      <c r="A178" s="14">
        <v>8.3999999999999986</v>
      </c>
      <c r="B178" s="14">
        <v>0.05</v>
      </c>
      <c r="C178" s="15">
        <v>70</v>
      </c>
      <c r="D178" s="15"/>
      <c r="E178" s="15">
        <f t="shared" si="43"/>
        <v>48.068018331658479</v>
      </c>
      <c r="F178" s="15">
        <f t="shared" si="44"/>
        <v>481.01181990046854</v>
      </c>
      <c r="G178" s="11">
        <f t="shared" si="45"/>
        <v>351.86013986013984</v>
      </c>
      <c r="H178" s="15"/>
      <c r="I178" s="15">
        <f t="shared" si="46"/>
        <v>83.713330795394654</v>
      </c>
      <c r="J178" s="15">
        <f t="shared" si="47"/>
        <v>188.05544150391938</v>
      </c>
      <c r="K178" s="15"/>
      <c r="L178" s="15">
        <f t="shared" si="48"/>
        <v>77.599192616801929</v>
      </c>
      <c r="M178" s="15">
        <f t="shared" si="49"/>
        <v>57.747728427256952</v>
      </c>
      <c r="N178" s="15"/>
      <c r="O178" s="15">
        <f t="shared" si="50"/>
        <v>81.250759149217942</v>
      </c>
      <c r="P178" s="15">
        <f t="shared" si="51"/>
        <v>126.57958143371123</v>
      </c>
      <c r="Q178" s="3"/>
    </row>
    <row r="179" spans="1:17" x14ac:dyDescent="0.25">
      <c r="A179" s="14">
        <v>8.3999999999999986</v>
      </c>
      <c r="B179" s="14">
        <v>0.05</v>
      </c>
      <c r="C179" s="15">
        <v>38</v>
      </c>
      <c r="D179" s="15"/>
      <c r="E179" s="15">
        <f t="shared" si="43"/>
        <v>48.068018331658479</v>
      </c>
      <c r="F179" s="15">
        <f t="shared" si="44"/>
        <v>101.36499312661118</v>
      </c>
      <c r="G179" s="11">
        <f t="shared" si="45"/>
        <v>351.86013986013984</v>
      </c>
      <c r="H179" s="15"/>
      <c r="I179" s="15">
        <f t="shared" si="46"/>
        <v>83.713330795394654</v>
      </c>
      <c r="J179" s="15">
        <f t="shared" si="47"/>
        <v>2089.708612409177</v>
      </c>
      <c r="K179" s="15"/>
      <c r="L179" s="15">
        <f t="shared" si="48"/>
        <v>77.599192616801929</v>
      </c>
      <c r="M179" s="15">
        <f t="shared" si="49"/>
        <v>1568.0960559025805</v>
      </c>
      <c r="N179" s="15"/>
      <c r="O179" s="15">
        <f t="shared" si="50"/>
        <v>81.250759149217942</v>
      </c>
      <c r="P179" s="15">
        <f t="shared" si="51"/>
        <v>1870.6281669836594</v>
      </c>
      <c r="Q179" s="3"/>
    </row>
    <row r="180" spans="1:17" x14ac:dyDescent="0.25">
      <c r="A180" s="14">
        <v>8.3999999999999986</v>
      </c>
      <c r="B180" s="14">
        <v>0.05</v>
      </c>
      <c r="C180" s="15">
        <v>50</v>
      </c>
      <c r="D180" s="15"/>
      <c r="E180" s="15">
        <f t="shared" si="43"/>
        <v>48.068018331658479</v>
      </c>
      <c r="F180" s="15">
        <f t="shared" si="44"/>
        <v>3.7325531668076875</v>
      </c>
      <c r="G180" s="11">
        <f t="shared" si="45"/>
        <v>351.86013986013984</v>
      </c>
      <c r="H180" s="15"/>
      <c r="I180" s="15">
        <f t="shared" si="46"/>
        <v>83.713330795394654</v>
      </c>
      <c r="J180" s="15">
        <f t="shared" si="47"/>
        <v>1136.5886733197055</v>
      </c>
      <c r="K180" s="15"/>
      <c r="L180" s="15">
        <f t="shared" si="48"/>
        <v>77.599192616801929</v>
      </c>
      <c r="M180" s="15">
        <f t="shared" si="49"/>
        <v>761.71543309933406</v>
      </c>
      <c r="N180" s="15"/>
      <c r="O180" s="15">
        <f t="shared" si="50"/>
        <v>81.250759149217942</v>
      </c>
      <c r="P180" s="15">
        <f t="shared" si="51"/>
        <v>976.60994740242893</v>
      </c>
      <c r="Q180" s="3"/>
    </row>
    <row r="181" spans="1:17" x14ac:dyDescent="0.25">
      <c r="A181" s="14">
        <v>16.799999999999997</v>
      </c>
      <c r="B181" s="14">
        <v>0.1</v>
      </c>
      <c r="C181" s="15">
        <v>0</v>
      </c>
      <c r="D181" s="15"/>
      <c r="E181" s="15">
        <f t="shared" si="43"/>
        <v>2.9913456790313422</v>
      </c>
      <c r="F181" s="15">
        <f t="shared" si="44"/>
        <v>8.9481489714594815</v>
      </c>
      <c r="G181" s="11">
        <f t="shared" si="45"/>
        <v>351.86013986013984</v>
      </c>
      <c r="H181" s="15"/>
      <c r="I181" s="15">
        <f t="shared" si="46"/>
        <v>6.9760124434234339</v>
      </c>
      <c r="J181" s="15">
        <f t="shared" si="47"/>
        <v>48.664749610798587</v>
      </c>
      <c r="K181" s="15"/>
      <c r="L181" s="15">
        <f t="shared" si="48"/>
        <v>6.2107976842468631</v>
      </c>
      <c r="M181" s="15">
        <f t="shared" si="49"/>
        <v>38.574007874646199</v>
      </c>
      <c r="N181" s="15"/>
      <c r="O181" s="15">
        <f t="shared" si="50"/>
        <v>6.3636903195850394</v>
      </c>
      <c r="P181" s="15">
        <f t="shared" si="51"/>
        <v>40.49655448358034</v>
      </c>
      <c r="Q181" s="3"/>
    </row>
    <row r="182" spans="1:17" x14ac:dyDescent="0.25">
      <c r="A182" s="14">
        <v>16.799999999999997</v>
      </c>
      <c r="B182" s="14">
        <v>0.1</v>
      </c>
      <c r="C182" s="15">
        <v>0</v>
      </c>
      <c r="D182" s="15"/>
      <c r="E182" s="15">
        <f t="shared" si="43"/>
        <v>2.9913456790313422</v>
      </c>
      <c r="F182" s="15">
        <f t="shared" si="44"/>
        <v>8.9481489714594815</v>
      </c>
      <c r="G182" s="11">
        <f t="shared" si="45"/>
        <v>351.86013986013984</v>
      </c>
      <c r="H182" s="15"/>
      <c r="I182" s="15">
        <f t="shared" si="46"/>
        <v>6.9760124434234339</v>
      </c>
      <c r="J182" s="15">
        <f t="shared" si="47"/>
        <v>48.664749610798587</v>
      </c>
      <c r="K182" s="15"/>
      <c r="L182" s="15">
        <f t="shared" si="48"/>
        <v>6.2107976842468631</v>
      </c>
      <c r="M182" s="15">
        <f t="shared" si="49"/>
        <v>38.574007874646199</v>
      </c>
      <c r="N182" s="15"/>
      <c r="O182" s="15">
        <f t="shared" si="50"/>
        <v>6.3636903195850394</v>
      </c>
      <c r="P182" s="15">
        <f t="shared" si="51"/>
        <v>40.49655448358034</v>
      </c>
      <c r="Q182" s="3"/>
    </row>
    <row r="183" spans="1:17" x14ac:dyDescent="0.25">
      <c r="A183" s="14">
        <v>16.799999999999997</v>
      </c>
      <c r="B183" s="14">
        <v>0.1</v>
      </c>
      <c r="C183" s="15">
        <v>0</v>
      </c>
      <c r="D183" s="15"/>
      <c r="E183" s="15">
        <f t="shared" si="43"/>
        <v>2.9913456790313422</v>
      </c>
      <c r="F183" s="15">
        <f t="shared" si="44"/>
        <v>8.9481489714594815</v>
      </c>
      <c r="G183" s="11">
        <f t="shared" si="45"/>
        <v>351.86013986013984</v>
      </c>
      <c r="H183" s="15"/>
      <c r="I183" s="15">
        <f t="shared" si="46"/>
        <v>6.9760124434234339</v>
      </c>
      <c r="J183" s="15">
        <f t="shared" si="47"/>
        <v>48.664749610798587</v>
      </c>
      <c r="K183" s="15"/>
      <c r="L183" s="15">
        <f t="shared" si="48"/>
        <v>6.2107976842468631</v>
      </c>
      <c r="M183" s="15">
        <f t="shared" si="49"/>
        <v>38.574007874646199</v>
      </c>
      <c r="N183" s="15"/>
      <c r="O183" s="15">
        <f t="shared" si="50"/>
        <v>6.3636903195850394</v>
      </c>
      <c r="P183" s="15">
        <f t="shared" si="51"/>
        <v>40.49655448358034</v>
      </c>
      <c r="Q183" s="2"/>
    </row>
    <row r="184" spans="1:17" ht="13" x14ac:dyDescent="0.3">
      <c r="A184" s="14">
        <v>16.799999999999997</v>
      </c>
      <c r="B184" s="14">
        <v>0.1</v>
      </c>
      <c r="C184" s="15">
        <v>0</v>
      </c>
      <c r="D184" s="15"/>
      <c r="E184" s="15">
        <f t="shared" si="43"/>
        <v>2.9913456790313422</v>
      </c>
      <c r="F184" s="15">
        <f t="shared" si="44"/>
        <v>8.9481489714594815</v>
      </c>
      <c r="G184" s="11">
        <f t="shared" si="45"/>
        <v>351.86013986013984</v>
      </c>
      <c r="H184" s="15"/>
      <c r="I184" s="15">
        <f t="shared" si="46"/>
        <v>6.9760124434234339</v>
      </c>
      <c r="J184" s="15">
        <f t="shared" si="47"/>
        <v>48.664749610798587</v>
      </c>
      <c r="K184" s="15"/>
      <c r="L184" s="15">
        <f t="shared" si="48"/>
        <v>6.2107976842468631</v>
      </c>
      <c r="M184" s="15">
        <f t="shared" si="49"/>
        <v>38.574007874646199</v>
      </c>
      <c r="N184" s="15"/>
      <c r="O184" s="15">
        <f t="shared" si="50"/>
        <v>6.3636903195850394</v>
      </c>
      <c r="P184" s="15">
        <f t="shared" si="51"/>
        <v>40.49655448358034</v>
      </c>
      <c r="Q184" s="1"/>
    </row>
    <row r="185" spans="1:17" x14ac:dyDescent="0.25">
      <c r="A185" s="14">
        <v>16.799999999999997</v>
      </c>
      <c r="B185" s="14">
        <v>0.1</v>
      </c>
      <c r="C185" s="15">
        <v>0</v>
      </c>
      <c r="D185" s="15"/>
      <c r="E185" s="15">
        <f t="shared" si="43"/>
        <v>2.9913456790313422</v>
      </c>
      <c r="F185" s="15">
        <f t="shared" si="44"/>
        <v>8.9481489714594815</v>
      </c>
      <c r="G185" s="11">
        <f t="shared" si="45"/>
        <v>351.86013986013984</v>
      </c>
      <c r="H185" s="15"/>
      <c r="I185" s="15">
        <f t="shared" si="46"/>
        <v>6.9760124434234339</v>
      </c>
      <c r="J185" s="15">
        <f t="shared" si="47"/>
        <v>48.664749610798587</v>
      </c>
      <c r="K185" s="15"/>
      <c r="L185" s="15">
        <f t="shared" si="48"/>
        <v>6.2107976842468631</v>
      </c>
      <c r="M185" s="15">
        <f t="shared" si="49"/>
        <v>38.574007874646199</v>
      </c>
      <c r="N185" s="15"/>
      <c r="O185" s="15">
        <f t="shared" si="50"/>
        <v>6.3636903195850394</v>
      </c>
      <c r="P185" s="15">
        <f t="shared" si="51"/>
        <v>40.49655448358034</v>
      </c>
      <c r="Q185" s="4"/>
    </row>
    <row r="186" spans="1:17" x14ac:dyDescent="0.25">
      <c r="A186" s="14">
        <v>0.7</v>
      </c>
      <c r="B186" s="14">
        <v>1.2500000000000001E-2</v>
      </c>
      <c r="C186" s="15">
        <v>510</v>
      </c>
      <c r="D186" s="15"/>
      <c r="E186" s="15">
        <f t="shared" si="43"/>
        <v>595.56136771727085</v>
      </c>
      <c r="F186" s="15">
        <f t="shared" si="44"/>
        <v>7320.747645650039</v>
      </c>
      <c r="G186" s="11">
        <f t="shared" si="45"/>
        <v>351.86013986013984</v>
      </c>
      <c r="H186" s="15"/>
      <c r="I186" s="15">
        <f t="shared" si="46"/>
        <v>599.98562368863793</v>
      </c>
      <c r="J186" s="15">
        <f t="shared" si="47"/>
        <v>8097.4124706331559</v>
      </c>
      <c r="K186" s="15"/>
      <c r="L186" s="15">
        <f t="shared" si="48"/>
        <v>599.67198426995105</v>
      </c>
      <c r="M186" s="15">
        <f t="shared" si="49"/>
        <v>8041.0647629103496</v>
      </c>
      <c r="N186" s="15"/>
      <c r="O186" s="15">
        <f t="shared" si="50"/>
        <v>599.96491862355356</v>
      </c>
      <c r="P186" s="15">
        <f t="shared" si="51"/>
        <v>8093.6865829426142</v>
      </c>
      <c r="Q186" s="4"/>
    </row>
    <row r="187" spans="1:17" x14ac:dyDescent="0.25">
      <c r="A187" s="14">
        <v>0.7</v>
      </c>
      <c r="B187" s="14">
        <v>1.2500000000000001E-2</v>
      </c>
      <c r="C187" s="15">
        <v>541</v>
      </c>
      <c r="D187" s="15"/>
      <c r="E187" s="15">
        <f t="shared" si="43"/>
        <v>595.56136771727085</v>
      </c>
      <c r="F187" s="15">
        <f t="shared" si="44"/>
        <v>2976.9428471792462</v>
      </c>
      <c r="G187" s="11">
        <f t="shared" si="45"/>
        <v>351.86013986013984</v>
      </c>
      <c r="H187" s="15"/>
      <c r="I187" s="15">
        <f t="shared" si="46"/>
        <v>599.98562368863793</v>
      </c>
      <c r="J187" s="15">
        <f t="shared" si="47"/>
        <v>3479.303801937604</v>
      </c>
      <c r="K187" s="15"/>
      <c r="L187" s="15">
        <f t="shared" si="48"/>
        <v>599.67198426995105</v>
      </c>
      <c r="M187" s="15">
        <f t="shared" si="49"/>
        <v>3442.4017381733838</v>
      </c>
      <c r="N187" s="15"/>
      <c r="O187" s="15">
        <f t="shared" si="50"/>
        <v>599.96491862355356</v>
      </c>
      <c r="P187" s="15">
        <f t="shared" si="51"/>
        <v>3476.8616282822932</v>
      </c>
      <c r="Q187" s="4"/>
    </row>
    <row r="188" spans="1:17" x14ac:dyDescent="0.25">
      <c r="A188" s="14">
        <v>0.7</v>
      </c>
      <c r="B188" s="14">
        <v>1.2500000000000001E-2</v>
      </c>
      <c r="C188" s="15">
        <v>602</v>
      </c>
      <c r="D188" s="15"/>
      <c r="E188" s="15">
        <f t="shared" si="43"/>
        <v>595.56136771727085</v>
      </c>
      <c r="F188" s="15">
        <f t="shared" si="44"/>
        <v>41.455985672201919</v>
      </c>
      <c r="G188" s="11">
        <f t="shared" si="45"/>
        <v>351.86013986013984</v>
      </c>
      <c r="H188" s="15"/>
      <c r="I188" s="15">
        <f t="shared" si="46"/>
        <v>599.98562368863793</v>
      </c>
      <c r="J188" s="15">
        <f t="shared" si="47"/>
        <v>4.0577119237766626</v>
      </c>
      <c r="K188" s="15"/>
      <c r="L188" s="15">
        <f t="shared" si="48"/>
        <v>599.67198426995105</v>
      </c>
      <c r="M188" s="15">
        <f t="shared" si="49"/>
        <v>5.4196572393553284</v>
      </c>
      <c r="N188" s="15"/>
      <c r="O188" s="15">
        <f t="shared" si="50"/>
        <v>599.96491862355356</v>
      </c>
      <c r="P188" s="15">
        <f t="shared" si="51"/>
        <v>4.1415562087591447</v>
      </c>
      <c r="Q188" s="4"/>
    </row>
    <row r="189" spans="1:17" x14ac:dyDescent="0.25">
      <c r="A189" s="14">
        <v>0.7</v>
      </c>
      <c r="B189" s="14">
        <v>1.2500000000000001E-2</v>
      </c>
      <c r="C189" s="15">
        <v>505</v>
      </c>
      <c r="D189" s="15"/>
      <c r="E189" s="15">
        <f t="shared" si="43"/>
        <v>595.56136771727085</v>
      </c>
      <c r="F189" s="15">
        <f t="shared" si="44"/>
        <v>8201.3613228227478</v>
      </c>
      <c r="G189" s="11">
        <f t="shared" si="45"/>
        <v>351.86013986013984</v>
      </c>
      <c r="H189" s="15"/>
      <c r="I189" s="15">
        <f t="shared" si="46"/>
        <v>599.98562368863793</v>
      </c>
      <c r="J189" s="15">
        <f t="shared" si="47"/>
        <v>9022.2687075195354</v>
      </c>
      <c r="K189" s="15"/>
      <c r="L189" s="15">
        <f t="shared" si="48"/>
        <v>599.67198426995105</v>
      </c>
      <c r="M189" s="15">
        <f t="shared" si="49"/>
        <v>8962.7846056098606</v>
      </c>
      <c r="N189" s="15"/>
      <c r="O189" s="15">
        <f t="shared" si="50"/>
        <v>599.96491862355356</v>
      </c>
      <c r="P189" s="15">
        <f t="shared" si="51"/>
        <v>9018.3357691781493</v>
      </c>
      <c r="Q189" s="4"/>
    </row>
    <row r="190" spans="1:17" x14ac:dyDescent="0.25">
      <c r="A190" s="14">
        <v>0.7</v>
      </c>
      <c r="B190" s="14">
        <v>1.2500000000000001E-2</v>
      </c>
      <c r="C190" s="15">
        <v>726</v>
      </c>
      <c r="D190" s="15"/>
      <c r="E190" s="15">
        <f t="shared" si="43"/>
        <v>595.56136771727085</v>
      </c>
      <c r="F190" s="15">
        <f t="shared" si="44"/>
        <v>17014.23679178903</v>
      </c>
      <c r="G190" s="11">
        <f t="shared" si="45"/>
        <v>351.86013986013984</v>
      </c>
      <c r="H190" s="15"/>
      <c r="I190" s="15">
        <f t="shared" si="46"/>
        <v>599.98562368863793</v>
      </c>
      <c r="J190" s="15">
        <f t="shared" si="47"/>
        <v>15879.62303714157</v>
      </c>
      <c r="K190" s="15"/>
      <c r="L190" s="15">
        <f t="shared" si="48"/>
        <v>599.67198426995105</v>
      </c>
      <c r="M190" s="15">
        <f t="shared" si="49"/>
        <v>15958.767558291494</v>
      </c>
      <c r="N190" s="15"/>
      <c r="O190" s="15">
        <f t="shared" si="50"/>
        <v>599.96491862355356</v>
      </c>
      <c r="P190" s="15">
        <f t="shared" si="51"/>
        <v>15884.841737567476</v>
      </c>
      <c r="Q190" s="4"/>
    </row>
    <row r="191" spans="1:17" x14ac:dyDescent="0.25">
      <c r="A191" s="14">
        <v>1.4</v>
      </c>
      <c r="B191" s="14">
        <v>2.5000000000000001E-2</v>
      </c>
      <c r="C191" s="15">
        <v>492</v>
      </c>
      <c r="D191" s="15"/>
      <c r="E191" s="15">
        <f t="shared" si="43"/>
        <v>544.87011777307021</v>
      </c>
      <c r="F191" s="15">
        <f t="shared" si="44"/>
        <v>2795.249353338314</v>
      </c>
      <c r="G191" s="11">
        <f t="shared" si="45"/>
        <v>351.86013986013984</v>
      </c>
      <c r="H191" s="15"/>
      <c r="I191" s="15">
        <f t="shared" si="46"/>
        <v>575.87717795626827</v>
      </c>
      <c r="J191" s="15">
        <f t="shared" si="47"/>
        <v>7035.3809819074959</v>
      </c>
      <c r="K191" s="15"/>
      <c r="L191" s="15">
        <f t="shared" si="48"/>
        <v>573.69486409524916</v>
      </c>
      <c r="M191" s="15">
        <f t="shared" si="49"/>
        <v>6674.0508195412303</v>
      </c>
      <c r="N191" s="15"/>
      <c r="O191" s="15">
        <f t="shared" si="50"/>
        <v>575.58867472303086</v>
      </c>
      <c r="P191" s="15">
        <f t="shared" si="51"/>
        <v>6987.0665419526586</v>
      </c>
      <c r="Q191" s="4"/>
    </row>
    <row r="192" spans="1:17" x14ac:dyDescent="0.25">
      <c r="A192" s="14">
        <v>1.4</v>
      </c>
      <c r="B192" s="14">
        <v>2.5000000000000001E-2</v>
      </c>
      <c r="C192" s="15">
        <v>487</v>
      </c>
      <c r="D192" s="15"/>
      <c r="E192" s="15">
        <f t="shared" si="43"/>
        <v>544.87011777307021</v>
      </c>
      <c r="F192" s="15">
        <f t="shared" si="44"/>
        <v>3348.9505310690161</v>
      </c>
      <c r="G192" s="11">
        <f t="shared" si="45"/>
        <v>351.86013986013984</v>
      </c>
      <c r="H192" s="15"/>
      <c r="I192" s="15">
        <f t="shared" si="46"/>
        <v>575.87717795626827</v>
      </c>
      <c r="J192" s="15">
        <f t="shared" si="47"/>
        <v>7899.1527614701781</v>
      </c>
      <c r="K192" s="15"/>
      <c r="L192" s="15">
        <f t="shared" si="48"/>
        <v>573.69486409524916</v>
      </c>
      <c r="M192" s="15">
        <f t="shared" si="49"/>
        <v>7515.9994604937219</v>
      </c>
      <c r="N192" s="15"/>
      <c r="O192" s="15">
        <f t="shared" si="50"/>
        <v>575.58867472303086</v>
      </c>
      <c r="P192" s="15">
        <f t="shared" si="51"/>
        <v>7847.9532891829676</v>
      </c>
      <c r="Q192" s="4"/>
    </row>
    <row r="193" spans="1:17" x14ac:dyDescent="0.25">
      <c r="A193" s="14">
        <v>1.4</v>
      </c>
      <c r="B193" s="14">
        <v>2.5000000000000001E-2</v>
      </c>
      <c r="C193" s="15">
        <v>414</v>
      </c>
      <c r="D193" s="15"/>
      <c r="E193" s="15">
        <f t="shared" si="43"/>
        <v>544.87011777307021</v>
      </c>
      <c r="F193" s="15">
        <f t="shared" si="44"/>
        <v>17126.987725937266</v>
      </c>
      <c r="G193" s="11">
        <f t="shared" si="45"/>
        <v>351.86013986013984</v>
      </c>
      <c r="H193" s="15"/>
      <c r="I193" s="15">
        <f t="shared" si="46"/>
        <v>575.87717795626827</v>
      </c>
      <c r="J193" s="15">
        <f t="shared" si="47"/>
        <v>26204.220743085345</v>
      </c>
      <c r="K193" s="15"/>
      <c r="L193" s="15">
        <f t="shared" si="48"/>
        <v>573.69486409524916</v>
      </c>
      <c r="M193" s="15">
        <f t="shared" si="49"/>
        <v>25502.4496184001</v>
      </c>
      <c r="N193" s="15"/>
      <c r="O193" s="15">
        <f t="shared" si="50"/>
        <v>575.58867472303086</v>
      </c>
      <c r="P193" s="15">
        <f t="shared" si="51"/>
        <v>26110.899798745475</v>
      </c>
      <c r="Q193" s="4"/>
    </row>
    <row r="194" spans="1:17" x14ac:dyDescent="0.25">
      <c r="A194" s="14">
        <v>1.4</v>
      </c>
      <c r="B194" s="14">
        <v>2.5000000000000001E-2</v>
      </c>
      <c r="C194" s="15">
        <v>529</v>
      </c>
      <c r="D194" s="15"/>
      <c r="E194" s="15">
        <f t="shared" si="43"/>
        <v>544.87011777307021</v>
      </c>
      <c r="F194" s="15">
        <f t="shared" si="44"/>
        <v>251.86063813111883</v>
      </c>
      <c r="G194" s="11">
        <f t="shared" si="45"/>
        <v>351.86013986013984</v>
      </c>
      <c r="H194" s="15"/>
      <c r="I194" s="15">
        <f t="shared" si="46"/>
        <v>575.87717795626827</v>
      </c>
      <c r="J194" s="15">
        <f t="shared" si="47"/>
        <v>2197.4698131436439</v>
      </c>
      <c r="K194" s="15"/>
      <c r="L194" s="15">
        <f t="shared" si="48"/>
        <v>573.69486409524916</v>
      </c>
      <c r="M194" s="15">
        <f t="shared" si="49"/>
        <v>1997.6308764927924</v>
      </c>
      <c r="N194" s="15"/>
      <c r="O194" s="15">
        <f t="shared" si="50"/>
        <v>575.58867472303086</v>
      </c>
      <c r="P194" s="15">
        <f t="shared" si="51"/>
        <v>2170.5046124483747</v>
      </c>
      <c r="Q194" s="4"/>
    </row>
    <row r="195" spans="1:17" x14ac:dyDescent="0.25">
      <c r="A195" s="14">
        <v>1.4</v>
      </c>
      <c r="B195" s="14">
        <v>2.5000000000000001E-2</v>
      </c>
      <c r="C195" s="15">
        <v>492</v>
      </c>
      <c r="D195" s="15"/>
      <c r="E195" s="15">
        <f t="shared" si="43"/>
        <v>544.87011777307021</v>
      </c>
      <c r="F195" s="15">
        <f t="shared" si="44"/>
        <v>2795.249353338314</v>
      </c>
      <c r="G195" s="11">
        <f t="shared" si="45"/>
        <v>351.86013986013984</v>
      </c>
      <c r="H195" s="15"/>
      <c r="I195" s="15">
        <f t="shared" si="46"/>
        <v>575.87717795626827</v>
      </c>
      <c r="J195" s="15">
        <f t="shared" si="47"/>
        <v>7035.3809819074959</v>
      </c>
      <c r="K195" s="15"/>
      <c r="L195" s="15">
        <f t="shared" si="48"/>
        <v>573.69486409524916</v>
      </c>
      <c r="M195" s="15">
        <f t="shared" si="49"/>
        <v>6674.0508195412303</v>
      </c>
      <c r="N195" s="15"/>
      <c r="O195" s="15">
        <f t="shared" si="50"/>
        <v>575.58867472303086</v>
      </c>
      <c r="P195" s="15">
        <f t="shared" si="51"/>
        <v>6987.0665419526586</v>
      </c>
      <c r="Q195" s="4"/>
    </row>
    <row r="196" spans="1:17" x14ac:dyDescent="0.25">
      <c r="A196" s="14">
        <v>2.8</v>
      </c>
      <c r="B196" s="14">
        <v>0.05</v>
      </c>
      <c r="C196" s="15">
        <v>442</v>
      </c>
      <c r="D196" s="15"/>
      <c r="E196" s="15">
        <f t="shared" si="43"/>
        <v>278.79178109780651</v>
      </c>
      <c r="F196" s="15">
        <f t="shared" si="44"/>
        <v>26636.922717226309</v>
      </c>
      <c r="G196" s="11">
        <f t="shared" si="45"/>
        <v>351.86013986013984</v>
      </c>
      <c r="H196" s="15"/>
      <c r="I196" s="15">
        <f t="shared" si="46"/>
        <v>418.61304914626226</v>
      </c>
      <c r="J196" s="15">
        <f t="shared" si="47"/>
        <v>546.94947023514464</v>
      </c>
      <c r="K196" s="15"/>
      <c r="L196" s="15">
        <f t="shared" si="48"/>
        <v>406.45701001633802</v>
      </c>
      <c r="M196" s="15">
        <f t="shared" si="49"/>
        <v>1263.3041369786961</v>
      </c>
      <c r="N196" s="15"/>
      <c r="O196" s="15">
        <f t="shared" si="50"/>
        <v>415.34460582768372</v>
      </c>
      <c r="P196" s="15">
        <f t="shared" si="51"/>
        <v>710.51003848155256</v>
      </c>
      <c r="Q196" s="4"/>
    </row>
    <row r="197" spans="1:17" x14ac:dyDescent="0.25">
      <c r="A197" s="14">
        <v>2.8</v>
      </c>
      <c r="B197" s="14">
        <v>0.05</v>
      </c>
      <c r="C197" s="15">
        <v>417</v>
      </c>
      <c r="D197" s="15"/>
      <c r="E197" s="15">
        <f t="shared" si="43"/>
        <v>278.79178109780651</v>
      </c>
      <c r="F197" s="15">
        <f t="shared" si="44"/>
        <v>19101.511772116635</v>
      </c>
      <c r="G197" s="11">
        <f t="shared" si="45"/>
        <v>351.86013986013984</v>
      </c>
      <c r="H197" s="15"/>
      <c r="I197" s="15">
        <f t="shared" si="46"/>
        <v>418.61304914626226</v>
      </c>
      <c r="J197" s="15">
        <f t="shared" si="47"/>
        <v>2.6019275482573923</v>
      </c>
      <c r="K197" s="15"/>
      <c r="L197" s="15">
        <f t="shared" si="48"/>
        <v>406.45701001633802</v>
      </c>
      <c r="M197" s="15">
        <f t="shared" si="49"/>
        <v>111.15463779559688</v>
      </c>
      <c r="N197" s="15"/>
      <c r="O197" s="15">
        <f t="shared" si="50"/>
        <v>415.34460582768372</v>
      </c>
      <c r="P197" s="15">
        <f t="shared" si="51"/>
        <v>2.740329865738695</v>
      </c>
      <c r="Q197" s="4"/>
    </row>
    <row r="198" spans="1:17" x14ac:dyDescent="0.25">
      <c r="A198" s="14">
        <v>2.8</v>
      </c>
      <c r="B198" s="14">
        <v>0.05</v>
      </c>
      <c r="C198" s="15">
        <v>446</v>
      </c>
      <c r="D198" s="15"/>
      <c r="E198" s="15">
        <f t="shared" si="43"/>
        <v>278.79178109780651</v>
      </c>
      <c r="F198" s="15">
        <f t="shared" si="44"/>
        <v>27958.588468443857</v>
      </c>
      <c r="G198" s="11">
        <f t="shared" si="45"/>
        <v>351.86013986013984</v>
      </c>
      <c r="H198" s="15"/>
      <c r="I198" s="15">
        <f t="shared" si="46"/>
        <v>418.61304914626226</v>
      </c>
      <c r="J198" s="15">
        <f t="shared" si="47"/>
        <v>750.0450770650466</v>
      </c>
      <c r="K198" s="15"/>
      <c r="L198" s="15">
        <f t="shared" si="48"/>
        <v>406.45701001633802</v>
      </c>
      <c r="M198" s="15">
        <f t="shared" si="49"/>
        <v>1563.6480568479919</v>
      </c>
      <c r="N198" s="15"/>
      <c r="O198" s="15">
        <f t="shared" si="50"/>
        <v>415.34460582768372</v>
      </c>
      <c r="P198" s="15">
        <f t="shared" si="51"/>
        <v>939.75319186008278</v>
      </c>
      <c r="Q198" s="4"/>
    </row>
    <row r="199" spans="1:17" x14ac:dyDescent="0.25">
      <c r="A199" s="14">
        <v>2.8</v>
      </c>
      <c r="B199" s="14">
        <v>0.05</v>
      </c>
      <c r="C199" s="15">
        <v>379</v>
      </c>
      <c r="D199" s="15"/>
      <c r="E199" s="15">
        <f t="shared" si="43"/>
        <v>278.79178109780651</v>
      </c>
      <c r="F199" s="15">
        <f t="shared" si="44"/>
        <v>10041.68713554993</v>
      </c>
      <c r="G199" s="11">
        <f t="shared" si="45"/>
        <v>351.86013986013984</v>
      </c>
      <c r="H199" s="15"/>
      <c r="I199" s="15">
        <f t="shared" si="46"/>
        <v>418.61304914626226</v>
      </c>
      <c r="J199" s="15">
        <f t="shared" si="47"/>
        <v>1569.1936626641889</v>
      </c>
      <c r="K199" s="15"/>
      <c r="L199" s="15">
        <f t="shared" si="48"/>
        <v>406.45701001633802</v>
      </c>
      <c r="M199" s="15">
        <f t="shared" si="49"/>
        <v>753.88739903728617</v>
      </c>
      <c r="N199" s="15"/>
      <c r="O199" s="15">
        <f t="shared" si="50"/>
        <v>415.34460582768372</v>
      </c>
      <c r="P199" s="15">
        <f t="shared" si="51"/>
        <v>1320.9303727697015</v>
      </c>
      <c r="Q199" s="4"/>
    </row>
    <row r="200" spans="1:17" x14ac:dyDescent="0.25">
      <c r="A200" s="14">
        <v>2.8</v>
      </c>
      <c r="B200" s="14">
        <v>0.05</v>
      </c>
      <c r="C200" s="15">
        <v>333</v>
      </c>
      <c r="D200" s="15"/>
      <c r="E200" s="15">
        <f t="shared" si="43"/>
        <v>278.79178109780651</v>
      </c>
      <c r="F200" s="15">
        <f t="shared" si="44"/>
        <v>2938.5309965481279</v>
      </c>
      <c r="G200" s="11">
        <f t="shared" si="45"/>
        <v>351.86013986013984</v>
      </c>
      <c r="H200" s="15"/>
      <c r="I200" s="15">
        <f t="shared" si="46"/>
        <v>418.61304914626226</v>
      </c>
      <c r="J200" s="15">
        <f t="shared" si="47"/>
        <v>7329.5941841203166</v>
      </c>
      <c r="K200" s="15"/>
      <c r="L200" s="15">
        <f t="shared" si="48"/>
        <v>406.45701001633802</v>
      </c>
      <c r="M200" s="15">
        <f t="shared" si="49"/>
        <v>5395.9323205403834</v>
      </c>
      <c r="N200" s="15"/>
      <c r="O200" s="15">
        <f t="shared" si="50"/>
        <v>415.34460582768372</v>
      </c>
      <c r="P200" s="15">
        <f t="shared" si="51"/>
        <v>6780.6341089166044</v>
      </c>
      <c r="Q200" s="4"/>
    </row>
    <row r="201" spans="1:17" x14ac:dyDescent="0.25">
      <c r="A201" s="14">
        <v>5.6</v>
      </c>
      <c r="B201" s="14">
        <v>0.1</v>
      </c>
      <c r="C201" s="15">
        <v>58</v>
      </c>
      <c r="D201" s="15"/>
      <c r="E201" s="15">
        <f t="shared" ref="E201:E210" si="52">CA(A201,B201,$E$2,$E$3,$E$4,$E$5,$E$6)</f>
        <v>18.90450144672538</v>
      </c>
      <c r="F201" s="15">
        <f t="shared" ref="F201:F210" si="53">($C201-E201)^2</f>
        <v>1528.4580071290982</v>
      </c>
      <c r="G201" s="11">
        <f t="shared" ref="G201:G210" si="54">$G$25</f>
        <v>351.86013986013984</v>
      </c>
      <c r="H201" s="15"/>
      <c r="I201" s="15">
        <f t="shared" ref="I201:I210" si="55">CA_SA(A201,B201,$I$2,$I$3,$I$4,$I$5,$I$6,$I$7)</f>
        <v>71.392146690347118</v>
      </c>
      <c r="J201" s="15">
        <f t="shared" ref="J201:J210" si="56">($C201-I201)^2</f>
        <v>179.34959297577527</v>
      </c>
      <c r="K201" s="15"/>
      <c r="L201" s="15">
        <f t="shared" ref="L201:L210" si="57">CA_DR(A201,B201,$L$2,$L$3,$L$4,$L$5,$L$6,$L$7,$L$8)</f>
        <v>63.555234432049772</v>
      </c>
      <c r="M201" s="15">
        <f t="shared" ref="M201:M210" si="58">($C201-L201)^2</f>
        <v>30.860629595031359</v>
      </c>
      <c r="N201" s="15"/>
      <c r="O201" s="15">
        <f t="shared" ref="O201:O210" si="59">CA_DL(A201,B201,$O$2,$O$3,$O$4,$O$5,$O$6,$O$7,$O$8)</f>
        <v>67.029171698431526</v>
      </c>
      <c r="P201" s="15">
        <f t="shared" ref="P201:P210" si="60">($C201-O201)^2</f>
        <v>81.525941559756845</v>
      </c>
      <c r="Q201" s="4"/>
    </row>
    <row r="202" spans="1:17" x14ac:dyDescent="0.25">
      <c r="A202" s="14">
        <v>5.6</v>
      </c>
      <c r="B202" s="14">
        <v>0.1</v>
      </c>
      <c r="C202" s="15">
        <v>28</v>
      </c>
      <c r="D202" s="15"/>
      <c r="E202" s="15">
        <f t="shared" si="52"/>
        <v>18.90450144672538</v>
      </c>
      <c r="F202" s="15">
        <f t="shared" si="53"/>
        <v>82.728093932620709</v>
      </c>
      <c r="G202" s="11">
        <f t="shared" si="54"/>
        <v>351.86013986013984</v>
      </c>
      <c r="H202" s="15"/>
      <c r="I202" s="15">
        <f t="shared" si="55"/>
        <v>71.392146690347118</v>
      </c>
      <c r="J202" s="15">
        <f t="shared" si="56"/>
        <v>1882.8783943966023</v>
      </c>
      <c r="K202" s="15"/>
      <c r="L202" s="15">
        <f t="shared" si="57"/>
        <v>63.555234432049772</v>
      </c>
      <c r="M202" s="15">
        <f t="shared" si="58"/>
        <v>1264.1746955180176</v>
      </c>
      <c r="N202" s="15"/>
      <c r="O202" s="15">
        <f t="shared" si="59"/>
        <v>67.029171698431526</v>
      </c>
      <c r="P202" s="15">
        <f t="shared" si="60"/>
        <v>1523.2762434656483</v>
      </c>
      <c r="Q202" s="4"/>
    </row>
    <row r="203" spans="1:17" x14ac:dyDescent="0.25">
      <c r="A203" s="14">
        <v>5.6</v>
      </c>
      <c r="B203" s="14">
        <v>0.1</v>
      </c>
      <c r="C203" s="15">
        <v>71</v>
      </c>
      <c r="D203" s="15"/>
      <c r="E203" s="15">
        <f t="shared" si="52"/>
        <v>18.90450144672538</v>
      </c>
      <c r="F203" s="15">
        <f t="shared" si="53"/>
        <v>2713.9409695142385</v>
      </c>
      <c r="G203" s="11">
        <f t="shared" si="54"/>
        <v>351.86013986013984</v>
      </c>
      <c r="H203" s="15"/>
      <c r="I203" s="15">
        <f t="shared" si="55"/>
        <v>71.392146690347118</v>
      </c>
      <c r="J203" s="15">
        <f t="shared" si="56"/>
        <v>0.15377902675019881</v>
      </c>
      <c r="K203" s="15"/>
      <c r="L203" s="15">
        <f t="shared" si="57"/>
        <v>63.555234432049772</v>
      </c>
      <c r="M203" s="15">
        <f t="shared" si="58"/>
        <v>55.424534361737273</v>
      </c>
      <c r="N203" s="15"/>
      <c r="O203" s="15">
        <f t="shared" si="59"/>
        <v>67.029171698431526</v>
      </c>
      <c r="P203" s="15">
        <f t="shared" si="60"/>
        <v>15.767477400537175</v>
      </c>
      <c r="Q203" s="4"/>
    </row>
    <row r="204" spans="1:17" x14ac:dyDescent="0.25">
      <c r="A204" s="14">
        <v>5.6</v>
      </c>
      <c r="B204" s="14">
        <v>0.1</v>
      </c>
      <c r="C204" s="15">
        <v>35</v>
      </c>
      <c r="D204" s="15"/>
      <c r="E204" s="15">
        <f t="shared" si="52"/>
        <v>18.90450144672538</v>
      </c>
      <c r="F204" s="15">
        <f t="shared" si="53"/>
        <v>259.06507367846541</v>
      </c>
      <c r="G204" s="11">
        <f t="shared" si="54"/>
        <v>351.86013986013984</v>
      </c>
      <c r="H204" s="15"/>
      <c r="I204" s="15">
        <f t="shared" si="55"/>
        <v>71.392146690347118</v>
      </c>
      <c r="J204" s="15">
        <f t="shared" si="56"/>
        <v>1324.3883407317428</v>
      </c>
      <c r="K204" s="15"/>
      <c r="L204" s="15">
        <f t="shared" si="57"/>
        <v>63.555234432049772</v>
      </c>
      <c r="M204" s="15">
        <f t="shared" si="58"/>
        <v>815.40141346932091</v>
      </c>
      <c r="N204" s="15"/>
      <c r="O204" s="15">
        <f t="shared" si="59"/>
        <v>67.029171698431526</v>
      </c>
      <c r="P204" s="15">
        <f t="shared" si="60"/>
        <v>1025.8678396876071</v>
      </c>
      <c r="Q204" s="4"/>
    </row>
    <row r="205" spans="1:17" x14ac:dyDescent="0.25">
      <c r="A205" s="14">
        <v>5.6</v>
      </c>
      <c r="B205" s="14">
        <v>0.1</v>
      </c>
      <c r="C205" s="15">
        <v>56</v>
      </c>
      <c r="D205" s="15"/>
      <c r="E205" s="15">
        <f t="shared" si="52"/>
        <v>18.90450144672538</v>
      </c>
      <c r="F205" s="15">
        <f t="shared" si="53"/>
        <v>1376.0760129159996</v>
      </c>
      <c r="G205" s="11">
        <f t="shared" si="54"/>
        <v>351.86013986013984</v>
      </c>
      <c r="H205" s="15"/>
      <c r="I205" s="15">
        <f t="shared" si="55"/>
        <v>71.392146690347118</v>
      </c>
      <c r="J205" s="15">
        <f t="shared" si="56"/>
        <v>236.91817973716374</v>
      </c>
      <c r="K205" s="15"/>
      <c r="L205" s="15">
        <f t="shared" si="57"/>
        <v>63.555234432049772</v>
      </c>
      <c r="M205" s="15">
        <f t="shared" si="58"/>
        <v>57.081567323230445</v>
      </c>
      <c r="N205" s="15"/>
      <c r="O205" s="15">
        <f t="shared" si="59"/>
        <v>67.029171698431526</v>
      </c>
      <c r="P205" s="15">
        <f t="shared" si="60"/>
        <v>121.64262835348295</v>
      </c>
      <c r="Q205" s="4"/>
    </row>
    <row r="206" spans="1:17" x14ac:dyDescent="0.25">
      <c r="A206" s="14">
        <v>11.2</v>
      </c>
      <c r="B206" s="14">
        <v>0.2</v>
      </c>
      <c r="C206" s="15">
        <v>0</v>
      </c>
      <c r="D206" s="15"/>
      <c r="E206" s="15">
        <f t="shared" si="52"/>
        <v>6.5324293312362003E-2</v>
      </c>
      <c r="F206" s="15">
        <f t="shared" si="53"/>
        <v>4.2672632967595027E-3</v>
      </c>
      <c r="G206" s="11">
        <f t="shared" si="54"/>
        <v>351.86013986013984</v>
      </c>
      <c r="H206" s="15"/>
      <c r="I206" s="15">
        <f t="shared" si="55"/>
        <v>0.86842848996788469</v>
      </c>
      <c r="J206" s="15">
        <f t="shared" si="56"/>
        <v>0.75416804218790034</v>
      </c>
      <c r="K206" s="15"/>
      <c r="L206" s="15">
        <f t="shared" si="57"/>
        <v>0.68656571507888908</v>
      </c>
      <c r="M206" s="15">
        <f t="shared" si="58"/>
        <v>0.47137248112178631</v>
      </c>
      <c r="N206" s="15"/>
      <c r="O206" s="15">
        <f t="shared" si="59"/>
        <v>0.67158314057707758</v>
      </c>
      <c r="P206" s="15">
        <f t="shared" si="60"/>
        <v>0.45102391470737074</v>
      </c>
      <c r="Q206" s="4"/>
    </row>
    <row r="207" spans="1:17" x14ac:dyDescent="0.25">
      <c r="A207" s="14">
        <v>11.2</v>
      </c>
      <c r="B207" s="14">
        <v>0.2</v>
      </c>
      <c r="C207" s="15">
        <v>0</v>
      </c>
      <c r="D207" s="15"/>
      <c r="E207" s="15">
        <f t="shared" si="52"/>
        <v>6.5324293312362003E-2</v>
      </c>
      <c r="F207" s="15">
        <f t="shared" si="53"/>
        <v>4.2672632967595027E-3</v>
      </c>
      <c r="G207" s="11">
        <f t="shared" si="54"/>
        <v>351.86013986013984</v>
      </c>
      <c r="H207" s="15"/>
      <c r="I207" s="15">
        <f t="shared" si="55"/>
        <v>0.86842848996788469</v>
      </c>
      <c r="J207" s="15">
        <f t="shared" si="56"/>
        <v>0.75416804218790034</v>
      </c>
      <c r="K207" s="15"/>
      <c r="L207" s="15">
        <f t="shared" si="57"/>
        <v>0.68656571507888908</v>
      </c>
      <c r="M207" s="15">
        <f t="shared" si="58"/>
        <v>0.47137248112178631</v>
      </c>
      <c r="N207" s="15"/>
      <c r="O207" s="15">
        <f t="shared" si="59"/>
        <v>0.67158314057707758</v>
      </c>
      <c r="P207" s="15">
        <f t="shared" si="60"/>
        <v>0.45102391470737074</v>
      </c>
      <c r="Q207" s="4"/>
    </row>
    <row r="208" spans="1:17" x14ac:dyDescent="0.25">
      <c r="A208" s="14">
        <v>11.2</v>
      </c>
      <c r="B208" s="14">
        <v>0.2</v>
      </c>
      <c r="C208" s="15">
        <v>6</v>
      </c>
      <c r="D208" s="15"/>
      <c r="E208" s="15">
        <f t="shared" si="52"/>
        <v>6.5324293312362003E-2</v>
      </c>
      <c r="F208" s="15">
        <f t="shared" si="53"/>
        <v>35.220375743548409</v>
      </c>
      <c r="G208" s="11">
        <f t="shared" si="54"/>
        <v>351.86013986013984</v>
      </c>
      <c r="H208" s="15"/>
      <c r="I208" s="15">
        <f t="shared" si="55"/>
        <v>0.86842848996788469</v>
      </c>
      <c r="J208" s="15">
        <f t="shared" si="56"/>
        <v>26.333026162573283</v>
      </c>
      <c r="K208" s="15"/>
      <c r="L208" s="15">
        <f t="shared" si="57"/>
        <v>0.68656571507888908</v>
      </c>
      <c r="M208" s="15">
        <f t="shared" si="58"/>
        <v>28.232583900175115</v>
      </c>
      <c r="N208" s="15"/>
      <c r="O208" s="15">
        <f t="shared" si="59"/>
        <v>0.67158314057707758</v>
      </c>
      <c r="P208" s="15">
        <f t="shared" si="60"/>
        <v>28.392026227782445</v>
      </c>
      <c r="Q208" s="4"/>
    </row>
    <row r="209" spans="1:17" x14ac:dyDescent="0.25">
      <c r="A209" s="14"/>
      <c r="B209" s="14"/>
      <c r="C209" s="15"/>
      <c r="D209" s="15"/>
      <c r="E209" s="15"/>
      <c r="F209" s="15"/>
      <c r="G209" s="11"/>
      <c r="H209" s="15"/>
      <c r="I209" s="15"/>
      <c r="J209" s="15"/>
      <c r="K209" s="15"/>
      <c r="L209" s="15"/>
      <c r="M209" s="15"/>
      <c r="N209" s="15"/>
      <c r="O209" s="15"/>
      <c r="P209" s="15"/>
      <c r="Q209" s="4"/>
    </row>
    <row r="210" spans="1:17" x14ac:dyDescent="0.25">
      <c r="A210" s="14">
        <v>11.2</v>
      </c>
      <c r="B210" s="14">
        <v>0.2</v>
      </c>
      <c r="C210" s="15">
        <v>0</v>
      </c>
      <c r="D210" s="15"/>
      <c r="E210" s="15">
        <f t="shared" si="52"/>
        <v>6.5324293312362003E-2</v>
      </c>
      <c r="F210" s="15">
        <f t="shared" si="53"/>
        <v>4.2672632967595027E-3</v>
      </c>
      <c r="G210" s="11">
        <f t="shared" si="54"/>
        <v>351.86013986013984</v>
      </c>
      <c r="H210" s="15"/>
      <c r="I210" s="15">
        <f t="shared" si="55"/>
        <v>0.86842848996788469</v>
      </c>
      <c r="J210" s="15">
        <f t="shared" si="56"/>
        <v>0.75416804218790034</v>
      </c>
      <c r="K210" s="15"/>
      <c r="L210" s="15">
        <f t="shared" si="57"/>
        <v>0.68656571507888908</v>
      </c>
      <c r="M210" s="15">
        <f t="shared" si="58"/>
        <v>0.47137248112178631</v>
      </c>
      <c r="N210" s="15"/>
      <c r="O210" s="15">
        <f t="shared" si="59"/>
        <v>0.67158314057707758</v>
      </c>
      <c r="P210" s="15">
        <f t="shared" si="60"/>
        <v>0.45102391470737074</v>
      </c>
      <c r="Q210" s="4"/>
    </row>
    <row r="211" spans="1:17" x14ac:dyDescent="0.25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25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C226" s="3"/>
      <c r="D226" s="3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4"/>
    </row>
    <row r="227" spans="1:17" ht="13" x14ac:dyDescent="0.3">
      <c r="D227" s="3"/>
      <c r="E227" s="1" t="s">
        <v>19</v>
      </c>
      <c r="F227" s="1" t="s">
        <v>18</v>
      </c>
      <c r="G227" s="1"/>
      <c r="H227" s="2"/>
      <c r="I227" s="1" t="s">
        <v>19</v>
      </c>
      <c r="J227" s="1" t="s">
        <v>18</v>
      </c>
      <c r="K227" s="2"/>
      <c r="L227" s="1" t="s">
        <v>19</v>
      </c>
      <c r="M227" s="1" t="s">
        <v>18</v>
      </c>
      <c r="N227" s="2"/>
      <c r="O227" s="1" t="s">
        <v>19</v>
      </c>
      <c r="P227" s="1" t="s">
        <v>18</v>
      </c>
      <c r="Q227" s="4"/>
    </row>
    <row r="228" spans="1:17" x14ac:dyDescent="0.25">
      <c r="C228" s="2"/>
      <c r="D228" s="3"/>
      <c r="E228">
        <f>(A136/$E$5)+(B136/$E$6)</f>
        <v>0.24918625128371213</v>
      </c>
      <c r="F228" s="3">
        <f t="shared" ref="F228:F291" si="61">C136-E136</f>
        <v>-95.931762212733474</v>
      </c>
      <c r="G228" s="3"/>
      <c r="H228" s="2"/>
      <c r="I228">
        <f>(A136/$I$5)+(B136/$I$6)</f>
        <v>0.24918625128371213</v>
      </c>
      <c r="J228" s="3">
        <f t="shared" ref="J228:J291" si="62">C136-I136</f>
        <v>-97.053934926042757</v>
      </c>
      <c r="K228" s="2"/>
      <c r="L228">
        <f>(A136/$L$5)+(B136/$L$6)</f>
        <v>0.24918625128371213</v>
      </c>
      <c r="M228" s="3">
        <f t="shared" ref="M228:M291" si="63">C136-L136</f>
        <v>-97.012116723758709</v>
      </c>
      <c r="N228" s="2"/>
      <c r="O228">
        <f>(A136/$O$5)+(B136/$O$6)</f>
        <v>0.24918625128371213</v>
      </c>
      <c r="P228" s="4">
        <f t="shared" ref="P228:P291" si="64">C136-O136</f>
        <v>-97.04878110763616</v>
      </c>
      <c r="Q228" s="4"/>
    </row>
    <row r="229" spans="1:17" x14ac:dyDescent="0.25">
      <c r="C229" s="2"/>
      <c r="D229" s="3"/>
      <c r="E229">
        <f t="shared" ref="E229:E292" si="65">(A137/$E$5)+(B137/$E$6)</f>
        <v>0.24918625128371213</v>
      </c>
      <c r="F229" s="3">
        <f t="shared" si="61"/>
        <v>-30.931762212733474</v>
      </c>
      <c r="G229" s="3"/>
      <c r="H229" s="2"/>
      <c r="I229">
        <f t="shared" ref="I229:I292" si="66">(A137/$I$5)+(B137/$I$6)</f>
        <v>0.24918625128371213</v>
      </c>
      <c r="J229" s="3">
        <f t="shared" si="62"/>
        <v>-32.053934926042757</v>
      </c>
      <c r="K229" s="2"/>
      <c r="L229">
        <f t="shared" ref="L229:L292" si="67">(A137/$L$5)+(B137/$L$6)</f>
        <v>0.24918625128371213</v>
      </c>
      <c r="M229" s="3">
        <f t="shared" si="63"/>
        <v>-32.012116723758709</v>
      </c>
      <c r="N229" s="2"/>
      <c r="O229">
        <f t="shared" ref="O229:O292" si="68">(A137/$O$5)+(B137/$O$6)</f>
        <v>0.24918625128371213</v>
      </c>
      <c r="P229" s="4">
        <f t="shared" si="64"/>
        <v>-32.04878110763616</v>
      </c>
      <c r="Q229" s="4"/>
    </row>
    <row r="230" spans="1:17" x14ac:dyDescent="0.25">
      <c r="C230" s="2"/>
      <c r="D230" s="3"/>
      <c r="E230">
        <f t="shared" si="65"/>
        <v>0.24918625128371213</v>
      </c>
      <c r="F230" s="3">
        <f t="shared" si="61"/>
        <v>-34.931762212733474</v>
      </c>
      <c r="G230" s="3"/>
      <c r="H230" s="2"/>
      <c r="I230">
        <f t="shared" si="66"/>
        <v>0.24918625128371213</v>
      </c>
      <c r="J230" s="3">
        <f t="shared" si="62"/>
        <v>-36.053934926042757</v>
      </c>
      <c r="K230" s="2"/>
      <c r="L230">
        <f t="shared" si="67"/>
        <v>0.24918625128371213</v>
      </c>
      <c r="M230" s="3">
        <f t="shared" si="63"/>
        <v>-36.012116723758709</v>
      </c>
      <c r="N230" s="2"/>
      <c r="O230">
        <f t="shared" si="68"/>
        <v>0.24918625128371213</v>
      </c>
      <c r="P230" s="4">
        <f t="shared" si="64"/>
        <v>-36.04878110763616</v>
      </c>
      <c r="Q230" s="4"/>
    </row>
    <row r="231" spans="1:17" x14ac:dyDescent="0.25">
      <c r="C231" s="2"/>
      <c r="D231" s="3"/>
      <c r="E231">
        <f t="shared" si="65"/>
        <v>0.24918625128371213</v>
      </c>
      <c r="F231" s="3">
        <f t="shared" si="61"/>
        <v>21.068237787266526</v>
      </c>
      <c r="G231" s="3"/>
      <c r="H231" s="2"/>
      <c r="I231">
        <f t="shared" si="66"/>
        <v>0.24918625128371213</v>
      </c>
      <c r="J231" s="3">
        <f t="shared" si="62"/>
        <v>19.946065073957243</v>
      </c>
      <c r="K231" s="2"/>
      <c r="L231">
        <f t="shared" si="67"/>
        <v>0.24918625128371213</v>
      </c>
      <c r="M231" s="3">
        <f t="shared" si="63"/>
        <v>19.987883276241291</v>
      </c>
      <c r="N231" s="2"/>
      <c r="O231">
        <f t="shared" si="68"/>
        <v>0.24918625128371213</v>
      </c>
      <c r="P231" s="4">
        <f t="shared" si="64"/>
        <v>19.95121889236384</v>
      </c>
      <c r="Q231" s="4"/>
    </row>
    <row r="232" spans="1:17" x14ac:dyDescent="0.25">
      <c r="C232" s="2"/>
      <c r="E232">
        <f t="shared" si="65"/>
        <v>0.24918625128371213</v>
      </c>
      <c r="F232" s="3">
        <f t="shared" si="61"/>
        <v>112.06823778726653</v>
      </c>
      <c r="G232" s="3"/>
      <c r="H232" s="2"/>
      <c r="I232">
        <f t="shared" si="66"/>
        <v>0.24918625128371213</v>
      </c>
      <c r="J232" s="3">
        <f t="shared" si="62"/>
        <v>110.94606507395724</v>
      </c>
      <c r="K232" s="2"/>
      <c r="L232">
        <f t="shared" si="67"/>
        <v>0.24918625128371213</v>
      </c>
      <c r="M232" s="3">
        <f t="shared" si="63"/>
        <v>110.98788327624129</v>
      </c>
      <c r="N232" s="2"/>
      <c r="O232">
        <f t="shared" si="68"/>
        <v>0.24918625128371213</v>
      </c>
      <c r="P232" s="4">
        <f t="shared" si="64"/>
        <v>110.95121889236384</v>
      </c>
      <c r="Q232" s="4"/>
    </row>
    <row r="233" spans="1:17" x14ac:dyDescent="0.25">
      <c r="C233" s="2"/>
      <c r="D233" s="2"/>
      <c r="E233">
        <f t="shared" si="65"/>
        <v>0.49837250256742427</v>
      </c>
      <c r="F233" s="3">
        <f t="shared" si="61"/>
        <v>-28.721643137077763</v>
      </c>
      <c r="G233" s="3"/>
      <c r="H233" s="2"/>
      <c r="I233">
        <f t="shared" si="66"/>
        <v>0.49837250256742427</v>
      </c>
      <c r="J233" s="3">
        <f t="shared" si="62"/>
        <v>-41.31000966527904</v>
      </c>
      <c r="K233" s="2"/>
      <c r="L233">
        <f t="shared" si="67"/>
        <v>0.49837250256742427</v>
      </c>
      <c r="M233" s="3">
        <f t="shared" si="63"/>
        <v>-40.874318463514896</v>
      </c>
      <c r="N233" s="2"/>
      <c r="O233">
        <f t="shared" si="68"/>
        <v>0.49837250256742427</v>
      </c>
      <c r="P233" s="4">
        <f t="shared" si="64"/>
        <v>-41.202663117391921</v>
      </c>
      <c r="Q233" s="4"/>
    </row>
    <row r="234" spans="1:17" x14ac:dyDescent="0.25">
      <c r="C234" s="2"/>
      <c r="D234" s="2"/>
      <c r="E234">
        <f t="shared" si="65"/>
        <v>0.49837250256742427</v>
      </c>
      <c r="F234" s="3">
        <f t="shared" si="61"/>
        <v>38.278356862922237</v>
      </c>
      <c r="G234" s="3"/>
      <c r="H234" s="2"/>
      <c r="I234">
        <f t="shared" si="66"/>
        <v>0.49837250256742427</v>
      </c>
      <c r="J234" s="3">
        <f t="shared" si="62"/>
        <v>25.68999033472096</v>
      </c>
      <c r="K234" s="2"/>
      <c r="L234">
        <f t="shared" si="67"/>
        <v>0.49837250256742427</v>
      </c>
      <c r="M234" s="3">
        <f t="shared" si="63"/>
        <v>26.125681536485104</v>
      </c>
      <c r="N234" s="2"/>
      <c r="O234">
        <f t="shared" si="68"/>
        <v>0.49837250256742427</v>
      </c>
      <c r="P234" s="4">
        <f t="shared" si="64"/>
        <v>25.797336882608079</v>
      </c>
      <c r="Q234" s="4"/>
    </row>
    <row r="235" spans="1:17" x14ac:dyDescent="0.25">
      <c r="C235" s="2"/>
      <c r="D235" s="2"/>
      <c r="E235">
        <f t="shared" si="65"/>
        <v>0.49837250256742427</v>
      </c>
      <c r="F235" s="3">
        <f t="shared" si="61"/>
        <v>57.278356862922237</v>
      </c>
      <c r="G235" s="3"/>
      <c r="H235" s="2"/>
      <c r="I235">
        <f t="shared" si="66"/>
        <v>0.49837250256742427</v>
      </c>
      <c r="J235" s="3">
        <f t="shared" si="62"/>
        <v>44.68999033472096</v>
      </c>
      <c r="K235" s="2"/>
      <c r="L235">
        <f t="shared" si="67"/>
        <v>0.49837250256742427</v>
      </c>
      <c r="M235" s="3">
        <f t="shared" si="63"/>
        <v>45.125681536485104</v>
      </c>
      <c r="N235" s="2"/>
      <c r="O235">
        <f t="shared" si="68"/>
        <v>0.49837250256742427</v>
      </c>
      <c r="P235" s="4">
        <f t="shared" si="64"/>
        <v>44.797336882608079</v>
      </c>
      <c r="Q235" s="4"/>
    </row>
    <row r="236" spans="1:17" x14ac:dyDescent="0.25">
      <c r="C236" s="2"/>
      <c r="D236" s="2"/>
      <c r="E236">
        <f t="shared" si="65"/>
        <v>0.49837250256742427</v>
      </c>
      <c r="F236" s="3">
        <f t="shared" si="61"/>
        <v>144.27835686292224</v>
      </c>
      <c r="G236" s="3"/>
      <c r="H236" s="2"/>
      <c r="I236">
        <f t="shared" si="66"/>
        <v>0.49837250256742427</v>
      </c>
      <c r="J236" s="3">
        <f t="shared" si="62"/>
        <v>131.68999033472096</v>
      </c>
      <c r="K236" s="2"/>
      <c r="L236">
        <f t="shared" si="67"/>
        <v>0.49837250256742427</v>
      </c>
      <c r="M236" s="3">
        <f t="shared" si="63"/>
        <v>132.1256815364851</v>
      </c>
      <c r="N236" s="2"/>
      <c r="O236">
        <f t="shared" si="68"/>
        <v>0.49837250256742427</v>
      </c>
      <c r="P236" s="4">
        <f t="shared" si="64"/>
        <v>131.79733688260808</v>
      </c>
      <c r="Q236" s="4"/>
    </row>
    <row r="237" spans="1:17" x14ac:dyDescent="0.25">
      <c r="D237" s="2"/>
      <c r="E237">
        <f t="shared" si="65"/>
        <v>0.49837250256742427</v>
      </c>
      <c r="F237" s="3">
        <f t="shared" si="61"/>
        <v>-30.721643137077763</v>
      </c>
      <c r="G237" s="3"/>
      <c r="H237" s="2"/>
      <c r="I237">
        <f t="shared" si="66"/>
        <v>0.49837250256742427</v>
      </c>
      <c r="J237" s="3">
        <f t="shared" si="62"/>
        <v>-43.31000966527904</v>
      </c>
      <c r="K237" s="2"/>
      <c r="L237">
        <f t="shared" si="67"/>
        <v>0.49837250256742427</v>
      </c>
      <c r="M237" s="3">
        <f t="shared" si="63"/>
        <v>-42.874318463514896</v>
      </c>
      <c r="N237" s="2"/>
      <c r="O237">
        <f t="shared" si="68"/>
        <v>0.49837250256742427</v>
      </c>
      <c r="P237" s="4">
        <f t="shared" si="64"/>
        <v>-43.202663117391921</v>
      </c>
      <c r="Q237" s="4"/>
    </row>
    <row r="238" spans="1:17" x14ac:dyDescent="0.25">
      <c r="D238" s="2"/>
      <c r="E238">
        <f t="shared" si="65"/>
        <v>0.99674500513484854</v>
      </c>
      <c r="F238" s="3">
        <f t="shared" si="61"/>
        <v>273.02239342978891</v>
      </c>
      <c r="G238" s="3"/>
      <c r="H238" s="2"/>
      <c r="I238">
        <f t="shared" si="66"/>
        <v>0.99674500513484854</v>
      </c>
      <c r="J238" s="3">
        <f t="shared" si="62"/>
        <v>117.58004403800209</v>
      </c>
      <c r="K238" s="2"/>
      <c r="L238">
        <f t="shared" si="67"/>
        <v>0.99674500513484854</v>
      </c>
      <c r="M238" s="3">
        <f t="shared" si="63"/>
        <v>123.77965249896749</v>
      </c>
      <c r="N238" s="2"/>
      <c r="O238">
        <f t="shared" si="68"/>
        <v>0.99674500513484854</v>
      </c>
      <c r="P238" s="4">
        <f t="shared" si="64"/>
        <v>120.65569608960686</v>
      </c>
      <c r="Q238" s="4"/>
    </row>
    <row r="239" spans="1:17" x14ac:dyDescent="0.25">
      <c r="D239" s="2"/>
      <c r="E239">
        <f t="shared" si="65"/>
        <v>0.99674500513484854</v>
      </c>
      <c r="F239" s="3">
        <f t="shared" si="61"/>
        <v>223.02239342978891</v>
      </c>
      <c r="G239" s="3"/>
      <c r="H239" s="2"/>
      <c r="I239">
        <f t="shared" si="66"/>
        <v>0.99674500513484854</v>
      </c>
      <c r="J239" s="3">
        <f t="shared" si="62"/>
        <v>67.580044038002086</v>
      </c>
      <c r="K239" s="2"/>
      <c r="L239">
        <f t="shared" si="67"/>
        <v>0.99674500513484854</v>
      </c>
      <c r="M239" s="3">
        <f t="shared" si="63"/>
        <v>73.779652498967494</v>
      </c>
      <c r="N239" s="2"/>
      <c r="O239">
        <f t="shared" si="68"/>
        <v>0.99674500513484854</v>
      </c>
      <c r="P239" s="4">
        <f t="shared" si="64"/>
        <v>70.655696089606863</v>
      </c>
      <c r="Q239" s="4"/>
    </row>
    <row r="240" spans="1:17" x14ac:dyDescent="0.25">
      <c r="D240" s="2"/>
      <c r="E240">
        <f t="shared" si="65"/>
        <v>0.99674500513484854</v>
      </c>
      <c r="F240" s="3">
        <f t="shared" si="61"/>
        <v>137.02239342978891</v>
      </c>
      <c r="G240" s="3"/>
      <c r="H240" s="2"/>
      <c r="I240">
        <f t="shared" si="66"/>
        <v>0.99674500513484854</v>
      </c>
      <c r="J240" s="3">
        <f t="shared" si="62"/>
        <v>-18.419955961997914</v>
      </c>
      <c r="K240" s="2"/>
      <c r="L240">
        <f t="shared" si="67"/>
        <v>0.99674500513484854</v>
      </c>
      <c r="M240" s="3">
        <f t="shared" si="63"/>
        <v>-12.220347501032506</v>
      </c>
      <c r="N240" s="2"/>
      <c r="O240">
        <f t="shared" si="68"/>
        <v>0.99674500513484854</v>
      </c>
      <c r="P240" s="4">
        <f t="shared" si="64"/>
        <v>-15.344303910393137</v>
      </c>
      <c r="Q240" s="4"/>
    </row>
    <row r="241" spans="4:17" x14ac:dyDescent="0.25">
      <c r="D241" s="2"/>
      <c r="E241">
        <f t="shared" si="65"/>
        <v>0.99674500513484854</v>
      </c>
      <c r="F241" s="3">
        <f t="shared" si="61"/>
        <v>294.02239342978891</v>
      </c>
      <c r="G241" s="3"/>
      <c r="H241" s="2"/>
      <c r="I241">
        <f t="shared" si="66"/>
        <v>0.99674500513484854</v>
      </c>
      <c r="J241" s="3">
        <f t="shared" si="62"/>
        <v>138.58004403800209</v>
      </c>
      <c r="K241" s="2"/>
      <c r="L241">
        <f t="shared" si="67"/>
        <v>0.99674500513484854</v>
      </c>
      <c r="M241" s="3">
        <f t="shared" si="63"/>
        <v>144.77965249896749</v>
      </c>
      <c r="N241" s="2"/>
      <c r="O241">
        <f t="shared" si="68"/>
        <v>0.99674500513484854</v>
      </c>
      <c r="P241" s="4">
        <f t="shared" si="64"/>
        <v>141.65569608960686</v>
      </c>
      <c r="Q241" s="4"/>
    </row>
    <row r="242" spans="4:17" x14ac:dyDescent="0.25">
      <c r="E242">
        <f t="shared" si="65"/>
        <v>0.99674500513484854</v>
      </c>
      <c r="F242" s="3">
        <f t="shared" si="61"/>
        <v>144.02239342978891</v>
      </c>
      <c r="G242" s="3"/>
      <c r="H242" s="2"/>
      <c r="I242">
        <f t="shared" si="66"/>
        <v>0.99674500513484854</v>
      </c>
      <c r="J242" s="3">
        <f t="shared" si="62"/>
        <v>-11.419955961997914</v>
      </c>
      <c r="K242" s="2"/>
      <c r="L242">
        <f t="shared" si="67"/>
        <v>0.99674500513484854</v>
      </c>
      <c r="M242" s="3">
        <f t="shared" si="63"/>
        <v>-5.2203475010325064</v>
      </c>
      <c r="N242" s="2"/>
      <c r="O242">
        <f t="shared" si="68"/>
        <v>0.99674500513484854</v>
      </c>
      <c r="P242" s="4">
        <f t="shared" si="64"/>
        <v>-8.3443039103931369</v>
      </c>
      <c r="Q242" s="4"/>
    </row>
    <row r="243" spans="4:17" x14ac:dyDescent="0.25">
      <c r="E243">
        <f t="shared" si="65"/>
        <v>1.9934900102696971</v>
      </c>
      <c r="F243" s="3">
        <f t="shared" si="61"/>
        <v>6.4440321224834181</v>
      </c>
      <c r="G243" s="3"/>
      <c r="H243" s="2"/>
      <c r="I243">
        <f t="shared" si="66"/>
        <v>1.9934900102696971</v>
      </c>
      <c r="J243" s="3">
        <f t="shared" si="62"/>
        <v>-10.925645194473642</v>
      </c>
      <c r="K243" s="2"/>
      <c r="L243">
        <f t="shared" si="67"/>
        <v>1.9934900102696971</v>
      </c>
      <c r="M243" s="3">
        <f t="shared" si="63"/>
        <v>-9.0845581782382574</v>
      </c>
      <c r="N243" s="2"/>
      <c r="O243">
        <f t="shared" si="68"/>
        <v>1.9934900102696971</v>
      </c>
      <c r="P243" s="4">
        <f t="shared" si="64"/>
        <v>-9.0823230349529744</v>
      </c>
      <c r="Q243" s="4"/>
    </row>
    <row r="244" spans="4:17" x14ac:dyDescent="0.25">
      <c r="E244">
        <f t="shared" si="65"/>
        <v>1.9934900102696971</v>
      </c>
      <c r="F244" s="3">
        <f t="shared" si="61"/>
        <v>43.444032122483421</v>
      </c>
      <c r="G244" s="3"/>
      <c r="H244" s="2"/>
      <c r="I244">
        <f t="shared" si="66"/>
        <v>1.9934900102696971</v>
      </c>
      <c r="J244" s="3">
        <f t="shared" si="62"/>
        <v>26.074354805526358</v>
      </c>
      <c r="K244" s="2"/>
      <c r="L244">
        <f t="shared" si="67"/>
        <v>1.9934900102696971</v>
      </c>
      <c r="M244" s="3">
        <f t="shared" si="63"/>
        <v>27.915441821761743</v>
      </c>
      <c r="N244" s="2"/>
      <c r="O244">
        <f t="shared" si="68"/>
        <v>1.9934900102696971</v>
      </c>
      <c r="P244" s="4">
        <f t="shared" si="64"/>
        <v>27.917676965047026</v>
      </c>
      <c r="Q244" s="4"/>
    </row>
    <row r="245" spans="4:17" x14ac:dyDescent="0.25">
      <c r="E245">
        <f t="shared" si="65"/>
        <v>1.9934900102696971</v>
      </c>
      <c r="F245" s="3">
        <f t="shared" si="61"/>
        <v>10.444032122483417</v>
      </c>
      <c r="G245" s="3"/>
      <c r="H245" s="2"/>
      <c r="I245">
        <f t="shared" si="66"/>
        <v>1.9934900102696971</v>
      </c>
      <c r="J245" s="3">
        <f t="shared" si="62"/>
        <v>-6.9256451944736419</v>
      </c>
      <c r="K245" s="2"/>
      <c r="L245">
        <f t="shared" si="67"/>
        <v>1.9934900102696971</v>
      </c>
      <c r="M245" s="3">
        <f t="shared" si="63"/>
        <v>-5.0845581782382574</v>
      </c>
      <c r="N245" s="2"/>
      <c r="O245">
        <f t="shared" si="68"/>
        <v>1.9934900102696971</v>
      </c>
      <c r="P245" s="4">
        <f t="shared" si="64"/>
        <v>-5.0823230349529744</v>
      </c>
      <c r="Q245" s="4"/>
    </row>
    <row r="246" spans="4:17" x14ac:dyDescent="0.25">
      <c r="E246">
        <f t="shared" si="65"/>
        <v>0</v>
      </c>
      <c r="F246" s="3">
        <f t="shared" si="61"/>
        <v>0</v>
      </c>
      <c r="G246" s="3"/>
      <c r="H246" s="2"/>
      <c r="I246">
        <f t="shared" si="66"/>
        <v>0</v>
      </c>
      <c r="J246" s="3">
        <f t="shared" si="62"/>
        <v>0</v>
      </c>
      <c r="K246" s="2"/>
      <c r="L246">
        <f t="shared" si="67"/>
        <v>0</v>
      </c>
      <c r="M246" s="3">
        <f t="shared" si="63"/>
        <v>0</v>
      </c>
      <c r="N246" s="2"/>
      <c r="O246">
        <f t="shared" si="68"/>
        <v>0</v>
      </c>
      <c r="P246" s="4">
        <f t="shared" si="64"/>
        <v>0</v>
      </c>
      <c r="Q246" s="4"/>
    </row>
    <row r="247" spans="4:17" x14ac:dyDescent="0.25">
      <c r="E247">
        <f t="shared" si="65"/>
        <v>1.9934900102696971</v>
      </c>
      <c r="F247" s="3">
        <f t="shared" si="61"/>
        <v>79.444032122483421</v>
      </c>
      <c r="G247" s="3"/>
      <c r="H247" s="2"/>
      <c r="I247">
        <f t="shared" si="66"/>
        <v>1.9934900102696971</v>
      </c>
      <c r="J247" s="3">
        <f t="shared" si="62"/>
        <v>62.074354805526355</v>
      </c>
      <c r="K247" s="2"/>
      <c r="L247">
        <f t="shared" si="67"/>
        <v>1.9934900102696971</v>
      </c>
      <c r="M247" s="3">
        <f t="shared" si="63"/>
        <v>63.915441821761746</v>
      </c>
      <c r="N247" s="2"/>
      <c r="O247">
        <f t="shared" si="68"/>
        <v>1.9934900102696971</v>
      </c>
      <c r="P247" s="4">
        <f t="shared" si="64"/>
        <v>63.917676965047022</v>
      </c>
      <c r="Q247" s="4"/>
    </row>
    <row r="248" spans="4:17" x14ac:dyDescent="0.25">
      <c r="E248">
        <f t="shared" si="65"/>
        <v>3.9869800205393942</v>
      </c>
      <c r="F248" s="3">
        <f t="shared" si="61"/>
        <v>-5.7737750840109109E-4</v>
      </c>
      <c r="G248" s="3"/>
      <c r="H248" s="2"/>
      <c r="I248">
        <f t="shared" si="66"/>
        <v>3.9869800205393942</v>
      </c>
      <c r="J248" s="3">
        <f t="shared" si="62"/>
        <v>-9.266709642610579E-3</v>
      </c>
      <c r="K248" s="2"/>
      <c r="L248">
        <f t="shared" si="67"/>
        <v>3.9869800205393942</v>
      </c>
      <c r="M248" s="3">
        <f t="shared" si="63"/>
        <v>-8.0256135202091562E-3</v>
      </c>
      <c r="N248" s="2"/>
      <c r="O248">
        <f t="shared" si="68"/>
        <v>3.9869800205393942</v>
      </c>
      <c r="P248" s="4">
        <f t="shared" si="64"/>
        <v>-6.9464409804255878E-3</v>
      </c>
      <c r="Q248" s="4"/>
    </row>
    <row r="249" spans="4:17" x14ac:dyDescent="0.25">
      <c r="E249">
        <f t="shared" si="65"/>
        <v>3.9869800205393942</v>
      </c>
      <c r="F249" s="3">
        <f t="shared" si="61"/>
        <v>-5.7737750840109109E-4</v>
      </c>
      <c r="G249" s="3"/>
      <c r="H249" s="2"/>
      <c r="I249">
        <f t="shared" si="66"/>
        <v>3.9869800205393942</v>
      </c>
      <c r="J249" s="3">
        <f t="shared" si="62"/>
        <v>-9.266709642610579E-3</v>
      </c>
      <c r="K249" s="2"/>
      <c r="L249">
        <f t="shared" si="67"/>
        <v>3.9869800205393942</v>
      </c>
      <c r="M249" s="3">
        <f t="shared" si="63"/>
        <v>-8.0256135202091562E-3</v>
      </c>
      <c r="N249" s="2"/>
      <c r="O249">
        <f t="shared" si="68"/>
        <v>3.9869800205393942</v>
      </c>
      <c r="P249" s="4">
        <f t="shared" si="64"/>
        <v>-6.9464409804255878E-3</v>
      </c>
      <c r="Q249" s="4"/>
    </row>
    <row r="250" spans="4:17" x14ac:dyDescent="0.25">
      <c r="E250">
        <f t="shared" si="65"/>
        <v>3.9869800205393942</v>
      </c>
      <c r="F250" s="3">
        <f t="shared" si="61"/>
        <v>-5.7737750840109109E-4</v>
      </c>
      <c r="G250" s="3"/>
      <c r="H250" s="2"/>
      <c r="I250">
        <f t="shared" si="66"/>
        <v>3.9869800205393942</v>
      </c>
      <c r="J250" s="3">
        <f t="shared" si="62"/>
        <v>-9.266709642610579E-3</v>
      </c>
      <c r="K250" s="2"/>
      <c r="L250">
        <f t="shared" si="67"/>
        <v>3.9869800205393942</v>
      </c>
      <c r="M250" s="3">
        <f t="shared" si="63"/>
        <v>-8.0256135202091562E-3</v>
      </c>
      <c r="N250" s="2"/>
      <c r="O250">
        <f t="shared" si="68"/>
        <v>3.9869800205393942</v>
      </c>
      <c r="P250" s="4">
        <f t="shared" si="64"/>
        <v>-6.9464409804255878E-3</v>
      </c>
      <c r="Q250" s="4"/>
    </row>
    <row r="251" spans="4:17" x14ac:dyDescent="0.25">
      <c r="E251">
        <f t="shared" si="65"/>
        <v>3.9869800205393942</v>
      </c>
      <c r="F251" s="3">
        <f t="shared" si="61"/>
        <v>-5.7737750840109109E-4</v>
      </c>
      <c r="G251" s="3"/>
      <c r="H251" s="2"/>
      <c r="I251">
        <f t="shared" si="66"/>
        <v>3.9869800205393942</v>
      </c>
      <c r="J251" s="3">
        <f t="shared" si="62"/>
        <v>-9.266709642610579E-3</v>
      </c>
      <c r="K251" s="2"/>
      <c r="L251">
        <f t="shared" si="67"/>
        <v>3.9869800205393942</v>
      </c>
      <c r="M251" s="3">
        <f t="shared" si="63"/>
        <v>-8.0256135202091562E-3</v>
      </c>
      <c r="N251" s="2"/>
      <c r="O251">
        <f t="shared" si="68"/>
        <v>3.9869800205393942</v>
      </c>
      <c r="P251" s="4">
        <f t="shared" si="64"/>
        <v>-6.9464409804255878E-3</v>
      </c>
      <c r="Q251" s="4"/>
    </row>
    <row r="252" spans="4:17" x14ac:dyDescent="0.25">
      <c r="E252">
        <f t="shared" si="65"/>
        <v>3.9869800205393942</v>
      </c>
      <c r="F252" s="3">
        <f t="shared" si="61"/>
        <v>-5.7737750840109109E-4</v>
      </c>
      <c r="G252" s="3"/>
      <c r="H252" s="2"/>
      <c r="I252">
        <f t="shared" si="66"/>
        <v>3.9869800205393942</v>
      </c>
      <c r="J252" s="3">
        <f t="shared" si="62"/>
        <v>-9.266709642610579E-3</v>
      </c>
      <c r="K252" s="2"/>
      <c r="L252">
        <f t="shared" si="67"/>
        <v>3.9869800205393942</v>
      </c>
      <c r="M252" s="3">
        <f t="shared" si="63"/>
        <v>-8.0256135202091562E-3</v>
      </c>
      <c r="N252" s="2"/>
      <c r="O252">
        <f t="shared" si="68"/>
        <v>3.9869800205393942</v>
      </c>
      <c r="P252" s="4">
        <f t="shared" si="64"/>
        <v>-6.9464409804255878E-3</v>
      </c>
      <c r="Q252" s="4"/>
    </row>
    <row r="253" spans="4:17" x14ac:dyDescent="0.25">
      <c r="E253">
        <f t="shared" si="65"/>
        <v>0.27144024357386348</v>
      </c>
      <c r="F253" s="3">
        <f t="shared" si="61"/>
        <v>-103.46200517185935</v>
      </c>
      <c r="G253" s="3"/>
      <c r="H253" s="2"/>
      <c r="I253">
        <f t="shared" si="66"/>
        <v>0.27144024357386348</v>
      </c>
      <c r="J253" s="3">
        <f t="shared" si="62"/>
        <v>-109.91145440275545</v>
      </c>
      <c r="K253" s="2"/>
      <c r="L253">
        <f t="shared" si="67"/>
        <v>0.27144024357386348</v>
      </c>
      <c r="M253" s="3">
        <f t="shared" si="63"/>
        <v>-109.14841616518311</v>
      </c>
      <c r="N253" s="2"/>
      <c r="O253">
        <f t="shared" si="68"/>
        <v>0.27144024357386348</v>
      </c>
      <c r="P253" s="4">
        <f t="shared" si="64"/>
        <v>-109.87483395622007</v>
      </c>
      <c r="Q253" s="4"/>
    </row>
    <row r="254" spans="4:17" x14ac:dyDescent="0.25">
      <c r="E254">
        <f t="shared" si="65"/>
        <v>0.27144024357386348</v>
      </c>
      <c r="F254" s="3">
        <f t="shared" si="61"/>
        <v>-223.46200517185935</v>
      </c>
      <c r="G254" s="3"/>
      <c r="H254" s="2"/>
      <c r="I254">
        <f t="shared" si="66"/>
        <v>0.27144024357386348</v>
      </c>
      <c r="J254" s="3">
        <f t="shared" si="62"/>
        <v>-229.91145440275545</v>
      </c>
      <c r="K254" s="2"/>
      <c r="L254">
        <f t="shared" si="67"/>
        <v>0.27144024357386348</v>
      </c>
      <c r="M254" s="3">
        <f t="shared" si="63"/>
        <v>-229.14841616518311</v>
      </c>
      <c r="N254" s="2"/>
      <c r="O254">
        <f t="shared" si="68"/>
        <v>0.27144024357386348</v>
      </c>
      <c r="P254" s="4">
        <f t="shared" si="64"/>
        <v>-229.87483395622007</v>
      </c>
      <c r="Q254" s="4"/>
    </row>
    <row r="255" spans="4:17" x14ac:dyDescent="0.25">
      <c r="E255">
        <f t="shared" si="65"/>
        <v>0.27144024357386348</v>
      </c>
      <c r="F255" s="3">
        <f t="shared" si="61"/>
        <v>101.53799482814065</v>
      </c>
      <c r="G255" s="3"/>
      <c r="H255" s="2"/>
      <c r="I255">
        <f t="shared" si="66"/>
        <v>0.27144024357386348</v>
      </c>
      <c r="J255" s="3">
        <f t="shared" si="62"/>
        <v>95.088545597244547</v>
      </c>
      <c r="K255" s="2"/>
      <c r="L255">
        <f t="shared" si="67"/>
        <v>0.27144024357386348</v>
      </c>
      <c r="M255" s="3">
        <f t="shared" si="63"/>
        <v>95.851583834816893</v>
      </c>
      <c r="N255" s="2"/>
      <c r="O255">
        <f t="shared" si="68"/>
        <v>0.27144024357386348</v>
      </c>
      <c r="P255" s="4">
        <f t="shared" si="64"/>
        <v>95.125166043779927</v>
      </c>
      <c r="Q255" s="4"/>
    </row>
    <row r="256" spans="4:17" x14ac:dyDescent="0.25">
      <c r="E256">
        <f t="shared" si="65"/>
        <v>0.27144024357386348</v>
      </c>
      <c r="F256" s="3">
        <f t="shared" si="61"/>
        <v>-136.46200517185935</v>
      </c>
      <c r="G256" s="3"/>
      <c r="H256" s="2"/>
      <c r="I256">
        <f t="shared" si="66"/>
        <v>0.27144024357386348</v>
      </c>
      <c r="J256" s="3">
        <f t="shared" si="62"/>
        <v>-142.91145440275545</v>
      </c>
      <c r="K256" s="2"/>
      <c r="L256">
        <f t="shared" si="67"/>
        <v>0.27144024357386348</v>
      </c>
      <c r="M256" s="3">
        <f t="shared" si="63"/>
        <v>-142.14841616518311</v>
      </c>
      <c r="N256" s="2"/>
      <c r="O256">
        <f t="shared" si="68"/>
        <v>0.27144024357386348</v>
      </c>
      <c r="P256" s="4">
        <f t="shared" si="64"/>
        <v>-142.87483395622007</v>
      </c>
      <c r="Q256" s="4"/>
    </row>
    <row r="257" spans="5:17" x14ac:dyDescent="0.25">
      <c r="E257">
        <f t="shared" si="65"/>
        <v>0.27144024357386348</v>
      </c>
      <c r="F257" s="3">
        <f t="shared" si="61"/>
        <v>-49.462005171859346</v>
      </c>
      <c r="G257" s="3"/>
      <c r="H257" s="2"/>
      <c r="I257">
        <f t="shared" si="66"/>
        <v>0.27144024357386348</v>
      </c>
      <c r="J257" s="3">
        <f t="shared" si="62"/>
        <v>-55.911454402755453</v>
      </c>
      <c r="K257" s="2"/>
      <c r="L257">
        <f t="shared" si="67"/>
        <v>0.27144024357386348</v>
      </c>
      <c r="M257" s="3">
        <f t="shared" si="63"/>
        <v>-55.148416165183107</v>
      </c>
      <c r="N257" s="2"/>
      <c r="O257">
        <f t="shared" si="68"/>
        <v>0.27144024357386348</v>
      </c>
      <c r="P257" s="4">
        <f t="shared" si="64"/>
        <v>-55.874833956220073</v>
      </c>
      <c r="Q257" s="4"/>
    </row>
    <row r="258" spans="5:17" x14ac:dyDescent="0.25">
      <c r="E258">
        <f t="shared" si="65"/>
        <v>0.54288048714772696</v>
      </c>
      <c r="F258" s="3">
        <f t="shared" si="61"/>
        <v>21.584190759687999</v>
      </c>
      <c r="G258" s="3"/>
      <c r="H258" s="2"/>
      <c r="I258">
        <f t="shared" si="66"/>
        <v>0.54288048714772696</v>
      </c>
      <c r="J258" s="3">
        <f t="shared" si="62"/>
        <v>-10.683402885263718</v>
      </c>
      <c r="K258" s="2"/>
      <c r="L258">
        <f t="shared" si="67"/>
        <v>0.54288048714772696</v>
      </c>
      <c r="M258" s="3">
        <f t="shared" si="63"/>
        <v>-6.7473630586511035</v>
      </c>
      <c r="N258" s="2"/>
      <c r="O258">
        <f t="shared" si="68"/>
        <v>0.54288048714772696</v>
      </c>
      <c r="P258" s="4">
        <f t="shared" si="64"/>
        <v>-10.303635976077999</v>
      </c>
      <c r="Q258" s="4"/>
    </row>
    <row r="259" spans="5:17" x14ac:dyDescent="0.25">
      <c r="E259">
        <f t="shared" si="65"/>
        <v>0.54288048714772696</v>
      </c>
      <c r="F259" s="3">
        <f t="shared" si="61"/>
        <v>69.584190759687999</v>
      </c>
      <c r="G259" s="3"/>
      <c r="H259" s="2"/>
      <c r="I259">
        <f t="shared" si="66"/>
        <v>0.54288048714772696</v>
      </c>
      <c r="J259" s="3">
        <f t="shared" si="62"/>
        <v>37.316597114736282</v>
      </c>
      <c r="K259" s="2"/>
      <c r="L259">
        <f t="shared" si="67"/>
        <v>0.54288048714772696</v>
      </c>
      <c r="M259" s="3">
        <f t="shared" si="63"/>
        <v>41.252636941348896</v>
      </c>
      <c r="N259" s="2"/>
      <c r="O259">
        <f t="shared" si="68"/>
        <v>0.54288048714772696</v>
      </c>
      <c r="P259" s="4">
        <f t="shared" si="64"/>
        <v>37.696364023922001</v>
      </c>
      <c r="Q259" s="4"/>
    </row>
    <row r="260" spans="5:17" x14ac:dyDescent="0.25">
      <c r="E260">
        <f t="shared" si="65"/>
        <v>0.54288048714772696</v>
      </c>
      <c r="F260" s="3">
        <f t="shared" si="61"/>
        <v>-64.415809240312001</v>
      </c>
      <c r="G260" s="3"/>
      <c r="H260" s="2"/>
      <c r="I260">
        <f t="shared" si="66"/>
        <v>0.54288048714772696</v>
      </c>
      <c r="J260" s="3">
        <f t="shared" si="62"/>
        <v>-96.683402885263718</v>
      </c>
      <c r="K260" s="2"/>
      <c r="L260">
        <f t="shared" si="67"/>
        <v>0.54288048714772696</v>
      </c>
      <c r="M260" s="3">
        <f t="shared" si="63"/>
        <v>-92.747363058651104</v>
      </c>
      <c r="N260" s="2"/>
      <c r="O260">
        <f t="shared" si="68"/>
        <v>0.54288048714772696</v>
      </c>
      <c r="P260" s="4">
        <f t="shared" si="64"/>
        <v>-96.303635976077999</v>
      </c>
      <c r="Q260" s="4"/>
    </row>
    <row r="261" spans="5:17" x14ac:dyDescent="0.25">
      <c r="E261">
        <f t="shared" si="65"/>
        <v>0.54288048714772696</v>
      </c>
      <c r="F261" s="3">
        <f t="shared" si="61"/>
        <v>-42.415809240312001</v>
      </c>
      <c r="G261" s="3"/>
      <c r="H261" s="2"/>
      <c r="I261">
        <f t="shared" si="66"/>
        <v>0.54288048714772696</v>
      </c>
      <c r="J261" s="3">
        <f t="shared" si="62"/>
        <v>-74.683402885263718</v>
      </c>
      <c r="K261" s="2"/>
      <c r="L261">
        <f t="shared" si="67"/>
        <v>0.54288048714772696</v>
      </c>
      <c r="M261" s="3">
        <f t="shared" si="63"/>
        <v>-70.747363058651104</v>
      </c>
      <c r="N261" s="2"/>
      <c r="O261">
        <f t="shared" si="68"/>
        <v>0.54288048714772696</v>
      </c>
      <c r="P261" s="4">
        <f t="shared" si="64"/>
        <v>-74.303635976077999</v>
      </c>
      <c r="Q261" s="4"/>
    </row>
    <row r="262" spans="5:17" x14ac:dyDescent="0.25">
      <c r="E262">
        <f t="shared" si="65"/>
        <v>0.54288048714772696</v>
      </c>
      <c r="F262" s="3">
        <f t="shared" si="61"/>
        <v>16.584190759687999</v>
      </c>
      <c r="G262" s="3"/>
      <c r="H262" s="2"/>
      <c r="I262">
        <f t="shared" si="66"/>
        <v>0.54288048714772696</v>
      </c>
      <c r="J262" s="3">
        <f t="shared" si="62"/>
        <v>-15.683402885263718</v>
      </c>
      <c r="K262" s="2"/>
      <c r="L262">
        <f t="shared" si="67"/>
        <v>0.54288048714772696</v>
      </c>
      <c r="M262" s="3">
        <f t="shared" si="63"/>
        <v>-11.747363058651104</v>
      </c>
      <c r="N262" s="2"/>
      <c r="O262">
        <f t="shared" si="68"/>
        <v>0.54288048714772696</v>
      </c>
      <c r="P262" s="4">
        <f t="shared" si="64"/>
        <v>-15.303635976077999</v>
      </c>
      <c r="Q262" s="4"/>
    </row>
    <row r="263" spans="5:17" x14ac:dyDescent="0.25">
      <c r="E263">
        <f t="shared" si="65"/>
        <v>1.0857609742954539</v>
      </c>
      <c r="F263" s="3">
        <f t="shared" si="61"/>
        <v>126.93080372772533</v>
      </c>
      <c r="G263" s="3"/>
      <c r="H263" s="2"/>
      <c r="I263">
        <f t="shared" si="66"/>
        <v>1.0857609742954539</v>
      </c>
      <c r="J263" s="3">
        <f t="shared" si="62"/>
        <v>47.820123877632454</v>
      </c>
      <c r="K263" s="2"/>
      <c r="L263">
        <f t="shared" si="67"/>
        <v>1.0857609742954539</v>
      </c>
      <c r="M263" s="3">
        <f t="shared" si="63"/>
        <v>58.991738593351215</v>
      </c>
      <c r="N263" s="2"/>
      <c r="O263">
        <f t="shared" si="68"/>
        <v>1.0857609742954539</v>
      </c>
      <c r="P263" s="4">
        <f t="shared" si="64"/>
        <v>50.020106978714239</v>
      </c>
      <c r="Q263" s="4"/>
    </row>
    <row r="264" spans="5:17" x14ac:dyDescent="0.25">
      <c r="E264">
        <f t="shared" si="65"/>
        <v>1.0857609742954539</v>
      </c>
      <c r="F264" s="3">
        <f t="shared" si="61"/>
        <v>113.93080372772533</v>
      </c>
      <c r="G264" s="3"/>
      <c r="H264" s="2"/>
      <c r="I264">
        <f t="shared" si="66"/>
        <v>1.0857609742954539</v>
      </c>
      <c r="J264" s="3">
        <f t="shared" si="62"/>
        <v>34.820123877632454</v>
      </c>
      <c r="K264" s="2"/>
      <c r="L264">
        <f t="shared" si="67"/>
        <v>1.0857609742954539</v>
      </c>
      <c r="M264" s="3">
        <f t="shared" si="63"/>
        <v>45.991738593351215</v>
      </c>
      <c r="N264" s="2"/>
      <c r="O264">
        <f t="shared" si="68"/>
        <v>1.0857609742954539</v>
      </c>
      <c r="P264" s="4">
        <f t="shared" si="64"/>
        <v>37.020106978714239</v>
      </c>
      <c r="Q264" s="4"/>
    </row>
    <row r="265" spans="5:17" x14ac:dyDescent="0.25">
      <c r="E265">
        <f t="shared" si="65"/>
        <v>1.0857609742954539</v>
      </c>
      <c r="F265" s="3">
        <f t="shared" si="61"/>
        <v>74.930803727725333</v>
      </c>
      <c r="G265" s="3"/>
      <c r="H265" s="2"/>
      <c r="I265">
        <f t="shared" si="66"/>
        <v>1.0857609742954539</v>
      </c>
      <c r="J265" s="3">
        <f t="shared" si="62"/>
        <v>-4.1798761223675456</v>
      </c>
      <c r="K265" s="2"/>
      <c r="L265">
        <f t="shared" si="67"/>
        <v>1.0857609742954539</v>
      </c>
      <c r="M265" s="3">
        <f t="shared" si="63"/>
        <v>6.9917385933512151</v>
      </c>
      <c r="N265" s="2"/>
      <c r="O265">
        <f t="shared" si="68"/>
        <v>1.0857609742954539</v>
      </c>
      <c r="P265" s="4">
        <f t="shared" si="64"/>
        <v>-1.9798930212857613</v>
      </c>
      <c r="Q265" s="4"/>
    </row>
    <row r="266" spans="5:17" x14ac:dyDescent="0.25">
      <c r="E266">
        <f t="shared" si="65"/>
        <v>1.0857609742954539</v>
      </c>
      <c r="F266" s="3">
        <f t="shared" si="61"/>
        <v>91.930803727725333</v>
      </c>
      <c r="G266" s="3"/>
      <c r="H266" s="2"/>
      <c r="I266">
        <f t="shared" si="66"/>
        <v>1.0857609742954539</v>
      </c>
      <c r="J266" s="3">
        <f t="shared" si="62"/>
        <v>12.820123877632454</v>
      </c>
      <c r="K266" s="2"/>
      <c r="L266">
        <f t="shared" si="67"/>
        <v>1.0857609742954539</v>
      </c>
      <c r="M266" s="3">
        <f t="shared" si="63"/>
        <v>23.991738593351215</v>
      </c>
      <c r="N266" s="2"/>
      <c r="O266">
        <f t="shared" si="68"/>
        <v>1.0857609742954539</v>
      </c>
      <c r="P266" s="4">
        <f t="shared" si="64"/>
        <v>15.020106978714239</v>
      </c>
      <c r="Q266" s="4"/>
    </row>
    <row r="267" spans="5:17" x14ac:dyDescent="0.25">
      <c r="E267">
        <f t="shared" si="65"/>
        <v>1.0857609742954539</v>
      </c>
      <c r="F267" s="3">
        <f t="shared" si="61"/>
        <v>82.930803727725333</v>
      </c>
      <c r="G267" s="3"/>
      <c r="H267" s="2"/>
      <c r="I267">
        <f t="shared" si="66"/>
        <v>1.0857609742954539</v>
      </c>
      <c r="J267" s="3">
        <f t="shared" si="62"/>
        <v>3.8201238776324544</v>
      </c>
      <c r="K267" s="2"/>
      <c r="L267">
        <f t="shared" si="67"/>
        <v>1.0857609742954539</v>
      </c>
      <c r="M267" s="3">
        <f t="shared" si="63"/>
        <v>14.991738593351215</v>
      </c>
      <c r="N267" s="2"/>
      <c r="O267">
        <f t="shared" si="68"/>
        <v>1.0857609742954539</v>
      </c>
      <c r="P267" s="4">
        <f t="shared" si="64"/>
        <v>6.0201069787142387</v>
      </c>
      <c r="Q267" s="4"/>
    </row>
    <row r="268" spans="5:17" x14ac:dyDescent="0.25">
      <c r="E268">
        <f t="shared" si="65"/>
        <v>2.1715219485909079</v>
      </c>
      <c r="F268" s="3">
        <f t="shared" si="61"/>
        <v>-48.068018331658479</v>
      </c>
      <c r="G268" s="3"/>
      <c r="H268" s="2"/>
      <c r="I268">
        <f t="shared" si="66"/>
        <v>2.1715219485909079</v>
      </c>
      <c r="J268" s="3">
        <f t="shared" si="62"/>
        <v>-83.713330795394654</v>
      </c>
      <c r="K268" s="2"/>
      <c r="L268">
        <f t="shared" si="67"/>
        <v>2.1715219485909079</v>
      </c>
      <c r="M268" s="3">
        <f t="shared" si="63"/>
        <v>-77.599192616801929</v>
      </c>
      <c r="N268" s="2"/>
      <c r="O268">
        <f t="shared" si="68"/>
        <v>2.1715219485909079</v>
      </c>
      <c r="P268" s="4">
        <f t="shared" si="64"/>
        <v>-81.250759149217942</v>
      </c>
      <c r="Q268" s="4"/>
    </row>
    <row r="269" spans="5:17" x14ac:dyDescent="0.25">
      <c r="E269">
        <f t="shared" si="65"/>
        <v>2.1715219485909079</v>
      </c>
      <c r="F269" s="3">
        <f t="shared" si="61"/>
        <v>-23.068018331658479</v>
      </c>
      <c r="G269" s="3"/>
      <c r="H269" s="2"/>
      <c r="I269">
        <f t="shared" si="66"/>
        <v>2.1715219485909079</v>
      </c>
      <c r="J269" s="3">
        <f t="shared" si="62"/>
        <v>-58.713330795394654</v>
      </c>
      <c r="K269" s="2"/>
      <c r="L269">
        <f t="shared" si="67"/>
        <v>2.1715219485909079</v>
      </c>
      <c r="M269" s="3">
        <f t="shared" si="63"/>
        <v>-52.599192616801929</v>
      </c>
      <c r="N269" s="2"/>
      <c r="O269">
        <f t="shared" si="68"/>
        <v>2.1715219485909079</v>
      </c>
      <c r="P269" s="4">
        <f t="shared" si="64"/>
        <v>-56.250759149217942</v>
      </c>
      <c r="Q269" s="4"/>
    </row>
    <row r="270" spans="5:17" x14ac:dyDescent="0.25">
      <c r="E270">
        <f t="shared" si="65"/>
        <v>2.1715219485909079</v>
      </c>
      <c r="F270" s="3">
        <f t="shared" si="61"/>
        <v>21.931981668341521</v>
      </c>
      <c r="G270" s="3"/>
      <c r="H270" s="2"/>
      <c r="I270">
        <f t="shared" si="66"/>
        <v>2.1715219485909079</v>
      </c>
      <c r="J270" s="3">
        <f t="shared" si="62"/>
        <v>-13.713330795394654</v>
      </c>
      <c r="K270" s="2"/>
      <c r="L270">
        <f t="shared" si="67"/>
        <v>2.1715219485909079</v>
      </c>
      <c r="M270" s="3">
        <f t="shared" si="63"/>
        <v>-7.599192616801929</v>
      </c>
      <c r="N270" s="2"/>
      <c r="O270">
        <f t="shared" si="68"/>
        <v>2.1715219485909079</v>
      </c>
      <c r="P270" s="4">
        <f t="shared" si="64"/>
        <v>-11.250759149217942</v>
      </c>
      <c r="Q270" s="4"/>
    </row>
    <row r="271" spans="5:17" x14ac:dyDescent="0.25">
      <c r="E271">
        <f t="shared" si="65"/>
        <v>2.1715219485909079</v>
      </c>
      <c r="F271" s="3">
        <f t="shared" si="61"/>
        <v>-10.068018331658479</v>
      </c>
      <c r="G271" s="3"/>
      <c r="H271" s="2"/>
      <c r="I271">
        <f t="shared" si="66"/>
        <v>2.1715219485909079</v>
      </c>
      <c r="J271" s="3">
        <f t="shared" si="62"/>
        <v>-45.713330795394654</v>
      </c>
      <c r="K271" s="2"/>
      <c r="L271">
        <f t="shared" si="67"/>
        <v>2.1715219485909079</v>
      </c>
      <c r="M271" s="3">
        <f t="shared" si="63"/>
        <v>-39.599192616801929</v>
      </c>
      <c r="N271" s="2"/>
      <c r="O271">
        <f t="shared" si="68"/>
        <v>2.1715219485909079</v>
      </c>
      <c r="P271" s="4">
        <f t="shared" si="64"/>
        <v>-43.250759149217942</v>
      </c>
      <c r="Q271" s="4"/>
    </row>
    <row r="272" spans="5:17" x14ac:dyDescent="0.25">
      <c r="E272">
        <f t="shared" si="65"/>
        <v>2.1715219485909079</v>
      </c>
      <c r="F272" s="3">
        <f t="shared" si="61"/>
        <v>1.9319816683415212</v>
      </c>
      <c r="G272" s="3"/>
      <c r="H272" s="2"/>
      <c r="I272">
        <f t="shared" si="66"/>
        <v>2.1715219485909079</v>
      </c>
      <c r="J272" s="3">
        <f t="shared" si="62"/>
        <v>-33.713330795394654</v>
      </c>
      <c r="K272" s="2"/>
      <c r="L272">
        <f t="shared" si="67"/>
        <v>2.1715219485909079</v>
      </c>
      <c r="M272" s="3">
        <f t="shared" si="63"/>
        <v>-27.599192616801929</v>
      </c>
      <c r="N272" s="2"/>
      <c r="O272">
        <f t="shared" si="68"/>
        <v>2.1715219485909079</v>
      </c>
      <c r="P272" s="4">
        <f t="shared" si="64"/>
        <v>-31.250759149217942</v>
      </c>
      <c r="Q272" s="4"/>
    </row>
    <row r="273" spans="5:17" x14ac:dyDescent="0.25">
      <c r="E273">
        <f t="shared" si="65"/>
        <v>4.3430438971818157</v>
      </c>
      <c r="F273" s="3">
        <f t="shared" si="61"/>
        <v>-2.9913456790313422</v>
      </c>
      <c r="G273" s="3"/>
      <c r="H273" s="2"/>
      <c r="I273">
        <f t="shared" si="66"/>
        <v>4.3430438971818157</v>
      </c>
      <c r="J273" s="3">
        <f t="shared" si="62"/>
        <v>-6.9760124434234339</v>
      </c>
      <c r="K273" s="2"/>
      <c r="L273">
        <f t="shared" si="67"/>
        <v>4.3430438971818157</v>
      </c>
      <c r="M273" s="3">
        <f t="shared" si="63"/>
        <v>-6.2107976842468631</v>
      </c>
      <c r="N273" s="2"/>
      <c r="O273">
        <f t="shared" si="68"/>
        <v>4.3430438971818157</v>
      </c>
      <c r="P273" s="4">
        <f t="shared" si="64"/>
        <v>-6.3636903195850394</v>
      </c>
      <c r="Q273" s="4"/>
    </row>
    <row r="274" spans="5:17" x14ac:dyDescent="0.25">
      <c r="E274">
        <f t="shared" si="65"/>
        <v>4.3430438971818157</v>
      </c>
      <c r="F274" s="3">
        <f t="shared" si="61"/>
        <v>-2.9913456790313422</v>
      </c>
      <c r="G274" s="3"/>
      <c r="H274" s="2"/>
      <c r="I274">
        <f t="shared" si="66"/>
        <v>4.3430438971818157</v>
      </c>
      <c r="J274" s="3">
        <f t="shared" si="62"/>
        <v>-6.9760124434234339</v>
      </c>
      <c r="K274" s="2"/>
      <c r="L274">
        <f t="shared" si="67"/>
        <v>4.3430438971818157</v>
      </c>
      <c r="M274" s="3">
        <f t="shared" si="63"/>
        <v>-6.2107976842468631</v>
      </c>
      <c r="N274" s="2"/>
      <c r="O274">
        <f t="shared" si="68"/>
        <v>4.3430438971818157</v>
      </c>
      <c r="P274" s="4">
        <f t="shared" si="64"/>
        <v>-6.3636903195850394</v>
      </c>
      <c r="Q274" s="4"/>
    </row>
    <row r="275" spans="5:17" x14ac:dyDescent="0.25">
      <c r="E275">
        <f t="shared" si="65"/>
        <v>4.3430438971818157</v>
      </c>
      <c r="F275" s="3">
        <f t="shared" si="61"/>
        <v>-2.9913456790313422</v>
      </c>
      <c r="G275" s="3"/>
      <c r="H275" s="2"/>
      <c r="I275">
        <f t="shared" si="66"/>
        <v>4.3430438971818157</v>
      </c>
      <c r="J275" s="3">
        <f t="shared" si="62"/>
        <v>-6.9760124434234339</v>
      </c>
      <c r="K275" s="2"/>
      <c r="L275">
        <f t="shared" si="67"/>
        <v>4.3430438971818157</v>
      </c>
      <c r="M275" s="3">
        <f t="shared" si="63"/>
        <v>-6.2107976842468631</v>
      </c>
      <c r="N275" s="2"/>
      <c r="O275">
        <f t="shared" si="68"/>
        <v>4.3430438971818157</v>
      </c>
      <c r="P275" s="4">
        <f t="shared" si="64"/>
        <v>-6.3636903195850394</v>
      </c>
      <c r="Q275" s="4"/>
    </row>
    <row r="276" spans="5:17" x14ac:dyDescent="0.25">
      <c r="E276">
        <f t="shared" si="65"/>
        <v>4.3430438971818157</v>
      </c>
      <c r="F276" s="3">
        <f t="shared" si="61"/>
        <v>-2.9913456790313422</v>
      </c>
      <c r="G276" s="3"/>
      <c r="H276" s="2"/>
      <c r="I276">
        <f t="shared" si="66"/>
        <v>4.3430438971818157</v>
      </c>
      <c r="J276" s="3">
        <f t="shared" si="62"/>
        <v>-6.9760124434234339</v>
      </c>
      <c r="K276" s="2"/>
      <c r="L276">
        <f t="shared" si="67"/>
        <v>4.3430438971818157</v>
      </c>
      <c r="M276" s="3">
        <f t="shared" si="63"/>
        <v>-6.2107976842468631</v>
      </c>
      <c r="N276" s="2"/>
      <c r="O276">
        <f t="shared" si="68"/>
        <v>4.3430438971818157</v>
      </c>
      <c r="P276" s="4">
        <f t="shared" si="64"/>
        <v>-6.3636903195850394</v>
      </c>
      <c r="Q276" s="4"/>
    </row>
    <row r="277" spans="5:17" x14ac:dyDescent="0.25">
      <c r="E277">
        <f t="shared" si="65"/>
        <v>4.3430438971818157</v>
      </c>
      <c r="F277" s="3">
        <f t="shared" si="61"/>
        <v>-2.9913456790313422</v>
      </c>
      <c r="G277" s="3"/>
      <c r="H277" s="2"/>
      <c r="I277">
        <f t="shared" si="66"/>
        <v>4.3430438971818157</v>
      </c>
      <c r="J277" s="3">
        <f t="shared" si="62"/>
        <v>-6.9760124434234339</v>
      </c>
      <c r="K277" s="2"/>
      <c r="L277">
        <f t="shared" si="67"/>
        <v>4.3430438971818157</v>
      </c>
      <c r="M277" s="3">
        <f t="shared" si="63"/>
        <v>-6.2107976842468631</v>
      </c>
      <c r="N277" s="2"/>
      <c r="O277">
        <f t="shared" si="68"/>
        <v>4.3430438971818157</v>
      </c>
      <c r="P277" s="4">
        <f t="shared" si="64"/>
        <v>-6.3636903195850394</v>
      </c>
      <c r="Q277" s="4"/>
    </row>
    <row r="278" spans="5:17" x14ac:dyDescent="0.25">
      <c r="E278">
        <f t="shared" si="65"/>
        <v>0.26031324742878781</v>
      </c>
      <c r="F278" s="3">
        <f t="shared" si="61"/>
        <v>-85.561367717270855</v>
      </c>
      <c r="G278" s="3"/>
      <c r="H278" s="2"/>
      <c r="I278">
        <f t="shared" si="66"/>
        <v>0.26031324742878781</v>
      </c>
      <c r="J278" s="3">
        <f t="shared" si="62"/>
        <v>-89.985623688637929</v>
      </c>
      <c r="K278" s="2"/>
      <c r="L278">
        <f t="shared" si="67"/>
        <v>0.26031324742878781</v>
      </c>
      <c r="M278" s="3">
        <f t="shared" si="63"/>
        <v>-89.671984269951054</v>
      </c>
      <c r="N278" s="2"/>
      <c r="O278">
        <f t="shared" si="68"/>
        <v>0.26031324742878781</v>
      </c>
      <c r="P278" s="4">
        <f t="shared" si="64"/>
        <v>-89.964918623553558</v>
      </c>
      <c r="Q278" s="4"/>
    </row>
    <row r="279" spans="5:17" x14ac:dyDescent="0.25">
      <c r="E279">
        <f t="shared" si="65"/>
        <v>0.26031324742878781</v>
      </c>
      <c r="F279" s="3">
        <f t="shared" si="61"/>
        <v>-54.561367717270855</v>
      </c>
      <c r="G279" s="3"/>
      <c r="H279" s="2"/>
      <c r="I279">
        <f t="shared" si="66"/>
        <v>0.26031324742878781</v>
      </c>
      <c r="J279" s="3">
        <f t="shared" si="62"/>
        <v>-58.985623688637929</v>
      </c>
      <c r="K279" s="2"/>
      <c r="L279">
        <f t="shared" si="67"/>
        <v>0.26031324742878781</v>
      </c>
      <c r="M279" s="3">
        <f t="shared" si="63"/>
        <v>-58.671984269951054</v>
      </c>
      <c r="N279" s="2"/>
      <c r="O279">
        <f t="shared" si="68"/>
        <v>0.26031324742878781</v>
      </c>
      <c r="P279" s="4">
        <f t="shared" si="64"/>
        <v>-58.964918623553558</v>
      </c>
    </row>
    <row r="280" spans="5:17" x14ac:dyDescent="0.25">
      <c r="E280">
        <f t="shared" si="65"/>
        <v>0.26031324742878781</v>
      </c>
      <c r="F280" s="3">
        <f t="shared" si="61"/>
        <v>6.4386322827291451</v>
      </c>
      <c r="G280" s="3"/>
      <c r="H280" s="2"/>
      <c r="I280">
        <f t="shared" si="66"/>
        <v>0.26031324742878781</v>
      </c>
      <c r="J280" s="3">
        <f t="shared" si="62"/>
        <v>2.0143763113620707</v>
      </c>
      <c r="K280" s="2"/>
      <c r="L280">
        <f t="shared" si="67"/>
        <v>0.26031324742878781</v>
      </c>
      <c r="M280" s="3">
        <f t="shared" si="63"/>
        <v>2.3280157300489464</v>
      </c>
      <c r="N280" s="2"/>
      <c r="O280">
        <f t="shared" si="68"/>
        <v>0.26031324742878781</v>
      </c>
      <c r="P280" s="4">
        <f t="shared" si="64"/>
        <v>2.0350813764464419</v>
      </c>
    </row>
    <row r="281" spans="5:17" x14ac:dyDescent="0.25">
      <c r="E281">
        <f t="shared" si="65"/>
        <v>0.26031324742878781</v>
      </c>
      <c r="F281" s="3">
        <f t="shared" si="61"/>
        <v>-90.561367717270855</v>
      </c>
      <c r="G281" s="3"/>
      <c r="H281" s="2"/>
      <c r="I281">
        <f t="shared" si="66"/>
        <v>0.26031324742878781</v>
      </c>
      <c r="J281" s="3">
        <f t="shared" si="62"/>
        <v>-94.985623688637929</v>
      </c>
      <c r="K281" s="2"/>
      <c r="L281">
        <f t="shared" si="67"/>
        <v>0.26031324742878781</v>
      </c>
      <c r="M281" s="3">
        <f t="shared" si="63"/>
        <v>-94.671984269951054</v>
      </c>
      <c r="N281" s="2"/>
      <c r="O281">
        <f t="shared" si="68"/>
        <v>0.26031324742878781</v>
      </c>
      <c r="P281" s="4">
        <f t="shared" si="64"/>
        <v>-94.964918623553558</v>
      </c>
    </row>
    <row r="282" spans="5:17" x14ac:dyDescent="0.25">
      <c r="E282">
        <f t="shared" si="65"/>
        <v>0.26031324742878781</v>
      </c>
      <c r="F282" s="3">
        <f t="shared" si="61"/>
        <v>130.43863228272915</v>
      </c>
      <c r="G282" s="3"/>
      <c r="H282" s="2"/>
      <c r="I282">
        <f t="shared" si="66"/>
        <v>0.26031324742878781</v>
      </c>
      <c r="J282" s="3">
        <f t="shared" si="62"/>
        <v>126.01437631136207</v>
      </c>
      <c r="K282" s="2"/>
      <c r="L282">
        <f t="shared" si="67"/>
        <v>0.26031324742878781</v>
      </c>
      <c r="M282" s="3">
        <f t="shared" si="63"/>
        <v>126.32801573004895</v>
      </c>
      <c r="N282" s="2"/>
      <c r="O282">
        <f t="shared" si="68"/>
        <v>0.26031324742878781</v>
      </c>
      <c r="P282" s="4">
        <f t="shared" si="64"/>
        <v>126.03508137644644</v>
      </c>
    </row>
    <row r="283" spans="5:17" x14ac:dyDescent="0.25">
      <c r="E283">
        <f t="shared" si="65"/>
        <v>0.52062649485757562</v>
      </c>
      <c r="F283" s="3">
        <f t="shared" si="61"/>
        <v>-52.870117773070206</v>
      </c>
      <c r="G283" s="3"/>
      <c r="H283" s="2"/>
      <c r="I283">
        <f t="shared" si="66"/>
        <v>0.52062649485757562</v>
      </c>
      <c r="J283" s="3">
        <f t="shared" si="62"/>
        <v>-83.87717795626827</v>
      </c>
      <c r="K283" s="2"/>
      <c r="L283">
        <f t="shared" si="67"/>
        <v>0.52062649485757562</v>
      </c>
      <c r="M283" s="3">
        <f t="shared" si="63"/>
        <v>-81.694864095249159</v>
      </c>
      <c r="N283" s="2"/>
      <c r="O283">
        <f t="shared" si="68"/>
        <v>0.52062649485757562</v>
      </c>
      <c r="P283" s="4">
        <f t="shared" si="64"/>
        <v>-83.588674723030863</v>
      </c>
    </row>
    <row r="284" spans="5:17" x14ac:dyDescent="0.25">
      <c r="E284">
        <f t="shared" si="65"/>
        <v>0.52062649485757562</v>
      </c>
      <c r="F284" s="3">
        <f t="shared" si="61"/>
        <v>-57.870117773070206</v>
      </c>
      <c r="G284" s="3"/>
      <c r="H284" s="2"/>
      <c r="I284">
        <f t="shared" si="66"/>
        <v>0.52062649485757562</v>
      </c>
      <c r="J284" s="3">
        <f t="shared" si="62"/>
        <v>-88.87717795626827</v>
      </c>
      <c r="K284" s="2"/>
      <c r="L284">
        <f t="shared" si="67"/>
        <v>0.52062649485757562</v>
      </c>
      <c r="M284" s="3">
        <f t="shared" si="63"/>
        <v>-86.694864095249159</v>
      </c>
      <c r="N284" s="2"/>
      <c r="O284">
        <f t="shared" si="68"/>
        <v>0.52062649485757562</v>
      </c>
      <c r="P284" s="4">
        <f t="shared" si="64"/>
        <v>-88.588674723030863</v>
      </c>
    </row>
    <row r="285" spans="5:17" x14ac:dyDescent="0.25">
      <c r="E285">
        <f t="shared" si="65"/>
        <v>0.52062649485757562</v>
      </c>
      <c r="F285" s="3">
        <f t="shared" si="61"/>
        <v>-130.87011777307021</v>
      </c>
      <c r="G285" s="3"/>
      <c r="H285" s="2"/>
      <c r="I285">
        <f t="shared" si="66"/>
        <v>0.52062649485757562</v>
      </c>
      <c r="J285" s="3">
        <f t="shared" si="62"/>
        <v>-161.87717795626827</v>
      </c>
      <c r="K285" s="2"/>
      <c r="L285">
        <f t="shared" si="67"/>
        <v>0.52062649485757562</v>
      </c>
      <c r="M285" s="3">
        <f t="shared" si="63"/>
        <v>-159.69486409524916</v>
      </c>
      <c r="N285" s="2"/>
      <c r="O285">
        <f t="shared" si="68"/>
        <v>0.52062649485757562</v>
      </c>
      <c r="P285" s="4">
        <f t="shared" si="64"/>
        <v>-161.58867472303086</v>
      </c>
    </row>
    <row r="286" spans="5:17" x14ac:dyDescent="0.25">
      <c r="E286">
        <f t="shared" si="65"/>
        <v>0.52062649485757562</v>
      </c>
      <c r="F286" s="3">
        <f t="shared" si="61"/>
        <v>-15.870117773070206</v>
      </c>
      <c r="G286" s="3"/>
      <c r="H286" s="2"/>
      <c r="I286">
        <f t="shared" si="66"/>
        <v>0.52062649485757562</v>
      </c>
      <c r="J286" s="3">
        <f t="shared" si="62"/>
        <v>-46.87717795626827</v>
      </c>
      <c r="K286" s="2"/>
      <c r="L286">
        <f t="shared" si="67"/>
        <v>0.52062649485757562</v>
      </c>
      <c r="M286" s="3">
        <f t="shared" si="63"/>
        <v>-44.694864095249159</v>
      </c>
      <c r="N286" s="2"/>
      <c r="O286">
        <f t="shared" si="68"/>
        <v>0.52062649485757562</v>
      </c>
      <c r="P286" s="4">
        <f t="shared" si="64"/>
        <v>-46.588674723030863</v>
      </c>
    </row>
    <row r="287" spans="5:17" x14ac:dyDescent="0.25">
      <c r="E287">
        <f t="shared" si="65"/>
        <v>0.52062649485757562</v>
      </c>
      <c r="F287" s="3">
        <f t="shared" si="61"/>
        <v>-52.870117773070206</v>
      </c>
      <c r="G287" s="3"/>
      <c r="H287" s="2"/>
      <c r="I287">
        <f t="shared" si="66"/>
        <v>0.52062649485757562</v>
      </c>
      <c r="J287" s="3">
        <f t="shared" si="62"/>
        <v>-83.87717795626827</v>
      </c>
      <c r="K287" s="2"/>
      <c r="L287">
        <f t="shared" si="67"/>
        <v>0.52062649485757562</v>
      </c>
      <c r="M287" s="3">
        <f t="shared" si="63"/>
        <v>-81.694864095249159</v>
      </c>
      <c r="N287" s="2"/>
      <c r="O287">
        <f t="shared" si="68"/>
        <v>0.52062649485757562</v>
      </c>
      <c r="P287" s="4">
        <f t="shared" si="64"/>
        <v>-83.588674723030863</v>
      </c>
    </row>
    <row r="288" spans="5:17" x14ac:dyDescent="0.25">
      <c r="E288">
        <f t="shared" si="65"/>
        <v>1.0412529897151512</v>
      </c>
      <c r="F288" s="3">
        <f t="shared" si="61"/>
        <v>163.20821890219349</v>
      </c>
      <c r="G288" s="3"/>
      <c r="H288" s="2"/>
      <c r="I288">
        <f t="shared" si="66"/>
        <v>1.0412529897151512</v>
      </c>
      <c r="J288" s="3">
        <f t="shared" si="62"/>
        <v>23.386950853737744</v>
      </c>
      <c r="K288" s="2"/>
      <c r="L288">
        <f t="shared" si="67"/>
        <v>1.0412529897151512</v>
      </c>
      <c r="M288" s="3">
        <f t="shared" si="63"/>
        <v>35.542989983661982</v>
      </c>
      <c r="N288" s="2"/>
      <c r="O288">
        <f t="shared" si="68"/>
        <v>1.0412529897151512</v>
      </c>
      <c r="P288" s="4">
        <f t="shared" si="64"/>
        <v>26.655394172316278</v>
      </c>
    </row>
    <row r="289" spans="5:16" x14ac:dyDescent="0.25">
      <c r="E289">
        <f t="shared" si="65"/>
        <v>1.0412529897151512</v>
      </c>
      <c r="F289" s="3">
        <f t="shared" si="61"/>
        <v>138.20821890219349</v>
      </c>
      <c r="G289" s="3"/>
      <c r="H289" s="2"/>
      <c r="I289">
        <f t="shared" si="66"/>
        <v>1.0412529897151512</v>
      </c>
      <c r="J289" s="3">
        <f t="shared" si="62"/>
        <v>-1.6130491462622558</v>
      </c>
      <c r="K289" s="2"/>
      <c r="L289">
        <f t="shared" si="67"/>
        <v>1.0412529897151512</v>
      </c>
      <c r="M289" s="3">
        <f t="shared" si="63"/>
        <v>10.542989983661982</v>
      </c>
      <c r="N289" s="2"/>
      <c r="O289">
        <f t="shared" si="68"/>
        <v>1.0412529897151512</v>
      </c>
      <c r="P289" s="4">
        <f t="shared" si="64"/>
        <v>1.6553941723162779</v>
      </c>
    </row>
    <row r="290" spans="5:16" x14ac:dyDescent="0.25">
      <c r="E290">
        <f t="shared" si="65"/>
        <v>1.0412529897151512</v>
      </c>
      <c r="F290" s="3">
        <f t="shared" si="61"/>
        <v>167.20821890219349</v>
      </c>
      <c r="G290" s="3"/>
      <c r="H290" s="2"/>
      <c r="I290">
        <f t="shared" si="66"/>
        <v>1.0412529897151512</v>
      </c>
      <c r="J290" s="3">
        <f t="shared" si="62"/>
        <v>27.386950853737744</v>
      </c>
      <c r="K290" s="2"/>
      <c r="L290">
        <f t="shared" si="67"/>
        <v>1.0412529897151512</v>
      </c>
      <c r="M290" s="3">
        <f t="shared" si="63"/>
        <v>39.542989983661982</v>
      </c>
      <c r="N290" s="2"/>
      <c r="O290">
        <f t="shared" si="68"/>
        <v>1.0412529897151512</v>
      </c>
      <c r="P290" s="4">
        <f t="shared" si="64"/>
        <v>30.655394172316278</v>
      </c>
    </row>
    <row r="291" spans="5:16" x14ac:dyDescent="0.25">
      <c r="E291">
        <f t="shared" si="65"/>
        <v>1.0412529897151512</v>
      </c>
      <c r="F291" s="3">
        <f t="shared" si="61"/>
        <v>100.20821890219349</v>
      </c>
      <c r="G291" s="3"/>
      <c r="H291" s="2"/>
      <c r="I291">
        <f t="shared" si="66"/>
        <v>1.0412529897151512</v>
      </c>
      <c r="J291" s="3">
        <f t="shared" si="62"/>
        <v>-39.613049146262256</v>
      </c>
      <c r="K291" s="2"/>
      <c r="L291">
        <f t="shared" si="67"/>
        <v>1.0412529897151512</v>
      </c>
      <c r="M291" s="3">
        <f t="shared" si="63"/>
        <v>-27.457010016338018</v>
      </c>
      <c r="N291" s="2"/>
      <c r="O291">
        <f t="shared" si="68"/>
        <v>1.0412529897151512</v>
      </c>
      <c r="P291" s="4">
        <f t="shared" si="64"/>
        <v>-36.344605827683722</v>
      </c>
    </row>
    <row r="292" spans="5:16" x14ac:dyDescent="0.25">
      <c r="E292">
        <f t="shared" si="65"/>
        <v>1.0412529897151512</v>
      </c>
      <c r="F292" s="3">
        <f t="shared" ref="F292:F317" si="69">C200-E200</f>
        <v>54.208218902193494</v>
      </c>
      <c r="G292" s="3"/>
      <c r="H292" s="2"/>
      <c r="I292">
        <f t="shared" si="66"/>
        <v>1.0412529897151512</v>
      </c>
      <c r="J292" s="3">
        <f t="shared" ref="J292:J317" si="70">C200-I200</f>
        <v>-85.613049146262256</v>
      </c>
      <c r="K292" s="2"/>
      <c r="L292">
        <f t="shared" si="67"/>
        <v>1.0412529897151512</v>
      </c>
      <c r="M292" s="3">
        <f t="shared" ref="M292:M317" si="71">C200-L200</f>
        <v>-73.457010016338018</v>
      </c>
      <c r="N292" s="2"/>
      <c r="O292">
        <f t="shared" si="68"/>
        <v>1.0412529897151512</v>
      </c>
      <c r="P292" s="4">
        <f t="shared" ref="P292:P317" si="72">C200-O200</f>
        <v>-82.344605827683722</v>
      </c>
    </row>
    <row r="293" spans="5:16" x14ac:dyDescent="0.25">
      <c r="E293">
        <f t="shared" ref="E293:E317" si="73">(A201/$E$5)+(B201/$E$6)</f>
        <v>2.0825059794303025</v>
      </c>
      <c r="F293" s="3">
        <f t="shared" si="69"/>
        <v>39.095498553274624</v>
      </c>
      <c r="G293" s="3"/>
      <c r="H293" s="2"/>
      <c r="I293">
        <f t="shared" ref="I293:I317" si="74">(A201/$I$5)+(B201/$I$6)</f>
        <v>2.0825059794303025</v>
      </c>
      <c r="J293" s="3">
        <f t="shared" si="70"/>
        <v>-13.392146690347118</v>
      </c>
      <c r="K293" s="2"/>
      <c r="L293">
        <f t="shared" ref="L293:L317" si="75">(A201/$L$5)+(B201/$L$6)</f>
        <v>2.0825059794303025</v>
      </c>
      <c r="M293" s="3">
        <f t="shared" si="71"/>
        <v>-5.5552344320497724</v>
      </c>
      <c r="N293" s="2"/>
      <c r="O293">
        <f t="shared" ref="O293:O317" si="76">(A201/$O$5)+(B201/$O$6)</f>
        <v>2.0825059794303025</v>
      </c>
      <c r="P293" s="4">
        <f t="shared" si="72"/>
        <v>-9.0291716984315258</v>
      </c>
    </row>
    <row r="294" spans="5:16" x14ac:dyDescent="0.25">
      <c r="E294">
        <f t="shared" si="73"/>
        <v>2.0825059794303025</v>
      </c>
      <c r="F294" s="3">
        <f t="shared" si="69"/>
        <v>9.09549855327462</v>
      </c>
      <c r="G294" s="3"/>
      <c r="H294" s="2"/>
      <c r="I294">
        <f t="shared" si="74"/>
        <v>2.0825059794303025</v>
      </c>
      <c r="J294" s="3">
        <f t="shared" si="70"/>
        <v>-43.392146690347118</v>
      </c>
      <c r="K294" s="2"/>
      <c r="L294">
        <f t="shared" si="75"/>
        <v>2.0825059794303025</v>
      </c>
      <c r="M294" s="3">
        <f t="shared" si="71"/>
        <v>-35.555234432049772</v>
      </c>
      <c r="N294" s="2"/>
      <c r="O294">
        <f t="shared" si="76"/>
        <v>2.0825059794303025</v>
      </c>
      <c r="P294" s="4">
        <f t="shared" si="72"/>
        <v>-39.029171698431526</v>
      </c>
    </row>
    <row r="295" spans="5:16" x14ac:dyDescent="0.25">
      <c r="E295">
        <f t="shared" si="73"/>
        <v>2.0825059794303025</v>
      </c>
      <c r="F295" s="3">
        <f t="shared" si="69"/>
        <v>52.095498553274624</v>
      </c>
      <c r="G295" s="3"/>
      <c r="H295" s="2"/>
      <c r="I295">
        <f t="shared" si="74"/>
        <v>2.0825059794303025</v>
      </c>
      <c r="J295" s="3">
        <f t="shared" si="70"/>
        <v>-0.39214669034711847</v>
      </c>
      <c r="K295" s="2"/>
      <c r="L295">
        <f t="shared" si="75"/>
        <v>2.0825059794303025</v>
      </c>
      <c r="M295" s="3">
        <f t="shared" si="71"/>
        <v>7.4447655679502276</v>
      </c>
      <c r="N295" s="2"/>
      <c r="O295">
        <f t="shared" si="76"/>
        <v>2.0825059794303025</v>
      </c>
      <c r="P295" s="4">
        <f t="shared" si="72"/>
        <v>3.9708283015684742</v>
      </c>
    </row>
    <row r="296" spans="5:16" x14ac:dyDescent="0.25">
      <c r="E296">
        <f t="shared" si="73"/>
        <v>2.0825059794303025</v>
      </c>
      <c r="F296" s="3">
        <f t="shared" si="69"/>
        <v>16.09549855327462</v>
      </c>
      <c r="G296" s="3"/>
      <c r="H296" s="2"/>
      <c r="I296">
        <f t="shared" si="74"/>
        <v>2.0825059794303025</v>
      </c>
      <c r="J296" s="3">
        <f t="shared" si="70"/>
        <v>-36.392146690347118</v>
      </c>
      <c r="K296" s="2"/>
      <c r="L296">
        <f t="shared" si="75"/>
        <v>2.0825059794303025</v>
      </c>
      <c r="M296" s="3">
        <f t="shared" si="71"/>
        <v>-28.555234432049772</v>
      </c>
      <c r="N296" s="2"/>
      <c r="O296">
        <f t="shared" si="76"/>
        <v>2.0825059794303025</v>
      </c>
      <c r="P296" s="4">
        <f t="shared" si="72"/>
        <v>-32.029171698431526</v>
      </c>
    </row>
    <row r="297" spans="5:16" x14ac:dyDescent="0.25">
      <c r="E297">
        <f t="shared" si="73"/>
        <v>2.0825059794303025</v>
      </c>
      <c r="F297" s="3">
        <f t="shared" si="69"/>
        <v>37.095498553274624</v>
      </c>
      <c r="G297" s="3"/>
      <c r="H297" s="2"/>
      <c r="I297">
        <f t="shared" si="74"/>
        <v>2.0825059794303025</v>
      </c>
      <c r="J297" s="3">
        <f t="shared" si="70"/>
        <v>-15.392146690347118</v>
      </c>
      <c r="K297" s="2"/>
      <c r="L297">
        <f t="shared" si="75"/>
        <v>2.0825059794303025</v>
      </c>
      <c r="M297" s="3">
        <f t="shared" si="71"/>
        <v>-7.5552344320497724</v>
      </c>
      <c r="N297" s="2"/>
      <c r="O297">
        <f t="shared" si="76"/>
        <v>2.0825059794303025</v>
      </c>
      <c r="P297" s="4">
        <f t="shared" si="72"/>
        <v>-11.029171698431526</v>
      </c>
    </row>
    <row r="298" spans="5:16" x14ac:dyDescent="0.25">
      <c r="E298">
        <f t="shared" si="73"/>
        <v>4.1650119588606049</v>
      </c>
      <c r="F298" s="3">
        <f t="shared" si="69"/>
        <v>-6.5324293312362003E-2</v>
      </c>
      <c r="G298" s="3"/>
      <c r="H298" s="2"/>
      <c r="I298">
        <f t="shared" si="74"/>
        <v>4.1650119588606049</v>
      </c>
      <c r="J298" s="3">
        <f t="shared" si="70"/>
        <v>-0.86842848996788469</v>
      </c>
      <c r="K298" s="2"/>
      <c r="L298">
        <f t="shared" si="75"/>
        <v>4.1650119588606049</v>
      </c>
      <c r="M298" s="3">
        <f t="shared" si="71"/>
        <v>-0.68656571507888908</v>
      </c>
      <c r="N298" s="2"/>
      <c r="O298">
        <f t="shared" si="76"/>
        <v>4.1650119588606049</v>
      </c>
      <c r="P298" s="4">
        <f t="shared" si="72"/>
        <v>-0.67158314057707758</v>
      </c>
    </row>
    <row r="299" spans="5:16" x14ac:dyDescent="0.25">
      <c r="E299">
        <f t="shared" si="73"/>
        <v>4.1650119588606049</v>
      </c>
      <c r="F299" s="3">
        <f t="shared" si="69"/>
        <v>-6.5324293312362003E-2</v>
      </c>
      <c r="G299" s="3"/>
      <c r="H299" s="2"/>
      <c r="I299">
        <f t="shared" si="74"/>
        <v>4.1650119588606049</v>
      </c>
      <c r="J299" s="3">
        <f t="shared" si="70"/>
        <v>-0.86842848996788469</v>
      </c>
      <c r="K299" s="2"/>
      <c r="L299">
        <f t="shared" si="75"/>
        <v>4.1650119588606049</v>
      </c>
      <c r="M299" s="3">
        <f t="shared" si="71"/>
        <v>-0.68656571507888908</v>
      </c>
      <c r="N299" s="2"/>
      <c r="O299">
        <f t="shared" si="76"/>
        <v>4.1650119588606049</v>
      </c>
      <c r="P299" s="4">
        <f t="shared" si="72"/>
        <v>-0.67158314057707758</v>
      </c>
    </row>
    <row r="300" spans="5:16" x14ac:dyDescent="0.25">
      <c r="E300">
        <f t="shared" si="73"/>
        <v>4.1650119588606049</v>
      </c>
      <c r="F300" s="3">
        <f t="shared" si="69"/>
        <v>5.9346757066876377</v>
      </c>
      <c r="G300" s="3"/>
      <c r="H300" s="2"/>
      <c r="I300">
        <f t="shared" si="74"/>
        <v>4.1650119588606049</v>
      </c>
      <c r="J300" s="3">
        <f t="shared" si="70"/>
        <v>5.1315715100321153</v>
      </c>
      <c r="K300" s="2"/>
      <c r="L300">
        <f t="shared" si="75"/>
        <v>4.1650119588606049</v>
      </c>
      <c r="M300" s="3">
        <f t="shared" si="71"/>
        <v>5.3134342849211107</v>
      </c>
      <c r="N300" s="2"/>
      <c r="O300">
        <f t="shared" si="76"/>
        <v>4.1650119588606049</v>
      </c>
      <c r="P300" s="4">
        <f t="shared" si="72"/>
        <v>5.3284168594229229</v>
      </c>
    </row>
    <row r="301" spans="5:16" x14ac:dyDescent="0.25">
      <c r="E301">
        <f t="shared" si="73"/>
        <v>0</v>
      </c>
      <c r="F301" s="3">
        <f t="shared" si="69"/>
        <v>0</v>
      </c>
      <c r="G301" s="3"/>
      <c r="H301" s="2"/>
      <c r="I301">
        <f t="shared" si="74"/>
        <v>0</v>
      </c>
      <c r="J301" s="3">
        <f t="shared" si="70"/>
        <v>0</v>
      </c>
      <c r="K301" s="2"/>
      <c r="L301">
        <f t="shared" si="75"/>
        <v>0</v>
      </c>
      <c r="M301" s="3">
        <f t="shared" si="71"/>
        <v>0</v>
      </c>
      <c r="N301" s="2"/>
      <c r="O301">
        <f t="shared" si="76"/>
        <v>0</v>
      </c>
      <c r="P301" s="4">
        <f t="shared" si="72"/>
        <v>0</v>
      </c>
    </row>
    <row r="302" spans="5:16" x14ac:dyDescent="0.25">
      <c r="E302">
        <f t="shared" si="73"/>
        <v>4.1650119588606049</v>
      </c>
      <c r="F302" s="3">
        <f t="shared" si="69"/>
        <v>-6.5324293312362003E-2</v>
      </c>
      <c r="G302" s="3"/>
      <c r="H302" s="2"/>
      <c r="I302">
        <f t="shared" si="74"/>
        <v>4.1650119588606049</v>
      </c>
      <c r="J302" s="3">
        <f t="shared" si="70"/>
        <v>-0.86842848996788469</v>
      </c>
      <c r="K302" s="2"/>
      <c r="L302">
        <f t="shared" si="75"/>
        <v>4.1650119588606049</v>
      </c>
      <c r="M302" s="3">
        <f t="shared" si="71"/>
        <v>-0.68656571507888908</v>
      </c>
      <c r="N302" s="2"/>
      <c r="O302">
        <f t="shared" si="76"/>
        <v>4.1650119588606049</v>
      </c>
      <c r="P302" s="4">
        <f t="shared" si="72"/>
        <v>-0.67158314057707758</v>
      </c>
    </row>
    <row r="303" spans="5:16" x14ac:dyDescent="0.25">
      <c r="E303">
        <f t="shared" si="73"/>
        <v>0</v>
      </c>
      <c r="F303" s="3">
        <f t="shared" si="69"/>
        <v>0</v>
      </c>
      <c r="G303" s="3"/>
      <c r="H303" s="2"/>
      <c r="I303">
        <f t="shared" si="74"/>
        <v>0</v>
      </c>
      <c r="J303" s="3">
        <f t="shared" si="70"/>
        <v>0</v>
      </c>
      <c r="K303" s="2"/>
      <c r="L303">
        <f t="shared" si="75"/>
        <v>0</v>
      </c>
      <c r="M303" s="3">
        <f t="shared" si="71"/>
        <v>0</v>
      </c>
      <c r="N303" s="2"/>
      <c r="O303">
        <f t="shared" si="76"/>
        <v>0</v>
      </c>
      <c r="P303" s="4">
        <f t="shared" si="72"/>
        <v>0</v>
      </c>
    </row>
    <row r="304" spans="5:16" x14ac:dyDescent="0.25">
      <c r="E304">
        <f t="shared" si="73"/>
        <v>0</v>
      </c>
      <c r="F304" s="3">
        <f t="shared" si="69"/>
        <v>0</v>
      </c>
      <c r="G304" s="3"/>
      <c r="H304" s="2"/>
      <c r="I304">
        <f t="shared" si="74"/>
        <v>0</v>
      </c>
      <c r="J304" s="3">
        <f t="shared" si="70"/>
        <v>0</v>
      </c>
      <c r="K304" s="2"/>
      <c r="L304">
        <f t="shared" si="75"/>
        <v>0</v>
      </c>
      <c r="M304" s="3">
        <f t="shared" si="71"/>
        <v>0</v>
      </c>
      <c r="N304" s="2"/>
      <c r="O304">
        <f t="shared" si="76"/>
        <v>0</v>
      </c>
      <c r="P304" s="4">
        <f t="shared" si="72"/>
        <v>0</v>
      </c>
    </row>
    <row r="305" spans="5:16" x14ac:dyDescent="0.25">
      <c r="E305">
        <f t="shared" si="73"/>
        <v>0</v>
      </c>
      <c r="F305" s="3">
        <f t="shared" si="69"/>
        <v>0</v>
      </c>
      <c r="G305" s="3"/>
      <c r="H305" s="2"/>
      <c r="I305">
        <f t="shared" si="74"/>
        <v>0</v>
      </c>
      <c r="J305" s="3">
        <f t="shared" si="70"/>
        <v>0</v>
      </c>
      <c r="K305" s="2"/>
      <c r="L305">
        <f t="shared" si="75"/>
        <v>0</v>
      </c>
      <c r="M305" s="3">
        <f t="shared" si="71"/>
        <v>0</v>
      </c>
      <c r="N305" s="2"/>
      <c r="O305">
        <f t="shared" si="76"/>
        <v>0</v>
      </c>
      <c r="P305" s="4">
        <f t="shared" si="72"/>
        <v>0</v>
      </c>
    </row>
    <row r="306" spans="5:16" x14ac:dyDescent="0.25">
      <c r="E306">
        <f t="shared" si="73"/>
        <v>0</v>
      </c>
      <c r="F306" s="3">
        <f t="shared" si="69"/>
        <v>0</v>
      </c>
      <c r="G306" s="3"/>
      <c r="H306" s="2"/>
      <c r="I306">
        <f t="shared" si="74"/>
        <v>0</v>
      </c>
      <c r="J306" s="3">
        <f t="shared" si="70"/>
        <v>0</v>
      </c>
      <c r="K306" s="2"/>
      <c r="L306">
        <f t="shared" si="75"/>
        <v>0</v>
      </c>
      <c r="M306" s="3">
        <f t="shared" si="71"/>
        <v>0</v>
      </c>
      <c r="N306" s="2"/>
      <c r="O306">
        <f t="shared" si="76"/>
        <v>0</v>
      </c>
      <c r="P306" s="4">
        <f t="shared" si="72"/>
        <v>0</v>
      </c>
    </row>
    <row r="307" spans="5:16" x14ac:dyDescent="0.25">
      <c r="E307">
        <f t="shared" si="73"/>
        <v>0</v>
      </c>
      <c r="F307" s="3">
        <f t="shared" si="69"/>
        <v>0</v>
      </c>
      <c r="G307" s="3"/>
      <c r="H307" s="2"/>
      <c r="I307">
        <f t="shared" si="74"/>
        <v>0</v>
      </c>
      <c r="J307" s="3">
        <f t="shared" si="70"/>
        <v>0</v>
      </c>
      <c r="K307" s="2"/>
      <c r="L307">
        <f t="shared" si="75"/>
        <v>0</v>
      </c>
      <c r="M307" s="3">
        <f t="shared" si="71"/>
        <v>0</v>
      </c>
      <c r="N307" s="2"/>
      <c r="O307">
        <f t="shared" si="76"/>
        <v>0</v>
      </c>
      <c r="P307" s="4">
        <f t="shared" si="72"/>
        <v>0</v>
      </c>
    </row>
    <row r="308" spans="5:16" x14ac:dyDescent="0.25">
      <c r="E308">
        <f t="shared" si="73"/>
        <v>0</v>
      </c>
      <c r="F308" s="3">
        <f t="shared" si="69"/>
        <v>0</v>
      </c>
      <c r="G308" s="3"/>
      <c r="H308" s="2"/>
      <c r="I308">
        <f t="shared" si="74"/>
        <v>0</v>
      </c>
      <c r="J308" s="3">
        <f t="shared" si="70"/>
        <v>0</v>
      </c>
      <c r="K308" s="2"/>
      <c r="L308">
        <f t="shared" si="75"/>
        <v>0</v>
      </c>
      <c r="M308" s="3">
        <f t="shared" si="71"/>
        <v>0</v>
      </c>
      <c r="N308" s="2"/>
      <c r="O308">
        <f t="shared" si="76"/>
        <v>0</v>
      </c>
      <c r="P308" s="4">
        <f t="shared" si="72"/>
        <v>0</v>
      </c>
    </row>
    <row r="309" spans="5:16" x14ac:dyDescent="0.25">
      <c r="E309">
        <f t="shared" si="73"/>
        <v>0</v>
      </c>
      <c r="F309" s="3">
        <f t="shared" si="69"/>
        <v>0</v>
      </c>
      <c r="G309" s="3"/>
      <c r="H309" s="2"/>
      <c r="I309">
        <f t="shared" si="74"/>
        <v>0</v>
      </c>
      <c r="J309" s="3">
        <f t="shared" si="70"/>
        <v>0</v>
      </c>
      <c r="K309" s="2"/>
      <c r="L309">
        <f t="shared" si="75"/>
        <v>0</v>
      </c>
      <c r="M309" s="3">
        <f t="shared" si="71"/>
        <v>0</v>
      </c>
      <c r="N309" s="2"/>
      <c r="O309">
        <f t="shared" si="76"/>
        <v>0</v>
      </c>
      <c r="P309" s="4">
        <f t="shared" si="72"/>
        <v>0</v>
      </c>
    </row>
    <row r="310" spans="5:16" x14ac:dyDescent="0.25">
      <c r="E310">
        <f t="shared" si="73"/>
        <v>0</v>
      </c>
      <c r="F310" s="3">
        <f t="shared" si="69"/>
        <v>0</v>
      </c>
      <c r="G310" s="3"/>
      <c r="H310" s="2"/>
      <c r="I310">
        <f t="shared" si="74"/>
        <v>0</v>
      </c>
      <c r="J310" s="3">
        <f t="shared" si="70"/>
        <v>0</v>
      </c>
      <c r="K310" s="2"/>
      <c r="L310">
        <f t="shared" si="75"/>
        <v>0</v>
      </c>
      <c r="M310" s="3">
        <f t="shared" si="71"/>
        <v>0</v>
      </c>
      <c r="N310" s="2"/>
      <c r="O310">
        <f t="shared" si="76"/>
        <v>0</v>
      </c>
      <c r="P310" s="4">
        <f t="shared" si="72"/>
        <v>0</v>
      </c>
    </row>
    <row r="311" spans="5:16" x14ac:dyDescent="0.25">
      <c r="E311">
        <f t="shared" si="73"/>
        <v>0</v>
      </c>
      <c r="F311" s="3">
        <f t="shared" si="69"/>
        <v>0</v>
      </c>
      <c r="G311" s="3"/>
      <c r="H311" s="2"/>
      <c r="I311">
        <f t="shared" si="74"/>
        <v>0</v>
      </c>
      <c r="J311" s="3">
        <f t="shared" si="70"/>
        <v>0</v>
      </c>
      <c r="K311" s="2"/>
      <c r="L311">
        <f t="shared" si="75"/>
        <v>0</v>
      </c>
      <c r="M311" s="3">
        <f t="shared" si="71"/>
        <v>0</v>
      </c>
      <c r="N311" s="2"/>
      <c r="O311">
        <f t="shared" si="76"/>
        <v>0</v>
      </c>
      <c r="P311" s="4">
        <f t="shared" si="72"/>
        <v>0</v>
      </c>
    </row>
    <row r="312" spans="5:16" x14ac:dyDescent="0.25">
      <c r="E312">
        <f t="shared" si="73"/>
        <v>0</v>
      </c>
      <c r="F312" s="3">
        <f t="shared" si="69"/>
        <v>0</v>
      </c>
      <c r="G312" s="3"/>
      <c r="H312" s="2"/>
      <c r="I312">
        <f t="shared" si="74"/>
        <v>0</v>
      </c>
      <c r="J312" s="3">
        <f t="shared" si="70"/>
        <v>0</v>
      </c>
      <c r="K312" s="2"/>
      <c r="L312">
        <f t="shared" si="75"/>
        <v>0</v>
      </c>
      <c r="M312" s="3">
        <f t="shared" si="71"/>
        <v>0</v>
      </c>
      <c r="N312" s="2"/>
      <c r="O312">
        <f t="shared" si="76"/>
        <v>0</v>
      </c>
      <c r="P312" s="4">
        <f t="shared" si="72"/>
        <v>0</v>
      </c>
    </row>
    <row r="313" spans="5:16" x14ac:dyDescent="0.25">
      <c r="E313">
        <f t="shared" si="73"/>
        <v>0</v>
      </c>
      <c r="F313" s="3">
        <f t="shared" si="69"/>
        <v>0</v>
      </c>
      <c r="G313" s="3"/>
      <c r="H313" s="2"/>
      <c r="I313">
        <f t="shared" si="74"/>
        <v>0</v>
      </c>
      <c r="J313" s="3">
        <f t="shared" si="70"/>
        <v>0</v>
      </c>
      <c r="K313" s="2"/>
      <c r="L313">
        <f t="shared" si="75"/>
        <v>0</v>
      </c>
      <c r="M313" s="3">
        <f t="shared" si="71"/>
        <v>0</v>
      </c>
      <c r="N313" s="2"/>
      <c r="O313">
        <f t="shared" si="76"/>
        <v>0</v>
      </c>
      <c r="P313" s="4">
        <f t="shared" si="72"/>
        <v>0</v>
      </c>
    </row>
    <row r="314" spans="5:16" x14ac:dyDescent="0.25">
      <c r="E314">
        <f t="shared" si="73"/>
        <v>0</v>
      </c>
      <c r="F314" s="3">
        <f t="shared" si="69"/>
        <v>0</v>
      </c>
      <c r="G314" s="3"/>
      <c r="H314" s="2"/>
      <c r="I314">
        <f t="shared" si="74"/>
        <v>0</v>
      </c>
      <c r="J314" s="3">
        <f t="shared" si="70"/>
        <v>0</v>
      </c>
      <c r="K314" s="2"/>
      <c r="L314">
        <f t="shared" si="75"/>
        <v>0</v>
      </c>
      <c r="M314" s="3">
        <f t="shared" si="71"/>
        <v>0</v>
      </c>
      <c r="N314" s="2"/>
      <c r="O314">
        <f t="shared" si="76"/>
        <v>0</v>
      </c>
      <c r="P314" s="4">
        <f t="shared" si="72"/>
        <v>0</v>
      </c>
    </row>
    <row r="315" spans="5:16" x14ac:dyDescent="0.25">
      <c r="E315">
        <f t="shared" si="73"/>
        <v>0</v>
      </c>
      <c r="F315" s="3">
        <f t="shared" si="69"/>
        <v>0</v>
      </c>
      <c r="G315" s="3"/>
      <c r="H315" s="2"/>
      <c r="I315">
        <f t="shared" si="74"/>
        <v>0</v>
      </c>
      <c r="J315" s="3">
        <f t="shared" si="70"/>
        <v>0</v>
      </c>
      <c r="K315" s="2"/>
      <c r="L315">
        <f t="shared" si="75"/>
        <v>0</v>
      </c>
      <c r="M315" s="3">
        <f t="shared" si="71"/>
        <v>0</v>
      </c>
      <c r="N315" s="2"/>
      <c r="O315">
        <f t="shared" si="76"/>
        <v>0</v>
      </c>
      <c r="P315" s="4">
        <f t="shared" si="72"/>
        <v>0</v>
      </c>
    </row>
    <row r="316" spans="5:16" x14ac:dyDescent="0.25">
      <c r="E316">
        <f t="shared" si="73"/>
        <v>0</v>
      </c>
      <c r="F316" s="3">
        <f t="shared" si="69"/>
        <v>0</v>
      </c>
      <c r="G316" s="3"/>
      <c r="H316" s="2"/>
      <c r="I316">
        <f t="shared" si="74"/>
        <v>0</v>
      </c>
      <c r="J316" s="3">
        <f t="shared" si="70"/>
        <v>0</v>
      </c>
      <c r="K316" s="2"/>
      <c r="L316">
        <f t="shared" si="75"/>
        <v>0</v>
      </c>
      <c r="M316" s="3">
        <f t="shared" si="71"/>
        <v>0</v>
      </c>
      <c r="N316" s="2"/>
      <c r="O316">
        <f t="shared" si="76"/>
        <v>0</v>
      </c>
      <c r="P316" s="4">
        <f t="shared" si="72"/>
        <v>0</v>
      </c>
    </row>
    <row r="317" spans="5:16" x14ac:dyDescent="0.25">
      <c r="E317">
        <f t="shared" si="73"/>
        <v>0</v>
      </c>
      <c r="F317" s="3">
        <f t="shared" si="69"/>
        <v>0</v>
      </c>
      <c r="G317" s="3"/>
      <c r="H317" s="2"/>
      <c r="I317">
        <f t="shared" si="74"/>
        <v>0</v>
      </c>
      <c r="J317" s="3">
        <f t="shared" si="70"/>
        <v>0</v>
      </c>
      <c r="K317" s="2"/>
      <c r="L317">
        <f t="shared" si="75"/>
        <v>0</v>
      </c>
      <c r="M317" s="3">
        <f t="shared" si="71"/>
        <v>0</v>
      </c>
      <c r="N317" s="2"/>
      <c r="O317">
        <f t="shared" si="76"/>
        <v>0</v>
      </c>
      <c r="P317" s="4">
        <f t="shared" si="72"/>
        <v>0</v>
      </c>
    </row>
    <row r="318" spans="5:16" x14ac:dyDescent="0.25">
      <c r="F318" s="3"/>
      <c r="G318" s="3"/>
      <c r="H318" s="2"/>
      <c r="J318" s="3"/>
      <c r="K318" s="2"/>
      <c r="M318" s="3"/>
      <c r="N318" s="2"/>
      <c r="P318" s="4"/>
    </row>
    <row r="319" spans="5:16" x14ac:dyDescent="0.25">
      <c r="F319" s="3"/>
      <c r="G319" s="3"/>
      <c r="H319" s="2"/>
      <c r="J319" s="3"/>
      <c r="K319" s="2"/>
      <c r="M319" s="3"/>
      <c r="N319" s="2"/>
      <c r="P319" s="4"/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</sheetData>
  <protectedRanges>
    <protectedRange sqref="B20:B22" name="Experiment details"/>
    <protectedRange sqref="I7:J7 E2:F4 I2:J4 L7:M8 L2:M4 O7:P8 O2:P4" name="Fitting parameters"/>
    <protectedRange sqref="A24:C24 E45:P45 E71:P90 E116:P135 E211:P225 A211:C225" name="Data entry"/>
    <protectedRange sqref="AC1 AE1 AK1 AN1" name="Dose response fig adjust"/>
    <protectedRange sqref="A45:C45 A71:C90 A116:C135 A25:B44" name="Data entry_2"/>
    <protectedRange sqref="E6:F6 I6:J6 L6:M6 O6:P6" name="Fitting parameters_2"/>
    <protectedRange sqref="C91:C115" name="Data entry_3_1_2"/>
    <protectedRange sqref="A46:B70" name="Data entry_4_1_2"/>
    <protectedRange sqref="C46:C70" name="Data entry_4_1_3"/>
    <protectedRange sqref="E5:F5 I5:J5 L5:M5 O5:P5" name="Fitting parameters_1_1"/>
    <protectedRange sqref="A136:C160" name="Data entry_1_1"/>
    <protectedRange sqref="A161:C185" name="Data entry_1_1_1"/>
    <protectedRange sqref="A186:C210" name="Data entry_1_1_2"/>
  </protectedRanges>
  <pageMargins left="0.75" right="0.75" top="1" bottom="1" header="0.5" footer="0.5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FDB0-B73E-490A-AEFE-029A2B138CBC}">
  <sheetPr>
    <tabColor indexed="48"/>
  </sheetPr>
  <dimension ref="A1:BE499"/>
  <sheetViews>
    <sheetView workbookViewId="0">
      <selection activeCell="X369" sqref="X369"/>
    </sheetView>
  </sheetViews>
  <sheetFormatPr defaultRowHeight="12.5" x14ac:dyDescent="0.25"/>
  <cols>
    <col min="5" max="5" width="11.81640625" bestFit="1" customWidth="1"/>
    <col min="24" max="24" width="11.81640625" bestFit="1" customWidth="1"/>
  </cols>
  <sheetData>
    <row r="1" spans="1:36" x14ac:dyDescent="0.25">
      <c r="A1" s="95" t="s">
        <v>5</v>
      </c>
      <c r="B1" s="95" t="s">
        <v>5</v>
      </c>
      <c r="C1" s="95" t="s">
        <v>5</v>
      </c>
      <c r="D1" s="95" t="s">
        <v>5</v>
      </c>
      <c r="E1" s="95" t="s">
        <v>5</v>
      </c>
      <c r="F1" s="95" t="s">
        <v>5</v>
      </c>
      <c r="G1" s="95" t="s">
        <v>5</v>
      </c>
      <c r="H1" s="95" t="s">
        <v>5</v>
      </c>
      <c r="I1" s="95" t="s">
        <v>5</v>
      </c>
      <c r="J1" s="95" t="s">
        <v>5</v>
      </c>
      <c r="K1" s="95" t="s">
        <v>5</v>
      </c>
      <c r="L1" s="95" t="s">
        <v>5</v>
      </c>
      <c r="M1" s="95" t="s">
        <v>5</v>
      </c>
      <c r="N1" s="95" t="s">
        <v>5</v>
      </c>
      <c r="O1" s="95" t="s">
        <v>5</v>
      </c>
      <c r="P1" s="95" t="s">
        <v>5</v>
      </c>
      <c r="Q1" s="95" t="s">
        <v>5</v>
      </c>
      <c r="R1" s="95" t="s">
        <v>5</v>
      </c>
      <c r="S1" s="96" t="s">
        <v>23</v>
      </c>
      <c r="T1" s="96" t="s">
        <v>23</v>
      </c>
      <c r="U1" s="96" t="s">
        <v>23</v>
      </c>
      <c r="V1" s="96" t="s">
        <v>23</v>
      </c>
      <c r="W1" s="96" t="s">
        <v>23</v>
      </c>
      <c r="X1" s="96" t="s">
        <v>23</v>
      </c>
      <c r="Y1" s="96" t="s">
        <v>23</v>
      </c>
      <c r="Z1" s="96" t="s">
        <v>23</v>
      </c>
      <c r="AA1" s="96" t="s">
        <v>23</v>
      </c>
      <c r="AB1" s="96" t="s">
        <v>23</v>
      </c>
      <c r="AC1" s="96" t="s">
        <v>23</v>
      </c>
      <c r="AD1" s="96" t="s">
        <v>23</v>
      </c>
      <c r="AE1" s="96" t="s">
        <v>23</v>
      </c>
      <c r="AF1" s="96" t="s">
        <v>23</v>
      </c>
      <c r="AG1" s="96" t="s">
        <v>23</v>
      </c>
      <c r="AH1" s="96" t="s">
        <v>23</v>
      </c>
      <c r="AI1" s="96" t="s">
        <v>23</v>
      </c>
      <c r="AJ1" s="96" t="s">
        <v>23</v>
      </c>
    </row>
    <row r="2" spans="1:36" x14ac:dyDescent="0.25">
      <c r="A2" s="92" t="s">
        <v>112</v>
      </c>
      <c r="R2" s="95" t="s">
        <v>5</v>
      </c>
      <c r="S2" s="96" t="s">
        <v>23</v>
      </c>
      <c r="T2" s="92" t="s">
        <v>112</v>
      </c>
    </row>
    <row r="3" spans="1:36" ht="13" x14ac:dyDescent="0.3">
      <c r="E3" s="47" t="s">
        <v>5</v>
      </c>
      <c r="F3" s="48"/>
      <c r="G3" s="1"/>
      <c r="H3" s="1"/>
      <c r="I3" s="74" t="s">
        <v>6</v>
      </c>
      <c r="J3" s="75"/>
      <c r="K3" s="1"/>
      <c r="L3" s="74" t="s">
        <v>9</v>
      </c>
      <c r="M3" s="75"/>
      <c r="N3" s="1"/>
      <c r="O3" s="74" t="s">
        <v>10</v>
      </c>
      <c r="P3" s="16"/>
      <c r="R3" s="95" t="s">
        <v>5</v>
      </c>
      <c r="S3" s="96" t="s">
        <v>23</v>
      </c>
      <c r="X3" s="74" t="s">
        <v>23</v>
      </c>
      <c r="Y3" s="75"/>
      <c r="Z3" s="1"/>
      <c r="AA3" s="1"/>
      <c r="AB3" s="74" t="s">
        <v>6</v>
      </c>
      <c r="AC3" s="75"/>
      <c r="AD3" s="1"/>
      <c r="AE3" s="74" t="s">
        <v>9</v>
      </c>
      <c r="AF3" s="75"/>
      <c r="AG3" s="1"/>
      <c r="AH3" s="74" t="s">
        <v>10</v>
      </c>
      <c r="AI3" s="16"/>
    </row>
    <row r="4" spans="1:36" ht="13" x14ac:dyDescent="0.3">
      <c r="B4" s="1" t="s">
        <v>24</v>
      </c>
      <c r="E4" s="35">
        <v>811.14224351156861</v>
      </c>
      <c r="F4" s="35">
        <v>796.29468598060737</v>
      </c>
      <c r="I4" s="35">
        <v>794.02042442956338</v>
      </c>
      <c r="J4" s="35">
        <v>811.14224351156861</v>
      </c>
      <c r="L4" s="35">
        <v>794.02042442956338</v>
      </c>
      <c r="M4" s="35">
        <v>811.14224351156861</v>
      </c>
      <c r="O4" s="35">
        <v>794.02042442956338</v>
      </c>
      <c r="P4" s="35">
        <v>811.14224351156861</v>
      </c>
      <c r="R4" s="95" t="s">
        <v>5</v>
      </c>
      <c r="S4" s="96" t="s">
        <v>23</v>
      </c>
      <c r="U4" s="1" t="s">
        <v>24</v>
      </c>
      <c r="X4" s="24">
        <v>729.41218847766004</v>
      </c>
      <c r="Y4" s="24">
        <v>796.25017417962113</v>
      </c>
      <c r="AB4" s="24">
        <v>783.43865709204147</v>
      </c>
      <c r="AC4" s="24">
        <v>783.43865709204147</v>
      </c>
      <c r="AE4" s="24">
        <v>775.01062476357981</v>
      </c>
      <c r="AF4" s="24">
        <v>775.01062476357981</v>
      </c>
      <c r="AH4" s="24">
        <v>793.58159815213685</v>
      </c>
      <c r="AI4" s="24">
        <v>793.58159815213685</v>
      </c>
    </row>
    <row r="5" spans="1:36" ht="13" x14ac:dyDescent="0.3">
      <c r="B5" s="21" t="s">
        <v>36</v>
      </c>
      <c r="C5" s="12"/>
      <c r="D5" s="12"/>
      <c r="E5" s="49">
        <v>5.4391565349932831</v>
      </c>
      <c r="F5" s="49">
        <v>20.125327150187193</v>
      </c>
      <c r="G5" s="12"/>
      <c r="H5" s="12"/>
      <c r="I5" s="49">
        <v>8.8116017395504436</v>
      </c>
      <c r="J5" s="49">
        <v>5.4391565349932831</v>
      </c>
      <c r="K5" s="12"/>
      <c r="L5" s="49">
        <v>8.8116017395504436</v>
      </c>
      <c r="M5" s="49">
        <v>5.4391565349932831</v>
      </c>
      <c r="N5" s="12"/>
      <c r="O5" s="49">
        <v>8.8116017395504436</v>
      </c>
      <c r="P5" s="49">
        <v>5.4391565349932831</v>
      </c>
      <c r="R5" s="95" t="s">
        <v>5</v>
      </c>
      <c r="S5" s="96" t="s">
        <v>23</v>
      </c>
      <c r="U5" s="97" t="s">
        <v>36</v>
      </c>
      <c r="V5" s="98"/>
      <c r="W5" s="98"/>
      <c r="X5" s="99">
        <v>6.3407349362125114</v>
      </c>
      <c r="Y5" s="99">
        <v>19.815379387591705</v>
      </c>
      <c r="Z5" s="98"/>
      <c r="AA5" s="98"/>
      <c r="AB5" s="99">
        <v>65.336638296893071</v>
      </c>
      <c r="AC5" s="99">
        <v>65.336638296893071</v>
      </c>
      <c r="AD5" s="98"/>
      <c r="AE5" s="99">
        <v>76.847376587280081</v>
      </c>
      <c r="AF5" s="99">
        <v>76.847376587280081</v>
      </c>
      <c r="AG5" s="98"/>
      <c r="AH5" s="99">
        <v>120.41252685380884</v>
      </c>
      <c r="AI5" s="99">
        <v>120.41252685380884</v>
      </c>
    </row>
    <row r="6" spans="1:36" ht="13" x14ac:dyDescent="0.3">
      <c r="B6" s="22" t="s">
        <v>37</v>
      </c>
      <c r="C6" s="8"/>
      <c r="D6" s="8"/>
      <c r="E6" s="51">
        <v>0.40830212503544017</v>
      </c>
      <c r="F6" s="51">
        <v>0.39015518037340541</v>
      </c>
      <c r="G6" s="8"/>
      <c r="H6" s="8"/>
      <c r="I6" s="51">
        <v>0.31440378389933588</v>
      </c>
      <c r="J6" s="51">
        <v>0.40830212503544017</v>
      </c>
      <c r="K6" s="8"/>
      <c r="L6" s="51">
        <v>0.31440378389933588</v>
      </c>
      <c r="M6" s="51">
        <v>0.40830212503544017</v>
      </c>
      <c r="N6" s="8"/>
      <c r="O6" s="51">
        <v>0.31440378389933588</v>
      </c>
      <c r="P6" s="51">
        <v>0.40830212503544017</v>
      </c>
      <c r="R6" s="95" t="s">
        <v>5</v>
      </c>
      <c r="S6" s="96" t="s">
        <v>23</v>
      </c>
      <c r="U6" s="101" t="s">
        <v>37</v>
      </c>
      <c r="V6" s="102"/>
      <c r="W6" s="102"/>
      <c r="X6" s="103">
        <v>0.76253788698438418</v>
      </c>
      <c r="Y6" s="103">
        <v>0.39032389848802101</v>
      </c>
      <c r="Z6" s="102"/>
      <c r="AA6" s="102"/>
      <c r="AB6" s="103">
        <v>0.29431091402029935</v>
      </c>
      <c r="AC6" s="103">
        <v>0.29431091402029935</v>
      </c>
      <c r="AD6" s="102"/>
      <c r="AE6" s="103">
        <v>0.28062526999423526</v>
      </c>
      <c r="AF6" s="103">
        <v>0.28062526999423526</v>
      </c>
      <c r="AG6" s="102"/>
      <c r="AH6" s="103">
        <v>0.29868384452832697</v>
      </c>
      <c r="AI6" s="103">
        <v>0.29868384452832697</v>
      </c>
    </row>
    <row r="7" spans="1:36" ht="13" x14ac:dyDescent="0.3">
      <c r="B7" s="21" t="s">
        <v>45</v>
      </c>
      <c r="C7" s="12"/>
      <c r="D7" s="12"/>
      <c r="E7" s="49">
        <v>9.7602763544399909E-2</v>
      </c>
      <c r="F7" s="49">
        <v>9.337643352930039E-2</v>
      </c>
      <c r="G7" s="12"/>
      <c r="H7" s="12"/>
      <c r="I7" s="49">
        <v>8.7325778359819917E-2</v>
      </c>
      <c r="J7" s="49">
        <v>9.7602763544399909E-2</v>
      </c>
      <c r="K7" s="12"/>
      <c r="L7" s="49">
        <v>8.7325778359819917E-2</v>
      </c>
      <c r="M7" s="49">
        <v>9.7602763544399909E-2</v>
      </c>
      <c r="N7" s="12"/>
      <c r="O7" s="49">
        <v>8.7325778359819917E-2</v>
      </c>
      <c r="P7" s="49">
        <v>9.7602763544399909E-2</v>
      </c>
      <c r="R7" s="95" t="s">
        <v>5</v>
      </c>
      <c r="S7" s="96" t="s">
        <v>23</v>
      </c>
      <c r="U7" s="97" t="s">
        <v>45</v>
      </c>
      <c r="V7" s="98"/>
      <c r="W7" s="98"/>
      <c r="X7" s="99">
        <v>0.10306704443488929</v>
      </c>
      <c r="Y7" s="99">
        <v>9.3273802492887886E-2</v>
      </c>
      <c r="Z7" s="98"/>
      <c r="AA7" s="98"/>
      <c r="AB7" s="99">
        <v>9.923315726523145E-2</v>
      </c>
      <c r="AC7" s="99">
        <v>9.923315726523145E-2</v>
      </c>
      <c r="AD7" s="98"/>
      <c r="AE7" s="99">
        <v>9.9177746870909397E-2</v>
      </c>
      <c r="AF7" s="99">
        <v>9.9177746870909397E-2</v>
      </c>
      <c r="AG7" s="98"/>
      <c r="AH7" s="99">
        <v>9.941790631037685E-2</v>
      </c>
      <c r="AI7" s="99">
        <v>9.941790631037685E-2</v>
      </c>
    </row>
    <row r="8" spans="1:36" ht="13" x14ac:dyDescent="0.3">
      <c r="B8" s="22" t="s">
        <v>44</v>
      </c>
      <c r="C8" s="8"/>
      <c r="D8" s="8"/>
      <c r="E8" s="86">
        <v>12.724205931857382</v>
      </c>
      <c r="F8" s="86">
        <v>12.724205931857382</v>
      </c>
      <c r="G8" s="8"/>
      <c r="H8" s="8"/>
      <c r="I8" s="87">
        <v>21.993628490570938</v>
      </c>
      <c r="J8" s="86">
        <v>12.724205931857382</v>
      </c>
      <c r="K8" s="8"/>
      <c r="L8" s="87">
        <v>21.993628490570938</v>
      </c>
      <c r="M8" s="86">
        <v>12.724205931857382</v>
      </c>
      <c r="N8" s="8"/>
      <c r="O8" s="87">
        <v>21.993628490570938</v>
      </c>
      <c r="P8" s="86">
        <v>12.724205931857382</v>
      </c>
      <c r="R8" s="95" t="s">
        <v>5</v>
      </c>
      <c r="S8" s="96" t="s">
        <v>23</v>
      </c>
      <c r="U8" s="101" t="s">
        <v>44</v>
      </c>
      <c r="V8" s="102"/>
      <c r="W8" s="102"/>
      <c r="X8" s="105">
        <v>12.724205931857382</v>
      </c>
      <c r="Y8" s="105">
        <v>12.724205931857382</v>
      </c>
      <c r="Z8" s="102"/>
      <c r="AA8" s="102"/>
      <c r="AB8" s="105">
        <v>12.724205931857382</v>
      </c>
      <c r="AC8" s="105">
        <v>12.724205931857382</v>
      </c>
      <c r="AD8" s="102"/>
      <c r="AE8" s="105">
        <v>12.724205931857382</v>
      </c>
      <c r="AF8" s="105">
        <v>12.724205931857382</v>
      </c>
      <c r="AG8" s="102"/>
      <c r="AH8" s="105">
        <v>12.724205931857382</v>
      </c>
      <c r="AI8" s="105">
        <v>12.724205931857382</v>
      </c>
    </row>
    <row r="9" spans="1:36" ht="13" x14ac:dyDescent="0.3">
      <c r="B9" s="1" t="s">
        <v>7</v>
      </c>
      <c r="F9" s="2" t="s">
        <v>111</v>
      </c>
      <c r="G9" s="2"/>
      <c r="H9" s="2"/>
      <c r="I9" s="26">
        <v>12.677409071928494</v>
      </c>
      <c r="J9" s="26">
        <v>3.7395597218564283</v>
      </c>
      <c r="L9" s="26">
        <v>12.677409071928494</v>
      </c>
      <c r="M9" s="24">
        <v>1.1405465234152765</v>
      </c>
      <c r="O9" s="26">
        <v>12.677409071928494</v>
      </c>
      <c r="P9" s="24">
        <v>13.186110274265607</v>
      </c>
      <c r="R9" s="95" t="s">
        <v>5</v>
      </c>
      <c r="S9" s="96" t="s">
        <v>23</v>
      </c>
      <c r="U9" s="1" t="s">
        <v>7</v>
      </c>
      <c r="Y9" s="2" t="s">
        <v>116</v>
      </c>
      <c r="Z9" s="2"/>
      <c r="AA9" s="2"/>
      <c r="AB9" s="26">
        <v>5.4707949248231449</v>
      </c>
      <c r="AC9" s="26">
        <v>5.4707949248231449</v>
      </c>
      <c r="AE9" s="26">
        <v>-24.967245627429932</v>
      </c>
      <c r="AF9" s="26">
        <v>-24.967245627429932</v>
      </c>
      <c r="AH9" s="26">
        <v>2.3313288563333741</v>
      </c>
      <c r="AI9" s="26">
        <v>2.3313288563333741</v>
      </c>
    </row>
    <row r="10" spans="1:36" ht="13" x14ac:dyDescent="0.3">
      <c r="B10" s="1" t="s">
        <v>8</v>
      </c>
      <c r="L10" s="26">
        <v>0.10942719273848371</v>
      </c>
      <c r="M10" s="26">
        <v>2.9106671083065487</v>
      </c>
      <c r="O10" s="26">
        <v>0.34800501489306745</v>
      </c>
      <c r="P10" s="26">
        <v>0.68204565914782267</v>
      </c>
      <c r="R10" s="95" t="s">
        <v>5</v>
      </c>
      <c r="S10" s="96" t="s">
        <v>23</v>
      </c>
      <c r="U10" s="1" t="s">
        <v>8</v>
      </c>
      <c r="AE10" s="26">
        <v>37.650322437009301</v>
      </c>
      <c r="AF10" s="26">
        <v>37.650322437009301</v>
      </c>
      <c r="AH10" s="26">
        <v>-2.4706779471078382</v>
      </c>
      <c r="AI10" s="26">
        <v>-2.4706779471078382</v>
      </c>
    </row>
    <row r="11" spans="1:36" ht="13" x14ac:dyDescent="0.3">
      <c r="B11" s="1"/>
      <c r="R11" s="95" t="s">
        <v>5</v>
      </c>
      <c r="S11" s="96" t="s">
        <v>23</v>
      </c>
      <c r="U11" s="1"/>
    </row>
    <row r="12" spans="1:36" ht="13" x14ac:dyDescent="0.3">
      <c r="B12" s="1"/>
      <c r="C12" s="35"/>
      <c r="D12" s="60"/>
      <c r="E12" s="60" t="s">
        <v>3</v>
      </c>
      <c r="F12" s="61" t="s">
        <v>12</v>
      </c>
      <c r="I12" s="35"/>
      <c r="J12" s="36"/>
      <c r="L12" s="35"/>
      <c r="M12" s="36"/>
      <c r="O12" s="35"/>
      <c r="P12" s="36"/>
      <c r="R12" s="95" t="s">
        <v>5</v>
      </c>
      <c r="S12" s="96" t="s">
        <v>23</v>
      </c>
      <c r="U12" s="1"/>
      <c r="V12" s="35"/>
      <c r="W12" s="60"/>
      <c r="X12" s="35" t="s">
        <v>3</v>
      </c>
      <c r="Y12" s="61" t="s">
        <v>12</v>
      </c>
      <c r="AB12" s="35"/>
      <c r="AC12" s="36"/>
      <c r="AE12" s="35"/>
      <c r="AF12" s="36"/>
      <c r="AH12" s="35"/>
      <c r="AI12" s="36"/>
    </row>
    <row r="13" spans="1:36" x14ac:dyDescent="0.25">
      <c r="C13" s="24" t="s">
        <v>60</v>
      </c>
      <c r="E13" s="3">
        <v>9161796.0975444242</v>
      </c>
      <c r="F13" s="54">
        <v>4</v>
      </c>
      <c r="I13" s="24" t="s">
        <v>61</v>
      </c>
      <c r="J13" s="25"/>
      <c r="L13" s="24" t="s">
        <v>62</v>
      </c>
      <c r="M13" s="25"/>
      <c r="O13" s="24" t="s">
        <v>63</v>
      </c>
      <c r="P13" s="25"/>
      <c r="R13" s="95" t="s">
        <v>5</v>
      </c>
      <c r="S13" s="96" t="s">
        <v>23</v>
      </c>
      <c r="V13" s="24" t="s">
        <v>60</v>
      </c>
      <c r="X13" s="53">
        <v>9637594.0801420957</v>
      </c>
      <c r="Y13" s="54">
        <v>4</v>
      </c>
      <c r="AB13" s="24" t="s">
        <v>61</v>
      </c>
      <c r="AC13" s="25"/>
      <c r="AE13" s="24" t="s">
        <v>62</v>
      </c>
      <c r="AF13" s="25"/>
      <c r="AH13" s="24" t="s">
        <v>63</v>
      </c>
      <c r="AI13" s="25"/>
    </row>
    <row r="14" spans="1:36" x14ac:dyDescent="0.25">
      <c r="B14" s="7"/>
      <c r="C14" s="56" t="s">
        <v>18</v>
      </c>
      <c r="D14" s="55"/>
      <c r="E14" s="78">
        <v>1975637.8610762602</v>
      </c>
      <c r="F14" s="54">
        <v>140</v>
      </c>
      <c r="G14" s="55"/>
      <c r="H14" s="55"/>
      <c r="I14" s="79">
        <v>1427838.753868297</v>
      </c>
      <c r="J14" s="57"/>
      <c r="K14" s="55"/>
      <c r="L14" s="79">
        <v>1427825.2904369563</v>
      </c>
      <c r="M14" s="57"/>
      <c r="N14" s="55"/>
      <c r="O14" s="79">
        <v>1403677.7724259738</v>
      </c>
      <c r="P14" s="89"/>
      <c r="R14" s="95" t="s">
        <v>5</v>
      </c>
      <c r="S14" s="96" t="s">
        <v>23</v>
      </c>
      <c r="U14" s="7"/>
      <c r="V14" s="56" t="s">
        <v>18</v>
      </c>
      <c r="W14" s="55"/>
      <c r="X14" s="106">
        <v>1976522.4640755975</v>
      </c>
      <c r="Y14" s="54">
        <v>142</v>
      </c>
      <c r="Z14" s="55"/>
      <c r="AA14" s="55"/>
      <c r="AB14" s="106">
        <v>1561545.0166167885</v>
      </c>
      <c r="AC14" s="57"/>
      <c r="AD14" s="55"/>
      <c r="AE14" s="106">
        <v>1524716.2608936296</v>
      </c>
      <c r="AF14" s="57"/>
      <c r="AG14" s="55"/>
      <c r="AH14" s="106">
        <v>1527563.8485832473</v>
      </c>
      <c r="AI14" s="25"/>
    </row>
    <row r="15" spans="1:36" ht="13" x14ac:dyDescent="0.3">
      <c r="C15" s="26" t="s">
        <v>55</v>
      </c>
      <c r="D15" s="28"/>
      <c r="E15" s="71">
        <v>11137433.958620684</v>
      </c>
      <c r="F15" s="63">
        <v>144</v>
      </c>
      <c r="G15" s="1"/>
      <c r="H15" s="1"/>
      <c r="I15" s="72"/>
      <c r="J15" s="73"/>
      <c r="K15" s="1"/>
      <c r="L15" s="72"/>
      <c r="M15" s="73"/>
      <c r="N15" s="1"/>
      <c r="O15" s="72"/>
      <c r="P15" s="27"/>
      <c r="R15" s="95" t="s">
        <v>5</v>
      </c>
      <c r="S15" s="96" t="s">
        <v>23</v>
      </c>
      <c r="T15" s="7"/>
      <c r="V15" s="26" t="s">
        <v>55</v>
      </c>
      <c r="W15" s="28"/>
      <c r="X15" s="62">
        <v>11614116.544217693</v>
      </c>
      <c r="Y15" s="63">
        <v>146</v>
      </c>
      <c r="Z15" s="1"/>
      <c r="AA15" s="1"/>
      <c r="AB15" s="72"/>
      <c r="AC15" s="73"/>
      <c r="AD15" s="1"/>
      <c r="AE15" s="72"/>
      <c r="AF15" s="73"/>
      <c r="AG15" s="1"/>
      <c r="AH15" s="72"/>
      <c r="AI15" s="27"/>
    </row>
    <row r="16" spans="1:36" x14ac:dyDescent="0.25">
      <c r="B16" s="80" t="s">
        <v>72</v>
      </c>
      <c r="R16" s="95" t="s">
        <v>5</v>
      </c>
      <c r="S16" s="96" t="s">
        <v>23</v>
      </c>
      <c r="T16" s="107" t="s">
        <v>72</v>
      </c>
    </row>
    <row r="17" spans="1:35" ht="26" x14ac:dyDescent="0.3">
      <c r="A17" s="7"/>
      <c r="B17" s="31" t="s">
        <v>17</v>
      </c>
      <c r="C17" s="32"/>
      <c r="D17" s="32"/>
      <c r="E17" s="31" t="s">
        <v>51</v>
      </c>
      <c r="F17" s="33"/>
      <c r="G17" s="70"/>
      <c r="H17" s="7"/>
      <c r="I17" s="31" t="s">
        <v>21</v>
      </c>
      <c r="J17" s="34"/>
      <c r="K17" s="6"/>
      <c r="L17" s="31" t="s">
        <v>15</v>
      </c>
      <c r="M17" s="34" t="s">
        <v>22</v>
      </c>
      <c r="N17" s="6"/>
      <c r="O17" s="31" t="s">
        <v>16</v>
      </c>
      <c r="P17" s="34" t="s">
        <v>50</v>
      </c>
      <c r="R17" s="95" t="s">
        <v>5</v>
      </c>
      <c r="S17" s="96" t="s">
        <v>23</v>
      </c>
      <c r="U17" s="31" t="s">
        <v>17</v>
      </c>
      <c r="V17" s="32"/>
      <c r="W17" s="33"/>
      <c r="X17" s="31" t="s">
        <v>71</v>
      </c>
      <c r="Y17" s="33"/>
      <c r="Z17" s="70"/>
      <c r="AA17" s="7"/>
      <c r="AB17" s="31" t="s">
        <v>46</v>
      </c>
      <c r="AC17" s="34"/>
      <c r="AD17" s="6"/>
      <c r="AE17" s="31" t="s">
        <v>47</v>
      </c>
      <c r="AF17" s="34" t="s">
        <v>22</v>
      </c>
      <c r="AG17" s="6"/>
      <c r="AH17" s="31" t="s">
        <v>48</v>
      </c>
      <c r="AI17" s="34" t="s">
        <v>50</v>
      </c>
    </row>
    <row r="18" spans="1:35" ht="13" x14ac:dyDescent="0.3">
      <c r="B18" s="29" t="s">
        <v>11</v>
      </c>
      <c r="C18" s="30">
        <v>145</v>
      </c>
      <c r="E18" s="35" t="s">
        <v>52</v>
      </c>
      <c r="F18" s="36">
        <v>0.8226128326851212</v>
      </c>
      <c r="I18" s="35" t="s">
        <v>52</v>
      </c>
      <c r="J18" s="36">
        <v>0.8717982293611618</v>
      </c>
      <c r="L18" s="35" t="s">
        <v>52</v>
      </c>
      <c r="M18" s="36">
        <v>0.87179943820616057</v>
      </c>
      <c r="O18" s="35" t="s">
        <v>52</v>
      </c>
      <c r="P18" s="36">
        <v>0.87396757838106076</v>
      </c>
      <c r="R18" s="95" t="s">
        <v>5</v>
      </c>
      <c r="S18" s="96" t="s">
        <v>23</v>
      </c>
      <c r="U18" s="29" t="s">
        <v>11</v>
      </c>
      <c r="V18" s="30">
        <v>147</v>
      </c>
      <c r="X18" s="35" t="s">
        <v>52</v>
      </c>
      <c r="Y18" s="36">
        <v>0.82981723521108919</v>
      </c>
      <c r="AB18" s="35" t="s">
        <v>52</v>
      </c>
      <c r="AC18" s="36">
        <v>0.86554767117484865</v>
      </c>
      <c r="AE18" s="35" t="s">
        <v>52</v>
      </c>
      <c r="AF18" s="36">
        <v>0.86871870494077841</v>
      </c>
      <c r="AH18" s="35" t="s">
        <v>52</v>
      </c>
      <c r="AI18" s="36">
        <v>0.86847352161764091</v>
      </c>
    </row>
    <row r="19" spans="1:35" ht="13" x14ac:dyDescent="0.3">
      <c r="B19" s="29"/>
      <c r="E19" s="24" t="s">
        <v>54</v>
      </c>
      <c r="F19" s="25">
        <v>162.30852310117635</v>
      </c>
      <c r="I19" s="24"/>
      <c r="J19" s="25"/>
      <c r="L19" s="24"/>
      <c r="M19" s="25"/>
      <c r="O19" s="24"/>
      <c r="P19" s="25"/>
      <c r="R19" s="95" t="s">
        <v>5</v>
      </c>
      <c r="S19" s="96" t="s">
        <v>23</v>
      </c>
      <c r="U19" s="29"/>
      <c r="X19" s="24" t="s">
        <v>54</v>
      </c>
      <c r="Y19" s="25">
        <v>173.09926705288311</v>
      </c>
      <c r="AB19" s="24"/>
      <c r="AC19" s="25"/>
      <c r="AE19" s="24"/>
      <c r="AF19" s="25"/>
      <c r="AH19" s="24"/>
      <c r="AI19" s="25"/>
    </row>
    <row r="20" spans="1:35" ht="13" x14ac:dyDescent="0.3">
      <c r="B20" s="26"/>
      <c r="C20" s="28"/>
      <c r="D20" s="28"/>
      <c r="E20" s="26" t="s">
        <v>53</v>
      </c>
      <c r="F20" s="27">
        <v>1.5571295713711516E-51</v>
      </c>
      <c r="H20" s="1" t="s">
        <v>12</v>
      </c>
      <c r="I20" s="24">
        <v>1</v>
      </c>
      <c r="J20" s="25"/>
      <c r="L20" s="24">
        <v>2</v>
      </c>
      <c r="M20" s="25">
        <v>1</v>
      </c>
      <c r="O20" s="24">
        <v>2</v>
      </c>
      <c r="P20" s="25">
        <v>1</v>
      </c>
      <c r="R20" s="95" t="s">
        <v>5</v>
      </c>
      <c r="S20" s="96" t="s">
        <v>23</v>
      </c>
      <c r="U20" s="26"/>
      <c r="V20" s="28"/>
      <c r="W20" s="28"/>
      <c r="X20" s="26" t="s">
        <v>53</v>
      </c>
      <c r="Y20" s="27">
        <v>1.4878393886799115E-53</v>
      </c>
      <c r="AA20" s="1" t="s">
        <v>12</v>
      </c>
      <c r="AB20" s="24">
        <v>1</v>
      </c>
      <c r="AC20" s="25"/>
      <c r="AE20" s="24">
        <v>2</v>
      </c>
      <c r="AF20" s="25">
        <v>1</v>
      </c>
      <c r="AH20" s="24">
        <v>2</v>
      </c>
      <c r="AI20" s="25">
        <v>1</v>
      </c>
    </row>
    <row r="21" spans="1:35" ht="13" x14ac:dyDescent="0.3">
      <c r="A21" s="18" t="s">
        <v>40</v>
      </c>
      <c r="B21" s="1"/>
      <c r="G21" s="1"/>
      <c r="H21" s="38" t="s">
        <v>13</v>
      </c>
      <c r="I21" s="26">
        <v>47.085759195381918</v>
      </c>
      <c r="J21" s="27"/>
      <c r="L21" s="26">
        <v>47.087126441328301</v>
      </c>
      <c r="M21" s="27">
        <v>1.3672459463824919E-3</v>
      </c>
      <c r="O21" s="26">
        <v>49.560353503003348</v>
      </c>
      <c r="P21" s="27">
        <v>2.4745943076214298</v>
      </c>
      <c r="R21" s="95" t="s">
        <v>5</v>
      </c>
      <c r="S21" s="96" t="s">
        <v>23</v>
      </c>
      <c r="T21" s="108" t="s">
        <v>40</v>
      </c>
      <c r="U21" s="1"/>
      <c r="Z21" s="1"/>
      <c r="AA21" s="38" t="s">
        <v>13</v>
      </c>
      <c r="AB21" s="26">
        <v>34.64249670080423</v>
      </c>
      <c r="AC21" s="27"/>
      <c r="AE21" s="26">
        <v>38.151003338453791</v>
      </c>
      <c r="AF21" s="27">
        <v>3.5085066376495648</v>
      </c>
      <c r="AH21" s="26">
        <v>37.876719526480635</v>
      </c>
      <c r="AI21" s="27">
        <v>3.2342228256764254</v>
      </c>
    </row>
    <row r="22" spans="1:35" ht="13" x14ac:dyDescent="0.3">
      <c r="A22" s="18" t="s">
        <v>41</v>
      </c>
      <c r="B22" s="20" t="s">
        <v>106</v>
      </c>
      <c r="C22" s="12"/>
      <c r="D22" s="12"/>
      <c r="G22" s="1"/>
      <c r="H22" s="38" t="s">
        <v>14</v>
      </c>
      <c r="I22" s="26">
        <v>6.794759015101951E-12</v>
      </c>
      <c r="J22" s="27"/>
      <c r="L22" s="17">
        <v>5.9588219507523577E-11</v>
      </c>
      <c r="M22" s="16">
        <v>0.97050391146520465</v>
      </c>
      <c r="O22" s="17">
        <v>1.7302385192981397E-11</v>
      </c>
      <c r="P22" s="16">
        <v>0.11569929294912061</v>
      </c>
      <c r="R22" s="95" t="s">
        <v>5</v>
      </c>
      <c r="S22" s="96" t="s">
        <v>23</v>
      </c>
      <c r="T22" s="108" t="s">
        <v>41</v>
      </c>
      <c r="U22" s="109" t="s">
        <v>106</v>
      </c>
      <c r="V22" s="98"/>
      <c r="W22" s="98"/>
      <c r="Z22" s="1"/>
      <c r="AA22" s="38" t="s">
        <v>14</v>
      </c>
      <c r="AB22" s="26">
        <v>3.9616261389030388E-9</v>
      </c>
      <c r="AC22" s="27"/>
      <c r="AE22" s="17">
        <v>5.1953508986097176E-9</v>
      </c>
      <c r="AF22" s="16">
        <v>6.1054465789914546E-2</v>
      </c>
      <c r="AH22" s="17">
        <v>5.9590202126122003E-9</v>
      </c>
      <c r="AI22" s="16">
        <v>7.2114511620553712E-2</v>
      </c>
    </row>
    <row r="23" spans="1:35" x14ac:dyDescent="0.25">
      <c r="R23" s="95" t="s">
        <v>5</v>
      </c>
      <c r="S23" s="96" t="s">
        <v>23</v>
      </c>
    </row>
    <row r="24" spans="1:35" x14ac:dyDescent="0.25">
      <c r="R24" s="95" t="s">
        <v>5</v>
      </c>
      <c r="S24" s="96" t="s">
        <v>23</v>
      </c>
    </row>
    <row r="25" spans="1:35" x14ac:dyDescent="0.25">
      <c r="A25" s="92" t="s">
        <v>113</v>
      </c>
      <c r="R25" s="95" t="s">
        <v>5</v>
      </c>
      <c r="S25" s="96" t="s">
        <v>23</v>
      </c>
      <c r="T25" s="92" t="s">
        <v>113</v>
      </c>
    </row>
    <row r="26" spans="1:35" ht="13" x14ac:dyDescent="0.3">
      <c r="E26" s="47" t="s">
        <v>5</v>
      </c>
      <c r="F26" s="48"/>
      <c r="G26" s="1"/>
      <c r="H26" s="1"/>
      <c r="I26" s="74" t="s">
        <v>6</v>
      </c>
      <c r="J26" s="75"/>
      <c r="K26" s="1"/>
      <c r="L26" s="74" t="s">
        <v>9</v>
      </c>
      <c r="M26" s="75"/>
      <c r="N26" s="1"/>
      <c r="O26" s="74" t="s">
        <v>10</v>
      </c>
      <c r="P26" s="16"/>
      <c r="R26" s="95" t="s">
        <v>5</v>
      </c>
      <c r="S26" s="96" t="s">
        <v>23</v>
      </c>
      <c r="X26" s="74" t="s">
        <v>23</v>
      </c>
      <c r="Y26" s="75"/>
      <c r="Z26" s="1"/>
      <c r="AA26" s="1"/>
      <c r="AB26" s="74" t="s">
        <v>6</v>
      </c>
      <c r="AC26" s="75"/>
      <c r="AD26" s="1"/>
      <c r="AE26" s="74" t="s">
        <v>9</v>
      </c>
      <c r="AF26" s="75"/>
      <c r="AG26" s="1"/>
      <c r="AH26" s="74" t="s">
        <v>10</v>
      </c>
      <c r="AI26" s="16"/>
    </row>
    <row r="27" spans="1:35" ht="13" x14ac:dyDescent="0.3">
      <c r="B27" s="1" t="s">
        <v>24</v>
      </c>
      <c r="E27" s="35">
        <v>760.90250753746761</v>
      </c>
      <c r="F27">
        <v>738.46845524741309</v>
      </c>
      <c r="I27" s="35">
        <v>763.73453639300192</v>
      </c>
      <c r="J27" s="35">
        <v>770.97990749637131</v>
      </c>
      <c r="L27" s="35">
        <v>766.39082475555711</v>
      </c>
      <c r="M27" s="35">
        <v>770.97990749637131</v>
      </c>
      <c r="O27" s="35">
        <v>806.19679113362486</v>
      </c>
      <c r="P27" s="35">
        <v>761.0048844206874</v>
      </c>
      <c r="R27" s="95" t="s">
        <v>5</v>
      </c>
      <c r="S27" s="96" t="s">
        <v>23</v>
      </c>
      <c r="U27" s="1" t="s">
        <v>24</v>
      </c>
      <c r="X27" s="24">
        <v>781.56491373048505</v>
      </c>
      <c r="Y27" s="24">
        <v>738.46740625779717</v>
      </c>
      <c r="AB27" s="24">
        <v>783.80032441670619</v>
      </c>
      <c r="AC27" s="24">
        <v>781.28523251452009</v>
      </c>
      <c r="AE27" s="24">
        <v>791.45986388756762</v>
      </c>
      <c r="AF27" s="25"/>
      <c r="AH27" s="24">
        <v>801.88040661598427</v>
      </c>
      <c r="AI27" s="25"/>
    </row>
    <row r="28" spans="1:35" ht="13" x14ac:dyDescent="0.3">
      <c r="B28" s="21" t="s">
        <v>36</v>
      </c>
      <c r="C28" s="12"/>
      <c r="D28" s="12"/>
      <c r="E28" s="49">
        <v>1.9256418261056281</v>
      </c>
      <c r="F28" s="90">
        <v>0.25389525155366754</v>
      </c>
      <c r="G28" s="12"/>
      <c r="H28" s="12"/>
      <c r="I28" s="49">
        <v>1.8681545754780897</v>
      </c>
      <c r="J28" s="49">
        <v>0.92680879829519902</v>
      </c>
      <c r="K28" s="12"/>
      <c r="L28" s="49">
        <v>1.7525540852187256</v>
      </c>
      <c r="M28" s="49">
        <v>0.92680879829519902</v>
      </c>
      <c r="N28" s="12"/>
      <c r="O28" s="49">
        <v>0.81375887944422087</v>
      </c>
      <c r="P28" s="49">
        <v>1.9116207740770614</v>
      </c>
      <c r="R28" s="95" t="s">
        <v>5</v>
      </c>
      <c r="S28" s="96" t="s">
        <v>23</v>
      </c>
      <c r="U28" s="97" t="s">
        <v>36</v>
      </c>
      <c r="V28" s="98"/>
      <c r="W28" s="98"/>
      <c r="X28" s="99">
        <v>1.2715759893114276</v>
      </c>
      <c r="Y28" s="99">
        <v>0.25389704806270458</v>
      </c>
      <c r="Z28" s="98"/>
      <c r="AA28" s="98"/>
      <c r="AB28" s="99">
        <v>1.2300359980205759</v>
      </c>
      <c r="AC28" s="99">
        <v>0.79400758167663255</v>
      </c>
      <c r="AD28" s="98"/>
      <c r="AE28" s="99">
        <v>1.0493782854363924</v>
      </c>
      <c r="AF28" s="100"/>
      <c r="AG28" s="98"/>
      <c r="AH28" s="99">
        <v>0.7266918689006312</v>
      </c>
      <c r="AI28" s="100"/>
    </row>
    <row r="29" spans="1:35" ht="13" x14ac:dyDescent="0.3">
      <c r="B29" s="22" t="s">
        <v>37</v>
      </c>
      <c r="C29" s="8"/>
      <c r="D29" s="8"/>
      <c r="E29" s="51">
        <v>3.0239786833410203</v>
      </c>
      <c r="F29" s="91">
        <v>1.8056603514811127</v>
      </c>
      <c r="G29" s="8"/>
      <c r="H29" s="8"/>
      <c r="I29" s="51">
        <v>2.9763266951695169</v>
      </c>
      <c r="J29" s="51">
        <v>2.8332551565304098</v>
      </c>
      <c r="K29" s="8"/>
      <c r="L29" s="51">
        <v>2.9511778242524498</v>
      </c>
      <c r="M29" s="51">
        <v>2.8332551565304098</v>
      </c>
      <c r="N29" s="8"/>
      <c r="O29" s="51">
        <v>1.5506749028603055</v>
      </c>
      <c r="P29" s="51">
        <v>3.0195293897386639</v>
      </c>
      <c r="R29" s="95" t="s">
        <v>5</v>
      </c>
      <c r="S29" s="96" t="s">
        <v>23</v>
      </c>
      <c r="U29" s="101" t="s">
        <v>37</v>
      </c>
      <c r="V29" s="102"/>
      <c r="W29" s="102"/>
      <c r="X29" s="103">
        <v>2.716400541889461</v>
      </c>
      <c r="Y29" s="103">
        <v>1.8056560990809678</v>
      </c>
      <c r="Z29" s="102"/>
      <c r="AA29" s="102"/>
      <c r="AB29" s="103">
        <v>2.6759117431981778</v>
      </c>
      <c r="AC29" s="103">
        <v>2.688811351004134</v>
      </c>
      <c r="AD29" s="102"/>
      <c r="AE29" s="103">
        <v>2.6121512145738257</v>
      </c>
      <c r="AF29" s="104"/>
      <c r="AG29" s="102"/>
      <c r="AH29" s="103">
        <v>1.3792618028317651</v>
      </c>
      <c r="AI29" s="104"/>
    </row>
    <row r="30" spans="1:35" ht="13" x14ac:dyDescent="0.3">
      <c r="B30" s="21" t="s">
        <v>45</v>
      </c>
      <c r="C30" s="12"/>
      <c r="D30" s="12"/>
      <c r="E30" s="88">
        <v>5.2529958383188173</v>
      </c>
      <c r="F30" s="90">
        <v>191.84332437167495</v>
      </c>
      <c r="G30" s="12"/>
      <c r="H30" s="12"/>
      <c r="I30" s="88">
        <v>4.8349839224614053</v>
      </c>
      <c r="J30" s="86">
        <v>12.724205931857382</v>
      </c>
      <c r="K30" s="12"/>
      <c r="L30" s="88">
        <v>4.9242468348095381</v>
      </c>
      <c r="M30" s="86">
        <v>12.724205931857382</v>
      </c>
      <c r="N30" s="12"/>
      <c r="O30" s="88">
        <v>3.7472482607579884</v>
      </c>
      <c r="P30" s="86">
        <v>5.28487382770588</v>
      </c>
      <c r="R30" s="95" t="s">
        <v>5</v>
      </c>
      <c r="S30" s="96" t="s">
        <v>23</v>
      </c>
      <c r="U30" s="97" t="s">
        <v>45</v>
      </c>
      <c r="V30" s="98"/>
      <c r="W30" s="98"/>
      <c r="X30" s="99">
        <v>4.8199506402243397</v>
      </c>
      <c r="Y30" s="99">
        <v>191.84418890151582</v>
      </c>
      <c r="Z30" s="98"/>
      <c r="AA30" s="98"/>
      <c r="AB30" s="99">
        <v>4.6640299611643039</v>
      </c>
      <c r="AC30" s="105">
        <v>12.724205931857382</v>
      </c>
      <c r="AD30" s="98"/>
      <c r="AE30" s="99">
        <v>4.692912928323568</v>
      </c>
      <c r="AF30" s="100"/>
      <c r="AG30" s="98"/>
      <c r="AH30" s="99">
        <v>3.5150614244891636</v>
      </c>
      <c r="AI30" s="100"/>
    </row>
    <row r="31" spans="1:35" ht="13" x14ac:dyDescent="0.3">
      <c r="B31" s="22" t="s">
        <v>44</v>
      </c>
      <c r="C31" s="8"/>
      <c r="D31" s="8"/>
      <c r="E31" s="87">
        <v>0.47059180451755472</v>
      </c>
      <c r="F31" s="91">
        <v>0.37492007309168873</v>
      </c>
      <c r="G31" s="8"/>
      <c r="H31" s="8"/>
      <c r="I31" s="87">
        <v>0.45369295370927892</v>
      </c>
      <c r="J31" s="87">
        <v>0.42570030230764516</v>
      </c>
      <c r="K31" s="8"/>
      <c r="L31" s="87">
        <v>0.41537593861659367</v>
      </c>
      <c r="M31" s="87">
        <v>0.42570030230764516</v>
      </c>
      <c r="N31" s="8"/>
      <c r="O31" s="87">
        <v>0.40448319054392884</v>
      </c>
      <c r="P31" s="87">
        <v>0.4713286247217946</v>
      </c>
      <c r="R31" s="95" t="s">
        <v>5</v>
      </c>
      <c r="S31" s="96" t="s">
        <v>23</v>
      </c>
      <c r="U31" s="101" t="s">
        <v>44</v>
      </c>
      <c r="V31" s="102"/>
      <c r="W31" s="102"/>
      <c r="X31" s="103">
        <v>0.4122535184078937</v>
      </c>
      <c r="Y31" s="103">
        <v>0.37491941688788821</v>
      </c>
      <c r="Z31" s="102"/>
      <c r="AA31" s="102"/>
      <c r="AB31" s="103">
        <v>0.40739836958397435</v>
      </c>
      <c r="AC31" s="103">
        <v>0.40397822762155111</v>
      </c>
      <c r="AD31" s="102"/>
      <c r="AE31" s="103">
        <v>0.35674136608851964</v>
      </c>
      <c r="AF31" s="104"/>
      <c r="AG31" s="102"/>
      <c r="AH31" s="103">
        <v>0.39372848253810805</v>
      </c>
      <c r="AI31" s="104"/>
    </row>
    <row r="32" spans="1:35" ht="13" x14ac:dyDescent="0.3">
      <c r="B32" s="1" t="s">
        <v>7</v>
      </c>
      <c r="F32" s="2" t="s">
        <v>111</v>
      </c>
      <c r="G32" s="2"/>
      <c r="H32" s="2"/>
      <c r="I32" s="26">
        <v>0.40092896626903496</v>
      </c>
      <c r="J32" s="26">
        <v>-0.63906986400999455</v>
      </c>
      <c r="L32" s="26">
        <v>2.4295786287711825</v>
      </c>
      <c r="M32" s="24">
        <v>2.3129049195402112</v>
      </c>
      <c r="O32" s="26">
        <v>11.208620395461281</v>
      </c>
      <c r="P32" s="26">
        <v>-3.1054115732209763E-5</v>
      </c>
      <c r="R32" s="95" t="s">
        <v>5</v>
      </c>
      <c r="S32" s="96" t="s">
        <v>23</v>
      </c>
      <c r="U32" s="1" t="s">
        <v>7</v>
      </c>
      <c r="Y32" s="2" t="s">
        <v>116</v>
      </c>
      <c r="Z32" s="2"/>
      <c r="AA32" s="2"/>
      <c r="AB32" s="26">
        <v>0.2521000208774703</v>
      </c>
      <c r="AC32" s="26">
        <v>-0.25555082432864018</v>
      </c>
      <c r="AE32" s="26">
        <v>5.15176505007034</v>
      </c>
      <c r="AF32" s="25"/>
      <c r="AH32" s="26">
        <v>16.574943515004961</v>
      </c>
      <c r="AI32" s="25"/>
    </row>
    <row r="33" spans="1:35" ht="13" x14ac:dyDescent="0.3">
      <c r="B33" s="1" t="s">
        <v>8</v>
      </c>
      <c r="L33" s="26">
        <v>-4.8136876220623206</v>
      </c>
      <c r="M33" s="26">
        <v>-14.069673254244222</v>
      </c>
      <c r="O33" s="26">
        <v>0.70523221213734177</v>
      </c>
      <c r="P33" s="26">
        <v>-718.48881948046699</v>
      </c>
      <c r="R33" s="95" t="s">
        <v>5</v>
      </c>
      <c r="S33" s="96" t="s">
        <v>23</v>
      </c>
      <c r="U33" s="1" t="s">
        <v>8</v>
      </c>
      <c r="AE33" s="26">
        <v>-11.075469308880194</v>
      </c>
      <c r="AF33" s="27"/>
      <c r="AH33" s="26">
        <v>1.4691113459133547</v>
      </c>
      <c r="AI33" s="27"/>
    </row>
    <row r="34" spans="1:35" ht="13" x14ac:dyDescent="0.3">
      <c r="B34" s="1"/>
      <c r="R34" s="95" t="s">
        <v>5</v>
      </c>
      <c r="S34" s="96" t="s">
        <v>23</v>
      </c>
      <c r="U34" s="1"/>
    </row>
    <row r="35" spans="1:35" ht="13" x14ac:dyDescent="0.3">
      <c r="B35" s="1"/>
      <c r="C35" s="35"/>
      <c r="D35" s="60"/>
      <c r="E35" s="60" t="s">
        <v>3</v>
      </c>
      <c r="F35" s="61" t="s">
        <v>12</v>
      </c>
      <c r="I35" s="35"/>
      <c r="J35" s="36"/>
      <c r="L35" s="35"/>
      <c r="M35" s="36"/>
      <c r="O35" s="35"/>
      <c r="P35" s="36"/>
      <c r="R35" s="95" t="s">
        <v>5</v>
      </c>
      <c r="S35" s="96" t="s">
        <v>23</v>
      </c>
      <c r="U35" s="1"/>
      <c r="V35" s="35"/>
      <c r="W35" s="60"/>
      <c r="X35" s="35" t="s">
        <v>3</v>
      </c>
      <c r="Y35" s="61" t="s">
        <v>12</v>
      </c>
      <c r="AB35" s="35"/>
      <c r="AC35" s="36"/>
      <c r="AE35" s="35"/>
      <c r="AF35" s="36"/>
      <c r="AH35" s="35"/>
      <c r="AI35" s="36"/>
    </row>
    <row r="36" spans="1:35" x14ac:dyDescent="0.25">
      <c r="C36" s="24" t="s">
        <v>60</v>
      </c>
      <c r="E36" s="3">
        <v>6991672.404184781</v>
      </c>
      <c r="F36" s="54">
        <v>4</v>
      </c>
      <c r="I36" s="24" t="s">
        <v>61</v>
      </c>
      <c r="J36" s="25"/>
      <c r="L36" s="24" t="s">
        <v>62</v>
      </c>
      <c r="M36" s="25"/>
      <c r="O36" s="24" t="s">
        <v>63</v>
      </c>
      <c r="P36" s="25"/>
      <c r="R36" s="95" t="s">
        <v>5</v>
      </c>
      <c r="S36" s="96" t="s">
        <v>23</v>
      </c>
      <c r="V36" s="24" t="s">
        <v>60</v>
      </c>
      <c r="X36" s="53">
        <v>7581289.4930281527</v>
      </c>
      <c r="Y36" s="54">
        <v>4</v>
      </c>
      <c r="AB36" s="24" t="s">
        <v>61</v>
      </c>
      <c r="AC36" s="25"/>
      <c r="AE36" s="24" t="s">
        <v>62</v>
      </c>
      <c r="AF36" s="25"/>
      <c r="AH36" s="24" t="s">
        <v>63</v>
      </c>
      <c r="AI36" s="25"/>
    </row>
    <row r="37" spans="1:35" x14ac:dyDescent="0.25">
      <c r="B37" s="7"/>
      <c r="C37" s="56" t="s">
        <v>18</v>
      </c>
      <c r="D37" s="55"/>
      <c r="E37" s="78">
        <v>2579927.5144702494</v>
      </c>
      <c r="F37" s="54">
        <v>140</v>
      </c>
      <c r="G37" s="55"/>
      <c r="H37" s="55"/>
      <c r="I37" s="79">
        <v>2570785.2142175017</v>
      </c>
      <c r="J37" s="57"/>
      <c r="K37" s="55"/>
      <c r="L37" s="79">
        <v>2522407.5338438274</v>
      </c>
      <c r="M37" s="57"/>
      <c r="N37" s="55"/>
      <c r="O37" s="79">
        <v>2359357.5345203578</v>
      </c>
      <c r="P37" s="7"/>
      <c r="R37" s="95" t="s">
        <v>5</v>
      </c>
      <c r="S37" s="96" t="s">
        <v>23</v>
      </c>
      <c r="U37" s="7"/>
      <c r="V37" s="56" t="s">
        <v>18</v>
      </c>
      <c r="W37" s="55"/>
      <c r="X37" s="106">
        <v>2605059.8604414104</v>
      </c>
      <c r="Y37" s="54">
        <v>142</v>
      </c>
      <c r="Z37" s="55"/>
      <c r="AA37" s="55"/>
      <c r="AB37" s="106">
        <v>2603674.1879272768</v>
      </c>
      <c r="AC37" s="57"/>
      <c r="AD37" s="55"/>
      <c r="AE37" s="106">
        <v>2506840.1064152815</v>
      </c>
      <c r="AF37" s="57"/>
      <c r="AG37" s="55"/>
      <c r="AH37" s="106">
        <v>2307089.6753203245</v>
      </c>
      <c r="AI37" s="89"/>
    </row>
    <row r="38" spans="1:35" ht="13" x14ac:dyDescent="0.3">
      <c r="C38" s="26" t="s">
        <v>55</v>
      </c>
      <c r="D38" s="28"/>
      <c r="E38" s="71">
        <v>9571599.9186550304</v>
      </c>
      <c r="F38" s="63">
        <v>144</v>
      </c>
      <c r="G38" s="1"/>
      <c r="H38" s="1"/>
      <c r="I38" s="72"/>
      <c r="J38" s="73"/>
      <c r="K38" s="1"/>
      <c r="L38" s="72"/>
      <c r="M38" s="73"/>
      <c r="N38" s="1"/>
      <c r="O38" s="72"/>
      <c r="P38" s="27"/>
      <c r="R38" s="95" t="s">
        <v>5</v>
      </c>
      <c r="S38" s="96" t="s">
        <v>23</v>
      </c>
      <c r="T38" s="7"/>
      <c r="V38" s="26" t="s">
        <v>55</v>
      </c>
      <c r="W38" s="28"/>
      <c r="X38" s="62">
        <v>10186349.353469564</v>
      </c>
      <c r="Y38" s="63">
        <v>146</v>
      </c>
      <c r="Z38" s="1"/>
      <c r="AA38" s="1"/>
      <c r="AB38" s="72"/>
      <c r="AC38" s="73"/>
      <c r="AD38" s="1"/>
      <c r="AE38" s="72"/>
      <c r="AF38" s="73"/>
      <c r="AG38" s="1"/>
      <c r="AH38" s="72"/>
      <c r="AI38" s="27"/>
    </row>
    <row r="39" spans="1:35" x14ac:dyDescent="0.25">
      <c r="B39" s="80" t="s">
        <v>72</v>
      </c>
      <c r="R39" s="95" t="s">
        <v>5</v>
      </c>
      <c r="S39" s="96" t="s">
        <v>23</v>
      </c>
      <c r="T39" s="107" t="s">
        <v>72</v>
      </c>
    </row>
    <row r="40" spans="1:35" ht="26" x14ac:dyDescent="0.3">
      <c r="A40" s="7"/>
      <c r="B40" s="31" t="s">
        <v>17</v>
      </c>
      <c r="C40" s="32"/>
      <c r="D40" s="32"/>
      <c r="E40" s="31" t="s">
        <v>51</v>
      </c>
      <c r="F40" s="33"/>
      <c r="G40" s="70"/>
      <c r="H40" s="7"/>
      <c r="I40" s="31" t="s">
        <v>21</v>
      </c>
      <c r="J40" s="34"/>
      <c r="K40" s="6"/>
      <c r="L40" s="31" t="s">
        <v>15</v>
      </c>
      <c r="M40" s="34" t="s">
        <v>22</v>
      </c>
      <c r="N40" s="6"/>
      <c r="O40" s="31" t="s">
        <v>16</v>
      </c>
      <c r="P40" s="34" t="s">
        <v>50</v>
      </c>
      <c r="R40" s="95" t="s">
        <v>5</v>
      </c>
      <c r="S40" s="96" t="s">
        <v>23</v>
      </c>
      <c r="U40" s="31" t="s">
        <v>17</v>
      </c>
      <c r="V40" s="32"/>
      <c r="W40" s="33"/>
      <c r="X40" s="31" t="s">
        <v>71</v>
      </c>
      <c r="Y40" s="33"/>
      <c r="Z40" s="70"/>
      <c r="AA40" s="7"/>
      <c r="AB40" s="31" t="s">
        <v>46</v>
      </c>
      <c r="AC40" s="34"/>
      <c r="AD40" s="6"/>
      <c r="AE40" s="31" t="s">
        <v>47</v>
      </c>
      <c r="AF40" s="34" t="s">
        <v>22</v>
      </c>
      <c r="AG40" s="6"/>
      <c r="AH40" s="31" t="s">
        <v>48</v>
      </c>
      <c r="AI40" s="34" t="s">
        <v>50</v>
      </c>
    </row>
    <row r="41" spans="1:35" ht="13" x14ac:dyDescent="0.3">
      <c r="B41" s="29" t="s">
        <v>11</v>
      </c>
      <c r="C41" s="30">
        <v>145</v>
      </c>
      <c r="E41" s="35" t="s">
        <v>52</v>
      </c>
      <c r="F41" s="36">
        <v>0.73046015959756372</v>
      </c>
      <c r="I41" s="35" t="s">
        <v>52</v>
      </c>
      <c r="J41" s="36">
        <v>0.7314153081965904</v>
      </c>
      <c r="L41" s="35" t="s">
        <v>52</v>
      </c>
      <c r="M41" s="36">
        <v>0.73646960223152869</v>
      </c>
      <c r="O41" s="35" t="s">
        <v>52</v>
      </c>
      <c r="P41" s="36">
        <v>0.75350437183213492</v>
      </c>
      <c r="R41" s="95" t="s">
        <v>5</v>
      </c>
      <c r="S41" s="96" t="s">
        <v>23</v>
      </c>
      <c r="U41" s="29" t="s">
        <v>11</v>
      </c>
      <c r="V41" s="30">
        <v>147</v>
      </c>
      <c r="X41" s="35" t="s">
        <v>52</v>
      </c>
      <c r="Y41" s="36">
        <v>0.74425971758428811</v>
      </c>
      <c r="AB41" s="35" t="s">
        <v>52</v>
      </c>
      <c r="AC41" s="36">
        <v>0.74439574988261703</v>
      </c>
      <c r="AE41" s="35" t="s">
        <v>52</v>
      </c>
      <c r="AF41" s="36">
        <v>0.75390200950044695</v>
      </c>
      <c r="AH41" s="35" t="s">
        <v>52</v>
      </c>
      <c r="AI41" s="36">
        <v>0.77351162862537115</v>
      </c>
    </row>
    <row r="42" spans="1:35" ht="13" x14ac:dyDescent="0.3">
      <c r="B42" s="29"/>
      <c r="E42" s="24" t="s">
        <v>54</v>
      </c>
      <c r="F42" s="25">
        <v>94.850933901805661</v>
      </c>
      <c r="I42" s="24"/>
      <c r="J42" s="25"/>
      <c r="L42" s="24"/>
      <c r="M42" s="25"/>
      <c r="O42" s="24"/>
      <c r="P42" s="25"/>
      <c r="R42" s="95" t="s">
        <v>5</v>
      </c>
      <c r="S42" s="96" t="s">
        <v>23</v>
      </c>
      <c r="U42" s="29"/>
      <c r="X42" s="24" t="s">
        <v>54</v>
      </c>
      <c r="Y42" s="25">
        <v>103.31270351572502</v>
      </c>
      <c r="AB42" s="24"/>
      <c r="AC42" s="25"/>
      <c r="AE42" s="24"/>
      <c r="AF42" s="25"/>
      <c r="AH42" s="24"/>
      <c r="AI42" s="25"/>
    </row>
    <row r="43" spans="1:35" ht="13" x14ac:dyDescent="0.3">
      <c r="B43" s="26"/>
      <c r="C43" s="28"/>
      <c r="D43" s="28"/>
      <c r="E43" s="26" t="s">
        <v>53</v>
      </c>
      <c r="F43" s="27">
        <v>7.2562765726272397E-39</v>
      </c>
      <c r="H43" s="1" t="s">
        <v>12</v>
      </c>
      <c r="I43" s="24">
        <v>1</v>
      </c>
      <c r="J43" s="25"/>
      <c r="L43" s="24">
        <v>2</v>
      </c>
      <c r="M43" s="25">
        <v>1</v>
      </c>
      <c r="O43" s="24">
        <v>2</v>
      </c>
      <c r="P43" s="25">
        <v>1</v>
      </c>
      <c r="R43" s="95" t="s">
        <v>5</v>
      </c>
      <c r="S43" s="96" t="s">
        <v>23</v>
      </c>
      <c r="U43" s="26"/>
      <c r="V43" s="28"/>
      <c r="W43" s="28"/>
      <c r="X43" s="26" t="s">
        <v>53</v>
      </c>
      <c r="Y43" s="27">
        <v>4.840204412657456E-41</v>
      </c>
      <c r="AA43" s="1" t="s">
        <v>12</v>
      </c>
      <c r="AB43" s="24">
        <v>1</v>
      </c>
      <c r="AC43" s="25"/>
      <c r="AE43" s="24">
        <v>2</v>
      </c>
      <c r="AF43" s="25">
        <v>1</v>
      </c>
      <c r="AH43" s="24">
        <v>2</v>
      </c>
      <c r="AI43" s="25">
        <v>1</v>
      </c>
    </row>
    <row r="44" spans="1:35" ht="13" x14ac:dyDescent="0.3">
      <c r="A44" s="18" t="s">
        <v>40</v>
      </c>
      <c r="B44" s="1"/>
      <c r="G44" s="1"/>
      <c r="H44" s="38" t="s">
        <v>13</v>
      </c>
      <c r="I44" s="26">
        <v>0.51473844440738603</v>
      </c>
      <c r="J44" s="27"/>
      <c r="L44" s="26">
        <v>3.269385666041158</v>
      </c>
      <c r="M44" s="27">
        <v>2.7546472216337841</v>
      </c>
      <c r="O44" s="26">
        <v>12.958933117114535</v>
      </c>
      <c r="P44" s="27">
        <v>12.44419467270713</v>
      </c>
      <c r="R44" s="95" t="s">
        <v>5</v>
      </c>
      <c r="S44" s="96" t="s">
        <v>23</v>
      </c>
      <c r="T44" s="108" t="s">
        <v>40</v>
      </c>
      <c r="U44" s="1"/>
      <c r="Z44" s="1"/>
      <c r="AA44" s="38" t="s">
        <v>13</v>
      </c>
      <c r="AB44" s="26">
        <v>7.8212426471150051E-2</v>
      </c>
      <c r="AC44" s="27"/>
      <c r="AE44" s="26">
        <v>5.6495945091376347</v>
      </c>
      <c r="AF44" s="27">
        <v>5.5713820826664886</v>
      </c>
      <c r="AH44" s="26">
        <v>17.855914275405517</v>
      </c>
      <c r="AI44" s="27">
        <v>17.777701848934377</v>
      </c>
    </row>
    <row r="45" spans="1:35" ht="13" x14ac:dyDescent="0.3">
      <c r="A45" s="18" t="s">
        <v>41</v>
      </c>
      <c r="B45" s="20" t="s">
        <v>106</v>
      </c>
      <c r="C45" s="12"/>
      <c r="D45" s="12"/>
      <c r="G45" s="1"/>
      <c r="H45" s="38" t="s">
        <v>14</v>
      </c>
      <c r="I45" s="26">
        <v>0.47309478292907076</v>
      </c>
      <c r="J45" s="27"/>
      <c r="L45" s="17">
        <v>0.19501226342817671</v>
      </c>
      <c r="M45" s="16">
        <v>9.697220412099411E-2</v>
      </c>
      <c r="O45" s="17">
        <v>1.5346290957753399E-3</v>
      </c>
      <c r="P45" s="16">
        <v>4.1929303793617097E-4</v>
      </c>
      <c r="R45" s="95" t="s">
        <v>5</v>
      </c>
      <c r="S45" s="96" t="s">
        <v>23</v>
      </c>
      <c r="T45" s="108" t="s">
        <v>41</v>
      </c>
      <c r="U45" s="109" t="s">
        <v>106</v>
      </c>
      <c r="V45" s="98"/>
      <c r="W45" s="98"/>
      <c r="Z45" s="1"/>
      <c r="AA45" s="38" t="s">
        <v>14</v>
      </c>
      <c r="AB45" s="26">
        <v>0.77973465079027204</v>
      </c>
      <c r="AC45" s="27"/>
      <c r="AE45" s="17">
        <v>5.9320682607685082E-2</v>
      </c>
      <c r="AF45" s="16">
        <v>1.82563452733473E-2</v>
      </c>
      <c r="AH45" s="17">
        <v>1.3262869012012769E-4</v>
      </c>
      <c r="AI45" s="16">
        <v>2.4827597151189731E-5</v>
      </c>
    </row>
    <row r="46" spans="1:35" x14ac:dyDescent="0.25">
      <c r="R46" s="95" t="s">
        <v>5</v>
      </c>
      <c r="S46" s="96" t="s">
        <v>23</v>
      </c>
    </row>
    <row r="47" spans="1:35" x14ac:dyDescent="0.25">
      <c r="R47" s="95" t="s">
        <v>5</v>
      </c>
      <c r="S47" s="96" t="s">
        <v>23</v>
      </c>
    </row>
    <row r="48" spans="1:35" x14ac:dyDescent="0.25">
      <c r="A48" s="92" t="s">
        <v>114</v>
      </c>
      <c r="R48" s="95" t="s">
        <v>5</v>
      </c>
      <c r="S48" s="96" t="s">
        <v>23</v>
      </c>
      <c r="T48" s="92" t="s">
        <v>114</v>
      </c>
    </row>
    <row r="49" spans="1:35" ht="13" x14ac:dyDescent="0.3">
      <c r="E49" s="47" t="s">
        <v>5</v>
      </c>
      <c r="F49" s="48"/>
      <c r="G49" s="1"/>
      <c r="H49" s="1"/>
      <c r="I49" s="74" t="s">
        <v>6</v>
      </c>
      <c r="J49" s="75"/>
      <c r="K49" s="1"/>
      <c r="L49" s="74" t="s">
        <v>9</v>
      </c>
      <c r="M49" s="75"/>
      <c r="N49" s="1"/>
      <c r="O49" s="74" t="s">
        <v>10</v>
      </c>
      <c r="P49" s="16"/>
      <c r="R49" s="95" t="s">
        <v>5</v>
      </c>
      <c r="S49" s="96" t="s">
        <v>23</v>
      </c>
      <c r="X49" s="74" t="s">
        <v>23</v>
      </c>
      <c r="Y49" s="75"/>
      <c r="Z49" s="1"/>
      <c r="AA49" s="1"/>
      <c r="AB49" s="74" t="s">
        <v>6</v>
      </c>
      <c r="AC49" s="75"/>
      <c r="AD49" s="1"/>
      <c r="AE49" s="74" t="s">
        <v>9</v>
      </c>
      <c r="AF49" s="75"/>
      <c r="AG49" s="1"/>
      <c r="AH49" s="74" t="s">
        <v>10</v>
      </c>
      <c r="AI49" s="16"/>
    </row>
    <row r="50" spans="1:35" ht="13" x14ac:dyDescent="0.3">
      <c r="B50" s="1" t="s">
        <v>24</v>
      </c>
      <c r="E50" s="35">
        <v>753.80838602823815</v>
      </c>
      <c r="F50" s="35">
        <v>786.40240932975291</v>
      </c>
      <c r="I50" s="35">
        <v>736.48348624951518</v>
      </c>
      <c r="J50" s="35">
        <v>736.48348624951518</v>
      </c>
      <c r="L50" s="35">
        <v>736.31692930444274</v>
      </c>
      <c r="M50" s="35">
        <v>760.72933547164735</v>
      </c>
      <c r="O50" s="35">
        <v>737.10486532819561</v>
      </c>
      <c r="P50" s="35">
        <v>760.72933547164735</v>
      </c>
      <c r="R50" s="95" t="s">
        <v>5</v>
      </c>
      <c r="S50" s="96" t="s">
        <v>23</v>
      </c>
      <c r="U50" s="1" t="s">
        <v>24</v>
      </c>
      <c r="X50" s="24">
        <v>725.9966712918548</v>
      </c>
      <c r="Y50" s="24">
        <v>786.39566433512096</v>
      </c>
      <c r="AB50" s="24">
        <v>726.82974740163741</v>
      </c>
      <c r="AC50" s="25"/>
      <c r="AE50" s="24">
        <v>723.32234776608209</v>
      </c>
      <c r="AF50" s="25"/>
      <c r="AH50" s="24">
        <v>737.9271412205477</v>
      </c>
      <c r="AI50" s="25"/>
    </row>
    <row r="51" spans="1:35" ht="13" x14ac:dyDescent="0.3">
      <c r="B51" s="21" t="s">
        <v>36</v>
      </c>
      <c r="C51" s="12"/>
      <c r="D51" s="12"/>
      <c r="E51" s="49">
        <v>4.6910182991489142</v>
      </c>
      <c r="F51" s="49">
        <v>18.746978337465933</v>
      </c>
      <c r="G51" s="12"/>
      <c r="H51" s="12"/>
      <c r="I51" s="49">
        <v>7.6594955402050022</v>
      </c>
      <c r="J51" s="49">
        <v>7.6594955402050022</v>
      </c>
      <c r="K51" s="12"/>
      <c r="L51" s="49">
        <v>7.6572018242427964</v>
      </c>
      <c r="M51" s="49">
        <v>4.7510127665702893</v>
      </c>
      <c r="N51" s="12"/>
      <c r="O51" s="49">
        <v>7.5092185102874058</v>
      </c>
      <c r="P51" s="49">
        <v>4.7510127665702893</v>
      </c>
      <c r="R51" s="95" t="s">
        <v>5</v>
      </c>
      <c r="S51" s="96" t="s">
        <v>23</v>
      </c>
      <c r="U51" s="97" t="s">
        <v>36</v>
      </c>
      <c r="V51" s="98"/>
      <c r="W51" s="98"/>
      <c r="X51" s="99">
        <v>7.7301206281888266</v>
      </c>
      <c r="Y51" s="99">
        <v>20.422585039026618</v>
      </c>
      <c r="Z51" s="98"/>
      <c r="AA51" s="98"/>
      <c r="AB51" s="99">
        <v>6.5863575422442633</v>
      </c>
      <c r="AC51" s="100"/>
      <c r="AD51" s="98"/>
      <c r="AE51" s="99">
        <v>6.0733722725346695</v>
      </c>
      <c r="AF51" s="100"/>
      <c r="AG51" s="98"/>
      <c r="AH51" s="99">
        <v>7.592424681436996</v>
      </c>
      <c r="AI51" s="100"/>
    </row>
    <row r="52" spans="1:35" ht="13" x14ac:dyDescent="0.3">
      <c r="B52" s="22" t="s">
        <v>37</v>
      </c>
      <c r="C52" s="8"/>
      <c r="D52" s="8"/>
      <c r="E52" s="51">
        <v>1.3217400417179446</v>
      </c>
      <c r="F52" s="51">
        <v>1.5367286391228949</v>
      </c>
      <c r="G52" s="8"/>
      <c r="H52" s="8"/>
      <c r="I52" s="51">
        <v>1.6314961732335347</v>
      </c>
      <c r="J52" s="51">
        <v>1.6314961732335347</v>
      </c>
      <c r="K52" s="8"/>
      <c r="L52" s="51">
        <v>1.6292797494394609</v>
      </c>
      <c r="M52" s="51">
        <v>1.2601024133954319</v>
      </c>
      <c r="N52" s="8"/>
      <c r="O52" s="51">
        <v>1.5755500495650225</v>
      </c>
      <c r="P52" s="51">
        <v>1.2601024133954319</v>
      </c>
      <c r="R52" s="95" t="s">
        <v>5</v>
      </c>
      <c r="S52" s="96" t="s">
        <v>23</v>
      </c>
      <c r="U52" s="101" t="s">
        <v>37</v>
      </c>
      <c r="V52" s="102"/>
      <c r="W52" s="102"/>
      <c r="X52" s="103">
        <v>1.8994522775417082</v>
      </c>
      <c r="Y52" s="103">
        <v>1.5365931037308682</v>
      </c>
      <c r="Z52" s="102"/>
      <c r="AA52" s="102"/>
      <c r="AB52" s="103">
        <v>1.7413708440464168</v>
      </c>
      <c r="AC52" s="104"/>
      <c r="AD52" s="102"/>
      <c r="AE52" s="103">
        <v>1.8124050288419717</v>
      </c>
      <c r="AF52" s="104"/>
      <c r="AG52" s="102"/>
      <c r="AH52" s="103">
        <v>1.7449030299395003</v>
      </c>
      <c r="AI52" s="104"/>
    </row>
    <row r="53" spans="1:35" ht="13" x14ac:dyDescent="0.3">
      <c r="B53" s="21" t="s">
        <v>45</v>
      </c>
      <c r="C53" s="12"/>
      <c r="D53" s="12"/>
      <c r="E53" s="88">
        <v>9.9084347524663496E-2</v>
      </c>
      <c r="F53" s="88">
        <v>9.2996503946903397E-2</v>
      </c>
      <c r="G53" s="12"/>
      <c r="H53" s="12"/>
      <c r="I53" s="88">
        <v>8.7267746586374109E-2</v>
      </c>
      <c r="J53" s="88">
        <v>8.7267746586374109E-2</v>
      </c>
      <c r="K53" s="12"/>
      <c r="L53" s="88">
        <v>8.7198442731716466E-2</v>
      </c>
      <c r="M53" s="88">
        <v>9.8270403303099427E-2</v>
      </c>
      <c r="N53" s="12"/>
      <c r="O53" s="88">
        <v>8.7068342139995744E-2</v>
      </c>
      <c r="P53" s="88">
        <v>9.8270403303099427E-2</v>
      </c>
      <c r="R53" s="95" t="s">
        <v>5</v>
      </c>
      <c r="S53" s="96" t="s">
        <v>23</v>
      </c>
      <c r="U53" s="97" t="s">
        <v>45</v>
      </c>
      <c r="V53" s="98"/>
      <c r="W53" s="98"/>
      <c r="X53" s="99">
        <v>9.1423833904082485E-2</v>
      </c>
      <c r="Y53" s="99">
        <v>9.3530356438257342E-2</v>
      </c>
      <c r="Z53" s="98"/>
      <c r="AA53" s="98"/>
      <c r="AB53" s="99">
        <v>8.7840512571238982E-2</v>
      </c>
      <c r="AC53" s="100"/>
      <c r="AD53" s="98"/>
      <c r="AE53" s="99">
        <v>8.5978310446119727E-2</v>
      </c>
      <c r="AF53" s="100"/>
      <c r="AG53" s="98"/>
      <c r="AH53" s="99">
        <v>8.7117019613302649E-2</v>
      </c>
      <c r="AI53" s="100"/>
    </row>
    <row r="54" spans="1:35" ht="13" x14ac:dyDescent="0.3">
      <c r="B54" s="22" t="s">
        <v>44</v>
      </c>
      <c r="C54" s="8"/>
      <c r="D54" s="8"/>
      <c r="E54" s="87">
        <v>0.55565497297854471</v>
      </c>
      <c r="F54" s="87">
        <v>0.33387751116068992</v>
      </c>
      <c r="G54" s="8"/>
      <c r="H54" s="8"/>
      <c r="I54" s="87">
        <v>0.37088971026064171</v>
      </c>
      <c r="J54" s="87">
        <v>0.37088971026064171</v>
      </c>
      <c r="K54" s="8"/>
      <c r="L54" s="87">
        <v>0.37248441622394107</v>
      </c>
      <c r="M54" s="87">
        <v>0.54899998988089083</v>
      </c>
      <c r="N54" s="8"/>
      <c r="O54" s="87">
        <v>0.36991746365854861</v>
      </c>
      <c r="P54" s="87">
        <v>0.54899998988089083</v>
      </c>
      <c r="R54" s="95" t="s">
        <v>5</v>
      </c>
      <c r="S54" s="96" t="s">
        <v>23</v>
      </c>
      <c r="U54" s="101" t="s">
        <v>44</v>
      </c>
      <c r="V54" s="102"/>
      <c r="W54" s="102"/>
      <c r="X54" s="103">
        <v>0.44344434124995258</v>
      </c>
      <c r="Y54" s="103">
        <v>0.33390917677828008</v>
      </c>
      <c r="Z54" s="102"/>
      <c r="AA54" s="102"/>
      <c r="AB54" s="103">
        <v>0.37171532914826605</v>
      </c>
      <c r="AC54" s="104"/>
      <c r="AD54" s="102"/>
      <c r="AE54" s="103">
        <v>0.38108387845420366</v>
      </c>
      <c r="AF54" s="104"/>
      <c r="AG54" s="102"/>
      <c r="AH54" s="103">
        <v>0.36469449232534112</v>
      </c>
      <c r="AI54" s="104"/>
    </row>
    <row r="55" spans="1:35" ht="13" x14ac:dyDescent="0.3">
      <c r="B55" s="1" t="s">
        <v>7</v>
      </c>
      <c r="F55" s="2" t="s">
        <v>116</v>
      </c>
      <c r="G55" s="2"/>
      <c r="H55" s="2"/>
      <c r="I55" s="26">
        <v>2.4406175692147776</v>
      </c>
      <c r="J55" s="26">
        <v>2.4406175692147776</v>
      </c>
      <c r="L55" s="26">
        <v>2.3504082504647772</v>
      </c>
      <c r="M55" s="24">
        <v>0.58187076429515905</v>
      </c>
      <c r="O55" s="26">
        <v>2.7135754635284322</v>
      </c>
      <c r="P55" s="24">
        <v>-1.2979086504381261E-3</v>
      </c>
      <c r="R55" s="95" t="s">
        <v>5</v>
      </c>
      <c r="S55" s="96" t="s">
        <v>23</v>
      </c>
      <c r="U55" s="1" t="s">
        <v>7</v>
      </c>
      <c r="Y55" s="2" t="s">
        <v>116</v>
      </c>
      <c r="Z55" s="2"/>
      <c r="AA55" s="2"/>
      <c r="AB55" s="26">
        <v>1.8961223578269282</v>
      </c>
      <c r="AC55" s="27"/>
      <c r="AE55" s="26">
        <v>0.61615253493882316</v>
      </c>
      <c r="AF55" s="25"/>
      <c r="AH55" s="26">
        <v>0.10611035081521061</v>
      </c>
      <c r="AI55" s="25"/>
    </row>
    <row r="56" spans="1:35" ht="13" x14ac:dyDescent="0.3">
      <c r="B56" s="1" t="s">
        <v>8</v>
      </c>
      <c r="L56" s="26">
        <v>0.1628602563201261</v>
      </c>
      <c r="M56" s="26">
        <v>0.99981883202032329</v>
      </c>
      <c r="O56" s="26">
        <v>5.1617044098521581E-2</v>
      </c>
      <c r="P56" s="26">
        <v>428.14530313180478</v>
      </c>
      <c r="R56" s="95" t="s">
        <v>5</v>
      </c>
      <c r="S56" s="96" t="s">
        <v>23</v>
      </c>
      <c r="U56" s="1" t="s">
        <v>8</v>
      </c>
      <c r="AE56" s="26">
        <v>3.1439713907056372</v>
      </c>
      <c r="AF56" s="27"/>
      <c r="AH56" s="26">
        <v>-27.680550240894782</v>
      </c>
      <c r="AI56" s="27"/>
    </row>
    <row r="57" spans="1:35" ht="13" x14ac:dyDescent="0.3">
      <c r="B57" s="1"/>
      <c r="R57" s="95" t="s">
        <v>5</v>
      </c>
      <c r="S57" s="96" t="s">
        <v>23</v>
      </c>
      <c r="U57" s="1"/>
    </row>
    <row r="58" spans="1:35" ht="13" x14ac:dyDescent="0.3">
      <c r="B58" s="1"/>
      <c r="C58" s="35"/>
      <c r="D58" s="60"/>
      <c r="E58" s="60" t="s">
        <v>3</v>
      </c>
      <c r="F58" s="61" t="s">
        <v>12</v>
      </c>
      <c r="I58" s="35"/>
      <c r="J58" s="36"/>
      <c r="L58" s="35"/>
      <c r="M58" s="36"/>
      <c r="O58" s="35"/>
      <c r="P58" s="36"/>
      <c r="R58" s="95" t="s">
        <v>5</v>
      </c>
      <c r="S58" s="96" t="s">
        <v>23</v>
      </c>
      <c r="U58" s="1"/>
      <c r="V58" s="35"/>
      <c r="W58" s="60"/>
      <c r="X58" s="35" t="s">
        <v>3</v>
      </c>
      <c r="Y58" s="61" t="s">
        <v>12</v>
      </c>
      <c r="AB58" s="35"/>
      <c r="AC58" s="36"/>
      <c r="AE58" s="35"/>
      <c r="AF58" s="36"/>
      <c r="AH58" s="35"/>
      <c r="AI58" s="36"/>
    </row>
    <row r="59" spans="1:35" x14ac:dyDescent="0.25">
      <c r="C59" s="24" t="s">
        <v>60</v>
      </c>
      <c r="E59" s="3">
        <v>10845535.696439566</v>
      </c>
      <c r="F59" s="54">
        <v>4</v>
      </c>
      <c r="I59" s="24" t="s">
        <v>61</v>
      </c>
      <c r="J59" s="25"/>
      <c r="L59" s="24" t="s">
        <v>62</v>
      </c>
      <c r="M59" s="25"/>
      <c r="O59" s="24" t="s">
        <v>63</v>
      </c>
      <c r="P59" s="25"/>
      <c r="R59" s="95" t="s">
        <v>5</v>
      </c>
      <c r="S59" s="96" t="s">
        <v>23</v>
      </c>
      <c r="V59" s="24" t="s">
        <v>60</v>
      </c>
      <c r="X59" s="53">
        <v>11684909.204853777</v>
      </c>
      <c r="Y59" s="54">
        <v>4</v>
      </c>
      <c r="AB59" s="24" t="s">
        <v>61</v>
      </c>
      <c r="AC59" s="25"/>
      <c r="AE59" s="24" t="s">
        <v>62</v>
      </c>
      <c r="AF59" s="25"/>
      <c r="AH59" s="24" t="s">
        <v>63</v>
      </c>
      <c r="AI59" s="25"/>
    </row>
    <row r="60" spans="1:35" x14ac:dyDescent="0.25">
      <c r="B60" s="7"/>
      <c r="C60" s="56" t="s">
        <v>18</v>
      </c>
      <c r="D60" s="55"/>
      <c r="E60" s="78">
        <v>2184211.2414914719</v>
      </c>
      <c r="F60" s="54">
        <v>140</v>
      </c>
      <c r="G60" s="55"/>
      <c r="H60" s="55"/>
      <c r="I60" s="79">
        <v>1518009.4769262786</v>
      </c>
      <c r="J60" s="57"/>
      <c r="K60" s="55"/>
      <c r="L60" s="79">
        <v>1517888.2500631015</v>
      </c>
      <c r="M60" s="57"/>
      <c r="N60" s="55"/>
      <c r="O60" s="79">
        <v>1516939.7834223371</v>
      </c>
      <c r="P60" s="25"/>
      <c r="R60" s="95" t="s">
        <v>5</v>
      </c>
      <c r="S60" s="96" t="s">
        <v>23</v>
      </c>
      <c r="U60" s="7"/>
      <c r="V60" s="56" t="s">
        <v>18</v>
      </c>
      <c r="W60" s="55"/>
      <c r="X60" s="106">
        <v>1707056.0740577898</v>
      </c>
      <c r="Y60" s="54">
        <v>142</v>
      </c>
      <c r="Z60" s="55"/>
      <c r="AA60" s="55"/>
      <c r="AB60" s="106">
        <v>1614090.6824799525</v>
      </c>
      <c r="AC60" s="57"/>
      <c r="AD60" s="55"/>
      <c r="AE60" s="106">
        <v>1608217.7519251248</v>
      </c>
      <c r="AF60" s="57"/>
      <c r="AG60" s="55"/>
      <c r="AH60" s="106">
        <v>1591275.9040401857</v>
      </c>
      <c r="AI60" s="25"/>
    </row>
    <row r="61" spans="1:35" ht="13" x14ac:dyDescent="0.3">
      <c r="C61" s="26" t="s">
        <v>55</v>
      </c>
      <c r="D61" s="28"/>
      <c r="E61" s="71">
        <v>13029746.937931038</v>
      </c>
      <c r="F61" s="63">
        <v>144</v>
      </c>
      <c r="G61" s="1"/>
      <c r="H61" s="1"/>
      <c r="I61" s="72"/>
      <c r="J61" s="73"/>
      <c r="K61" s="1"/>
      <c r="L61" s="72"/>
      <c r="M61" s="73"/>
      <c r="N61" s="1"/>
      <c r="O61" s="72"/>
      <c r="P61" s="27"/>
      <c r="R61" s="95" t="s">
        <v>5</v>
      </c>
      <c r="S61" s="96" t="s">
        <v>23</v>
      </c>
      <c r="T61" s="7"/>
      <c r="V61" s="26" t="s">
        <v>55</v>
      </c>
      <c r="W61" s="28"/>
      <c r="X61" s="62">
        <v>13391965.278911566</v>
      </c>
      <c r="Y61" s="63">
        <v>146</v>
      </c>
      <c r="Z61" s="1"/>
      <c r="AA61" s="1"/>
      <c r="AB61" s="72"/>
      <c r="AC61" s="73"/>
      <c r="AD61" s="1"/>
      <c r="AE61" s="72"/>
      <c r="AF61" s="73"/>
      <c r="AG61" s="1"/>
      <c r="AH61" s="72"/>
      <c r="AI61" s="27"/>
    </row>
    <row r="62" spans="1:35" x14ac:dyDescent="0.25">
      <c r="B62" s="80" t="s">
        <v>72</v>
      </c>
      <c r="R62" s="95" t="s">
        <v>5</v>
      </c>
      <c r="S62" s="96" t="s">
        <v>23</v>
      </c>
      <c r="T62" s="107" t="s">
        <v>72</v>
      </c>
    </row>
    <row r="63" spans="1:35" ht="26" x14ac:dyDescent="0.3">
      <c r="A63" s="7"/>
      <c r="B63" s="31" t="s">
        <v>17</v>
      </c>
      <c r="C63" s="32"/>
      <c r="D63" s="32"/>
      <c r="E63" s="31" t="s">
        <v>51</v>
      </c>
      <c r="F63" s="33"/>
      <c r="G63" s="70"/>
      <c r="H63" s="7"/>
      <c r="I63" s="31" t="s">
        <v>21</v>
      </c>
      <c r="J63" s="34"/>
      <c r="K63" s="6"/>
      <c r="L63" s="31" t="s">
        <v>15</v>
      </c>
      <c r="M63" s="34" t="s">
        <v>22</v>
      </c>
      <c r="N63" s="6"/>
      <c r="O63" s="31" t="s">
        <v>16</v>
      </c>
      <c r="P63" s="34" t="s">
        <v>50</v>
      </c>
      <c r="R63" s="95" t="s">
        <v>5</v>
      </c>
      <c r="S63" s="96" t="s">
        <v>23</v>
      </c>
      <c r="U63" s="31" t="s">
        <v>17</v>
      </c>
      <c r="V63" s="32"/>
      <c r="W63" s="33"/>
      <c r="X63" s="31" t="s">
        <v>71</v>
      </c>
      <c r="Y63" s="33"/>
      <c r="Z63" s="70"/>
      <c r="AA63" s="7"/>
      <c r="AB63" s="31" t="s">
        <v>46</v>
      </c>
      <c r="AC63" s="34"/>
      <c r="AD63" s="6"/>
      <c r="AE63" s="31" t="s">
        <v>47</v>
      </c>
      <c r="AF63" s="34" t="s">
        <v>22</v>
      </c>
      <c r="AG63" s="6"/>
      <c r="AH63" s="31" t="s">
        <v>48</v>
      </c>
      <c r="AI63" s="34" t="s">
        <v>50</v>
      </c>
    </row>
    <row r="64" spans="1:35" ht="13" x14ac:dyDescent="0.3">
      <c r="B64" s="29" t="s">
        <v>11</v>
      </c>
      <c r="C64" s="30">
        <v>145</v>
      </c>
      <c r="E64" s="35" t="s">
        <v>52</v>
      </c>
      <c r="F64" s="36">
        <v>0.83236733208279046</v>
      </c>
      <c r="I64" s="35" t="s">
        <v>52</v>
      </c>
      <c r="J64" s="36">
        <v>0.88349662628464531</v>
      </c>
      <c r="L64" s="35" t="s">
        <v>52</v>
      </c>
      <c r="M64" s="36">
        <v>0.88350593013864609</v>
      </c>
      <c r="O64" s="35" t="s">
        <v>52</v>
      </c>
      <c r="P64" s="36">
        <v>0.88357872254553482</v>
      </c>
      <c r="R64" s="95" t="s">
        <v>5</v>
      </c>
      <c r="S64" s="96" t="s">
        <v>23</v>
      </c>
      <c r="U64" s="29" t="s">
        <v>11</v>
      </c>
      <c r="V64" s="30">
        <v>147</v>
      </c>
      <c r="X64" s="35" t="s">
        <v>52</v>
      </c>
      <c r="Y64" s="36">
        <v>0.87253132467824535</v>
      </c>
      <c r="AB64" s="35" t="s">
        <v>52</v>
      </c>
      <c r="AC64" s="36">
        <v>0.87947320285980168</v>
      </c>
      <c r="AE64" s="35" t="s">
        <v>52</v>
      </c>
      <c r="AF64" s="36">
        <v>0.87991174421146412</v>
      </c>
      <c r="AH64" s="35" t="s">
        <v>52</v>
      </c>
      <c r="AI64" s="36">
        <v>0.88117681976475992</v>
      </c>
    </row>
    <row r="65" spans="1:35" ht="13" x14ac:dyDescent="0.3">
      <c r="B65" s="29"/>
      <c r="E65" s="24" t="s">
        <v>54</v>
      </c>
      <c r="F65" s="25">
        <v>173.78985244860394</v>
      </c>
      <c r="I65" s="24"/>
      <c r="J65" s="25"/>
      <c r="L65" s="24"/>
      <c r="M65" s="25"/>
      <c r="O65" s="24"/>
      <c r="P65" s="25"/>
      <c r="R65" s="95" t="s">
        <v>5</v>
      </c>
      <c r="S65" s="96" t="s">
        <v>23</v>
      </c>
      <c r="U65" s="29"/>
      <c r="X65" s="24" t="s">
        <v>54</v>
      </c>
      <c r="Y65" s="25">
        <v>242.99979542339634</v>
      </c>
      <c r="AB65" s="24"/>
      <c r="AC65" s="25"/>
      <c r="AE65" s="24"/>
      <c r="AF65" s="25"/>
      <c r="AH65" s="24"/>
      <c r="AI65" s="25"/>
    </row>
    <row r="66" spans="1:35" ht="13" x14ac:dyDescent="0.3">
      <c r="B66" s="26"/>
      <c r="C66" s="28"/>
      <c r="D66" s="28"/>
      <c r="E66" s="26" t="s">
        <v>53</v>
      </c>
      <c r="F66" s="27">
        <v>3.0054499760425406E-53</v>
      </c>
      <c r="H66" s="1" t="s">
        <v>12</v>
      </c>
      <c r="I66" s="24">
        <v>1</v>
      </c>
      <c r="J66" s="25"/>
      <c r="L66" s="24">
        <v>2</v>
      </c>
      <c r="M66" s="25">
        <v>1</v>
      </c>
      <c r="O66" s="24">
        <v>2</v>
      </c>
      <c r="P66" s="25">
        <v>1</v>
      </c>
      <c r="R66" s="95" t="s">
        <v>5</v>
      </c>
      <c r="S66" s="96" t="s">
        <v>23</v>
      </c>
      <c r="U66" s="26"/>
      <c r="V66" s="28"/>
      <c r="W66" s="28"/>
      <c r="X66" s="26" t="s">
        <v>53</v>
      </c>
      <c r="Y66" s="27">
        <v>1.9170806455517949E-62</v>
      </c>
      <c r="AA66" s="1" t="s">
        <v>12</v>
      </c>
      <c r="AB66" s="24">
        <v>1</v>
      </c>
      <c r="AC66" s="25"/>
      <c r="AE66" s="24">
        <v>2</v>
      </c>
      <c r="AF66" s="25">
        <v>1</v>
      </c>
      <c r="AH66" s="24">
        <v>2</v>
      </c>
      <c r="AI66" s="25">
        <v>1</v>
      </c>
    </row>
    <row r="67" spans="1:35" ht="13" x14ac:dyDescent="0.3">
      <c r="A67" s="18" t="s">
        <v>40</v>
      </c>
      <c r="B67" s="1"/>
      <c r="G67" s="1"/>
      <c r="H67" s="38" t="s">
        <v>13</v>
      </c>
      <c r="I67" s="26">
        <v>52.758953759181914</v>
      </c>
      <c r="J67" s="27"/>
      <c r="L67" s="26">
        <v>52.770533790362627</v>
      </c>
      <c r="M67" s="27">
        <v>1.1580031180715135E-2</v>
      </c>
      <c r="O67" s="26">
        <v>52.861166713131887</v>
      </c>
      <c r="P67" s="27">
        <v>0.10221295394999406</v>
      </c>
      <c r="R67" s="95" t="s">
        <v>5</v>
      </c>
      <c r="S67" s="96" t="s">
        <v>23</v>
      </c>
      <c r="T67" s="108" t="s">
        <v>40</v>
      </c>
      <c r="U67" s="1"/>
      <c r="Z67" s="1"/>
      <c r="AA67" s="38" t="s">
        <v>13</v>
      </c>
      <c r="AB67" s="26">
        <v>8.2317853136786177</v>
      </c>
      <c r="AC67" s="27"/>
      <c r="AE67" s="26">
        <v>8.7676258547482231</v>
      </c>
      <c r="AF67" s="27">
        <v>0.53584054106959023</v>
      </c>
      <c r="AH67" s="26">
        <v>10.324419012465148</v>
      </c>
      <c r="AI67" s="27">
        <v>2.0926336987865444</v>
      </c>
    </row>
    <row r="68" spans="1:35" ht="13" x14ac:dyDescent="0.3">
      <c r="A68" s="18" t="s">
        <v>41</v>
      </c>
      <c r="B68" s="20" t="s">
        <v>106</v>
      </c>
      <c r="C68" s="12"/>
      <c r="D68" s="12"/>
      <c r="G68" s="1"/>
      <c r="H68" s="38" t="s">
        <v>14</v>
      </c>
      <c r="I68" s="26">
        <v>3.7710029477840845E-13</v>
      </c>
      <c r="J68" s="27"/>
      <c r="L68" s="17">
        <v>3.475555146852294E-12</v>
      </c>
      <c r="M68" s="16">
        <v>0.91430462528809464</v>
      </c>
      <c r="O68" s="17">
        <v>3.3215706531732574E-12</v>
      </c>
      <c r="P68" s="16">
        <v>0.74918999269336606</v>
      </c>
      <c r="R68" s="95" t="s">
        <v>5</v>
      </c>
      <c r="S68" s="96" t="s">
        <v>23</v>
      </c>
      <c r="T68" s="108" t="s">
        <v>41</v>
      </c>
      <c r="U68" s="109" t="s">
        <v>106</v>
      </c>
      <c r="V68" s="98"/>
      <c r="W68" s="98"/>
      <c r="Z68" s="1"/>
      <c r="AA68" s="38" t="s">
        <v>14</v>
      </c>
      <c r="AB68" s="26">
        <v>4.1163017609363098E-3</v>
      </c>
      <c r="AC68" s="27"/>
      <c r="AE68" s="17">
        <v>1.2477691272137959E-2</v>
      </c>
      <c r="AF68" s="16">
        <v>0.46416167165505401</v>
      </c>
      <c r="AH68" s="17">
        <v>5.7290273693495443E-3</v>
      </c>
      <c r="AI68" s="16">
        <v>0.14801071628122342</v>
      </c>
    </row>
    <row r="69" spans="1:35" x14ac:dyDescent="0.25">
      <c r="R69" s="95" t="s">
        <v>5</v>
      </c>
      <c r="S69" s="96" t="s">
        <v>23</v>
      </c>
    </row>
    <row r="70" spans="1:35" x14ac:dyDescent="0.25">
      <c r="A70" s="92" t="s">
        <v>115</v>
      </c>
      <c r="R70" s="95" t="s">
        <v>5</v>
      </c>
      <c r="S70" s="96" t="s">
        <v>23</v>
      </c>
      <c r="T70" s="92" t="s">
        <v>115</v>
      </c>
    </row>
    <row r="71" spans="1:35" ht="13" x14ac:dyDescent="0.3">
      <c r="E71" s="47" t="s">
        <v>5</v>
      </c>
      <c r="F71" s="48"/>
      <c r="G71" s="1"/>
      <c r="H71" s="1"/>
      <c r="I71" s="74" t="s">
        <v>6</v>
      </c>
      <c r="J71" s="75"/>
      <c r="K71" s="1"/>
      <c r="L71" s="74" t="s">
        <v>9</v>
      </c>
      <c r="M71" s="75"/>
      <c r="N71" s="1"/>
      <c r="O71" s="74" t="s">
        <v>10</v>
      </c>
      <c r="P71" s="16"/>
      <c r="R71" s="95" t="s">
        <v>5</v>
      </c>
      <c r="S71" s="96" t="s">
        <v>23</v>
      </c>
      <c r="X71" s="74" t="s">
        <v>23</v>
      </c>
      <c r="Y71" s="75"/>
      <c r="Z71" s="1"/>
      <c r="AA71" s="1"/>
      <c r="AB71" s="74" t="s">
        <v>6</v>
      </c>
      <c r="AC71" s="75"/>
      <c r="AD71" s="1"/>
      <c r="AE71" s="74" t="s">
        <v>9</v>
      </c>
      <c r="AF71" s="75"/>
      <c r="AG71" s="1"/>
      <c r="AH71" s="74" t="s">
        <v>10</v>
      </c>
      <c r="AI71" s="16"/>
    </row>
    <row r="72" spans="1:35" ht="13" x14ac:dyDescent="0.3">
      <c r="B72" s="1" t="s">
        <v>24</v>
      </c>
      <c r="E72" s="35">
        <v>790.29334784209686</v>
      </c>
      <c r="F72" s="35">
        <v>866.68058089244801</v>
      </c>
      <c r="I72" s="35">
        <v>772.0853486809126</v>
      </c>
      <c r="J72" s="35">
        <v>763.33610993185232</v>
      </c>
      <c r="L72" s="35">
        <v>771.25866530824692</v>
      </c>
      <c r="M72" s="35">
        <v>762.78452718623396</v>
      </c>
      <c r="O72" s="35">
        <v>772.0853486809126</v>
      </c>
      <c r="P72" s="36"/>
      <c r="R72" s="95" t="s">
        <v>5</v>
      </c>
      <c r="S72" s="96" t="s">
        <v>23</v>
      </c>
      <c r="U72" s="1" t="s">
        <v>24</v>
      </c>
      <c r="X72" s="24">
        <v>779.20260774169878</v>
      </c>
      <c r="Y72" s="24">
        <v>866.6844167338885</v>
      </c>
      <c r="AB72" s="24">
        <v>777.88051010188042</v>
      </c>
      <c r="AC72" s="25"/>
      <c r="AE72" s="24">
        <v>781.63428233704258</v>
      </c>
      <c r="AF72" s="25"/>
      <c r="AH72" s="24">
        <v>777.80353138150406</v>
      </c>
      <c r="AI72" s="25"/>
    </row>
    <row r="73" spans="1:35" ht="13" x14ac:dyDescent="0.3">
      <c r="B73" s="21" t="s">
        <v>36</v>
      </c>
      <c r="C73" s="12"/>
      <c r="D73" s="12"/>
      <c r="E73" s="49">
        <v>2.891328609785456</v>
      </c>
      <c r="F73" s="49">
        <v>4.7430781183408737</v>
      </c>
      <c r="G73" s="12"/>
      <c r="H73" s="12"/>
      <c r="I73" s="49">
        <v>4.8631086366268521</v>
      </c>
      <c r="J73" s="49">
        <v>5.1896207079356564</v>
      </c>
      <c r="K73" s="12"/>
      <c r="L73" s="49">
        <v>5.1868595621408229</v>
      </c>
      <c r="M73" s="49">
        <v>5.4860480860048471</v>
      </c>
      <c r="N73" s="12"/>
      <c r="O73" s="49">
        <v>4.8631086366268521</v>
      </c>
      <c r="P73" s="50"/>
      <c r="R73" s="95" t="s">
        <v>5</v>
      </c>
      <c r="S73" s="96" t="s">
        <v>23</v>
      </c>
      <c r="U73" s="97" t="s">
        <v>36</v>
      </c>
      <c r="V73" s="98"/>
      <c r="W73" s="98"/>
      <c r="X73" s="99">
        <v>3.9563730277341738</v>
      </c>
      <c r="Y73" s="99">
        <v>4.7432409223450911</v>
      </c>
      <c r="Z73" s="98"/>
      <c r="AA73" s="98"/>
      <c r="AB73" s="99">
        <v>4.8581478001901921</v>
      </c>
      <c r="AC73" s="100"/>
      <c r="AD73" s="98"/>
      <c r="AE73" s="99">
        <v>4.4239502370732202</v>
      </c>
      <c r="AF73" s="100"/>
      <c r="AG73" s="98"/>
      <c r="AH73" s="99">
        <v>4.8547497513951221</v>
      </c>
      <c r="AI73" s="100"/>
    </row>
    <row r="74" spans="1:35" ht="13" x14ac:dyDescent="0.3">
      <c r="B74" s="22" t="s">
        <v>37</v>
      </c>
      <c r="C74" s="8"/>
      <c r="D74" s="8"/>
      <c r="E74" s="51">
        <v>15.000367553099947</v>
      </c>
      <c r="F74" s="51">
        <v>50.187609598151511</v>
      </c>
      <c r="G74" s="8"/>
      <c r="H74" s="8"/>
      <c r="I74" s="51">
        <v>21.962150098686717</v>
      </c>
      <c r="J74" s="51">
        <v>22.043086694599918</v>
      </c>
      <c r="K74" s="8"/>
      <c r="L74" s="51">
        <v>27.506208288416509</v>
      </c>
      <c r="M74" s="51">
        <v>29.284867447546173</v>
      </c>
      <c r="N74" s="8"/>
      <c r="O74" s="51">
        <v>21.962150098686717</v>
      </c>
      <c r="P74" s="52"/>
      <c r="R74" s="95" t="s">
        <v>5</v>
      </c>
      <c r="S74" s="96" t="s">
        <v>23</v>
      </c>
      <c r="U74" s="101" t="s">
        <v>37</v>
      </c>
      <c r="V74" s="102"/>
      <c r="W74" s="102"/>
      <c r="X74" s="103">
        <v>62.583859826218067</v>
      </c>
      <c r="Y74" s="103">
        <v>62.585155093458638</v>
      </c>
      <c r="Z74" s="102"/>
      <c r="AA74" s="102"/>
      <c r="AB74" s="103">
        <v>54.935510011311145</v>
      </c>
      <c r="AC74" s="104"/>
      <c r="AD74" s="102"/>
      <c r="AE74" s="103">
        <v>54.95730667955474</v>
      </c>
      <c r="AF74" s="104"/>
      <c r="AG74" s="102"/>
      <c r="AH74" s="103">
        <v>54.944665527070512</v>
      </c>
      <c r="AI74" s="104"/>
    </row>
    <row r="75" spans="1:35" ht="13" x14ac:dyDescent="0.3">
      <c r="B75" s="21" t="s">
        <v>45</v>
      </c>
      <c r="C75" s="12"/>
      <c r="D75" s="12"/>
      <c r="E75" s="88">
        <v>0.13196083381072651</v>
      </c>
      <c r="F75" s="88">
        <v>0.12798924121312741</v>
      </c>
      <c r="G75" s="12"/>
      <c r="H75" s="12"/>
      <c r="I75" s="88">
        <v>0.12196027937979849</v>
      </c>
      <c r="J75" s="88">
        <v>0.12260117340036471</v>
      </c>
      <c r="K75" s="12"/>
      <c r="L75" s="88">
        <v>0.13321246241733178</v>
      </c>
      <c r="M75" s="88">
        <v>0.1343449687241183</v>
      </c>
      <c r="N75" s="12"/>
      <c r="O75" s="88">
        <v>0.12196027937979849</v>
      </c>
      <c r="P75" s="50"/>
      <c r="R75" s="95" t="s">
        <v>5</v>
      </c>
      <c r="S75" s="96" t="s">
        <v>23</v>
      </c>
      <c r="U75" s="97" t="s">
        <v>45</v>
      </c>
      <c r="V75" s="98"/>
      <c r="W75" s="98"/>
      <c r="X75" s="99">
        <v>0.11281463161052709</v>
      </c>
      <c r="Y75" s="99">
        <v>0.12798511232849036</v>
      </c>
      <c r="Z75" s="98"/>
      <c r="AA75" s="98"/>
      <c r="AB75" s="99">
        <v>0.13171245322001621</v>
      </c>
      <c r="AC75" s="100"/>
      <c r="AD75" s="98"/>
      <c r="AE75" s="99">
        <v>0.1353953286975467</v>
      </c>
      <c r="AF75" s="100"/>
      <c r="AG75" s="98"/>
      <c r="AH75" s="99">
        <v>0.13184082988786941</v>
      </c>
      <c r="AI75" s="100"/>
    </row>
    <row r="76" spans="1:35" ht="13" x14ac:dyDescent="0.3">
      <c r="B76" s="22" t="s">
        <v>44</v>
      </c>
      <c r="C76" s="8"/>
      <c r="D76" s="8"/>
      <c r="E76" s="86">
        <v>5.58</v>
      </c>
      <c r="F76" s="86">
        <v>5.58</v>
      </c>
      <c r="G76" s="8"/>
      <c r="H76" s="8"/>
      <c r="I76" s="86">
        <v>5.58</v>
      </c>
      <c r="J76" s="86">
        <v>5.58</v>
      </c>
      <c r="K76" s="8"/>
      <c r="L76" s="86">
        <v>5.58</v>
      </c>
      <c r="M76" s="86">
        <v>5.58</v>
      </c>
      <c r="N76" s="8"/>
      <c r="O76" s="86">
        <v>5.58</v>
      </c>
      <c r="P76" s="52"/>
      <c r="R76" s="95" t="s">
        <v>5</v>
      </c>
      <c r="S76" s="96" t="s">
        <v>23</v>
      </c>
      <c r="U76" s="101" t="s">
        <v>44</v>
      </c>
      <c r="V76" s="102"/>
      <c r="W76" s="102"/>
      <c r="X76" s="105">
        <v>5.58</v>
      </c>
      <c r="Y76" s="105">
        <v>5.58</v>
      </c>
      <c r="Z76" s="102"/>
      <c r="AA76" s="102"/>
      <c r="AB76" s="105">
        <v>5.58</v>
      </c>
      <c r="AC76" s="104"/>
      <c r="AD76" s="102"/>
      <c r="AE76" s="105">
        <v>5.58</v>
      </c>
      <c r="AF76" s="104"/>
      <c r="AG76" s="102"/>
      <c r="AH76" s="105">
        <v>5.58</v>
      </c>
      <c r="AI76" s="104"/>
    </row>
    <row r="77" spans="1:35" ht="13" x14ac:dyDescent="0.3">
      <c r="B77" s="1" t="s">
        <v>7</v>
      </c>
      <c r="F77" s="2" t="s">
        <v>116</v>
      </c>
      <c r="G77" s="2"/>
      <c r="H77" s="2"/>
      <c r="I77" s="26">
        <v>1.1260862351252152</v>
      </c>
      <c r="J77" s="26">
        <v>1.1367663459006303</v>
      </c>
      <c r="L77" s="26">
        <v>3.6281735907354875</v>
      </c>
      <c r="M77" s="26">
        <v>3.5957796018951749</v>
      </c>
      <c r="O77" s="26">
        <v>1.1260862351252152</v>
      </c>
      <c r="P77" s="25"/>
      <c r="R77" s="95" t="s">
        <v>5</v>
      </c>
      <c r="S77" s="96" t="s">
        <v>23</v>
      </c>
      <c r="U77" s="1" t="s">
        <v>7</v>
      </c>
      <c r="Y77" s="2" t="s">
        <v>116</v>
      </c>
      <c r="Z77" s="2"/>
      <c r="AA77" s="2"/>
      <c r="AB77" s="26">
        <v>-3.8871928371495574</v>
      </c>
      <c r="AC77" s="27"/>
      <c r="AE77" s="26">
        <v>-0.18779446210903089</v>
      </c>
      <c r="AF77" s="25"/>
      <c r="AH77" s="26">
        <v>-3.8650521037493784</v>
      </c>
      <c r="AI77" s="25"/>
    </row>
    <row r="78" spans="1:35" ht="13" x14ac:dyDescent="0.3">
      <c r="B78" s="1" t="s">
        <v>8</v>
      </c>
      <c r="L78" s="26">
        <v>-4.4669689818689982</v>
      </c>
      <c r="M78" s="26">
        <v>-4.4442597301240969</v>
      </c>
      <c r="O78" s="26">
        <v>-1.8572037909671976E-2</v>
      </c>
      <c r="P78" s="27"/>
      <c r="R78" s="95" t="s">
        <v>5</v>
      </c>
      <c r="S78" s="96" t="s">
        <v>23</v>
      </c>
      <c r="U78" s="1" t="s">
        <v>8</v>
      </c>
      <c r="AE78" s="26">
        <v>-5.861331606981067</v>
      </c>
      <c r="AF78" s="27"/>
      <c r="AH78" s="26">
        <v>-3.5260627077175269E-2</v>
      </c>
      <c r="AI78" s="27"/>
    </row>
    <row r="79" spans="1:35" ht="13" x14ac:dyDescent="0.3">
      <c r="B79" s="1"/>
      <c r="R79" s="95" t="s">
        <v>5</v>
      </c>
      <c r="S79" s="96" t="s">
        <v>23</v>
      </c>
      <c r="U79" s="1"/>
    </row>
    <row r="80" spans="1:35" ht="13" x14ac:dyDescent="0.3">
      <c r="B80" s="1"/>
      <c r="C80" s="35"/>
      <c r="D80" s="60"/>
      <c r="E80" s="60" t="s">
        <v>3</v>
      </c>
      <c r="F80" s="61" t="s">
        <v>12</v>
      </c>
      <c r="I80" s="35"/>
      <c r="J80" s="36"/>
      <c r="L80" s="35"/>
      <c r="M80" s="36"/>
      <c r="O80" s="35"/>
      <c r="P80" s="36"/>
      <c r="R80" s="95" t="s">
        <v>5</v>
      </c>
      <c r="S80" s="96" t="s">
        <v>23</v>
      </c>
      <c r="U80" s="1"/>
      <c r="V80" s="35"/>
      <c r="W80" s="60"/>
      <c r="X80" s="35" t="s">
        <v>3</v>
      </c>
      <c r="Y80" s="61" t="s">
        <v>12</v>
      </c>
      <c r="AB80" s="35"/>
      <c r="AC80" s="36"/>
      <c r="AE80" s="35"/>
      <c r="AF80" s="36"/>
      <c r="AH80" s="35"/>
      <c r="AI80" s="36"/>
    </row>
    <row r="81" spans="1:48" x14ac:dyDescent="0.25">
      <c r="C81" s="24" t="s">
        <v>60</v>
      </c>
      <c r="E81" s="3">
        <v>10477837.840248657</v>
      </c>
      <c r="F81" s="54">
        <v>4</v>
      </c>
      <c r="I81" s="24" t="s">
        <v>61</v>
      </c>
      <c r="J81" s="25"/>
      <c r="L81" s="24" t="s">
        <v>62</v>
      </c>
      <c r="M81" s="25"/>
      <c r="O81" s="24" t="s">
        <v>63</v>
      </c>
      <c r="P81" s="25"/>
      <c r="R81" s="95" t="s">
        <v>5</v>
      </c>
      <c r="S81" s="96" t="s">
        <v>23</v>
      </c>
      <c r="V81" s="24" t="s">
        <v>60</v>
      </c>
      <c r="X81" s="53">
        <v>11232537.546547042</v>
      </c>
      <c r="Y81" s="54">
        <v>4</v>
      </c>
      <c r="AB81" s="24" t="s">
        <v>61</v>
      </c>
      <c r="AC81" s="25"/>
      <c r="AE81" s="24" t="s">
        <v>62</v>
      </c>
      <c r="AF81" s="25"/>
      <c r="AH81" s="24" t="s">
        <v>63</v>
      </c>
      <c r="AI81" s="25"/>
    </row>
    <row r="82" spans="1:48" x14ac:dyDescent="0.25">
      <c r="B82" s="7"/>
      <c r="C82" s="56" t="s">
        <v>18</v>
      </c>
      <c r="D82" s="55"/>
      <c r="E82" s="78">
        <v>2702588.2168176197</v>
      </c>
      <c r="F82" s="54">
        <v>139</v>
      </c>
      <c r="G82" s="55"/>
      <c r="H82" s="55"/>
      <c r="I82" s="79">
        <v>2512417.8096195031</v>
      </c>
      <c r="J82" s="57"/>
      <c r="K82" s="55"/>
      <c r="L82" s="79">
        <v>2433061.9416555469</v>
      </c>
      <c r="M82" s="57"/>
      <c r="N82" s="55"/>
      <c r="O82" s="79">
        <v>2511950.9303048234</v>
      </c>
      <c r="P82" s="25"/>
      <c r="R82" s="95" t="s">
        <v>5</v>
      </c>
      <c r="S82" s="96" t="s">
        <v>23</v>
      </c>
      <c r="U82" s="7"/>
      <c r="V82" s="56" t="s">
        <v>18</v>
      </c>
      <c r="W82" s="55"/>
      <c r="X82" s="106">
        <v>2597209.9032007265</v>
      </c>
      <c r="Y82" s="54">
        <v>141</v>
      </c>
      <c r="Z82" s="55"/>
      <c r="AA82" s="55"/>
      <c r="AB82" s="106">
        <v>2390787.691998323</v>
      </c>
      <c r="AC82" s="57"/>
      <c r="AD82" s="55"/>
      <c r="AE82" s="106">
        <v>2377896.5529797366</v>
      </c>
      <c r="AF82" s="57"/>
      <c r="AG82" s="55"/>
      <c r="AH82" s="106">
        <v>2390782.3779154462</v>
      </c>
      <c r="AI82" s="25"/>
    </row>
    <row r="83" spans="1:48" ht="13" x14ac:dyDescent="0.3">
      <c r="C83" s="26" t="s">
        <v>55</v>
      </c>
      <c r="D83" s="28"/>
      <c r="E83" s="71">
        <v>13180426.057066277</v>
      </c>
      <c r="F83" s="63">
        <v>143</v>
      </c>
      <c r="G83" s="1"/>
      <c r="H83" s="1"/>
      <c r="I83" s="72"/>
      <c r="J83" s="73"/>
      <c r="K83" s="1"/>
      <c r="L83" s="72"/>
      <c r="M83" s="73"/>
      <c r="N83" s="1"/>
      <c r="O83" s="72"/>
      <c r="P83" s="27"/>
      <c r="R83" s="95" t="s">
        <v>5</v>
      </c>
      <c r="S83" s="96" t="s">
        <v>23</v>
      </c>
      <c r="T83" s="7"/>
      <c r="V83" s="26" t="s">
        <v>55</v>
      </c>
      <c r="W83" s="28"/>
      <c r="X83" s="62">
        <v>13829747.449747769</v>
      </c>
      <c r="Y83" s="63">
        <v>145</v>
      </c>
      <c r="Z83" s="1"/>
      <c r="AA83" s="1"/>
      <c r="AB83" s="72"/>
      <c r="AC83" s="73"/>
      <c r="AD83" s="1"/>
      <c r="AE83" s="72"/>
      <c r="AF83" s="73"/>
      <c r="AG83" s="1"/>
      <c r="AH83" s="72"/>
      <c r="AI83" s="27"/>
    </row>
    <row r="84" spans="1:48" x14ac:dyDescent="0.25">
      <c r="B84" s="80" t="s">
        <v>72</v>
      </c>
      <c r="R84" s="95" t="s">
        <v>5</v>
      </c>
      <c r="S84" s="96" t="s">
        <v>23</v>
      </c>
      <c r="T84" s="107" t="s">
        <v>72</v>
      </c>
    </row>
    <row r="85" spans="1:48" ht="26" x14ac:dyDescent="0.3">
      <c r="A85" s="7"/>
      <c r="B85" s="31" t="s">
        <v>17</v>
      </c>
      <c r="C85" s="32"/>
      <c r="D85" s="32"/>
      <c r="E85" s="31" t="s">
        <v>51</v>
      </c>
      <c r="F85" s="33"/>
      <c r="G85" s="70"/>
      <c r="H85" s="7"/>
      <c r="I85" s="31" t="s">
        <v>21</v>
      </c>
      <c r="J85" s="34"/>
      <c r="K85" s="6"/>
      <c r="L85" s="31" t="s">
        <v>15</v>
      </c>
      <c r="M85" s="34" t="s">
        <v>22</v>
      </c>
      <c r="N85" s="6"/>
      <c r="O85" s="31" t="s">
        <v>16</v>
      </c>
      <c r="P85" s="34" t="s">
        <v>50</v>
      </c>
      <c r="R85" s="95" t="s">
        <v>5</v>
      </c>
      <c r="S85" s="96" t="s">
        <v>23</v>
      </c>
      <c r="U85" s="31" t="s">
        <v>17</v>
      </c>
      <c r="V85" s="32"/>
      <c r="W85" s="33"/>
      <c r="X85" s="31" t="s">
        <v>71</v>
      </c>
      <c r="Y85" s="33"/>
      <c r="Z85" s="70"/>
      <c r="AA85" s="7"/>
      <c r="AB85" s="31" t="s">
        <v>46</v>
      </c>
      <c r="AC85" s="34"/>
      <c r="AD85" s="6"/>
      <c r="AE85" s="31" t="s">
        <v>47</v>
      </c>
      <c r="AF85" s="34" t="s">
        <v>22</v>
      </c>
      <c r="AG85" s="6"/>
      <c r="AH85" s="31" t="s">
        <v>48</v>
      </c>
      <c r="AI85" s="34" t="s">
        <v>50</v>
      </c>
    </row>
    <row r="86" spans="1:48" ht="13" x14ac:dyDescent="0.3">
      <c r="B86" s="29" t="s">
        <v>11</v>
      </c>
      <c r="C86" s="30">
        <v>144</v>
      </c>
      <c r="E86" s="35" t="s">
        <v>52</v>
      </c>
      <c r="F86" s="36">
        <v>0.79495441155570912</v>
      </c>
      <c r="I86" s="35" t="s">
        <v>52</v>
      </c>
      <c r="J86" s="36">
        <v>0.80938265586091973</v>
      </c>
      <c r="L86" s="35" t="s">
        <v>52</v>
      </c>
      <c r="M86" s="36">
        <v>0.81540339203593981</v>
      </c>
      <c r="O86" s="35" t="s">
        <v>52</v>
      </c>
      <c r="P86" s="36">
        <v>0.80941807803260513</v>
      </c>
      <c r="R86" s="95" t="s">
        <v>5</v>
      </c>
      <c r="S86" s="96" t="s">
        <v>23</v>
      </c>
      <c r="U86" s="29" t="s">
        <v>11</v>
      </c>
      <c r="V86" s="30">
        <v>146</v>
      </c>
      <c r="X86" s="35" t="s">
        <v>52</v>
      </c>
      <c r="Y86" s="36">
        <v>0.81220120521809702</v>
      </c>
      <c r="AB86" s="35" t="s">
        <v>52</v>
      </c>
      <c r="AC86" s="36">
        <v>0.82712716188885094</v>
      </c>
      <c r="AE86" s="35" t="s">
        <v>52</v>
      </c>
      <c r="AF86" s="36">
        <v>0.8280592930839743</v>
      </c>
      <c r="AH86" s="35" t="s">
        <v>52</v>
      </c>
      <c r="AI86" s="36">
        <v>0.82712754613902584</v>
      </c>
    </row>
    <row r="87" spans="1:48" ht="13" x14ac:dyDescent="0.3">
      <c r="B87" s="29"/>
      <c r="E87" s="24" t="s">
        <v>54</v>
      </c>
      <c r="F87" s="25">
        <v>134.72450693113191</v>
      </c>
      <c r="I87" s="24"/>
      <c r="J87" s="25"/>
      <c r="L87" s="24"/>
      <c r="M87" s="25"/>
      <c r="O87" s="24"/>
      <c r="P87" s="25"/>
      <c r="R87" s="95" t="s">
        <v>5</v>
      </c>
      <c r="S87" s="96" t="s">
        <v>23</v>
      </c>
      <c r="U87" s="29"/>
      <c r="X87" s="24" t="s">
        <v>54</v>
      </c>
      <c r="Y87" s="25">
        <v>152.45088509320311</v>
      </c>
      <c r="AB87" s="24"/>
      <c r="AC87" s="25"/>
      <c r="AE87" s="24"/>
      <c r="AF87" s="25"/>
      <c r="AH87" s="24"/>
      <c r="AI87" s="25"/>
    </row>
    <row r="88" spans="1:48" ht="13" x14ac:dyDescent="0.3">
      <c r="B88" s="26"/>
      <c r="C88" s="28"/>
      <c r="D88" s="28"/>
      <c r="E88" s="26" t="s">
        <v>53</v>
      </c>
      <c r="F88" s="27">
        <v>8.3892327340049768E-47</v>
      </c>
      <c r="H88" s="1" t="s">
        <v>12</v>
      </c>
      <c r="I88" s="24">
        <v>1</v>
      </c>
      <c r="J88" s="25"/>
      <c r="L88" s="24">
        <v>2</v>
      </c>
      <c r="M88" s="25">
        <v>1</v>
      </c>
      <c r="O88" s="24">
        <v>2</v>
      </c>
      <c r="P88" s="25">
        <v>1</v>
      </c>
      <c r="R88" s="95" t="s">
        <v>5</v>
      </c>
      <c r="S88" s="96" t="s">
        <v>23</v>
      </c>
      <c r="U88" s="26"/>
      <c r="V88" s="28"/>
      <c r="W88" s="28"/>
      <c r="X88" s="26" t="s">
        <v>53</v>
      </c>
      <c r="Y88" s="27">
        <v>3.6367572742664295E-50</v>
      </c>
      <c r="AA88" s="1" t="s">
        <v>12</v>
      </c>
      <c r="AB88" s="24">
        <v>1</v>
      </c>
      <c r="AC88" s="25"/>
      <c r="AE88" s="24">
        <v>2</v>
      </c>
      <c r="AF88" s="25">
        <v>1</v>
      </c>
      <c r="AH88" s="24">
        <v>2</v>
      </c>
      <c r="AI88" s="25">
        <v>1</v>
      </c>
    </row>
    <row r="89" spans="1:48" ht="13" x14ac:dyDescent="0.3">
      <c r="A89" s="18" t="s">
        <v>40</v>
      </c>
      <c r="B89" s="1"/>
      <c r="G89" s="1"/>
      <c r="H89" s="38" t="s">
        <v>13</v>
      </c>
      <c r="I89" s="26">
        <v>10.506866746796966</v>
      </c>
      <c r="J89" s="27"/>
      <c r="L89" s="26">
        <v>15.128552193042607</v>
      </c>
      <c r="M89" s="27">
        <v>4.6216854462456256</v>
      </c>
      <c r="O89" s="26">
        <v>10.533628565042168</v>
      </c>
      <c r="P89" s="27">
        <v>2.6761818245219834E-2</v>
      </c>
      <c r="R89" s="95" t="s">
        <v>5</v>
      </c>
      <c r="S89" s="96" t="s">
        <v>23</v>
      </c>
      <c r="T89" s="108" t="s">
        <v>40</v>
      </c>
      <c r="U89" s="1"/>
      <c r="Z89" s="1"/>
      <c r="AA89" s="38" t="s">
        <v>13</v>
      </c>
      <c r="AB89" s="26">
        <v>12.090970259077825</v>
      </c>
      <c r="AC89" s="27"/>
      <c r="AE89" s="26">
        <v>12.880333020258133</v>
      </c>
      <c r="AF89" s="27">
        <v>0.78936276118032145</v>
      </c>
      <c r="AH89" s="26">
        <v>12.091294778467326</v>
      </c>
      <c r="AI89" s="27">
        <v>3.2451938952622193E-4</v>
      </c>
    </row>
    <row r="90" spans="1:48" ht="13" x14ac:dyDescent="0.3">
      <c r="A90" s="18" t="s">
        <v>41</v>
      </c>
      <c r="B90" s="20" t="s">
        <v>106</v>
      </c>
      <c r="C90" s="12"/>
      <c r="D90" s="12"/>
      <c r="G90" s="1"/>
      <c r="H90" s="38" t="s">
        <v>14</v>
      </c>
      <c r="I90" s="26">
        <v>1.1893174802826928E-3</v>
      </c>
      <c r="J90" s="27"/>
      <c r="L90" s="17">
        <v>5.1865268638841375E-4</v>
      </c>
      <c r="M90" s="16">
        <v>3.1570202510471455E-2</v>
      </c>
      <c r="O90" s="17">
        <v>5.1600227916030568E-3</v>
      </c>
      <c r="P90" s="16">
        <v>0.87005360432935785</v>
      </c>
      <c r="R90" s="95" t="s">
        <v>5</v>
      </c>
      <c r="S90" s="96" t="s">
        <v>23</v>
      </c>
      <c r="T90" s="108" t="s">
        <v>41</v>
      </c>
      <c r="U90" s="109" t="s">
        <v>106</v>
      </c>
      <c r="V90" s="98"/>
      <c r="W90" s="98"/>
      <c r="Z90" s="1"/>
      <c r="AA90" s="38" t="s">
        <v>14</v>
      </c>
      <c r="AB90" s="26">
        <v>5.0666601250017702E-4</v>
      </c>
      <c r="AC90" s="27"/>
      <c r="AE90" s="17">
        <v>1.5961408848592731E-3</v>
      </c>
      <c r="AF90" s="16">
        <v>0.37429288208360895</v>
      </c>
      <c r="AH90" s="17">
        <v>2.3681472295936463E-3</v>
      </c>
      <c r="AI90" s="16">
        <v>0.98562734841778787</v>
      </c>
    </row>
    <row r="91" spans="1:48" x14ac:dyDescent="0.25">
      <c r="R91" s="95" t="s">
        <v>5</v>
      </c>
      <c r="S91" s="96" t="s">
        <v>23</v>
      </c>
    </row>
    <row r="92" spans="1:48" x14ac:dyDescent="0.25">
      <c r="A92" s="92" t="s">
        <v>117</v>
      </c>
      <c r="R92" s="95" t="s">
        <v>5</v>
      </c>
      <c r="S92" s="96" t="s">
        <v>23</v>
      </c>
      <c r="T92" s="92" t="s">
        <v>117</v>
      </c>
    </row>
    <row r="93" spans="1:48" ht="13" x14ac:dyDescent="0.3">
      <c r="E93" s="47" t="s">
        <v>5</v>
      </c>
      <c r="F93" s="48"/>
      <c r="G93" s="1"/>
      <c r="H93" s="1"/>
      <c r="I93" s="74" t="s">
        <v>6</v>
      </c>
      <c r="J93" s="75"/>
      <c r="K93" s="1"/>
      <c r="L93" s="74" t="s">
        <v>9</v>
      </c>
      <c r="M93" s="75"/>
      <c r="N93" s="1"/>
      <c r="O93" s="74" t="s">
        <v>10</v>
      </c>
      <c r="P93" s="16"/>
      <c r="R93" s="95" t="s">
        <v>5</v>
      </c>
      <c r="S93" s="96" t="s">
        <v>23</v>
      </c>
      <c r="X93" s="74" t="s">
        <v>23</v>
      </c>
      <c r="Y93" s="75"/>
      <c r="Z93" s="1"/>
      <c r="AA93" s="1"/>
      <c r="AB93" s="74" t="s">
        <v>6</v>
      </c>
      <c r="AC93" s="75"/>
      <c r="AD93" s="1"/>
      <c r="AE93" s="74" t="s">
        <v>9</v>
      </c>
      <c r="AF93" s="75"/>
      <c r="AG93" s="1"/>
      <c r="AH93" s="74" t="s">
        <v>10</v>
      </c>
      <c r="AI93" s="16"/>
    </row>
    <row r="94" spans="1:48" ht="13" x14ac:dyDescent="0.3">
      <c r="B94" s="1" t="s">
        <v>24</v>
      </c>
      <c r="E94" s="35">
        <v>874.55896376888404</v>
      </c>
      <c r="F94" s="35">
        <v>892.00570386471259</v>
      </c>
      <c r="I94" s="35">
        <v>880.98575080717069</v>
      </c>
      <c r="J94" s="35">
        <v>863.76154211956339</v>
      </c>
      <c r="L94" s="35">
        <v>881.0447211761466</v>
      </c>
      <c r="M94" s="35">
        <v>863.76154211956339</v>
      </c>
      <c r="O94" s="35">
        <v>876.72346027975141</v>
      </c>
      <c r="P94" s="35">
        <v>863.76154211956339</v>
      </c>
      <c r="R94" s="95" t="s">
        <v>5</v>
      </c>
      <c r="S94" s="96" t="s">
        <v>23</v>
      </c>
      <c r="U94" s="1" t="s">
        <v>24</v>
      </c>
      <c r="X94" s="24">
        <v>878.45804895882964</v>
      </c>
      <c r="Y94" s="24">
        <v>891.99534074115059</v>
      </c>
      <c r="AB94" s="24">
        <v>889.45645480546705</v>
      </c>
      <c r="AC94" s="25"/>
      <c r="AE94" s="24">
        <v>889.15286752752388</v>
      </c>
      <c r="AF94" s="25"/>
      <c r="AH94" s="24">
        <v>883.3322298895298</v>
      </c>
      <c r="AI94" s="25"/>
    </row>
    <row r="95" spans="1:48" ht="13" x14ac:dyDescent="0.3">
      <c r="B95" s="21" t="s">
        <v>36</v>
      </c>
      <c r="C95" s="12"/>
      <c r="D95" s="12"/>
      <c r="E95" s="49">
        <v>18.363380709295452</v>
      </c>
      <c r="F95" s="49">
        <v>43.540503540956401</v>
      </c>
      <c r="G95" s="12"/>
      <c r="H95" s="12"/>
      <c r="I95" s="49">
        <v>11.214537201575006</v>
      </c>
      <c r="J95" s="49">
        <v>18.453697397473686</v>
      </c>
      <c r="K95" s="12"/>
      <c r="L95" s="49">
        <v>11.387742096895767</v>
      </c>
      <c r="M95" s="49">
        <v>18.453697397473686</v>
      </c>
      <c r="N95" s="12"/>
      <c r="O95" s="49">
        <v>22.651382064235797</v>
      </c>
      <c r="P95" s="49">
        <v>18.453697397473686</v>
      </c>
      <c r="R95" s="95" t="s">
        <v>5</v>
      </c>
      <c r="S95" s="96" t="s">
        <v>23</v>
      </c>
      <c r="U95" s="97" t="s">
        <v>36</v>
      </c>
      <c r="V95" s="98"/>
      <c r="W95" s="98"/>
      <c r="X95" s="99">
        <v>71.952568627881874</v>
      </c>
      <c r="Y95" s="99">
        <v>56.850736395531435</v>
      </c>
      <c r="Z95" s="98"/>
      <c r="AA95" s="98"/>
      <c r="AB95" s="99">
        <v>56.82607007039266</v>
      </c>
      <c r="AC95" s="100"/>
      <c r="AD95" s="98"/>
      <c r="AE95" s="99">
        <v>56.927608383769922</v>
      </c>
      <c r="AF95" s="100"/>
      <c r="AG95" s="98"/>
      <c r="AH95" s="99">
        <v>56.834927377504521</v>
      </c>
      <c r="AI95" s="100"/>
    </row>
    <row r="96" spans="1:48" ht="13" x14ac:dyDescent="0.3">
      <c r="B96" s="22" t="s">
        <v>37</v>
      </c>
      <c r="C96" s="8"/>
      <c r="D96" s="8"/>
      <c r="E96" s="51">
        <v>2.3935480608510762</v>
      </c>
      <c r="F96" s="51">
        <v>3.4267554096534503</v>
      </c>
      <c r="G96" s="8"/>
      <c r="H96" s="8"/>
      <c r="I96" s="51">
        <v>2.3907629906483043</v>
      </c>
      <c r="J96" s="51">
        <v>2.4653207233495187</v>
      </c>
      <c r="K96" s="8"/>
      <c r="L96" s="51">
        <v>2.4131314785296194</v>
      </c>
      <c r="M96" s="51">
        <v>2.4653207233495187</v>
      </c>
      <c r="N96" s="8"/>
      <c r="O96" s="51">
        <v>3.2065718062577599</v>
      </c>
      <c r="P96" s="51">
        <v>2.4653207233495187</v>
      </c>
      <c r="R96" s="95" t="s">
        <v>5</v>
      </c>
      <c r="S96" s="96" t="s">
        <v>23</v>
      </c>
      <c r="U96" s="101" t="s">
        <v>37</v>
      </c>
      <c r="V96" s="102"/>
      <c r="W96" s="102"/>
      <c r="X96" s="103">
        <v>2.1408752124471988</v>
      </c>
      <c r="Y96" s="103">
        <v>3.4281086527887092</v>
      </c>
      <c r="Z96" s="102"/>
      <c r="AA96" s="102"/>
      <c r="AB96" s="103">
        <v>3.1918723540883511</v>
      </c>
      <c r="AC96" s="104"/>
      <c r="AD96" s="102"/>
      <c r="AE96" s="103">
        <v>3.112962683742297</v>
      </c>
      <c r="AF96" s="104"/>
      <c r="AG96" s="102"/>
      <c r="AH96" s="103">
        <v>4.1975623215636837</v>
      </c>
      <c r="AI96" s="104"/>
      <c r="AV96" t="s">
        <v>126</v>
      </c>
    </row>
    <row r="97" spans="1:35" ht="13" x14ac:dyDescent="0.3">
      <c r="B97" s="21" t="s">
        <v>45</v>
      </c>
      <c r="C97" s="12"/>
      <c r="D97" s="12"/>
      <c r="E97" s="86">
        <v>5.58</v>
      </c>
      <c r="F97" s="86">
        <v>5.58</v>
      </c>
      <c r="G97" s="12"/>
      <c r="H97" s="12"/>
      <c r="I97" s="86">
        <v>5.58</v>
      </c>
      <c r="J97" s="86">
        <v>5.58</v>
      </c>
      <c r="K97" s="12"/>
      <c r="L97" s="86">
        <v>5.58</v>
      </c>
      <c r="M97" s="86">
        <v>5.58</v>
      </c>
      <c r="N97" s="12"/>
      <c r="O97" s="86">
        <v>5.58</v>
      </c>
      <c r="P97" s="86">
        <v>5.58</v>
      </c>
      <c r="R97" s="95" t="s">
        <v>5</v>
      </c>
      <c r="S97" s="96" t="s">
        <v>23</v>
      </c>
      <c r="U97" s="97" t="s">
        <v>45</v>
      </c>
      <c r="V97" s="98"/>
      <c r="W97" s="98"/>
      <c r="X97" s="105">
        <v>5.58</v>
      </c>
      <c r="Y97" s="105">
        <v>5.58</v>
      </c>
      <c r="Z97" s="98"/>
      <c r="AA97" s="98"/>
      <c r="AB97" s="105">
        <v>5.58</v>
      </c>
      <c r="AC97" s="100"/>
      <c r="AD97" s="98"/>
      <c r="AE97" s="105">
        <v>5.58</v>
      </c>
      <c r="AF97" s="100"/>
      <c r="AG97" s="98"/>
      <c r="AH97" s="105">
        <v>5.58</v>
      </c>
      <c r="AI97" s="100"/>
    </row>
    <row r="98" spans="1:35" ht="13" x14ac:dyDescent="0.3">
      <c r="B98" s="22" t="s">
        <v>44</v>
      </c>
      <c r="C98" s="8"/>
      <c r="D98" s="8"/>
      <c r="E98" s="87">
        <v>0.47542876716138355</v>
      </c>
      <c r="F98" s="87">
        <v>0.56454567315704463</v>
      </c>
      <c r="G98" s="8"/>
      <c r="H98" s="8"/>
      <c r="I98" s="87">
        <v>0.56196901149845291</v>
      </c>
      <c r="J98" s="87">
        <v>0.48259968797866443</v>
      </c>
      <c r="K98" s="8"/>
      <c r="L98" s="87">
        <v>0.58301534674547784</v>
      </c>
      <c r="M98" s="87">
        <v>0.48259968797866443</v>
      </c>
      <c r="N98" s="8"/>
      <c r="O98" s="87">
        <v>0.55664828253504317</v>
      </c>
      <c r="P98" s="87">
        <v>0.48259968797866443</v>
      </c>
      <c r="R98" s="95" t="s">
        <v>5</v>
      </c>
      <c r="S98" s="96" t="s">
        <v>23</v>
      </c>
      <c r="U98" s="101" t="s">
        <v>44</v>
      </c>
      <c r="V98" s="102"/>
      <c r="W98" s="102"/>
      <c r="X98" s="103">
        <v>0.38169830917063474</v>
      </c>
      <c r="Y98" s="103">
        <v>0.56458129709238025</v>
      </c>
      <c r="Z98" s="102"/>
      <c r="AA98" s="102"/>
      <c r="AB98" s="103">
        <v>0.55183649403990753</v>
      </c>
      <c r="AC98" s="104"/>
      <c r="AD98" s="102"/>
      <c r="AE98" s="103">
        <v>0.54540304268868411</v>
      </c>
      <c r="AF98" s="104"/>
      <c r="AG98" s="102"/>
      <c r="AH98" s="103">
        <v>0.53955669186971056</v>
      </c>
      <c r="AI98" s="104"/>
    </row>
    <row r="99" spans="1:35" ht="13" x14ac:dyDescent="0.3">
      <c r="B99" s="1" t="s">
        <v>7</v>
      </c>
      <c r="F99" s="2" t="s">
        <v>116</v>
      </c>
      <c r="G99" s="2"/>
      <c r="H99" s="2"/>
      <c r="I99" s="26">
        <v>-1.3079799724218502</v>
      </c>
      <c r="J99" s="26">
        <v>-0.69381044264628722</v>
      </c>
      <c r="L99" s="26">
        <v>-2.3603648164394735</v>
      </c>
      <c r="M99" s="24">
        <v>-0.74609556551209089</v>
      </c>
      <c r="O99" s="26">
        <v>-3.3352811594876157</v>
      </c>
      <c r="P99" s="24">
        <v>-2.0919229564301132</v>
      </c>
      <c r="R99" s="95" t="s">
        <v>5</v>
      </c>
      <c r="S99" s="96" t="s">
        <v>23</v>
      </c>
      <c r="U99" s="1" t="s">
        <v>7</v>
      </c>
      <c r="Y99" s="2"/>
      <c r="Z99" s="2"/>
      <c r="AA99" s="2"/>
      <c r="AB99" s="26">
        <v>-6.6413256061455535</v>
      </c>
      <c r="AC99" s="27"/>
      <c r="AE99" s="26">
        <v>-5.4852498737307904</v>
      </c>
      <c r="AF99" s="25"/>
      <c r="AH99" s="26">
        <v>-8.7967753237162256</v>
      </c>
      <c r="AI99" s="25"/>
    </row>
    <row r="100" spans="1:35" ht="13" x14ac:dyDescent="0.3">
      <c r="B100" s="1" t="s">
        <v>8</v>
      </c>
      <c r="L100" s="26">
        <v>2.3488583854539908</v>
      </c>
      <c r="M100" s="26">
        <v>0.13741260151332046</v>
      </c>
      <c r="O100" s="26">
        <v>0.77636663048345622</v>
      </c>
      <c r="P100" s="26">
        <v>0.70856317029320925</v>
      </c>
      <c r="R100" s="95" t="s">
        <v>5</v>
      </c>
      <c r="S100" s="96" t="s">
        <v>23</v>
      </c>
      <c r="U100" s="1" t="s">
        <v>8</v>
      </c>
      <c r="AE100" s="62">
        <v>-2.3171804094580435</v>
      </c>
      <c r="AF100" s="27"/>
      <c r="AH100" s="26">
        <v>1.0881001083147501</v>
      </c>
      <c r="AI100" s="27"/>
    </row>
    <row r="101" spans="1:35" ht="13" x14ac:dyDescent="0.3">
      <c r="B101" s="1"/>
      <c r="R101" s="95" t="s">
        <v>5</v>
      </c>
      <c r="S101" s="96" t="s">
        <v>23</v>
      </c>
      <c r="U101" s="1"/>
    </row>
    <row r="102" spans="1:35" ht="13" x14ac:dyDescent="0.3">
      <c r="B102" s="1"/>
      <c r="C102" s="35"/>
      <c r="D102" s="60"/>
      <c r="E102" s="60" t="s">
        <v>3</v>
      </c>
      <c r="F102" s="61" t="s">
        <v>12</v>
      </c>
      <c r="I102" s="35"/>
      <c r="J102" s="36"/>
      <c r="L102" s="35"/>
      <c r="M102" s="36"/>
      <c r="O102" s="35"/>
      <c r="P102" s="36"/>
      <c r="R102" s="95" t="s">
        <v>5</v>
      </c>
      <c r="S102" s="96" t="s">
        <v>23</v>
      </c>
      <c r="U102" s="1"/>
      <c r="V102" s="35"/>
      <c r="W102" s="60"/>
      <c r="X102" s="35" t="s">
        <v>3</v>
      </c>
      <c r="Y102" s="61" t="s">
        <v>12</v>
      </c>
      <c r="AB102" s="35"/>
      <c r="AC102" s="36"/>
      <c r="AE102" s="35"/>
      <c r="AF102" s="36"/>
      <c r="AH102" s="35"/>
      <c r="AI102" s="36"/>
    </row>
    <row r="103" spans="1:35" x14ac:dyDescent="0.25">
      <c r="C103" s="24" t="s">
        <v>60</v>
      </c>
      <c r="E103" s="3">
        <v>9592745.6830576938</v>
      </c>
      <c r="F103" s="54">
        <v>4</v>
      </c>
      <c r="I103" s="24" t="s">
        <v>61</v>
      </c>
      <c r="J103" s="25"/>
      <c r="L103" s="24" t="s">
        <v>62</v>
      </c>
      <c r="M103" s="25"/>
      <c r="O103" s="24" t="s">
        <v>63</v>
      </c>
      <c r="P103" s="25"/>
      <c r="R103" s="95" t="s">
        <v>5</v>
      </c>
      <c r="S103" s="96" t="s">
        <v>23</v>
      </c>
      <c r="V103" s="24" t="s">
        <v>60</v>
      </c>
      <c r="X103" s="53">
        <v>9400222.7877616361</v>
      </c>
      <c r="Y103" s="54">
        <v>4</v>
      </c>
      <c r="AB103" s="24" t="s">
        <v>61</v>
      </c>
      <c r="AC103" s="25"/>
      <c r="AE103" s="24" t="s">
        <v>62</v>
      </c>
      <c r="AF103" s="25"/>
      <c r="AH103" s="24" t="s">
        <v>63</v>
      </c>
      <c r="AI103" s="25"/>
    </row>
    <row r="104" spans="1:35" x14ac:dyDescent="0.25">
      <c r="B104" s="7"/>
      <c r="C104" s="56" t="s">
        <v>18</v>
      </c>
      <c r="D104" s="55"/>
      <c r="E104" s="78">
        <v>2110249.5612395997</v>
      </c>
      <c r="F104" s="54">
        <v>139</v>
      </c>
      <c r="G104" s="55"/>
      <c r="H104" s="55"/>
      <c r="I104" s="79">
        <v>1851003.2836967784</v>
      </c>
      <c r="J104" s="57"/>
      <c r="K104" s="55"/>
      <c r="L104" s="79">
        <v>1825149.1460298244</v>
      </c>
      <c r="M104" s="57"/>
      <c r="N104" s="55"/>
      <c r="O104" s="79">
        <v>1691645.2783174498</v>
      </c>
      <c r="P104" s="25"/>
      <c r="R104" s="95" t="s">
        <v>5</v>
      </c>
      <c r="S104" s="96" t="s">
        <v>23</v>
      </c>
      <c r="U104" s="7"/>
      <c r="V104" s="56" t="s">
        <v>18</v>
      </c>
      <c r="W104" s="55"/>
      <c r="X104" s="106">
        <v>3176699.4253986813</v>
      </c>
      <c r="Y104" s="54">
        <v>141</v>
      </c>
      <c r="Z104" s="55"/>
      <c r="AA104" s="55"/>
      <c r="AB104" s="106">
        <v>1853239.5148008924</v>
      </c>
      <c r="AC104" s="57"/>
      <c r="AD104" s="55"/>
      <c r="AE104" s="106">
        <v>1843468.8984572128</v>
      </c>
      <c r="AF104" s="57"/>
      <c r="AG104" s="55"/>
      <c r="AH104" s="106">
        <v>1755012.72963223</v>
      </c>
      <c r="AI104" s="25"/>
    </row>
    <row r="105" spans="1:35" ht="13" x14ac:dyDescent="0.3">
      <c r="C105" s="26" t="s">
        <v>55</v>
      </c>
      <c r="D105" s="28"/>
      <c r="E105" s="71">
        <v>11702995.244297294</v>
      </c>
      <c r="F105" s="63">
        <v>143</v>
      </c>
      <c r="G105" s="1"/>
      <c r="H105" s="1"/>
      <c r="I105" s="72"/>
      <c r="J105" s="73"/>
      <c r="K105" s="1"/>
      <c r="L105" s="72"/>
      <c r="M105" s="73"/>
      <c r="N105" s="1"/>
      <c r="O105" s="72"/>
      <c r="P105" s="27"/>
      <c r="R105" s="95" t="s">
        <v>5</v>
      </c>
      <c r="S105" s="96" t="s">
        <v>23</v>
      </c>
      <c r="T105" s="7"/>
      <c r="V105" s="26" t="s">
        <v>55</v>
      </c>
      <c r="W105" s="28"/>
      <c r="X105" s="62">
        <v>12576922.213160317</v>
      </c>
      <c r="Y105" s="63">
        <v>145</v>
      </c>
      <c r="Z105" s="1"/>
      <c r="AA105" s="1"/>
      <c r="AB105" s="72"/>
      <c r="AC105" s="73"/>
      <c r="AD105" s="1"/>
      <c r="AE105" s="72"/>
      <c r="AF105" s="73"/>
      <c r="AG105" s="1"/>
      <c r="AH105" s="72"/>
      <c r="AI105" s="27"/>
    </row>
    <row r="106" spans="1:35" x14ac:dyDescent="0.25">
      <c r="B106" s="80" t="s">
        <v>72</v>
      </c>
      <c r="R106" s="95" t="s">
        <v>5</v>
      </c>
      <c r="S106" s="96" t="s">
        <v>23</v>
      </c>
      <c r="T106" s="107" t="s">
        <v>72</v>
      </c>
    </row>
    <row r="107" spans="1:35" ht="26" x14ac:dyDescent="0.3">
      <c r="A107" s="7"/>
      <c r="B107" s="31" t="s">
        <v>17</v>
      </c>
      <c r="C107" s="32"/>
      <c r="D107" s="32"/>
      <c r="E107" s="31" t="s">
        <v>51</v>
      </c>
      <c r="F107" s="33"/>
      <c r="G107" s="70"/>
      <c r="H107" s="7"/>
      <c r="I107" s="31" t="s">
        <v>21</v>
      </c>
      <c r="J107" s="34"/>
      <c r="K107" s="6"/>
      <c r="L107" s="31" t="s">
        <v>15</v>
      </c>
      <c r="M107" s="34" t="s">
        <v>22</v>
      </c>
      <c r="N107" s="6"/>
      <c r="O107" s="31" t="s">
        <v>16</v>
      </c>
      <c r="P107" s="34" t="s">
        <v>50</v>
      </c>
      <c r="R107" s="95" t="s">
        <v>5</v>
      </c>
      <c r="S107" s="96" t="s">
        <v>23</v>
      </c>
      <c r="U107" s="31" t="s">
        <v>17</v>
      </c>
      <c r="V107" s="32"/>
      <c r="W107" s="33"/>
      <c r="X107" s="31" t="s">
        <v>71</v>
      </c>
      <c r="Y107" s="33"/>
      <c r="Z107" s="70"/>
      <c r="AA107" s="7"/>
      <c r="AB107" s="31" t="s">
        <v>46</v>
      </c>
      <c r="AC107" s="34"/>
      <c r="AD107" s="6"/>
      <c r="AE107" s="31" t="s">
        <v>47</v>
      </c>
      <c r="AF107" s="34" t="s">
        <v>22</v>
      </c>
      <c r="AG107" s="6"/>
      <c r="AH107" s="31" t="s">
        <v>48</v>
      </c>
      <c r="AI107" s="34" t="s">
        <v>50</v>
      </c>
    </row>
    <row r="108" spans="1:35" ht="13" x14ac:dyDescent="0.3">
      <c r="B108" s="29" t="s">
        <v>11</v>
      </c>
      <c r="C108" s="30">
        <v>144</v>
      </c>
      <c r="E108" s="35" t="s">
        <v>52</v>
      </c>
      <c r="F108" s="36">
        <v>0.81968295148475812</v>
      </c>
      <c r="I108" s="35" t="s">
        <v>52</v>
      </c>
      <c r="J108" s="36">
        <v>0.84183508195487422</v>
      </c>
      <c r="L108" s="35" t="s">
        <v>52</v>
      </c>
      <c r="M108" s="36">
        <v>0.84404427175007235</v>
      </c>
      <c r="O108" s="35" t="s">
        <v>52</v>
      </c>
      <c r="P108" s="36">
        <v>0.85545193832820154</v>
      </c>
      <c r="R108" s="95" t="s">
        <v>5</v>
      </c>
      <c r="S108" s="96" t="s">
        <v>23</v>
      </c>
      <c r="U108" s="29" t="s">
        <v>11</v>
      </c>
      <c r="V108" s="30">
        <v>146</v>
      </c>
      <c r="X108" s="35" t="s">
        <v>52</v>
      </c>
      <c r="Y108" s="36">
        <v>0.74741837696391034</v>
      </c>
      <c r="AB108" s="35" t="s">
        <v>52</v>
      </c>
      <c r="AC108" s="36">
        <v>0.8526476125564576</v>
      </c>
      <c r="AE108" s="35" t="s">
        <v>52</v>
      </c>
      <c r="AF108" s="36">
        <v>0.85342448118759673</v>
      </c>
      <c r="AH108" s="35" t="s">
        <v>52</v>
      </c>
      <c r="AI108" s="36">
        <v>0.86045769387077786</v>
      </c>
    </row>
    <row r="109" spans="1:35" ht="13" x14ac:dyDescent="0.3">
      <c r="B109" s="29"/>
      <c r="E109" s="24" t="s">
        <v>54</v>
      </c>
      <c r="F109" s="25">
        <v>157.96610913186973</v>
      </c>
      <c r="I109" s="24"/>
      <c r="J109" s="25"/>
      <c r="L109" s="24"/>
      <c r="M109" s="25"/>
      <c r="O109" s="24"/>
      <c r="P109" s="25"/>
      <c r="R109" s="95" t="s">
        <v>5</v>
      </c>
      <c r="S109" s="96" t="s">
        <v>23</v>
      </c>
      <c r="U109" s="29"/>
      <c r="X109" s="24" t="s">
        <v>54</v>
      </c>
      <c r="Y109" s="25">
        <v>104.30884666622546</v>
      </c>
      <c r="AB109" s="24"/>
      <c r="AC109" s="25"/>
      <c r="AE109" s="24"/>
      <c r="AF109" s="25"/>
      <c r="AH109" s="24"/>
      <c r="AI109" s="25"/>
    </row>
    <row r="110" spans="1:35" ht="13" x14ac:dyDescent="0.3">
      <c r="B110" s="26"/>
      <c r="C110" s="28"/>
      <c r="D110" s="28"/>
      <c r="E110" s="26" t="s">
        <v>53</v>
      </c>
      <c r="F110" s="27">
        <v>1.142207393515662E-50</v>
      </c>
      <c r="H110" s="1" t="s">
        <v>12</v>
      </c>
      <c r="I110" s="24">
        <v>1</v>
      </c>
      <c r="J110" s="25"/>
      <c r="L110" s="24">
        <v>2</v>
      </c>
      <c r="M110" s="25">
        <v>1</v>
      </c>
      <c r="O110" s="24">
        <v>2</v>
      </c>
      <c r="P110" s="25">
        <v>1</v>
      </c>
      <c r="R110" s="95" t="s">
        <v>5</v>
      </c>
      <c r="S110" s="96" t="s">
        <v>23</v>
      </c>
      <c r="U110" s="26"/>
      <c r="V110" s="28"/>
      <c r="W110" s="28"/>
      <c r="X110" s="26" t="s">
        <v>53</v>
      </c>
      <c r="Y110" s="27">
        <v>3.9741200448549571E-41</v>
      </c>
      <c r="AA110" s="1" t="s">
        <v>12</v>
      </c>
      <c r="AB110" s="24">
        <v>1</v>
      </c>
      <c r="AC110" s="25"/>
      <c r="AE110" s="24">
        <v>2</v>
      </c>
      <c r="AF110" s="25">
        <v>1</v>
      </c>
      <c r="AH110" s="24">
        <v>2</v>
      </c>
      <c r="AI110" s="25">
        <v>1</v>
      </c>
    </row>
    <row r="111" spans="1:35" ht="13" x14ac:dyDescent="0.3">
      <c r="A111" s="18" t="s">
        <v>40</v>
      </c>
      <c r="B111" s="1"/>
      <c r="G111" s="1"/>
      <c r="H111" s="38" t="s">
        <v>13</v>
      </c>
      <c r="I111" s="26">
        <v>18.875290803968895</v>
      </c>
      <c r="J111" s="27"/>
      <c r="L111" s="26">
        <v>20.900809211873266</v>
      </c>
      <c r="M111" s="27">
        <v>2.0255184079043751</v>
      </c>
      <c r="O111" s="26">
        <v>31.839065732493712</v>
      </c>
      <c r="P111" s="27">
        <v>12.963774928524822</v>
      </c>
      <c r="R111" s="95" t="s">
        <v>5</v>
      </c>
      <c r="S111" s="96" t="s">
        <v>23</v>
      </c>
      <c r="T111" s="108" t="s">
        <v>40</v>
      </c>
      <c r="U111" s="1"/>
      <c r="Z111" s="1"/>
      <c r="AA111" s="38" t="s">
        <v>13</v>
      </c>
      <c r="AB111" s="26">
        <v>78.680501488190544</v>
      </c>
      <c r="AC111" s="27"/>
      <c r="AE111" s="26">
        <v>79.452276347590384</v>
      </c>
      <c r="AF111" s="27">
        <v>0.77177485939984358</v>
      </c>
      <c r="AH111" s="26">
        <v>86.631528125883079</v>
      </c>
      <c r="AI111" s="27">
        <v>7.9510266376925163</v>
      </c>
    </row>
    <row r="112" spans="1:35" ht="13" x14ac:dyDescent="0.3">
      <c r="A112" s="18" t="s">
        <v>41</v>
      </c>
      <c r="B112" s="20" t="s">
        <v>106</v>
      </c>
      <c r="C112" s="12"/>
      <c r="D112" s="12"/>
      <c r="G112" s="1"/>
      <c r="H112" s="38" t="s">
        <v>14</v>
      </c>
      <c r="I112" s="26">
        <v>1.3954857110605283E-5</v>
      </c>
      <c r="J112" s="27"/>
      <c r="L112" s="17">
        <v>2.8936563024162769E-5</v>
      </c>
      <c r="M112" s="16">
        <v>0.15467613223746124</v>
      </c>
      <c r="O112" s="17">
        <v>1.2196486002958796E-7</v>
      </c>
      <c r="P112" s="16">
        <v>3.1757619710943015E-4</v>
      </c>
      <c r="R112" s="95" t="s">
        <v>5</v>
      </c>
      <c r="S112" s="96" t="s">
        <v>23</v>
      </c>
      <c r="T112" s="108" t="s">
        <v>41</v>
      </c>
      <c r="U112" s="109" t="s">
        <v>106</v>
      </c>
      <c r="V112" s="98"/>
      <c r="W112" s="98"/>
      <c r="Z112" s="1"/>
      <c r="AA112" s="38" t="s">
        <v>14</v>
      </c>
      <c r="AB112" s="26">
        <v>7.3012673190836329E-19</v>
      </c>
      <c r="AC112" s="27"/>
      <c r="AE112" s="17">
        <v>5.5867264091893723E-18</v>
      </c>
      <c r="AF112" s="16">
        <v>0.37966854480798318</v>
      </c>
      <c r="AH112" s="17">
        <v>1.542420142442915E-19</v>
      </c>
      <c r="AI112" s="16">
        <v>4.8060105754086681E-3</v>
      </c>
    </row>
    <row r="113" spans="1:35" x14ac:dyDescent="0.25">
      <c r="A113" s="18" t="s">
        <v>42</v>
      </c>
      <c r="B113" s="20" t="s">
        <v>103</v>
      </c>
      <c r="C113" s="13"/>
      <c r="D113" s="12"/>
      <c r="R113" s="95" t="s">
        <v>5</v>
      </c>
      <c r="S113" s="96" t="s">
        <v>23</v>
      </c>
      <c r="T113" s="18" t="s">
        <v>42</v>
      </c>
    </row>
    <row r="114" spans="1:35" x14ac:dyDescent="0.25">
      <c r="R114" s="95" t="s">
        <v>5</v>
      </c>
      <c r="S114" s="96" t="s">
        <v>23</v>
      </c>
    </row>
    <row r="115" spans="1:35" x14ac:dyDescent="0.25">
      <c r="A115" s="93" t="s">
        <v>118</v>
      </c>
      <c r="R115" s="95" t="s">
        <v>5</v>
      </c>
      <c r="S115" s="96" t="s">
        <v>23</v>
      </c>
      <c r="T115" s="93" t="s">
        <v>118</v>
      </c>
    </row>
    <row r="116" spans="1:35" ht="13" x14ac:dyDescent="0.3">
      <c r="E116" s="47" t="s">
        <v>5</v>
      </c>
      <c r="F116" s="48"/>
      <c r="G116" s="1"/>
      <c r="H116" s="1"/>
      <c r="I116" s="74" t="s">
        <v>6</v>
      </c>
      <c r="J116" s="75"/>
      <c r="K116" s="1"/>
      <c r="L116" s="74" t="s">
        <v>9</v>
      </c>
      <c r="M116" s="75"/>
      <c r="N116" s="1"/>
      <c r="O116" s="74" t="s">
        <v>10</v>
      </c>
      <c r="P116" s="16"/>
      <c r="R116" s="95" t="s">
        <v>5</v>
      </c>
      <c r="S116" s="96" t="s">
        <v>23</v>
      </c>
      <c r="X116" s="74" t="s">
        <v>23</v>
      </c>
      <c r="Y116" s="75"/>
      <c r="Z116" s="1"/>
      <c r="AA116" s="1"/>
      <c r="AB116" s="74" t="s">
        <v>6</v>
      </c>
      <c r="AC116" s="75"/>
      <c r="AD116" s="1"/>
      <c r="AE116" s="74" t="s">
        <v>9</v>
      </c>
      <c r="AF116" s="75"/>
      <c r="AG116" s="1"/>
      <c r="AH116" s="74" t="s">
        <v>10</v>
      </c>
      <c r="AI116" s="16"/>
    </row>
    <row r="117" spans="1:35" ht="13" x14ac:dyDescent="0.3">
      <c r="B117" s="1" t="s">
        <v>24</v>
      </c>
      <c r="E117" s="35">
        <v>750.85561229367977</v>
      </c>
      <c r="F117" s="35">
        <v>822.83790519314539</v>
      </c>
      <c r="I117" s="35">
        <v>751.56851853269006</v>
      </c>
      <c r="J117" s="35">
        <v>751.56914931197196</v>
      </c>
      <c r="L117" s="35">
        <v>752.61706294856526</v>
      </c>
      <c r="M117" s="36"/>
      <c r="O117" s="35">
        <v>751.58404399832568</v>
      </c>
      <c r="P117" s="36"/>
      <c r="R117" s="95" t="s">
        <v>5</v>
      </c>
      <c r="S117" s="96" t="s">
        <v>23</v>
      </c>
      <c r="U117" s="1" t="s">
        <v>24</v>
      </c>
      <c r="X117" s="24">
        <v>765.80604663157067</v>
      </c>
      <c r="Y117" s="24">
        <v>822.83816905823244</v>
      </c>
      <c r="AB117" s="24">
        <v>763.30294506654604</v>
      </c>
      <c r="AC117" s="25"/>
      <c r="AE117" s="24">
        <v>761.93299988029105</v>
      </c>
      <c r="AF117" s="25"/>
      <c r="AH117" s="24">
        <v>765.36739578400056</v>
      </c>
      <c r="AI117" s="25"/>
    </row>
    <row r="118" spans="1:35" ht="13" x14ac:dyDescent="0.3">
      <c r="B118" s="21" t="s">
        <v>36</v>
      </c>
      <c r="C118" s="12"/>
      <c r="D118" s="12"/>
      <c r="E118" s="49">
        <v>4.2510056432262395</v>
      </c>
      <c r="F118" s="49">
        <v>5.2479014937697128</v>
      </c>
      <c r="G118" s="12"/>
      <c r="H118" s="12"/>
      <c r="I118" s="49">
        <v>4.2216034924298569</v>
      </c>
      <c r="J118" s="49">
        <v>4.2216082452920496</v>
      </c>
      <c r="K118" s="12"/>
      <c r="L118" s="49">
        <v>4.0830954037706437</v>
      </c>
      <c r="M118" s="50"/>
      <c r="N118" s="12"/>
      <c r="O118" s="49">
        <v>4.7381785782499568</v>
      </c>
      <c r="P118" s="50"/>
      <c r="R118" s="95" t="s">
        <v>5</v>
      </c>
      <c r="S118" s="96" t="s">
        <v>23</v>
      </c>
      <c r="U118" s="97" t="s">
        <v>36</v>
      </c>
      <c r="V118" s="98"/>
      <c r="W118" s="98"/>
      <c r="X118" s="99">
        <v>2.4841340507340846</v>
      </c>
      <c r="Y118" s="99">
        <v>5.2479049887447839</v>
      </c>
      <c r="Z118" s="98"/>
      <c r="AA118" s="98"/>
      <c r="AB118" s="99">
        <v>3.3179562900228956</v>
      </c>
      <c r="AC118" s="100"/>
      <c r="AD118" s="98"/>
      <c r="AE118" s="99">
        <v>3.7660580230717828</v>
      </c>
      <c r="AF118" s="100"/>
      <c r="AG118" s="98"/>
      <c r="AH118" s="99">
        <v>3.9473828318852444</v>
      </c>
      <c r="AI118" s="100"/>
    </row>
    <row r="119" spans="1:35" ht="13" x14ac:dyDescent="0.3">
      <c r="B119" s="22" t="s">
        <v>37</v>
      </c>
      <c r="C119" s="8"/>
      <c r="D119" s="8"/>
      <c r="E119" s="51">
        <v>3.3022793293663906</v>
      </c>
      <c r="F119" s="51">
        <v>4.2156745850021702</v>
      </c>
      <c r="G119" s="8"/>
      <c r="H119" s="8"/>
      <c r="I119" s="51">
        <v>3.2568480718371746</v>
      </c>
      <c r="J119" s="51">
        <v>3.2568396948025002</v>
      </c>
      <c r="K119" s="8"/>
      <c r="L119" s="51">
        <v>3.3662958568292698</v>
      </c>
      <c r="M119" s="52"/>
      <c r="N119" s="8"/>
      <c r="O119" s="51">
        <v>3.9589296444662767</v>
      </c>
      <c r="P119" s="52"/>
      <c r="R119" s="95" t="s">
        <v>5</v>
      </c>
      <c r="S119" s="96" t="s">
        <v>23</v>
      </c>
      <c r="U119" s="101" t="s">
        <v>37</v>
      </c>
      <c r="V119" s="102"/>
      <c r="W119" s="102"/>
      <c r="X119" s="103">
        <v>3.0385550757147946</v>
      </c>
      <c r="Y119" s="103">
        <v>4.215676393985742</v>
      </c>
      <c r="Z119" s="102"/>
      <c r="AA119" s="102"/>
      <c r="AB119" s="103">
        <v>4.366468662675663</v>
      </c>
      <c r="AC119" s="104"/>
      <c r="AD119" s="102"/>
      <c r="AE119" s="103">
        <v>3.5563747587071814</v>
      </c>
      <c r="AF119" s="104"/>
      <c r="AG119" s="102"/>
      <c r="AH119" s="103">
        <v>4.9276219808339556</v>
      </c>
      <c r="AI119" s="104"/>
    </row>
    <row r="120" spans="1:35" ht="13" x14ac:dyDescent="0.3">
      <c r="B120" s="21" t="s">
        <v>45</v>
      </c>
      <c r="C120" s="12"/>
      <c r="D120" s="12"/>
      <c r="E120" s="88">
        <v>0.13804768730420805</v>
      </c>
      <c r="F120" s="88">
        <v>0.13241323266528343</v>
      </c>
      <c r="G120" s="12"/>
      <c r="H120" s="12"/>
      <c r="I120" s="88">
        <v>0.13913943966762082</v>
      </c>
      <c r="J120" s="88">
        <v>0.13913910466631726</v>
      </c>
      <c r="K120" s="12"/>
      <c r="L120" s="88">
        <v>0.14266161806883632</v>
      </c>
      <c r="M120" s="50"/>
      <c r="N120" s="12"/>
      <c r="O120" s="88">
        <v>0.13648626531554767</v>
      </c>
      <c r="P120" s="50"/>
      <c r="R120" s="95" t="s">
        <v>5</v>
      </c>
      <c r="S120" s="96" t="s">
        <v>23</v>
      </c>
      <c r="U120" s="97" t="s">
        <v>45</v>
      </c>
      <c r="V120" s="98"/>
      <c r="W120" s="98"/>
      <c r="X120" s="99">
        <v>0.11048281260218758</v>
      </c>
      <c r="Y120" s="99">
        <v>0.13241319400849047</v>
      </c>
      <c r="Z120" s="98"/>
      <c r="AA120" s="98"/>
      <c r="AB120" s="99">
        <v>0.14259660669173901</v>
      </c>
      <c r="AC120" s="100"/>
      <c r="AD120" s="98"/>
      <c r="AE120" s="99">
        <v>0.14539334656163694</v>
      </c>
      <c r="AF120" s="100"/>
      <c r="AG120" s="98"/>
      <c r="AH120" s="99">
        <v>0.13948458802904568</v>
      </c>
      <c r="AI120" s="100"/>
    </row>
    <row r="121" spans="1:35" ht="13" x14ac:dyDescent="0.3">
      <c r="B121" s="22" t="s">
        <v>44</v>
      </c>
      <c r="C121" s="8"/>
      <c r="D121" s="8"/>
      <c r="E121" s="87">
        <v>0.65427796308789277</v>
      </c>
      <c r="F121" s="87">
        <v>0.59780038783293932</v>
      </c>
      <c r="G121" s="8"/>
      <c r="H121" s="8"/>
      <c r="I121" s="87">
        <v>0.65964857097653073</v>
      </c>
      <c r="J121" s="87">
        <v>0.65965013857778942</v>
      </c>
      <c r="K121" s="8"/>
      <c r="L121" s="87">
        <v>0.64625423610250043</v>
      </c>
      <c r="M121" s="52"/>
      <c r="N121" s="8"/>
      <c r="O121" s="87">
        <v>0.6305290765507594</v>
      </c>
      <c r="P121" s="52"/>
      <c r="R121" s="95" t="s">
        <v>5</v>
      </c>
      <c r="S121" s="96" t="s">
        <v>23</v>
      </c>
      <c r="U121" s="101" t="s">
        <v>44</v>
      </c>
      <c r="V121" s="102"/>
      <c r="W121" s="102"/>
      <c r="X121" s="103">
        <v>0.57192333716319887</v>
      </c>
      <c r="Y121" s="103">
        <v>0.59780025294004091</v>
      </c>
      <c r="Z121" s="102"/>
      <c r="AA121" s="102"/>
      <c r="AB121" s="103">
        <v>0.65050729436221122</v>
      </c>
      <c r="AC121" s="104"/>
      <c r="AD121" s="102"/>
      <c r="AE121" s="103">
        <v>0.6547213069666854</v>
      </c>
      <c r="AF121" s="104"/>
      <c r="AG121" s="102"/>
      <c r="AH121" s="103">
        <v>0.63078497190628913</v>
      </c>
      <c r="AI121" s="104"/>
    </row>
    <row r="122" spans="1:35" ht="13" x14ac:dyDescent="0.3">
      <c r="B122" s="1" t="s">
        <v>7</v>
      </c>
      <c r="F122" s="2" t="s">
        <v>116</v>
      </c>
      <c r="G122" s="2"/>
      <c r="H122" s="2"/>
      <c r="I122" s="26">
        <v>-8.2844968154450263E-2</v>
      </c>
      <c r="J122" s="26">
        <v>-8.2852823402470577E-2</v>
      </c>
      <c r="L122" s="26">
        <v>0.8254035137557284</v>
      </c>
      <c r="M122" s="25"/>
      <c r="O122" s="26">
        <v>-1.0531015807295649</v>
      </c>
      <c r="P122" s="25"/>
      <c r="R122" s="95" t="s">
        <v>5</v>
      </c>
      <c r="S122" s="96" t="s">
        <v>23</v>
      </c>
      <c r="U122" s="1" t="s">
        <v>7</v>
      </c>
      <c r="Y122" s="2" t="s">
        <v>116</v>
      </c>
      <c r="Z122" s="2"/>
      <c r="AA122" s="2"/>
      <c r="AB122" s="26">
        <v>-4.4465096635241856</v>
      </c>
      <c r="AC122" s="27"/>
      <c r="AE122" s="26">
        <v>-2.3325852658349504</v>
      </c>
      <c r="AF122" s="25"/>
      <c r="AH122" s="26">
        <v>-6.0598315307848614</v>
      </c>
      <c r="AI122" s="25"/>
    </row>
    <row r="123" spans="1:35" ht="13" x14ac:dyDescent="0.3">
      <c r="B123" s="1" t="s">
        <v>8</v>
      </c>
      <c r="L123" s="26">
        <v>-1.7904655024241207</v>
      </c>
      <c r="M123" s="27"/>
      <c r="O123" s="26">
        <v>1.0997928801719712</v>
      </c>
      <c r="P123" s="27"/>
      <c r="R123" s="95" t="s">
        <v>5</v>
      </c>
      <c r="S123" s="96" t="s">
        <v>23</v>
      </c>
      <c r="U123" s="1" t="s">
        <v>8</v>
      </c>
      <c r="AE123" s="26">
        <v>-3.9989338664035099</v>
      </c>
      <c r="AF123" s="27"/>
      <c r="AH123" s="26">
        <v>0.94878090174994045</v>
      </c>
      <c r="AI123" s="27"/>
    </row>
    <row r="124" spans="1:35" ht="13" x14ac:dyDescent="0.3">
      <c r="B124" s="1"/>
      <c r="R124" s="95" t="s">
        <v>5</v>
      </c>
      <c r="S124" s="96" t="s">
        <v>23</v>
      </c>
      <c r="U124" s="1"/>
    </row>
    <row r="125" spans="1:35" ht="13" x14ac:dyDescent="0.3">
      <c r="B125" s="1"/>
      <c r="C125" s="35"/>
      <c r="D125" s="60"/>
      <c r="E125" s="60" t="s">
        <v>3</v>
      </c>
      <c r="F125" s="61" t="s">
        <v>12</v>
      </c>
      <c r="I125" s="35"/>
      <c r="J125" s="36"/>
      <c r="L125" s="35"/>
      <c r="M125" s="36"/>
      <c r="O125" s="35"/>
      <c r="P125" s="36"/>
      <c r="R125" s="95" t="s">
        <v>5</v>
      </c>
      <c r="S125" s="96" t="s">
        <v>23</v>
      </c>
      <c r="U125" s="1"/>
      <c r="V125" s="35"/>
      <c r="W125" s="60"/>
      <c r="X125" s="35" t="s">
        <v>3</v>
      </c>
      <c r="Y125" s="61" t="s">
        <v>12</v>
      </c>
      <c r="AB125" s="35"/>
      <c r="AC125" s="36"/>
      <c r="AE125" s="35"/>
      <c r="AF125" s="36"/>
      <c r="AH125" s="35"/>
      <c r="AI125" s="36"/>
    </row>
    <row r="126" spans="1:35" x14ac:dyDescent="0.25">
      <c r="C126" s="24" t="s">
        <v>60</v>
      </c>
      <c r="E126" s="3">
        <v>11810527.955997553</v>
      </c>
      <c r="F126" s="54">
        <v>4</v>
      </c>
      <c r="I126" s="24" t="s">
        <v>61</v>
      </c>
      <c r="J126" s="25"/>
      <c r="L126" s="24" t="s">
        <v>62</v>
      </c>
      <c r="M126" s="25"/>
      <c r="O126" s="24" t="s">
        <v>63</v>
      </c>
      <c r="P126" s="25"/>
      <c r="R126" s="95" t="s">
        <v>5</v>
      </c>
      <c r="S126" s="96" t="s">
        <v>23</v>
      </c>
      <c r="V126" s="24" t="s">
        <v>60</v>
      </c>
      <c r="X126" s="53">
        <v>11866667.35077218</v>
      </c>
      <c r="Y126" s="54">
        <v>4</v>
      </c>
      <c r="AB126" s="24" t="s">
        <v>61</v>
      </c>
      <c r="AC126" s="25"/>
      <c r="AE126" s="24" t="s">
        <v>62</v>
      </c>
      <c r="AF126" s="25"/>
      <c r="AH126" s="24" t="s">
        <v>63</v>
      </c>
      <c r="AI126" s="25"/>
    </row>
    <row r="127" spans="1:35" x14ac:dyDescent="0.25">
      <c r="B127" s="7"/>
      <c r="C127" s="56" t="s">
        <v>18</v>
      </c>
      <c r="D127" s="55"/>
      <c r="E127" s="78">
        <v>1545152.629224858</v>
      </c>
      <c r="F127" s="54">
        <v>139</v>
      </c>
      <c r="G127" s="55"/>
      <c r="H127" s="55"/>
      <c r="I127" s="79">
        <v>1544303.6945815068</v>
      </c>
      <c r="J127" s="57"/>
      <c r="K127" s="55"/>
      <c r="L127" s="79">
        <v>1520973.5455894556</v>
      </c>
      <c r="M127" s="57"/>
      <c r="N127" s="55"/>
      <c r="O127" s="79">
        <v>1508723.1148245931</v>
      </c>
      <c r="P127" s="25"/>
      <c r="R127" s="95" t="s">
        <v>5</v>
      </c>
      <c r="S127" s="96" t="s">
        <v>23</v>
      </c>
      <c r="U127" s="7"/>
      <c r="V127" s="56" t="s">
        <v>18</v>
      </c>
      <c r="W127" s="55"/>
      <c r="X127" s="106">
        <v>1949995.0758014193</v>
      </c>
      <c r="Y127" s="54">
        <v>141</v>
      </c>
      <c r="Z127" s="55"/>
      <c r="AA127" s="55"/>
      <c r="AB127" s="106">
        <v>1484133.9226106885</v>
      </c>
      <c r="AC127" s="57"/>
      <c r="AD127" s="55"/>
      <c r="AE127" s="106">
        <v>1473436.3459324564</v>
      </c>
      <c r="AF127" s="57"/>
      <c r="AG127" s="55"/>
      <c r="AH127" s="106">
        <v>1417748.1817457301</v>
      </c>
      <c r="AI127" s="25"/>
    </row>
    <row r="128" spans="1:35" ht="13" x14ac:dyDescent="0.3">
      <c r="C128" s="26" t="s">
        <v>55</v>
      </c>
      <c r="D128" s="28"/>
      <c r="E128" s="71">
        <v>13355680.58522241</v>
      </c>
      <c r="F128" s="63">
        <v>143</v>
      </c>
      <c r="G128" s="1"/>
      <c r="H128" s="1"/>
      <c r="I128" s="72"/>
      <c r="J128" s="73"/>
      <c r="K128" s="1"/>
      <c r="L128" s="72"/>
      <c r="M128" s="73"/>
      <c r="N128" s="1"/>
      <c r="O128" s="72"/>
      <c r="P128" s="27"/>
      <c r="R128" s="95" t="s">
        <v>5</v>
      </c>
      <c r="S128" s="96" t="s">
        <v>23</v>
      </c>
      <c r="T128" s="7"/>
      <c r="V128" s="26" t="s">
        <v>55</v>
      </c>
      <c r="W128" s="28"/>
      <c r="X128" s="62">
        <v>13816662.426573599</v>
      </c>
      <c r="Y128" s="63">
        <v>145</v>
      </c>
      <c r="Z128" s="1"/>
      <c r="AA128" s="1"/>
      <c r="AB128" s="72"/>
      <c r="AC128" s="73"/>
      <c r="AD128" s="1"/>
      <c r="AE128" s="72"/>
      <c r="AF128" s="73"/>
      <c r="AG128" s="1"/>
      <c r="AH128" s="72"/>
      <c r="AI128" s="27"/>
    </row>
    <row r="129" spans="1:35" x14ac:dyDescent="0.25">
      <c r="B129" s="80" t="s">
        <v>72</v>
      </c>
      <c r="R129" s="95" t="s">
        <v>5</v>
      </c>
      <c r="S129" s="96" t="s">
        <v>23</v>
      </c>
      <c r="T129" s="107" t="s">
        <v>72</v>
      </c>
    </row>
    <row r="130" spans="1:35" ht="26" x14ac:dyDescent="0.3">
      <c r="A130" s="7"/>
      <c r="B130" s="31" t="s">
        <v>17</v>
      </c>
      <c r="C130" s="32"/>
      <c r="D130" s="32"/>
      <c r="E130" s="31" t="s">
        <v>51</v>
      </c>
      <c r="F130" s="33"/>
      <c r="G130" s="70"/>
      <c r="H130" s="7"/>
      <c r="I130" s="31" t="s">
        <v>21</v>
      </c>
      <c r="J130" s="34"/>
      <c r="K130" s="6"/>
      <c r="L130" s="31" t="s">
        <v>15</v>
      </c>
      <c r="M130" s="34" t="s">
        <v>22</v>
      </c>
      <c r="N130" s="6"/>
      <c r="O130" s="31" t="s">
        <v>16</v>
      </c>
      <c r="P130" s="34" t="s">
        <v>50</v>
      </c>
      <c r="R130" s="95" t="s">
        <v>5</v>
      </c>
      <c r="S130" s="96" t="s">
        <v>23</v>
      </c>
      <c r="U130" s="31" t="s">
        <v>17</v>
      </c>
      <c r="V130" s="32"/>
      <c r="W130" s="33"/>
      <c r="X130" s="31" t="s">
        <v>71</v>
      </c>
      <c r="Y130" s="33"/>
      <c r="Z130" s="70"/>
      <c r="AA130" s="7"/>
      <c r="AB130" s="31" t="s">
        <v>46</v>
      </c>
      <c r="AC130" s="34"/>
      <c r="AD130" s="6"/>
      <c r="AE130" s="31" t="s">
        <v>47</v>
      </c>
      <c r="AF130" s="34" t="s">
        <v>22</v>
      </c>
      <c r="AG130" s="6"/>
      <c r="AH130" s="31" t="s">
        <v>48</v>
      </c>
      <c r="AI130" s="34" t="s">
        <v>50</v>
      </c>
    </row>
    <row r="131" spans="1:35" ht="13" x14ac:dyDescent="0.3">
      <c r="B131" s="29" t="s">
        <v>11</v>
      </c>
      <c r="C131" s="30">
        <v>144</v>
      </c>
      <c r="E131" s="35" t="s">
        <v>52</v>
      </c>
      <c r="F131" s="36">
        <v>0.88430745858548654</v>
      </c>
      <c r="I131" s="35" t="s">
        <v>52</v>
      </c>
      <c r="J131" s="36">
        <v>0.88437102214841645</v>
      </c>
      <c r="L131" s="35" t="s">
        <v>52</v>
      </c>
      <c r="M131" s="36">
        <v>0.88611785555336209</v>
      </c>
      <c r="O131" s="35" t="s">
        <v>52</v>
      </c>
      <c r="P131" s="36">
        <v>0.88703510051790679</v>
      </c>
      <c r="R131" s="95" t="s">
        <v>5</v>
      </c>
      <c r="S131" s="96" t="s">
        <v>23</v>
      </c>
      <c r="U131" s="29" t="s">
        <v>11</v>
      </c>
      <c r="V131" s="30">
        <v>146</v>
      </c>
      <c r="X131" s="35" t="s">
        <v>52</v>
      </c>
      <c r="Y131" s="36">
        <v>0.85886641682357445</v>
      </c>
      <c r="AB131" s="35" t="s">
        <v>52</v>
      </c>
      <c r="AC131" s="36">
        <v>0.89258376033301268</v>
      </c>
      <c r="AE131" s="35" t="s">
        <v>52</v>
      </c>
      <c r="AF131" s="36">
        <v>0.89335801219992217</v>
      </c>
      <c r="AH131" s="35" t="s">
        <v>52</v>
      </c>
      <c r="AI131" s="36">
        <v>0.89738851989182467</v>
      </c>
    </row>
    <row r="132" spans="1:35" ht="13" x14ac:dyDescent="0.3">
      <c r="B132" s="29"/>
      <c r="E132" s="24" t="s">
        <v>54</v>
      </c>
      <c r="F132" s="25">
        <v>265.61508469024488</v>
      </c>
      <c r="I132" s="24"/>
      <c r="J132" s="25"/>
      <c r="L132" s="24"/>
      <c r="M132" s="25"/>
      <c r="O132" s="24"/>
      <c r="P132" s="25"/>
      <c r="R132" s="95" t="s">
        <v>5</v>
      </c>
      <c r="S132" s="96" t="s">
        <v>23</v>
      </c>
      <c r="U132" s="29"/>
      <c r="X132" s="24" t="s">
        <v>54</v>
      </c>
      <c r="Y132" s="25">
        <v>214.51337457496109</v>
      </c>
      <c r="AB132" s="24"/>
      <c r="AC132" s="25"/>
      <c r="AE132" s="24"/>
      <c r="AF132" s="25"/>
      <c r="AH132" s="24"/>
      <c r="AI132" s="25"/>
    </row>
    <row r="133" spans="1:35" ht="13" x14ac:dyDescent="0.3">
      <c r="B133" s="26"/>
      <c r="C133" s="28"/>
      <c r="D133" s="28"/>
      <c r="E133" s="26" t="s">
        <v>53</v>
      </c>
      <c r="F133" s="27">
        <v>4.9581561398024056E-64</v>
      </c>
      <c r="H133" s="1" t="s">
        <v>12</v>
      </c>
      <c r="I133" s="24">
        <v>1</v>
      </c>
      <c r="J133" s="25"/>
      <c r="L133" s="24">
        <v>2</v>
      </c>
      <c r="M133" s="25">
        <v>1</v>
      </c>
      <c r="O133" s="24">
        <v>2</v>
      </c>
      <c r="P133" s="25">
        <v>1</v>
      </c>
      <c r="R133" s="95" t="s">
        <v>5</v>
      </c>
      <c r="S133" s="96" t="s">
        <v>23</v>
      </c>
      <c r="U133" s="26"/>
      <c r="V133" s="28"/>
      <c r="W133" s="28"/>
      <c r="X133" s="26" t="s">
        <v>53</v>
      </c>
      <c r="Y133" s="27">
        <v>6.8892122786389036E-59</v>
      </c>
      <c r="AA133" s="1" t="s">
        <v>12</v>
      </c>
      <c r="AB133" s="24">
        <v>1</v>
      </c>
      <c r="AC133" s="25"/>
      <c r="AE133" s="24">
        <v>2</v>
      </c>
      <c r="AF133" s="25">
        <v>1</v>
      </c>
      <c r="AH133" s="24">
        <v>2</v>
      </c>
      <c r="AI133" s="25">
        <v>1</v>
      </c>
    </row>
    <row r="134" spans="1:35" ht="13" x14ac:dyDescent="0.3">
      <c r="A134" s="18" t="s">
        <v>40</v>
      </c>
      <c r="B134" s="1"/>
      <c r="G134" s="1"/>
      <c r="H134" s="38" t="s">
        <v>13</v>
      </c>
      <c r="I134" s="26">
        <v>7.9137931666079894E-2</v>
      </c>
      <c r="J134" s="27"/>
      <c r="L134" s="26">
        <v>2.2711786936753349</v>
      </c>
      <c r="M134" s="27">
        <v>2.1920407620092566</v>
      </c>
      <c r="O134" s="26">
        <v>3.4356990016829085</v>
      </c>
      <c r="P134" s="27">
        <v>3.3565610700168356</v>
      </c>
      <c r="R134" s="95" t="s">
        <v>5</v>
      </c>
      <c r="S134" s="96" t="s">
        <v>23</v>
      </c>
      <c r="T134" s="108" t="s">
        <v>40</v>
      </c>
      <c r="U134" s="1"/>
      <c r="Z134" s="1"/>
      <c r="AA134" s="38" t="s">
        <v>13</v>
      </c>
      <c r="AB134" s="26">
        <v>39.857337499039431</v>
      </c>
      <c r="AC134" s="27"/>
      <c r="AE134" s="26">
        <v>40.913510549461243</v>
      </c>
      <c r="AF134" s="27">
        <v>1.0561730504217959</v>
      </c>
      <c r="AH134" s="26">
        <v>46.538525200921541</v>
      </c>
      <c r="AI134" s="27">
        <v>6.6811877018820942</v>
      </c>
    </row>
    <row r="135" spans="1:35" ht="13" x14ac:dyDescent="0.3">
      <c r="A135" s="18" t="s">
        <v>41</v>
      </c>
      <c r="B135" s="20" t="s">
        <v>106</v>
      </c>
      <c r="C135" s="12"/>
      <c r="D135" s="12"/>
      <c r="G135" s="1"/>
      <c r="H135" s="38" t="s">
        <v>14</v>
      </c>
      <c r="I135" s="26">
        <v>0.77846907563931922</v>
      </c>
      <c r="J135" s="27"/>
      <c r="L135" s="17">
        <v>0.32123274803238616</v>
      </c>
      <c r="M135" s="16">
        <v>0.13872540556197721</v>
      </c>
      <c r="O135" s="17">
        <v>0.17945164386770043</v>
      </c>
      <c r="P135" s="16">
        <v>6.6937716134354591E-2</v>
      </c>
      <c r="R135" s="95" t="s">
        <v>5</v>
      </c>
      <c r="S135" s="96" t="s">
        <v>23</v>
      </c>
      <c r="T135" s="108" t="s">
        <v>41</v>
      </c>
      <c r="U135" s="109" t="s">
        <v>106</v>
      </c>
      <c r="V135" s="98"/>
      <c r="W135" s="98"/>
      <c r="Z135" s="1"/>
      <c r="AA135" s="38" t="s">
        <v>14</v>
      </c>
      <c r="AB135" s="26">
        <v>2.7320591672130457E-10</v>
      </c>
      <c r="AC135" s="27"/>
      <c r="AE135" s="17">
        <v>1.3054013771935617E-9</v>
      </c>
      <c r="AF135" s="16">
        <v>0.30408964911125119</v>
      </c>
      <c r="AH135" s="17">
        <v>7.8394871875656965E-11</v>
      </c>
      <c r="AI135" s="16">
        <v>9.7435680803960121E-3</v>
      </c>
    </row>
    <row r="136" spans="1:35" x14ac:dyDescent="0.25">
      <c r="R136" s="95" t="s">
        <v>5</v>
      </c>
      <c r="S136" s="96" t="s">
        <v>23</v>
      </c>
    </row>
    <row r="137" spans="1:35" x14ac:dyDescent="0.25">
      <c r="A137" s="92" t="s">
        <v>119</v>
      </c>
      <c r="R137" s="95" t="s">
        <v>5</v>
      </c>
      <c r="S137" s="96" t="s">
        <v>23</v>
      </c>
      <c r="T137" s="92" t="s">
        <v>119</v>
      </c>
    </row>
    <row r="138" spans="1:35" ht="13" x14ac:dyDescent="0.3">
      <c r="E138" s="47" t="s">
        <v>5</v>
      </c>
      <c r="F138" s="48"/>
      <c r="G138" s="1"/>
      <c r="H138" s="1"/>
      <c r="I138" s="74" t="s">
        <v>6</v>
      </c>
      <c r="J138" s="75"/>
      <c r="K138" s="1"/>
      <c r="L138" s="74" t="s">
        <v>9</v>
      </c>
      <c r="M138" s="75"/>
      <c r="N138" s="1"/>
      <c r="O138" s="74" t="s">
        <v>10</v>
      </c>
      <c r="P138" s="16"/>
      <c r="R138" s="95" t="s">
        <v>5</v>
      </c>
      <c r="S138" s="96" t="s">
        <v>23</v>
      </c>
      <c r="X138" s="74" t="s">
        <v>23</v>
      </c>
      <c r="Y138" s="75"/>
      <c r="Z138" s="1"/>
      <c r="AA138" s="1"/>
      <c r="AB138" s="74" t="s">
        <v>6</v>
      </c>
      <c r="AC138" s="75"/>
      <c r="AD138" s="1"/>
      <c r="AE138" s="74" t="s">
        <v>9</v>
      </c>
      <c r="AF138" s="75"/>
      <c r="AG138" s="1"/>
      <c r="AH138" s="74" t="s">
        <v>10</v>
      </c>
      <c r="AI138" s="16"/>
    </row>
    <row r="139" spans="1:35" ht="13" x14ac:dyDescent="0.3">
      <c r="B139" s="1" t="s">
        <v>24</v>
      </c>
      <c r="E139" s="35">
        <v>559.26672791399733</v>
      </c>
      <c r="F139" s="35">
        <v>581.06820016103893</v>
      </c>
      <c r="I139" s="35">
        <v>558.80976584711289</v>
      </c>
      <c r="J139" s="35">
        <v>558.80976584711289</v>
      </c>
      <c r="L139" s="35">
        <v>558.80009859877021</v>
      </c>
      <c r="M139" s="36"/>
      <c r="O139" s="35">
        <v>559.67591322085752</v>
      </c>
      <c r="P139" s="36"/>
      <c r="R139" s="95" t="s">
        <v>5</v>
      </c>
      <c r="S139" s="96" t="s">
        <v>23</v>
      </c>
      <c r="U139" s="1" t="s">
        <v>24</v>
      </c>
      <c r="X139" s="24">
        <v>544.35346327363823</v>
      </c>
      <c r="Y139" s="24">
        <v>578.24797100671901</v>
      </c>
      <c r="AB139" s="24">
        <v>545.40693299499947</v>
      </c>
      <c r="AC139" s="24">
        <v>545.35588182557831</v>
      </c>
      <c r="AE139" s="24">
        <v>545.40693107753202</v>
      </c>
      <c r="AF139" s="24">
        <v>545.39175660789624</v>
      </c>
      <c r="AH139" s="24">
        <v>545.70817188831177</v>
      </c>
      <c r="AI139" s="24">
        <v>545.67100561452003</v>
      </c>
    </row>
    <row r="140" spans="1:35" ht="13" x14ac:dyDescent="0.3">
      <c r="B140" s="21" t="s">
        <v>36</v>
      </c>
      <c r="C140" s="12"/>
      <c r="D140" s="12"/>
      <c r="E140" s="94">
        <v>3</v>
      </c>
      <c r="F140" s="94">
        <v>2.8438307013186765</v>
      </c>
      <c r="G140" s="12"/>
      <c r="H140" s="12"/>
      <c r="I140" s="94">
        <v>3</v>
      </c>
      <c r="J140" s="94">
        <v>3</v>
      </c>
      <c r="K140" s="12"/>
      <c r="L140" s="94">
        <v>3</v>
      </c>
      <c r="M140" s="50"/>
      <c r="N140" s="12"/>
      <c r="O140" s="94">
        <v>3</v>
      </c>
      <c r="P140" s="50"/>
      <c r="R140" s="95" t="s">
        <v>5</v>
      </c>
      <c r="S140" s="96" t="s">
        <v>23</v>
      </c>
      <c r="U140" s="97" t="s">
        <v>36</v>
      </c>
      <c r="V140" s="98"/>
      <c r="W140" s="98"/>
      <c r="X140" s="99">
        <v>39.805187930336722</v>
      </c>
      <c r="Y140" s="99">
        <v>39.804956607108622</v>
      </c>
      <c r="Z140" s="98"/>
      <c r="AA140" s="98"/>
      <c r="AB140" s="99">
        <v>39.805090621861197</v>
      </c>
      <c r="AC140" s="99">
        <v>14.450984883907882</v>
      </c>
      <c r="AD140" s="98"/>
      <c r="AE140" s="99">
        <v>39.805090621861197</v>
      </c>
      <c r="AF140" s="99">
        <v>17.929218290362407</v>
      </c>
      <c r="AG140" s="98"/>
      <c r="AH140" s="99">
        <v>39.808433918715942</v>
      </c>
      <c r="AI140" s="99">
        <v>16.055613614500885</v>
      </c>
    </row>
    <row r="141" spans="1:35" ht="13" x14ac:dyDescent="0.3">
      <c r="B141" s="22" t="s">
        <v>37</v>
      </c>
      <c r="C141" s="8"/>
      <c r="D141" s="8"/>
      <c r="E141" s="51">
        <v>3.7947594437978807</v>
      </c>
      <c r="F141" s="51">
        <v>2.7535217553338902</v>
      </c>
      <c r="G141" s="8"/>
      <c r="H141" s="8"/>
      <c r="I141" s="51">
        <v>3.8570008590766962</v>
      </c>
      <c r="J141" s="51">
        <v>3.8570008590766962</v>
      </c>
      <c r="K141" s="8"/>
      <c r="L141" s="51">
        <v>3.8429205358639602</v>
      </c>
      <c r="M141" s="52"/>
      <c r="N141" s="8"/>
      <c r="O141" s="51">
        <v>3.1674196030261466</v>
      </c>
      <c r="P141" s="52"/>
      <c r="R141" s="95" t="s">
        <v>5</v>
      </c>
      <c r="S141" s="96" t="s">
        <v>23</v>
      </c>
      <c r="U141" s="101" t="s">
        <v>37</v>
      </c>
      <c r="V141" s="102"/>
      <c r="W141" s="102"/>
      <c r="X141" s="103">
        <v>4.5018513706896934</v>
      </c>
      <c r="Y141" s="103">
        <v>2.8146987531569869</v>
      </c>
      <c r="Z141" s="102"/>
      <c r="AA141" s="102"/>
      <c r="AB141" s="103">
        <v>4.1537858305494817</v>
      </c>
      <c r="AC141" s="103">
        <v>4.1723246982050455</v>
      </c>
      <c r="AD141" s="102"/>
      <c r="AE141" s="103">
        <v>4.1537702985125087</v>
      </c>
      <c r="AF141" s="103">
        <v>4.1593826880021751</v>
      </c>
      <c r="AG141" s="102"/>
      <c r="AH141" s="103">
        <v>3.5558252114570097</v>
      </c>
      <c r="AI141" s="103">
        <v>3.6224253774568074</v>
      </c>
    </row>
    <row r="142" spans="1:35" ht="13" x14ac:dyDescent="0.3">
      <c r="B142" s="21" t="s">
        <v>45</v>
      </c>
      <c r="C142" s="12"/>
      <c r="D142" s="12"/>
      <c r="E142" s="86">
        <v>12.724205931857382</v>
      </c>
      <c r="F142" s="86">
        <v>12.724205931857382</v>
      </c>
      <c r="G142" s="12"/>
      <c r="H142" s="12"/>
      <c r="I142" s="86">
        <v>12.724205931857382</v>
      </c>
      <c r="J142" s="86">
        <v>12.724205931857382</v>
      </c>
      <c r="K142" s="12"/>
      <c r="L142" s="86">
        <v>12.724205931857382</v>
      </c>
      <c r="M142" s="50"/>
      <c r="N142" s="12"/>
      <c r="O142" s="86">
        <v>12.724205931857382</v>
      </c>
      <c r="P142" s="50"/>
      <c r="R142" s="95" t="s">
        <v>5</v>
      </c>
      <c r="S142" s="96" t="s">
        <v>23</v>
      </c>
      <c r="U142" s="97" t="s">
        <v>45</v>
      </c>
      <c r="V142" s="98"/>
      <c r="W142" s="98"/>
      <c r="X142" s="99">
        <v>6.781147671287826</v>
      </c>
      <c r="Y142" s="99">
        <v>6.7785674762308972</v>
      </c>
      <c r="Z142" s="98"/>
      <c r="AA142" s="98"/>
      <c r="AB142" s="99">
        <v>21.769225918549012</v>
      </c>
      <c r="AC142" s="105">
        <v>12.724205931857382</v>
      </c>
      <c r="AD142" s="98"/>
      <c r="AE142" s="99">
        <v>21.7692256860072</v>
      </c>
      <c r="AF142" s="105">
        <v>12.724205931857382</v>
      </c>
      <c r="AG142" s="98"/>
      <c r="AH142" s="99">
        <v>6.7802250783133333</v>
      </c>
      <c r="AI142" s="105">
        <v>12.724205931857382</v>
      </c>
    </row>
    <row r="143" spans="1:35" ht="13" x14ac:dyDescent="0.3">
      <c r="B143" s="22" t="s">
        <v>44</v>
      </c>
      <c r="C143" s="8"/>
      <c r="D143" s="8"/>
      <c r="E143" s="87">
        <v>7.0307173958280087</v>
      </c>
      <c r="F143" s="87">
        <v>5.2996492064859444</v>
      </c>
      <c r="G143" s="8"/>
      <c r="H143" s="8"/>
      <c r="I143" s="87">
        <v>5.8690411521922954</v>
      </c>
      <c r="J143" s="87">
        <v>5.8690411521922954</v>
      </c>
      <c r="K143" s="8"/>
      <c r="L143" s="87">
        <v>5.9199866162990924</v>
      </c>
      <c r="M143" s="52"/>
      <c r="N143" s="8"/>
      <c r="O143" s="87">
        <v>5.7677641512947559</v>
      </c>
      <c r="P143" s="52"/>
      <c r="R143" s="95" t="s">
        <v>5</v>
      </c>
      <c r="S143" s="96" t="s">
        <v>23</v>
      </c>
      <c r="U143" s="101" t="s">
        <v>44</v>
      </c>
      <c r="V143" s="102"/>
      <c r="W143" s="102"/>
      <c r="X143" s="103">
        <v>6.6036626936460072</v>
      </c>
      <c r="Y143" s="103">
        <v>5.3447697017516003</v>
      </c>
      <c r="Z143" s="102"/>
      <c r="AA143" s="102"/>
      <c r="AB143" s="103">
        <v>6.0940984881627935</v>
      </c>
      <c r="AC143" s="103">
        <v>6.0715194081077968</v>
      </c>
      <c r="AD143" s="102"/>
      <c r="AE143" s="103">
        <v>6.0941011810877148</v>
      </c>
      <c r="AF143" s="103">
        <v>6.0869988377081148</v>
      </c>
      <c r="AG143" s="102"/>
      <c r="AH143" s="103">
        <v>6.0180225575591235</v>
      </c>
      <c r="AI143" s="103">
        <v>6.0773517950490836</v>
      </c>
    </row>
    <row r="144" spans="1:35" ht="13" x14ac:dyDescent="0.3">
      <c r="B144" s="1" t="s">
        <v>7</v>
      </c>
      <c r="F144" s="2"/>
      <c r="G144" s="2"/>
      <c r="H144" s="2"/>
      <c r="I144" s="26">
        <v>3.0314274586508732</v>
      </c>
      <c r="J144" s="26">
        <v>3.0314274586508732</v>
      </c>
      <c r="L144" s="26">
        <v>2.5155837589541745</v>
      </c>
      <c r="M144" s="25"/>
      <c r="O144" s="26">
        <v>9.1340863987751106</v>
      </c>
      <c r="P144" s="25"/>
      <c r="R144" s="95" t="s">
        <v>5</v>
      </c>
      <c r="S144" s="96" t="s">
        <v>23</v>
      </c>
      <c r="U144" s="1" t="s">
        <v>7</v>
      </c>
      <c r="Y144" s="2"/>
      <c r="Z144" s="2"/>
      <c r="AA144" s="2"/>
      <c r="AB144" s="26">
        <v>5.030528331799708</v>
      </c>
      <c r="AC144" s="26">
        <v>3.4899422056212943</v>
      </c>
      <c r="AE144" s="26">
        <v>5.0305288319797157</v>
      </c>
      <c r="AF144" s="26">
        <v>3.0941572085536064</v>
      </c>
      <c r="AH144" s="26">
        <v>6.3901298380522773</v>
      </c>
      <c r="AI144" s="26">
        <v>8.705666041381269</v>
      </c>
    </row>
    <row r="145" spans="1:35" ht="13" x14ac:dyDescent="0.3">
      <c r="B145" s="1" t="s">
        <v>8</v>
      </c>
      <c r="L145" s="26">
        <v>2.7030635302727704</v>
      </c>
      <c r="M145" s="27"/>
      <c r="O145" s="26">
        <v>0.50830828247726256</v>
      </c>
      <c r="P145" s="27"/>
      <c r="R145" s="95" t="s">
        <v>5</v>
      </c>
      <c r="S145" s="96" t="s">
        <v>23</v>
      </c>
      <c r="U145" s="1" t="s">
        <v>8</v>
      </c>
      <c r="AE145" s="26">
        <v>8.3920834754384729E-8</v>
      </c>
      <c r="AF145" s="26">
        <v>2.0124526648768333</v>
      </c>
      <c r="AH145" s="26">
        <v>1.2534260534275112</v>
      </c>
      <c r="AI145" s="26">
        <v>1.2955938515255454</v>
      </c>
    </row>
    <row r="146" spans="1:35" ht="13" x14ac:dyDescent="0.3">
      <c r="B146" s="1"/>
      <c r="R146" s="95" t="s">
        <v>5</v>
      </c>
      <c r="S146" s="96" t="s">
        <v>23</v>
      </c>
      <c r="U146" s="1"/>
    </row>
    <row r="147" spans="1:35" ht="13" x14ac:dyDescent="0.3">
      <c r="B147" s="1"/>
      <c r="C147" s="35"/>
      <c r="D147" s="60"/>
      <c r="E147" s="60" t="s">
        <v>3</v>
      </c>
      <c r="F147" s="61" t="s">
        <v>12</v>
      </c>
      <c r="I147" s="35"/>
      <c r="J147" s="36"/>
      <c r="L147" s="35"/>
      <c r="M147" s="36"/>
      <c r="O147" s="35"/>
      <c r="P147" s="36"/>
      <c r="R147" s="95" t="s">
        <v>5</v>
      </c>
      <c r="S147" s="96" t="s">
        <v>23</v>
      </c>
      <c r="U147" s="1"/>
      <c r="V147" s="35"/>
      <c r="W147" s="60"/>
      <c r="X147" s="35" t="s">
        <v>3</v>
      </c>
      <c r="Y147" s="61" t="s">
        <v>12</v>
      </c>
      <c r="AB147" s="35"/>
      <c r="AC147" s="36"/>
      <c r="AE147" s="35"/>
      <c r="AF147" s="36"/>
      <c r="AH147" s="35"/>
      <c r="AI147" s="36"/>
    </row>
    <row r="148" spans="1:35" x14ac:dyDescent="0.25">
      <c r="C148" s="24" t="s">
        <v>60</v>
      </c>
      <c r="E148" s="3">
        <v>5311489.8204943715</v>
      </c>
      <c r="F148" s="54">
        <v>4</v>
      </c>
      <c r="I148" s="24" t="s">
        <v>61</v>
      </c>
      <c r="J148" s="25"/>
      <c r="L148" s="24" t="s">
        <v>62</v>
      </c>
      <c r="M148" s="25"/>
      <c r="O148" s="24" t="s">
        <v>63</v>
      </c>
      <c r="P148" s="25"/>
      <c r="R148" s="95" t="s">
        <v>5</v>
      </c>
      <c r="S148" s="96" t="s">
        <v>23</v>
      </c>
      <c r="V148" s="24" t="s">
        <v>60</v>
      </c>
      <c r="X148" s="53">
        <v>5271498.7110794205</v>
      </c>
      <c r="Y148" s="54">
        <v>4</v>
      </c>
      <c r="AB148" s="24" t="s">
        <v>61</v>
      </c>
      <c r="AC148" s="25"/>
      <c r="AE148" s="24" t="s">
        <v>62</v>
      </c>
      <c r="AF148" s="25"/>
      <c r="AH148" s="24" t="s">
        <v>63</v>
      </c>
      <c r="AI148" s="25"/>
    </row>
    <row r="149" spans="1:35" x14ac:dyDescent="0.25">
      <c r="B149" s="7"/>
      <c r="C149" s="56" t="s">
        <v>18</v>
      </c>
      <c r="D149" s="55"/>
      <c r="E149" s="78">
        <v>965285.8070918367</v>
      </c>
      <c r="F149" s="54">
        <v>140</v>
      </c>
      <c r="G149" s="55"/>
      <c r="H149" s="55"/>
      <c r="I149" s="79">
        <v>769610.09883184894</v>
      </c>
      <c r="J149" s="57"/>
      <c r="K149" s="55"/>
      <c r="L149" s="79">
        <v>769131.80559902231</v>
      </c>
      <c r="M149" s="57"/>
      <c r="N149" s="55"/>
      <c r="O149" s="79">
        <v>761282.33601430256</v>
      </c>
      <c r="P149" s="25"/>
      <c r="R149" s="95" t="s">
        <v>5</v>
      </c>
      <c r="S149" s="96" t="s">
        <v>23</v>
      </c>
      <c r="U149" s="7"/>
      <c r="V149" s="56" t="s">
        <v>18</v>
      </c>
      <c r="W149" s="55"/>
      <c r="X149" s="106">
        <v>1322300.3093287437</v>
      </c>
      <c r="Y149" s="54">
        <v>142</v>
      </c>
      <c r="Z149" s="55"/>
      <c r="AA149" s="55"/>
      <c r="AB149" s="106">
        <v>1289149.4593793214</v>
      </c>
      <c r="AC149" s="57"/>
      <c r="AD149" s="55"/>
      <c r="AE149" s="106">
        <v>1289149.4593731507</v>
      </c>
      <c r="AF149" s="57"/>
      <c r="AG149" s="55"/>
      <c r="AH149" s="106">
        <v>1285204.5352455154</v>
      </c>
      <c r="AI149" s="25"/>
    </row>
    <row r="150" spans="1:35" ht="13" x14ac:dyDescent="0.3">
      <c r="C150" s="26" t="s">
        <v>55</v>
      </c>
      <c r="D150" s="28"/>
      <c r="E150" s="71">
        <v>6276775.6275862083</v>
      </c>
      <c r="F150" s="63">
        <v>144</v>
      </c>
      <c r="G150" s="1"/>
      <c r="H150" s="1"/>
      <c r="I150" s="72"/>
      <c r="J150" s="73"/>
      <c r="K150" s="1"/>
      <c r="L150" s="72"/>
      <c r="M150" s="73"/>
      <c r="N150" s="1"/>
      <c r="O150" s="72"/>
      <c r="P150" s="27"/>
      <c r="R150" s="95" t="s">
        <v>5</v>
      </c>
      <c r="S150" s="96" t="s">
        <v>23</v>
      </c>
      <c r="T150" s="7"/>
      <c r="V150" s="26" t="s">
        <v>55</v>
      </c>
      <c r="W150" s="28"/>
      <c r="X150" s="62">
        <v>6593799.0204081647</v>
      </c>
      <c r="Y150" s="63">
        <v>146</v>
      </c>
      <c r="Z150" s="1"/>
      <c r="AA150" s="1"/>
      <c r="AB150" s="72"/>
      <c r="AC150" s="73"/>
      <c r="AD150" s="1"/>
      <c r="AE150" s="72"/>
      <c r="AF150" s="73"/>
      <c r="AG150" s="1"/>
      <c r="AH150" s="72"/>
      <c r="AI150" s="27"/>
    </row>
    <row r="151" spans="1:35" x14ac:dyDescent="0.25">
      <c r="B151" s="80" t="s">
        <v>72</v>
      </c>
      <c r="R151" s="95" t="s">
        <v>5</v>
      </c>
      <c r="S151" s="96" t="s">
        <v>23</v>
      </c>
      <c r="T151" s="107" t="s">
        <v>72</v>
      </c>
    </row>
    <row r="152" spans="1:35" ht="26" x14ac:dyDescent="0.3">
      <c r="A152" s="7"/>
      <c r="B152" s="31" t="s">
        <v>17</v>
      </c>
      <c r="C152" s="32"/>
      <c r="D152" s="32"/>
      <c r="E152" s="31" t="s">
        <v>51</v>
      </c>
      <c r="F152" s="33"/>
      <c r="G152" s="70"/>
      <c r="H152" s="7"/>
      <c r="I152" s="31" t="s">
        <v>21</v>
      </c>
      <c r="J152" s="34"/>
      <c r="K152" s="6"/>
      <c r="L152" s="31" t="s">
        <v>15</v>
      </c>
      <c r="M152" s="34" t="s">
        <v>22</v>
      </c>
      <c r="N152" s="6"/>
      <c r="O152" s="31" t="s">
        <v>16</v>
      </c>
      <c r="P152" s="34" t="s">
        <v>50</v>
      </c>
      <c r="R152" s="95" t="s">
        <v>5</v>
      </c>
      <c r="S152" s="96" t="s">
        <v>23</v>
      </c>
      <c r="U152" s="31" t="s">
        <v>17</v>
      </c>
      <c r="V152" s="32"/>
      <c r="W152" s="33"/>
      <c r="X152" s="31" t="s">
        <v>71</v>
      </c>
      <c r="Y152" s="33"/>
      <c r="Z152" s="70"/>
      <c r="AA152" s="7"/>
      <c r="AB152" s="31" t="s">
        <v>46</v>
      </c>
      <c r="AC152" s="34"/>
      <c r="AD152" s="6"/>
      <c r="AE152" s="31" t="s">
        <v>47</v>
      </c>
      <c r="AF152" s="34" t="s">
        <v>22</v>
      </c>
      <c r="AG152" s="6"/>
      <c r="AH152" s="31" t="s">
        <v>48</v>
      </c>
      <c r="AI152" s="34" t="s">
        <v>50</v>
      </c>
    </row>
    <row r="153" spans="1:35" ht="13" x14ac:dyDescent="0.3">
      <c r="B153" s="29" t="s">
        <v>11</v>
      </c>
      <c r="C153" s="30">
        <v>145</v>
      </c>
      <c r="E153" s="35" t="s">
        <v>52</v>
      </c>
      <c r="F153" s="36">
        <v>0.84621310934718785</v>
      </c>
      <c r="I153" s="35" t="s">
        <v>52</v>
      </c>
      <c r="J153" s="36">
        <v>0.87738766773031684</v>
      </c>
      <c r="L153" s="35" t="s">
        <v>52</v>
      </c>
      <c r="M153" s="36">
        <v>0.87746386819711775</v>
      </c>
      <c r="O153" s="35" t="s">
        <v>52</v>
      </c>
      <c r="P153" s="36">
        <v>0.87871442581625936</v>
      </c>
      <c r="R153" s="95" t="s">
        <v>5</v>
      </c>
      <c r="S153" s="96" t="s">
        <v>23</v>
      </c>
      <c r="U153" s="29" t="s">
        <v>11</v>
      </c>
      <c r="V153" s="30">
        <v>147</v>
      </c>
      <c r="X153" s="35" t="s">
        <v>52</v>
      </c>
      <c r="Y153" s="36">
        <v>0.79946305532877893</v>
      </c>
      <c r="AB153" s="35" t="s">
        <v>52</v>
      </c>
      <c r="AC153" s="36">
        <v>0.80449063500580864</v>
      </c>
      <c r="AE153" s="35" t="s">
        <v>52</v>
      </c>
      <c r="AF153" s="36">
        <v>0.80449063500674445</v>
      </c>
      <c r="AH153" s="35" t="s">
        <v>52</v>
      </c>
      <c r="AI153" s="36">
        <v>0.80508891289107576</v>
      </c>
    </row>
    <row r="154" spans="1:35" ht="13" x14ac:dyDescent="0.3">
      <c r="B154" s="29"/>
      <c r="E154" s="24" t="s">
        <v>54</v>
      </c>
      <c r="F154" s="25">
        <v>192.58766921827996</v>
      </c>
      <c r="I154" s="24"/>
      <c r="J154" s="25"/>
      <c r="L154" s="24"/>
      <c r="M154" s="25"/>
      <c r="O154" s="24"/>
      <c r="P154" s="25"/>
      <c r="R154" s="95" t="s">
        <v>5</v>
      </c>
      <c r="S154" s="96" t="s">
        <v>23</v>
      </c>
      <c r="U154" s="29"/>
      <c r="X154" s="24" t="s">
        <v>54</v>
      </c>
      <c r="Y154" s="25">
        <v>141.52473755248442</v>
      </c>
      <c r="AB154" s="24"/>
      <c r="AC154" s="25"/>
      <c r="AE154" s="24"/>
      <c r="AF154" s="25"/>
      <c r="AH154" s="24"/>
      <c r="AI154" s="25"/>
    </row>
    <row r="155" spans="1:35" ht="13" x14ac:dyDescent="0.3">
      <c r="B155" s="26"/>
      <c r="C155" s="28"/>
      <c r="D155" s="28"/>
      <c r="E155" s="26" t="s">
        <v>53</v>
      </c>
      <c r="F155" s="27">
        <v>7.3147663177623435E-56</v>
      </c>
      <c r="H155" s="1" t="s">
        <v>12</v>
      </c>
      <c r="I155" s="24">
        <v>1</v>
      </c>
      <c r="J155" s="25"/>
      <c r="L155" s="24">
        <v>2</v>
      </c>
      <c r="M155" s="25">
        <v>1</v>
      </c>
      <c r="O155" s="24">
        <v>2</v>
      </c>
      <c r="P155" s="25">
        <v>1</v>
      </c>
      <c r="R155" s="95" t="s">
        <v>5</v>
      </c>
      <c r="S155" s="96" t="s">
        <v>23</v>
      </c>
      <c r="U155" s="26"/>
      <c r="V155" s="28"/>
      <c r="W155" s="28"/>
      <c r="X155" s="26" t="s">
        <v>53</v>
      </c>
      <c r="Y155" s="27">
        <v>1.649845440047106E-48</v>
      </c>
      <c r="AA155" s="1" t="s">
        <v>12</v>
      </c>
      <c r="AB155" s="24">
        <v>1</v>
      </c>
      <c r="AC155" s="25"/>
      <c r="AE155" s="24">
        <v>2</v>
      </c>
      <c r="AF155" s="25">
        <v>1</v>
      </c>
      <c r="AH155" s="24">
        <v>2</v>
      </c>
      <c r="AI155" s="25">
        <v>1</v>
      </c>
    </row>
    <row r="156" spans="1:35" ht="13" x14ac:dyDescent="0.3">
      <c r="A156" s="18" t="s">
        <v>40</v>
      </c>
      <c r="B156" s="1"/>
      <c r="G156" s="1"/>
      <c r="H156" s="38" t="s">
        <v>13</v>
      </c>
      <c r="I156" s="26">
        <v>32.848330332895223</v>
      </c>
      <c r="J156" s="27"/>
      <c r="L156" s="26">
        <v>32.938472182927001</v>
      </c>
      <c r="M156" s="27">
        <v>9.0141850031802292E-2</v>
      </c>
      <c r="O156" s="26">
        <v>34.42589057437398</v>
      </c>
      <c r="P156" s="27">
        <v>1.5775602414787824</v>
      </c>
      <c r="R156" s="95" t="s">
        <v>5</v>
      </c>
      <c r="S156" s="96" t="s">
        <v>23</v>
      </c>
      <c r="T156" s="108" t="s">
        <v>40</v>
      </c>
      <c r="U156" s="1"/>
      <c r="Z156" s="1"/>
      <c r="AA156" s="38" t="s">
        <v>13</v>
      </c>
      <c r="AB156" s="26">
        <v>3.7323610772682976</v>
      </c>
      <c r="AC156" s="27"/>
      <c r="AE156" s="26">
        <v>3.7323610779719187</v>
      </c>
      <c r="AF156" s="27">
        <v>7.0363248560854425E-10</v>
      </c>
      <c r="AH156" s="26">
        <v>4.1828852109320875</v>
      </c>
      <c r="AI156" s="27">
        <v>0.45052413366379229</v>
      </c>
    </row>
    <row r="157" spans="1:35" ht="13" x14ac:dyDescent="0.3">
      <c r="A157" s="18" t="s">
        <v>41</v>
      </c>
      <c r="B157" s="20" t="s">
        <v>106</v>
      </c>
      <c r="C157" s="12"/>
      <c r="D157" s="12"/>
      <c r="G157" s="1"/>
      <c r="H157" s="38" t="s">
        <v>14</v>
      </c>
      <c r="I157" s="26">
        <v>9.9636613677370547E-9</v>
      </c>
      <c r="J157" s="27"/>
      <c r="L157" s="17">
        <v>7.0388489296378981E-8</v>
      </c>
      <c r="M157" s="16">
        <v>0.76399690010138877</v>
      </c>
      <c r="O157" s="17">
        <v>3.3458991336760423E-8</v>
      </c>
      <c r="P157" s="16">
        <v>0.20911247129710769</v>
      </c>
      <c r="R157" s="95" t="s">
        <v>5</v>
      </c>
      <c r="S157" s="96" t="s">
        <v>23</v>
      </c>
      <c r="T157" s="108" t="s">
        <v>41</v>
      </c>
      <c r="U157" s="109" t="s">
        <v>106</v>
      </c>
      <c r="V157" s="98"/>
      <c r="W157" s="98"/>
      <c r="Z157" s="1"/>
      <c r="AA157" s="38" t="s">
        <v>14</v>
      </c>
      <c r="AB157" s="26">
        <v>5.3367905085005038E-2</v>
      </c>
      <c r="AC157" s="27"/>
      <c r="AE157" s="17">
        <v>0.15471345676517673</v>
      </c>
      <c r="AF157" s="16">
        <v>0.9999788352568475</v>
      </c>
      <c r="AH157" s="17">
        <v>0.12350883272067864</v>
      </c>
      <c r="AI157" s="16">
        <v>0.50208615669590362</v>
      </c>
    </row>
    <row r="158" spans="1:35" x14ac:dyDescent="0.25">
      <c r="R158" s="95" t="s">
        <v>5</v>
      </c>
      <c r="S158" s="96" t="s">
        <v>23</v>
      </c>
    </row>
    <row r="159" spans="1:35" x14ac:dyDescent="0.25">
      <c r="A159" s="92" t="s">
        <v>120</v>
      </c>
      <c r="R159" s="95" t="s">
        <v>5</v>
      </c>
      <c r="S159" s="96" t="s">
        <v>23</v>
      </c>
      <c r="T159" s="92" t="s">
        <v>120</v>
      </c>
    </row>
    <row r="160" spans="1:35" ht="13" x14ac:dyDescent="0.3">
      <c r="R160" s="95" t="s">
        <v>5</v>
      </c>
      <c r="S160" s="96" t="s">
        <v>23</v>
      </c>
      <c r="X160" s="74" t="s">
        <v>23</v>
      </c>
      <c r="Y160" s="75"/>
      <c r="Z160" s="1"/>
      <c r="AA160" s="1"/>
      <c r="AB160" s="74" t="s">
        <v>6</v>
      </c>
      <c r="AC160" s="75"/>
      <c r="AD160" s="1"/>
      <c r="AE160" s="74" t="s">
        <v>9</v>
      </c>
      <c r="AF160" s="75"/>
      <c r="AG160" s="1"/>
      <c r="AH160" s="74" t="s">
        <v>10</v>
      </c>
      <c r="AI160" s="16"/>
    </row>
    <row r="161" spans="1:35" ht="13" x14ac:dyDescent="0.3">
      <c r="E161" s="47" t="s">
        <v>5</v>
      </c>
      <c r="F161" s="48"/>
      <c r="G161" s="1"/>
      <c r="H161" s="1"/>
      <c r="I161" s="74" t="s">
        <v>6</v>
      </c>
      <c r="J161" s="75"/>
      <c r="K161" s="1"/>
      <c r="L161" s="74" t="s">
        <v>9</v>
      </c>
      <c r="M161" s="75"/>
      <c r="N161" s="1"/>
      <c r="O161" s="74" t="s">
        <v>10</v>
      </c>
      <c r="P161" s="16"/>
      <c r="R161" s="95" t="s">
        <v>5</v>
      </c>
      <c r="S161" s="96" t="s">
        <v>23</v>
      </c>
      <c r="U161" s="1" t="s">
        <v>24</v>
      </c>
      <c r="X161" s="24">
        <v>564.42594407246372</v>
      </c>
      <c r="Y161" s="24">
        <v>592.93379538003251</v>
      </c>
      <c r="AB161" s="24">
        <v>562.95118130404251</v>
      </c>
      <c r="AC161" s="25"/>
      <c r="AE161" s="24">
        <v>562.99494292198233</v>
      </c>
      <c r="AF161" s="24">
        <v>562.99494292198233</v>
      </c>
      <c r="AH161" s="24">
        <v>562.81745070193563</v>
      </c>
      <c r="AI161" s="24">
        <v>562.81745070193563</v>
      </c>
    </row>
    <row r="162" spans="1:35" ht="13" x14ac:dyDescent="0.3">
      <c r="B162" s="1" t="s">
        <v>24</v>
      </c>
      <c r="E162" s="35">
        <v>565.96609700836325</v>
      </c>
      <c r="F162" s="35">
        <v>594.31732920050047</v>
      </c>
      <c r="I162" s="35">
        <v>563.74354640968079</v>
      </c>
      <c r="J162" s="36"/>
      <c r="L162" s="35">
        <v>564.31335513846398</v>
      </c>
      <c r="M162" s="35">
        <v>564.31335513846398</v>
      </c>
      <c r="O162" s="35">
        <v>565.07523304672134</v>
      </c>
      <c r="P162" s="36"/>
      <c r="R162" s="95" t="s">
        <v>5</v>
      </c>
      <c r="S162" s="96" t="s">
        <v>23</v>
      </c>
      <c r="U162" s="97" t="s">
        <v>36</v>
      </c>
      <c r="V162" s="98"/>
      <c r="W162" s="98"/>
      <c r="X162" s="99">
        <v>30.734972513532348</v>
      </c>
      <c r="Y162" s="99">
        <v>30.784350398250925</v>
      </c>
      <c r="Z162" s="98"/>
      <c r="AA162" s="98"/>
      <c r="AB162" s="99">
        <v>32.053149550951467</v>
      </c>
      <c r="AC162" s="100"/>
      <c r="AD162" s="98"/>
      <c r="AE162" s="99">
        <v>32.053149550951467</v>
      </c>
      <c r="AF162" s="99">
        <v>32.053149550951467</v>
      </c>
      <c r="AG162" s="98"/>
      <c r="AH162" s="99">
        <v>32.053149550951467</v>
      </c>
      <c r="AI162" s="99">
        <v>32.053149550951467</v>
      </c>
    </row>
    <row r="163" spans="1:35" ht="13" x14ac:dyDescent="0.3">
      <c r="B163" s="21" t="s">
        <v>36</v>
      </c>
      <c r="C163" s="12"/>
      <c r="D163" s="12"/>
      <c r="E163" s="94">
        <v>3</v>
      </c>
      <c r="F163" s="94">
        <v>2.2929929246882121</v>
      </c>
      <c r="G163" s="12"/>
      <c r="H163" s="12"/>
      <c r="I163" s="94">
        <v>2.8399877817086208</v>
      </c>
      <c r="J163" s="50"/>
      <c r="K163" s="12"/>
      <c r="L163" s="94">
        <v>2.5541657459097862</v>
      </c>
      <c r="M163" s="94">
        <v>2.5541657459097862</v>
      </c>
      <c r="N163" s="12"/>
      <c r="O163" s="94">
        <v>2.8893258012538885</v>
      </c>
      <c r="P163" s="50"/>
      <c r="R163" s="95" t="s">
        <v>5</v>
      </c>
      <c r="S163" s="96" t="s">
        <v>23</v>
      </c>
      <c r="U163" s="101" t="s">
        <v>37</v>
      </c>
      <c r="V163" s="102"/>
      <c r="W163" s="102"/>
      <c r="X163" s="103">
        <v>2.7585758504847786</v>
      </c>
      <c r="Y163" s="103">
        <v>3.0907852132662494</v>
      </c>
      <c r="Z163" s="102"/>
      <c r="AA163" s="102"/>
      <c r="AB163" s="103">
        <v>2.7393591306841771</v>
      </c>
      <c r="AC163" s="104"/>
      <c r="AD163" s="102"/>
      <c r="AE163" s="103">
        <v>2.725430270584976</v>
      </c>
      <c r="AF163" s="103">
        <v>2.725430270584976</v>
      </c>
      <c r="AG163" s="102"/>
      <c r="AH163" s="103">
        <v>3.0677910674187694</v>
      </c>
      <c r="AI163" s="103">
        <v>3.0677910674187694</v>
      </c>
    </row>
    <row r="164" spans="1:35" ht="13" x14ac:dyDescent="0.3">
      <c r="B164" s="22" t="s">
        <v>37</v>
      </c>
      <c r="C164" s="8"/>
      <c r="D164" s="8"/>
      <c r="E164" s="51">
        <v>2.727649603358401</v>
      </c>
      <c r="F164" s="51">
        <v>3.0728207596137467</v>
      </c>
      <c r="G164" s="8"/>
      <c r="H164" s="8"/>
      <c r="I164" s="51">
        <v>2.7195237394096363</v>
      </c>
      <c r="J164" s="52"/>
      <c r="K164" s="8"/>
      <c r="L164" s="51">
        <v>2.6744758769406101</v>
      </c>
      <c r="M164" s="51">
        <v>2.6744758769406101</v>
      </c>
      <c r="N164" s="8"/>
      <c r="O164" s="51">
        <v>2.8905868869990767</v>
      </c>
      <c r="P164" s="52"/>
      <c r="R164" s="95" t="s">
        <v>5</v>
      </c>
      <c r="S164" s="96" t="s">
        <v>23</v>
      </c>
      <c r="U164" s="97" t="s">
        <v>45</v>
      </c>
      <c r="V164" s="98"/>
      <c r="W164" s="98"/>
      <c r="X164" s="99">
        <v>4.6290596737115486</v>
      </c>
      <c r="Y164" s="99">
        <v>4.3776037077758669</v>
      </c>
      <c r="Z164" s="98"/>
      <c r="AA164" s="98"/>
      <c r="AB164" s="105">
        <v>12.724205931857382</v>
      </c>
      <c r="AC164" s="100"/>
      <c r="AD164" s="98"/>
      <c r="AE164" s="105">
        <v>12.724205931857382</v>
      </c>
      <c r="AF164" s="105">
        <v>12.724205931857382</v>
      </c>
      <c r="AG164" s="98"/>
      <c r="AH164" s="105">
        <v>12.724205931857382</v>
      </c>
      <c r="AI164" s="105">
        <v>12.724205931857382</v>
      </c>
    </row>
    <row r="165" spans="1:35" ht="13" x14ac:dyDescent="0.3">
      <c r="B165" s="21" t="s">
        <v>45</v>
      </c>
      <c r="C165" s="12"/>
      <c r="D165" s="12"/>
      <c r="E165" s="86">
        <v>12.724205931857382</v>
      </c>
      <c r="F165" s="86">
        <v>12.724205931857382</v>
      </c>
      <c r="G165" s="12"/>
      <c r="H165" s="12"/>
      <c r="I165" s="86">
        <v>12.724205931857382</v>
      </c>
      <c r="J165" s="50"/>
      <c r="K165" s="12"/>
      <c r="L165" s="86">
        <v>12.724205931857382</v>
      </c>
      <c r="M165" s="86">
        <v>12.724205931857382</v>
      </c>
      <c r="N165" s="12"/>
      <c r="O165" s="86">
        <v>12.724205931857382</v>
      </c>
      <c r="P165" s="50"/>
      <c r="R165" s="95" t="s">
        <v>5</v>
      </c>
      <c r="S165" s="96" t="s">
        <v>23</v>
      </c>
      <c r="U165" s="101" t="s">
        <v>44</v>
      </c>
      <c r="V165" s="102"/>
      <c r="W165" s="102"/>
      <c r="X165" s="103">
        <v>0.55399608669487854</v>
      </c>
      <c r="Y165" s="103">
        <v>0.56260580395265214</v>
      </c>
      <c r="Z165" s="102"/>
      <c r="AA165" s="102"/>
      <c r="AB165" s="103">
        <v>0.53668891920558937</v>
      </c>
      <c r="AC165" s="104"/>
      <c r="AD165" s="102"/>
      <c r="AE165" s="103">
        <v>0.53918016543832081</v>
      </c>
      <c r="AF165" s="103">
        <v>0.53918016543832081</v>
      </c>
      <c r="AG165" s="102"/>
      <c r="AH165" s="103">
        <v>0.50439951543017258</v>
      </c>
      <c r="AI165" s="103">
        <v>0.50439951543017258</v>
      </c>
    </row>
    <row r="166" spans="1:35" ht="13" x14ac:dyDescent="0.3">
      <c r="B166" s="22" t="s">
        <v>44</v>
      </c>
      <c r="C166" s="8"/>
      <c r="D166" s="8"/>
      <c r="E166" s="87">
        <v>0.6319663417073268</v>
      </c>
      <c r="F166" s="87">
        <v>0.56136118840869087</v>
      </c>
      <c r="G166" s="8"/>
      <c r="H166" s="8"/>
      <c r="I166" s="87">
        <v>0.56667370867940681</v>
      </c>
      <c r="J166" s="52"/>
      <c r="K166" s="8"/>
      <c r="L166" s="87">
        <v>0.58202137666958698</v>
      </c>
      <c r="M166" s="87">
        <v>0.58202137666958698</v>
      </c>
      <c r="N166" s="8"/>
      <c r="O166" s="87">
        <v>0.54518291147958009</v>
      </c>
      <c r="P166" s="52"/>
      <c r="R166" s="95" t="s">
        <v>5</v>
      </c>
      <c r="S166" s="96" t="s">
        <v>23</v>
      </c>
      <c r="U166" s="1" t="s">
        <v>7</v>
      </c>
      <c r="Y166" s="2" t="s">
        <v>116</v>
      </c>
      <c r="Z166" s="2"/>
      <c r="AA166" s="2"/>
      <c r="AB166" s="26">
        <v>1.2006623378687682</v>
      </c>
      <c r="AC166" s="27"/>
      <c r="AE166" s="26">
        <v>0.81166433588351339</v>
      </c>
      <c r="AF166" s="26">
        <v>0.81166433588351339</v>
      </c>
      <c r="AH166" s="26">
        <v>2.0463441424758279E-3</v>
      </c>
      <c r="AI166" s="26">
        <v>2.0463441424758279E-3</v>
      </c>
    </row>
    <row r="167" spans="1:35" ht="13" x14ac:dyDescent="0.3">
      <c r="B167" s="1" t="s">
        <v>7</v>
      </c>
      <c r="F167" s="2" t="s">
        <v>116</v>
      </c>
      <c r="G167" s="2"/>
      <c r="H167" s="2"/>
      <c r="I167" s="26">
        <v>1.8649559553641017</v>
      </c>
      <c r="J167" s="27"/>
      <c r="L167" s="26">
        <v>0.56562810292716303</v>
      </c>
      <c r="M167" s="26">
        <v>0.56562810292716303</v>
      </c>
      <c r="O167" s="26">
        <v>1.8198610225659646E-3</v>
      </c>
      <c r="P167" s="25"/>
      <c r="R167" s="95" t="s">
        <v>5</v>
      </c>
      <c r="S167" s="96" t="s">
        <v>23</v>
      </c>
      <c r="U167" s="1" t="s">
        <v>8</v>
      </c>
      <c r="AE167" s="26">
        <v>1.7102614647398591</v>
      </c>
      <c r="AF167" s="26">
        <v>1.7102614647398591</v>
      </c>
      <c r="AH167" s="26">
        <v>-3575.298602535689</v>
      </c>
      <c r="AI167" s="26">
        <v>-3575.298602535689</v>
      </c>
    </row>
    <row r="168" spans="1:35" ht="13" x14ac:dyDescent="0.3">
      <c r="B168" s="1" t="s">
        <v>8</v>
      </c>
      <c r="L168" s="26">
        <v>5.7218836726438473</v>
      </c>
      <c r="M168" s="26">
        <v>5.7218836726438473</v>
      </c>
      <c r="O168" s="26">
        <v>-1198.0868567842808</v>
      </c>
      <c r="P168" s="27"/>
      <c r="R168" s="95" t="s">
        <v>5</v>
      </c>
      <c r="S168" s="96" t="s">
        <v>23</v>
      </c>
      <c r="U168" s="1"/>
    </row>
    <row r="169" spans="1:35" ht="13" x14ac:dyDescent="0.3">
      <c r="B169" s="1"/>
      <c r="R169" s="95" t="s">
        <v>5</v>
      </c>
      <c r="S169" s="96" t="s">
        <v>23</v>
      </c>
      <c r="U169" s="1"/>
      <c r="V169" s="35"/>
      <c r="W169" s="60"/>
      <c r="X169" s="35" t="s">
        <v>3</v>
      </c>
      <c r="Y169" s="61" t="s">
        <v>12</v>
      </c>
      <c r="AB169" s="35"/>
      <c r="AC169" s="36"/>
      <c r="AE169" s="35"/>
      <c r="AF169" s="36"/>
      <c r="AH169" s="35"/>
      <c r="AI169" s="36"/>
    </row>
    <row r="170" spans="1:35" ht="13" x14ac:dyDescent="0.3">
      <c r="B170" s="1"/>
      <c r="C170" s="35"/>
      <c r="D170" s="60"/>
      <c r="E170" s="60" t="s">
        <v>3</v>
      </c>
      <c r="F170" s="61" t="s">
        <v>12</v>
      </c>
      <c r="I170" s="35"/>
      <c r="J170" s="36"/>
      <c r="L170" s="35"/>
      <c r="M170" s="36"/>
      <c r="O170" s="35"/>
      <c r="P170" s="36"/>
      <c r="R170" s="95" t="s">
        <v>5</v>
      </c>
      <c r="S170" s="96" t="s">
        <v>23</v>
      </c>
      <c r="V170" s="24" t="s">
        <v>60</v>
      </c>
      <c r="X170" s="53">
        <v>2907914.3124130154</v>
      </c>
      <c r="Y170" s="54">
        <v>4</v>
      </c>
      <c r="AB170" s="24" t="s">
        <v>61</v>
      </c>
      <c r="AC170" s="25"/>
      <c r="AE170" s="24" t="s">
        <v>62</v>
      </c>
      <c r="AF170" s="25"/>
      <c r="AH170" s="24" t="s">
        <v>63</v>
      </c>
      <c r="AI170" s="25"/>
    </row>
    <row r="171" spans="1:35" x14ac:dyDescent="0.25">
      <c r="C171" s="24" t="s">
        <v>60</v>
      </c>
      <c r="E171" s="3">
        <v>2542597.1121612852</v>
      </c>
      <c r="F171" s="54">
        <v>4</v>
      </c>
      <c r="I171" s="24" t="s">
        <v>61</v>
      </c>
      <c r="J171" s="25"/>
      <c r="L171" s="24" t="s">
        <v>62</v>
      </c>
      <c r="M171" s="25"/>
      <c r="O171" s="24" t="s">
        <v>63</v>
      </c>
      <c r="P171" s="25"/>
      <c r="R171" s="95" t="s">
        <v>5</v>
      </c>
      <c r="S171" s="96" t="s">
        <v>23</v>
      </c>
      <c r="U171" s="7"/>
      <c r="V171" s="56" t="s">
        <v>18</v>
      </c>
      <c r="W171" s="55"/>
      <c r="X171" s="106">
        <v>973704.34512123256</v>
      </c>
      <c r="Y171" s="54">
        <v>141</v>
      </c>
      <c r="Z171" s="55"/>
      <c r="AA171" s="55"/>
      <c r="AB171" s="106">
        <v>968661.85778284504</v>
      </c>
      <c r="AC171" s="57"/>
      <c r="AD171" s="55"/>
      <c r="AE171" s="106">
        <v>968552.23838770972</v>
      </c>
      <c r="AF171" s="57"/>
      <c r="AG171" s="55"/>
      <c r="AH171" s="106">
        <v>939313.15170725796</v>
      </c>
      <c r="AI171" s="25"/>
    </row>
    <row r="172" spans="1:35" ht="13" x14ac:dyDescent="0.3">
      <c r="B172" s="7"/>
      <c r="C172" s="56" t="s">
        <v>18</v>
      </c>
      <c r="D172" s="55"/>
      <c r="E172" s="78">
        <v>936843.88783871755</v>
      </c>
      <c r="F172" s="54">
        <v>139</v>
      </c>
      <c r="G172" s="55"/>
      <c r="H172" s="55"/>
      <c r="I172" s="79">
        <v>880284.88148482854</v>
      </c>
      <c r="J172" s="57"/>
      <c r="K172" s="55"/>
      <c r="L172" s="79">
        <v>876706.21419198264</v>
      </c>
      <c r="M172" s="57"/>
      <c r="N172" s="55"/>
      <c r="O172" s="79">
        <v>858206.16001982416</v>
      </c>
      <c r="P172" s="25"/>
      <c r="R172" s="95" t="s">
        <v>5</v>
      </c>
      <c r="S172" s="96" t="s">
        <v>23</v>
      </c>
      <c r="T172" s="7"/>
      <c r="V172" s="26" t="s">
        <v>55</v>
      </c>
      <c r="W172" s="28"/>
      <c r="X172" s="62">
        <v>3881618.6575342477</v>
      </c>
      <c r="Y172" s="63">
        <v>145</v>
      </c>
      <c r="Z172" s="1"/>
      <c r="AA172" s="1"/>
      <c r="AB172" s="72"/>
      <c r="AC172" s="73"/>
      <c r="AD172" s="1"/>
      <c r="AE172" s="72"/>
      <c r="AF172" s="73"/>
      <c r="AG172" s="1"/>
      <c r="AH172" s="72"/>
      <c r="AI172" s="27"/>
    </row>
    <row r="173" spans="1:35" ht="13" x14ac:dyDescent="0.3">
      <c r="C173" s="26" t="s">
        <v>55</v>
      </c>
      <c r="D173" s="28"/>
      <c r="E173" s="71">
        <v>3479441.0000000028</v>
      </c>
      <c r="F173" s="63">
        <v>143</v>
      </c>
      <c r="G173" s="1"/>
      <c r="H173" s="1"/>
      <c r="I173" s="72"/>
      <c r="J173" s="73"/>
      <c r="K173" s="1"/>
      <c r="L173" s="72"/>
      <c r="M173" s="73"/>
      <c r="N173" s="1"/>
      <c r="O173" s="72"/>
      <c r="P173" s="27"/>
      <c r="R173" s="95" t="s">
        <v>5</v>
      </c>
      <c r="S173" s="96" t="s">
        <v>23</v>
      </c>
      <c r="T173" s="107" t="s">
        <v>72</v>
      </c>
    </row>
    <row r="174" spans="1:35" ht="26" x14ac:dyDescent="0.3">
      <c r="B174" s="80" t="s">
        <v>72</v>
      </c>
      <c r="R174" s="95" t="s">
        <v>5</v>
      </c>
      <c r="S174" s="96" t="s">
        <v>23</v>
      </c>
      <c r="U174" s="31" t="s">
        <v>17</v>
      </c>
      <c r="V174" s="32"/>
      <c r="W174" s="33"/>
      <c r="X174" s="31" t="s">
        <v>71</v>
      </c>
      <c r="Y174" s="33"/>
      <c r="Z174" s="70"/>
      <c r="AA174" s="7"/>
      <c r="AB174" s="31" t="s">
        <v>46</v>
      </c>
      <c r="AC174" s="34"/>
      <c r="AD174" s="6"/>
      <c r="AE174" s="31" t="s">
        <v>47</v>
      </c>
      <c r="AF174" s="34" t="s">
        <v>22</v>
      </c>
      <c r="AG174" s="6"/>
      <c r="AH174" s="31" t="s">
        <v>48</v>
      </c>
      <c r="AI174" s="34" t="s">
        <v>50</v>
      </c>
    </row>
    <row r="175" spans="1:35" ht="26" x14ac:dyDescent="0.3">
      <c r="A175" s="7"/>
      <c r="B175" s="31" t="s">
        <v>17</v>
      </c>
      <c r="C175" s="32"/>
      <c r="D175" s="32"/>
      <c r="E175" s="31" t="s">
        <v>51</v>
      </c>
      <c r="F175" s="33"/>
      <c r="G175" s="70"/>
      <c r="H175" s="7"/>
      <c r="I175" s="31" t="s">
        <v>21</v>
      </c>
      <c r="J175" s="34"/>
      <c r="K175" s="6"/>
      <c r="L175" s="31" t="s">
        <v>15</v>
      </c>
      <c r="M175" s="34" t="s">
        <v>22</v>
      </c>
      <c r="N175" s="6"/>
      <c r="O175" s="31" t="s">
        <v>16</v>
      </c>
      <c r="P175" s="34" t="s">
        <v>50</v>
      </c>
      <c r="R175" s="95" t="s">
        <v>5</v>
      </c>
      <c r="S175" s="96" t="s">
        <v>23</v>
      </c>
      <c r="U175" s="29" t="s">
        <v>11</v>
      </c>
      <c r="V175" s="30">
        <v>146</v>
      </c>
      <c r="X175" s="35" t="s">
        <v>52</v>
      </c>
      <c r="Y175" s="36">
        <v>0.74914992145576542</v>
      </c>
      <c r="AB175" s="35" t="s">
        <v>52</v>
      </c>
      <c r="AC175" s="36">
        <v>0.75044898964954587</v>
      </c>
      <c r="AE175" s="35" t="s">
        <v>52</v>
      </c>
      <c r="AF175" s="36">
        <v>0.75047723028954849</v>
      </c>
      <c r="AH175" s="35" t="s">
        <v>52</v>
      </c>
      <c r="AI175" s="36">
        <v>0.75800993488011892</v>
      </c>
    </row>
    <row r="176" spans="1:35" ht="13" x14ac:dyDescent="0.3">
      <c r="B176" s="29" t="s">
        <v>11</v>
      </c>
      <c r="C176" s="30">
        <v>144</v>
      </c>
      <c r="E176" s="35" t="s">
        <v>52</v>
      </c>
      <c r="F176" s="36">
        <v>0.73074873583465938</v>
      </c>
      <c r="I176" s="35" t="s">
        <v>52</v>
      </c>
      <c r="J176" s="36">
        <v>0.74700393497552398</v>
      </c>
      <c r="L176" s="35" t="s">
        <v>52</v>
      </c>
      <c r="M176" s="36">
        <v>0.74803245285895581</v>
      </c>
      <c r="O176" s="35" t="s">
        <v>52</v>
      </c>
      <c r="P176" s="36">
        <v>0.75334941445484382</v>
      </c>
      <c r="R176" s="95" t="s">
        <v>5</v>
      </c>
      <c r="S176" s="96" t="s">
        <v>23</v>
      </c>
      <c r="U176" s="29"/>
      <c r="X176" s="24" t="s">
        <v>54</v>
      </c>
      <c r="Y176" s="25">
        <v>105.27218043768346</v>
      </c>
      <c r="AB176" s="24"/>
      <c r="AC176" s="25"/>
      <c r="AE176" s="24"/>
      <c r="AF176" s="25"/>
      <c r="AH176" s="24"/>
      <c r="AI176" s="25"/>
    </row>
    <row r="177" spans="1:35" ht="13" x14ac:dyDescent="0.3">
      <c r="B177" s="29"/>
      <c r="E177" s="24" t="s">
        <v>54</v>
      </c>
      <c r="F177" s="25">
        <v>94.311603880384652</v>
      </c>
      <c r="I177" s="24"/>
      <c r="J177" s="25"/>
      <c r="L177" s="24"/>
      <c r="M177" s="25"/>
      <c r="O177" s="24"/>
      <c r="P177" s="25"/>
      <c r="R177" s="95" t="s">
        <v>5</v>
      </c>
      <c r="S177" s="96" t="s">
        <v>23</v>
      </c>
      <c r="U177" s="26"/>
      <c r="V177" s="28"/>
      <c r="W177" s="28"/>
      <c r="X177" s="26" t="s">
        <v>53</v>
      </c>
      <c r="Y177" s="27">
        <v>2.4524938112258157E-41</v>
      </c>
      <c r="AA177" s="1" t="s">
        <v>12</v>
      </c>
      <c r="AB177" s="24">
        <v>1</v>
      </c>
      <c r="AC177" s="25"/>
      <c r="AE177" s="24">
        <v>2</v>
      </c>
      <c r="AF177" s="25">
        <v>1</v>
      </c>
      <c r="AH177" s="24">
        <v>2</v>
      </c>
      <c r="AI177" s="25">
        <v>1</v>
      </c>
    </row>
    <row r="178" spans="1:35" ht="13" x14ac:dyDescent="0.3">
      <c r="B178" s="26"/>
      <c r="C178" s="28"/>
      <c r="D178" s="28"/>
      <c r="E178" s="26" t="s">
        <v>53</v>
      </c>
      <c r="F178" s="27">
        <v>1.288797727906209E-38</v>
      </c>
      <c r="H178" s="1" t="s">
        <v>12</v>
      </c>
      <c r="I178" s="24">
        <v>1</v>
      </c>
      <c r="J178" s="25"/>
      <c r="L178" s="24">
        <v>2</v>
      </c>
      <c r="M178" s="25">
        <v>1</v>
      </c>
      <c r="O178" s="24">
        <v>2</v>
      </c>
      <c r="P178" s="25">
        <v>1</v>
      </c>
      <c r="R178" s="95" t="s">
        <v>5</v>
      </c>
      <c r="S178" s="96" t="s">
        <v>23</v>
      </c>
      <c r="T178" s="108" t="s">
        <v>40</v>
      </c>
      <c r="U178" s="1"/>
      <c r="Z178" s="1"/>
      <c r="AA178" s="38" t="s">
        <v>13</v>
      </c>
      <c r="AB178" s="26">
        <v>0.75804943907065225</v>
      </c>
      <c r="AC178" s="27"/>
      <c r="AE178" s="26">
        <v>0.77457258097684145</v>
      </c>
      <c r="AF178" s="27">
        <v>1.6523141906187703E-2</v>
      </c>
      <c r="AH178" s="26">
        <v>5.2499836250243632</v>
      </c>
      <c r="AI178" s="27">
        <v>4.4919341859536832</v>
      </c>
    </row>
    <row r="179" spans="1:35" ht="13" x14ac:dyDescent="0.3">
      <c r="A179" s="18" t="s">
        <v>40</v>
      </c>
      <c r="B179" s="1"/>
      <c r="G179" s="1"/>
      <c r="H179" s="38" t="s">
        <v>13</v>
      </c>
      <c r="I179" s="26">
        <v>8.9670349177556581</v>
      </c>
      <c r="J179" s="27"/>
      <c r="L179" s="26">
        <v>9.5536386906180883</v>
      </c>
      <c r="M179" s="27">
        <v>0.58660377286243315</v>
      </c>
      <c r="O179" s="26">
        <v>12.624812566894921</v>
      </c>
      <c r="P179" s="27">
        <v>3.6577776491392533</v>
      </c>
      <c r="R179" s="95" t="s">
        <v>5</v>
      </c>
      <c r="S179" s="96" t="s">
        <v>23</v>
      </c>
      <c r="T179" s="108" t="s">
        <v>41</v>
      </c>
      <c r="U179" s="109" t="s">
        <v>106</v>
      </c>
      <c r="V179" s="98"/>
      <c r="W179" s="98"/>
      <c r="Z179" s="1"/>
      <c r="AA179" s="38" t="s">
        <v>14</v>
      </c>
      <c r="AB179" s="26">
        <v>0.38393963583501001</v>
      </c>
      <c r="AC179" s="27"/>
      <c r="AE179" s="17">
        <v>0.67889670543264735</v>
      </c>
      <c r="AF179" s="16">
        <v>0.89771976676498066</v>
      </c>
      <c r="AH179" s="17">
        <v>7.2440350136307757E-2</v>
      </c>
      <c r="AI179" s="16">
        <v>3.4055126510784468E-2</v>
      </c>
    </row>
    <row r="180" spans="1:35" ht="13" x14ac:dyDescent="0.3">
      <c r="A180" s="18" t="s">
        <v>41</v>
      </c>
      <c r="B180" s="20" t="s">
        <v>106</v>
      </c>
      <c r="C180" s="12"/>
      <c r="D180" s="12"/>
      <c r="G180" s="1"/>
      <c r="H180" s="38" t="s">
        <v>14</v>
      </c>
      <c r="I180" s="26">
        <v>2.7489435353157386E-3</v>
      </c>
      <c r="J180" s="27"/>
      <c r="L180" s="17">
        <v>8.4227462553868246E-3</v>
      </c>
      <c r="M180" s="16">
        <v>0.44373543187883602</v>
      </c>
      <c r="O180" s="17">
        <v>1.8136637950886894E-3</v>
      </c>
      <c r="P180" s="16">
        <v>5.5808025774907989E-2</v>
      </c>
      <c r="R180" s="95" t="s">
        <v>5</v>
      </c>
      <c r="S180" s="96" t="s">
        <v>23</v>
      </c>
      <c r="T180" s="18" t="s">
        <v>41</v>
      </c>
    </row>
    <row r="181" spans="1:35" x14ac:dyDescent="0.25">
      <c r="R181" s="95" t="s">
        <v>5</v>
      </c>
      <c r="S181" s="96" t="s">
        <v>23</v>
      </c>
    </row>
    <row r="182" spans="1:35" x14ac:dyDescent="0.25">
      <c r="A182" s="92" t="s">
        <v>121</v>
      </c>
      <c r="R182" s="95" t="s">
        <v>5</v>
      </c>
      <c r="S182" s="96" t="s">
        <v>23</v>
      </c>
      <c r="T182" s="92" t="s">
        <v>121</v>
      </c>
    </row>
    <row r="183" spans="1:35" ht="13" x14ac:dyDescent="0.3">
      <c r="E183" s="47" t="s">
        <v>5</v>
      </c>
      <c r="F183" s="48"/>
      <c r="G183" s="1"/>
      <c r="H183" s="1"/>
      <c r="I183" s="74" t="s">
        <v>6</v>
      </c>
      <c r="J183" s="75"/>
      <c r="K183" s="1"/>
      <c r="L183" s="74" t="s">
        <v>9</v>
      </c>
      <c r="M183" s="75"/>
      <c r="N183" s="1"/>
      <c r="O183" s="74" t="s">
        <v>10</v>
      </c>
      <c r="P183" s="16"/>
      <c r="R183" s="95" t="s">
        <v>5</v>
      </c>
      <c r="S183" s="96" t="s">
        <v>23</v>
      </c>
      <c r="X183" s="74" t="s">
        <v>23</v>
      </c>
      <c r="Y183" s="75"/>
      <c r="Z183" s="1"/>
      <c r="AA183" s="1"/>
      <c r="AB183" s="74" t="s">
        <v>6</v>
      </c>
      <c r="AC183" s="75"/>
      <c r="AD183" s="1"/>
      <c r="AE183" s="74" t="s">
        <v>9</v>
      </c>
      <c r="AF183" s="75"/>
      <c r="AG183" s="1"/>
      <c r="AH183" s="74" t="s">
        <v>10</v>
      </c>
      <c r="AI183" s="16"/>
    </row>
    <row r="184" spans="1:35" ht="13" x14ac:dyDescent="0.3">
      <c r="B184" s="1" t="s">
        <v>24</v>
      </c>
      <c r="E184" s="35">
        <v>582.35913554939236</v>
      </c>
      <c r="F184" s="35">
        <v>592.83415439006114</v>
      </c>
      <c r="I184" s="35">
        <v>582.8952286876015</v>
      </c>
      <c r="J184" s="36"/>
      <c r="L184" s="35">
        <v>583.14456632065753</v>
      </c>
      <c r="M184" s="36"/>
      <c r="O184" s="35">
        <v>587.50304794527267</v>
      </c>
      <c r="P184" s="36"/>
      <c r="R184" s="95" t="s">
        <v>5</v>
      </c>
      <c r="S184" s="96" t="s">
        <v>23</v>
      </c>
      <c r="U184" s="1" t="s">
        <v>24</v>
      </c>
      <c r="X184" s="24">
        <v>588.37117943072394</v>
      </c>
      <c r="Y184" s="24">
        <v>592.83424246770426</v>
      </c>
      <c r="AB184" s="24">
        <v>584.41261192901334</v>
      </c>
      <c r="AC184" s="25"/>
      <c r="AE184" s="24">
        <v>584.51549789990167</v>
      </c>
      <c r="AF184" s="25"/>
      <c r="AH184" s="24">
        <v>584.2186221821795</v>
      </c>
      <c r="AI184" s="25"/>
    </row>
    <row r="185" spans="1:35" ht="13" x14ac:dyDescent="0.3">
      <c r="B185" s="21" t="s">
        <v>36</v>
      </c>
      <c r="C185" s="12"/>
      <c r="D185" s="12"/>
      <c r="E185" s="49">
        <v>3.5253156629059488</v>
      </c>
      <c r="F185" s="49">
        <v>2.5313648362588816</v>
      </c>
      <c r="G185" s="12"/>
      <c r="H185" s="12"/>
      <c r="I185" s="49">
        <v>3.3268544410826593</v>
      </c>
      <c r="J185" s="50"/>
      <c r="K185" s="12"/>
      <c r="L185" s="49">
        <v>3.3044768157955371</v>
      </c>
      <c r="M185" s="50"/>
      <c r="N185" s="12"/>
      <c r="O185" s="49">
        <v>2.5677412353240827</v>
      </c>
      <c r="P185" s="50"/>
      <c r="R185" s="95" t="s">
        <v>5</v>
      </c>
      <c r="S185" s="96" t="s">
        <v>23</v>
      </c>
      <c r="U185" s="97" t="s">
        <v>36</v>
      </c>
      <c r="V185" s="98"/>
      <c r="W185" s="98"/>
      <c r="X185" s="99">
        <v>3.0395610218224611</v>
      </c>
      <c r="Y185" s="99">
        <v>2.5313570036962605</v>
      </c>
      <c r="Z185" s="98"/>
      <c r="AA185" s="98"/>
      <c r="AB185" s="99">
        <v>3.3886409561807822</v>
      </c>
      <c r="AC185" s="100"/>
      <c r="AD185" s="98"/>
      <c r="AE185" s="99">
        <v>3.3662181799405437</v>
      </c>
      <c r="AF185" s="100"/>
      <c r="AG185" s="98"/>
      <c r="AH185" s="99">
        <v>3.108256920724064</v>
      </c>
      <c r="AI185" s="100"/>
    </row>
    <row r="186" spans="1:35" ht="13" x14ac:dyDescent="0.3">
      <c r="B186" s="22" t="s">
        <v>37</v>
      </c>
      <c r="C186" s="8"/>
      <c r="D186" s="8"/>
      <c r="E186" s="51">
        <v>3.0637642297763654</v>
      </c>
      <c r="F186" s="51">
        <v>3.092075361402423</v>
      </c>
      <c r="G186" s="8"/>
      <c r="H186" s="8"/>
      <c r="I186" s="51">
        <v>3.4543198886420141</v>
      </c>
      <c r="J186" s="52"/>
      <c r="K186" s="8"/>
      <c r="L186" s="51">
        <v>3.452985186896504</v>
      </c>
      <c r="M186" s="52"/>
      <c r="N186" s="8"/>
      <c r="O186" s="51">
        <v>3.0067207037956813</v>
      </c>
      <c r="P186" s="52"/>
      <c r="R186" s="95" t="s">
        <v>5</v>
      </c>
      <c r="S186" s="96" t="s">
        <v>23</v>
      </c>
      <c r="U186" s="101" t="s">
        <v>37</v>
      </c>
      <c r="V186" s="102"/>
      <c r="W186" s="102"/>
      <c r="X186" s="103">
        <v>3.1383440325030865</v>
      </c>
      <c r="Y186" s="103">
        <v>3.0920770429215056</v>
      </c>
      <c r="Z186" s="102"/>
      <c r="AA186" s="102"/>
      <c r="AB186" s="103">
        <v>3.3435408548572112</v>
      </c>
      <c r="AC186" s="104"/>
      <c r="AD186" s="102"/>
      <c r="AE186" s="103">
        <v>3.3567556276084294</v>
      </c>
      <c r="AF186" s="104"/>
      <c r="AG186" s="102"/>
      <c r="AH186" s="103">
        <v>3.282519583902328</v>
      </c>
      <c r="AI186" s="104"/>
    </row>
    <row r="187" spans="1:35" ht="13" x14ac:dyDescent="0.3">
      <c r="B187" s="21" t="s">
        <v>45</v>
      </c>
      <c r="C187" s="12"/>
      <c r="D187" s="12"/>
      <c r="E187" s="88">
        <v>6.1098297490338238</v>
      </c>
      <c r="F187" s="88">
        <v>5.1138128628006196</v>
      </c>
      <c r="G187" s="12"/>
      <c r="H187" s="12"/>
      <c r="I187" s="88">
        <v>5.3800873333077188</v>
      </c>
      <c r="J187" s="50"/>
      <c r="K187" s="12"/>
      <c r="L187" s="88">
        <v>5.3426017170931175</v>
      </c>
      <c r="M187" s="50"/>
      <c r="N187" s="12"/>
      <c r="O187" s="88">
        <v>5.1448221620830452</v>
      </c>
      <c r="P187" s="50"/>
      <c r="R187" s="95" t="s">
        <v>5</v>
      </c>
      <c r="S187" s="96" t="s">
        <v>23</v>
      </c>
      <c r="U187" s="97" t="s">
        <v>45</v>
      </c>
      <c r="V187" s="98"/>
      <c r="W187" s="98"/>
      <c r="X187" s="99">
        <v>5.1228932486769621</v>
      </c>
      <c r="Y187" s="99">
        <v>5.1138071224071275</v>
      </c>
      <c r="Z187" s="98"/>
      <c r="AA187" s="98"/>
      <c r="AB187" s="99">
        <v>5.4592514360013515</v>
      </c>
      <c r="AC187" s="100"/>
      <c r="AD187" s="98"/>
      <c r="AE187" s="99">
        <v>5.3565116323147057</v>
      </c>
      <c r="AF187" s="100"/>
      <c r="AG187" s="98"/>
      <c r="AH187" s="99">
        <v>5.4331651437676189</v>
      </c>
      <c r="AI187" s="100"/>
    </row>
    <row r="188" spans="1:35" ht="13" x14ac:dyDescent="0.3">
      <c r="B188" s="22" t="s">
        <v>44</v>
      </c>
      <c r="C188" s="8"/>
      <c r="D188" s="8"/>
      <c r="E188" s="87">
        <v>0.64144753235161667</v>
      </c>
      <c r="F188" s="87">
        <v>0.56269489579085441</v>
      </c>
      <c r="G188" s="8"/>
      <c r="H188" s="8"/>
      <c r="I188" s="87">
        <v>0.56866286991802273</v>
      </c>
      <c r="J188" s="52"/>
      <c r="K188" s="8"/>
      <c r="L188" s="87">
        <v>0.57012011140920371</v>
      </c>
      <c r="M188" s="52"/>
      <c r="N188" s="8"/>
      <c r="O188" s="87">
        <v>0.56266388060662276</v>
      </c>
      <c r="P188" s="52"/>
      <c r="R188" s="95" t="s">
        <v>5</v>
      </c>
      <c r="S188" s="96" t="s">
        <v>23</v>
      </c>
      <c r="U188" s="101" t="s">
        <v>44</v>
      </c>
      <c r="V188" s="102"/>
      <c r="W188" s="102"/>
      <c r="X188" s="103">
        <v>0.49224060340466047</v>
      </c>
      <c r="Y188" s="103">
        <v>0.56269473680757132</v>
      </c>
      <c r="Z188" s="102"/>
      <c r="AA188" s="102"/>
      <c r="AB188" s="103">
        <v>0.51300108863153782</v>
      </c>
      <c r="AC188" s="104"/>
      <c r="AD188" s="102"/>
      <c r="AE188" s="103">
        <v>0.51977832447350847</v>
      </c>
      <c r="AF188" s="104"/>
      <c r="AG188" s="102"/>
      <c r="AH188" s="103">
        <v>0.51425676933827902</v>
      </c>
      <c r="AI188" s="104"/>
    </row>
    <row r="189" spans="1:35" ht="13" x14ac:dyDescent="0.3">
      <c r="B189" s="1" t="s">
        <v>7</v>
      </c>
      <c r="F189" s="2" t="s">
        <v>116</v>
      </c>
      <c r="G189" s="2"/>
      <c r="H189" s="2"/>
      <c r="I189" s="26">
        <v>1.0383697154502078</v>
      </c>
      <c r="J189" s="27"/>
      <c r="L189" s="26">
        <v>0.91820152741617567</v>
      </c>
      <c r="M189" s="25"/>
      <c r="O189" s="26">
        <v>3.0607947876715582</v>
      </c>
      <c r="P189" s="25"/>
      <c r="R189" s="95" t="s">
        <v>5</v>
      </c>
      <c r="S189" s="96" t="s">
        <v>23</v>
      </c>
      <c r="U189" s="1" t="s">
        <v>7</v>
      </c>
      <c r="Y189" s="2" t="s">
        <v>116</v>
      </c>
      <c r="Z189" s="2"/>
      <c r="AA189" s="2"/>
      <c r="AB189" s="26">
        <v>-0.90084748282866034</v>
      </c>
      <c r="AC189" s="27"/>
      <c r="AE189" s="26">
        <v>-1.6638366916346481</v>
      </c>
      <c r="AF189" s="25"/>
      <c r="AH189" s="26">
        <v>-6.7712117365657902E-3</v>
      </c>
      <c r="AI189" s="25"/>
    </row>
    <row r="190" spans="1:35" ht="13" x14ac:dyDescent="0.3">
      <c r="B190" s="1" t="s">
        <v>8</v>
      </c>
      <c r="L190" s="26">
        <v>0.236263769589491</v>
      </c>
      <c r="M190" s="27"/>
      <c r="O190" s="26">
        <v>0.45763482616358742</v>
      </c>
      <c r="P190" s="27"/>
      <c r="R190" s="95" t="s">
        <v>5</v>
      </c>
      <c r="S190" s="96" t="s">
        <v>23</v>
      </c>
      <c r="U190" s="1" t="s">
        <v>8</v>
      </c>
      <c r="AE190" s="26">
        <v>1.4731116227400809</v>
      </c>
      <c r="AF190" s="27"/>
      <c r="AH190" s="26">
        <v>-250.35395546779725</v>
      </c>
      <c r="AI190" s="27"/>
    </row>
    <row r="191" spans="1:35" ht="13" x14ac:dyDescent="0.3">
      <c r="B191" s="1"/>
      <c r="R191" s="95" t="s">
        <v>5</v>
      </c>
      <c r="S191" s="96" t="s">
        <v>23</v>
      </c>
      <c r="U191" s="1"/>
    </row>
    <row r="192" spans="1:35" ht="13" x14ac:dyDescent="0.3">
      <c r="B192" s="1"/>
      <c r="C192" s="35"/>
      <c r="D192" s="60"/>
      <c r="E192" s="60" t="s">
        <v>3</v>
      </c>
      <c r="F192" s="61" t="s">
        <v>12</v>
      </c>
      <c r="I192" s="35"/>
      <c r="J192" s="36"/>
      <c r="L192" s="35"/>
      <c r="M192" s="36"/>
      <c r="O192" s="35"/>
      <c r="P192" s="36"/>
      <c r="R192" s="95" t="s">
        <v>5</v>
      </c>
      <c r="S192" s="96" t="s">
        <v>23</v>
      </c>
      <c r="U192" s="1"/>
      <c r="V192" s="35"/>
      <c r="W192" s="60"/>
      <c r="X192" s="35" t="s">
        <v>3</v>
      </c>
      <c r="Y192" s="61" t="s">
        <v>12</v>
      </c>
      <c r="AB192" s="35"/>
      <c r="AC192" s="36"/>
      <c r="AE192" s="35"/>
      <c r="AF192" s="36"/>
      <c r="AH192" s="35"/>
      <c r="AI192" s="36"/>
    </row>
    <row r="193" spans="1:35" x14ac:dyDescent="0.25">
      <c r="C193" s="24" t="s">
        <v>60</v>
      </c>
      <c r="E193" s="3">
        <v>7625827.6403584862</v>
      </c>
      <c r="F193" s="54">
        <v>4</v>
      </c>
      <c r="I193" s="24" t="s">
        <v>61</v>
      </c>
      <c r="J193" s="25"/>
      <c r="L193" s="24" t="s">
        <v>62</v>
      </c>
      <c r="M193" s="25"/>
      <c r="O193" s="24" t="s">
        <v>63</v>
      </c>
      <c r="P193" s="25"/>
      <c r="R193" s="95" t="s">
        <v>5</v>
      </c>
      <c r="S193" s="96" t="s">
        <v>23</v>
      </c>
      <c r="V193" s="24" t="s">
        <v>60</v>
      </c>
      <c r="X193" s="53">
        <v>7869880.8707168391</v>
      </c>
      <c r="Y193" s="54">
        <v>4</v>
      </c>
      <c r="AB193" s="24" t="s">
        <v>61</v>
      </c>
      <c r="AC193" s="25"/>
      <c r="AE193" s="24" t="s">
        <v>62</v>
      </c>
      <c r="AF193" s="25"/>
      <c r="AH193" s="24" t="s">
        <v>63</v>
      </c>
      <c r="AI193" s="25"/>
    </row>
    <row r="194" spans="1:35" x14ac:dyDescent="0.25">
      <c r="B194" s="7"/>
      <c r="C194" s="56" t="s">
        <v>18</v>
      </c>
      <c r="D194" s="55"/>
      <c r="E194" s="78">
        <v>705772.12515875115</v>
      </c>
      <c r="F194" s="54">
        <v>140</v>
      </c>
      <c r="G194" s="55"/>
      <c r="H194" s="55"/>
      <c r="I194" s="79">
        <v>626131.83463029622</v>
      </c>
      <c r="J194" s="57"/>
      <c r="K194" s="55"/>
      <c r="L194" s="79">
        <v>625971.22158410621</v>
      </c>
      <c r="M194" s="57"/>
      <c r="N194" s="55"/>
      <c r="O194" s="79">
        <v>608929.23692162381</v>
      </c>
      <c r="P194" s="25"/>
      <c r="R194" s="95" t="s">
        <v>5</v>
      </c>
      <c r="S194" s="96" t="s">
        <v>23</v>
      </c>
      <c r="U194" s="7"/>
      <c r="V194" s="56" t="s">
        <v>18</v>
      </c>
      <c r="W194" s="55"/>
      <c r="X194" s="106">
        <v>694783.59186819464</v>
      </c>
      <c r="Y194" s="54">
        <v>142</v>
      </c>
      <c r="Z194" s="55"/>
      <c r="AA194" s="55"/>
      <c r="AB194" s="106">
        <v>684992.16164362605</v>
      </c>
      <c r="AC194" s="57"/>
      <c r="AD194" s="55"/>
      <c r="AE194" s="106">
        <v>683717.29027024959</v>
      </c>
      <c r="AF194" s="57"/>
      <c r="AG194" s="55"/>
      <c r="AH194" s="106">
        <v>682176.68613080983</v>
      </c>
      <c r="AI194" s="25"/>
    </row>
    <row r="195" spans="1:35" ht="13" x14ac:dyDescent="0.3">
      <c r="C195" s="26" t="s">
        <v>55</v>
      </c>
      <c r="D195" s="28"/>
      <c r="E195" s="71">
        <v>8331599.7655172376</v>
      </c>
      <c r="F195" s="63">
        <v>144</v>
      </c>
      <c r="G195" s="1"/>
      <c r="H195" s="1"/>
      <c r="I195" s="72"/>
      <c r="J195" s="73"/>
      <c r="K195" s="1"/>
      <c r="L195" s="72"/>
      <c r="M195" s="73"/>
      <c r="N195" s="1"/>
      <c r="O195" s="72"/>
      <c r="P195" s="27"/>
      <c r="R195" s="95" t="s">
        <v>5</v>
      </c>
      <c r="S195" s="96" t="s">
        <v>23</v>
      </c>
      <c r="T195" s="7"/>
      <c r="V195" s="26" t="s">
        <v>55</v>
      </c>
      <c r="W195" s="28"/>
      <c r="X195" s="62">
        <v>8564664.4625850338</v>
      </c>
      <c r="Y195" s="63">
        <v>146</v>
      </c>
      <c r="Z195" s="1"/>
      <c r="AA195" s="1"/>
      <c r="AB195" s="72"/>
      <c r="AC195" s="73"/>
      <c r="AD195" s="1"/>
      <c r="AE195" s="72"/>
      <c r="AF195" s="73"/>
      <c r="AG195" s="1"/>
      <c r="AH195" s="72"/>
      <c r="AI195" s="27"/>
    </row>
    <row r="196" spans="1:35" x14ac:dyDescent="0.25">
      <c r="B196" s="80" t="s">
        <v>72</v>
      </c>
      <c r="R196" s="95" t="s">
        <v>5</v>
      </c>
      <c r="S196" s="96" t="s">
        <v>23</v>
      </c>
      <c r="T196" s="107" t="s">
        <v>72</v>
      </c>
    </row>
    <row r="197" spans="1:35" ht="26" x14ac:dyDescent="0.3">
      <c r="A197" s="7"/>
      <c r="B197" s="31" t="s">
        <v>17</v>
      </c>
      <c r="C197" s="32"/>
      <c r="D197" s="32"/>
      <c r="E197" s="31" t="s">
        <v>51</v>
      </c>
      <c r="F197" s="33"/>
      <c r="G197" s="70"/>
      <c r="H197" s="7"/>
      <c r="I197" s="31" t="s">
        <v>21</v>
      </c>
      <c r="J197" s="34"/>
      <c r="K197" s="6"/>
      <c r="L197" s="31" t="s">
        <v>15</v>
      </c>
      <c r="M197" s="34" t="s">
        <v>22</v>
      </c>
      <c r="N197" s="6"/>
      <c r="O197" s="31" t="s">
        <v>16</v>
      </c>
      <c r="P197" s="34" t="s">
        <v>50</v>
      </c>
      <c r="R197" s="95" t="s">
        <v>5</v>
      </c>
      <c r="S197" s="96" t="s">
        <v>23</v>
      </c>
      <c r="U197" s="31" t="s">
        <v>17</v>
      </c>
      <c r="V197" s="32"/>
      <c r="W197" s="33"/>
      <c r="X197" s="31" t="s">
        <v>71</v>
      </c>
      <c r="Y197" s="33"/>
      <c r="Z197" s="70"/>
      <c r="AA197" s="7"/>
      <c r="AB197" s="31" t="s">
        <v>46</v>
      </c>
      <c r="AC197" s="34"/>
      <c r="AD197" s="6"/>
      <c r="AE197" s="31" t="s">
        <v>47</v>
      </c>
      <c r="AF197" s="34" t="s">
        <v>22</v>
      </c>
      <c r="AG197" s="6"/>
      <c r="AH197" s="31" t="s">
        <v>48</v>
      </c>
      <c r="AI197" s="34" t="s">
        <v>50</v>
      </c>
    </row>
    <row r="198" spans="1:35" ht="13" x14ac:dyDescent="0.3">
      <c r="B198" s="29" t="s">
        <v>11</v>
      </c>
      <c r="C198" s="30">
        <v>145</v>
      </c>
      <c r="E198" s="35" t="s">
        <v>52</v>
      </c>
      <c r="F198" s="36">
        <v>0.91528972285973265</v>
      </c>
      <c r="I198" s="35" t="s">
        <v>52</v>
      </c>
      <c r="J198" s="36">
        <v>0.92484854622737322</v>
      </c>
      <c r="L198" s="35" t="s">
        <v>52</v>
      </c>
      <c r="M198" s="36">
        <v>0.92486782380319432</v>
      </c>
      <c r="O198" s="35" t="s">
        <v>52</v>
      </c>
      <c r="P198" s="36">
        <v>0.92691328747669133</v>
      </c>
      <c r="R198" s="95" t="s">
        <v>5</v>
      </c>
      <c r="S198" s="96" t="s">
        <v>23</v>
      </c>
      <c r="U198" s="29" t="s">
        <v>11</v>
      </c>
      <c r="V198" s="30">
        <v>147</v>
      </c>
      <c r="X198" s="35" t="s">
        <v>52</v>
      </c>
      <c r="Y198" s="36">
        <v>0.91887789709645074</v>
      </c>
      <c r="AB198" s="35" t="s">
        <v>52</v>
      </c>
      <c r="AC198" s="36">
        <v>0.92002113280257125</v>
      </c>
      <c r="AE198" s="35" t="s">
        <v>52</v>
      </c>
      <c r="AF198" s="36">
        <v>0.92016998526245986</v>
      </c>
      <c r="AH198" s="35" t="s">
        <v>52</v>
      </c>
      <c r="AI198" s="36">
        <v>0.92034986436293953</v>
      </c>
    </row>
    <row r="199" spans="1:35" ht="13" x14ac:dyDescent="0.3">
      <c r="B199" s="29"/>
      <c r="E199" s="24" t="s">
        <v>54</v>
      </c>
      <c r="F199" s="25">
        <v>378.17300782814482</v>
      </c>
      <c r="I199" s="24"/>
      <c r="J199" s="25"/>
      <c r="L199" s="24"/>
      <c r="M199" s="25"/>
      <c r="O199" s="24"/>
      <c r="P199" s="25"/>
      <c r="R199" s="95" t="s">
        <v>5</v>
      </c>
      <c r="S199" s="96" t="s">
        <v>23</v>
      </c>
      <c r="U199" s="29"/>
      <c r="X199" s="24" t="s">
        <v>54</v>
      </c>
      <c r="Y199" s="25">
        <v>402.11192978697795</v>
      </c>
      <c r="AB199" s="24"/>
      <c r="AC199" s="25"/>
      <c r="AE199" s="24"/>
      <c r="AF199" s="25"/>
      <c r="AH199" s="24"/>
      <c r="AI199" s="25"/>
    </row>
    <row r="200" spans="1:35" ht="13" x14ac:dyDescent="0.3">
      <c r="B200" s="26"/>
      <c r="C200" s="28"/>
      <c r="D200" s="28"/>
      <c r="E200" s="26" t="s">
        <v>53</v>
      </c>
      <c r="F200" s="27">
        <v>5.8736743015178018E-74</v>
      </c>
      <c r="H200" s="1" t="s">
        <v>12</v>
      </c>
      <c r="I200" s="24">
        <v>1</v>
      </c>
      <c r="J200" s="25"/>
      <c r="L200" s="24">
        <v>2</v>
      </c>
      <c r="M200" s="25">
        <v>1</v>
      </c>
      <c r="O200" s="24">
        <v>2</v>
      </c>
      <c r="P200" s="25">
        <v>1</v>
      </c>
      <c r="R200" s="95" t="s">
        <v>5</v>
      </c>
      <c r="S200" s="96" t="s">
        <v>23</v>
      </c>
      <c r="U200" s="26"/>
      <c r="V200" s="28"/>
      <c r="W200" s="28"/>
      <c r="X200" s="26" t="s">
        <v>53</v>
      </c>
      <c r="Y200" s="27">
        <v>2.3442596231240059E-76</v>
      </c>
      <c r="AA200" s="1" t="s">
        <v>12</v>
      </c>
      <c r="AB200" s="24">
        <v>1</v>
      </c>
      <c r="AC200" s="25"/>
      <c r="AE200" s="24">
        <v>2</v>
      </c>
      <c r="AF200" s="25">
        <v>1</v>
      </c>
      <c r="AH200" s="24">
        <v>2</v>
      </c>
      <c r="AI200" s="25">
        <v>1</v>
      </c>
    </row>
    <row r="201" spans="1:35" ht="13" x14ac:dyDescent="0.3">
      <c r="A201" s="18" t="s">
        <v>40</v>
      </c>
      <c r="B201" s="1"/>
      <c r="G201" s="1"/>
      <c r="H201" s="38" t="s">
        <v>13</v>
      </c>
      <c r="I201" s="26">
        <v>17.36106302194862</v>
      </c>
      <c r="J201" s="27"/>
      <c r="L201" s="26">
        <v>17.398262662520853</v>
      </c>
      <c r="M201" s="27">
        <v>3.7199640572237402E-2</v>
      </c>
      <c r="O201" s="26">
        <v>21.400600904790302</v>
      </c>
      <c r="P201" s="27">
        <v>4.0395378828416684</v>
      </c>
      <c r="R201" s="95" t="s">
        <v>5</v>
      </c>
      <c r="S201" s="96" t="s">
        <v>23</v>
      </c>
      <c r="T201" s="108" t="s">
        <v>40</v>
      </c>
      <c r="U201" s="1"/>
      <c r="Z201" s="1"/>
      <c r="AA201" s="38" t="s">
        <v>13</v>
      </c>
      <c r="AB201" s="26">
        <v>2.0863743999275375</v>
      </c>
      <c r="AC201" s="27"/>
      <c r="AE201" s="26">
        <v>2.3602179769131242</v>
      </c>
      <c r="AF201" s="27">
        <v>0.2738435769855832</v>
      </c>
      <c r="AH201" s="26">
        <v>2.6918233700794518</v>
      </c>
      <c r="AI201" s="27">
        <v>0.60544897015191257</v>
      </c>
    </row>
    <row r="202" spans="1:35" ht="13" x14ac:dyDescent="0.3">
      <c r="A202" s="18" t="s">
        <v>41</v>
      </c>
      <c r="B202" s="20" t="s">
        <v>106</v>
      </c>
      <c r="C202" s="12"/>
      <c r="D202" s="12"/>
      <c r="G202" s="1"/>
      <c r="H202" s="38" t="s">
        <v>14</v>
      </c>
      <c r="I202" s="26">
        <v>3.0909375854470517E-5</v>
      </c>
      <c r="J202" s="27"/>
      <c r="L202" s="17">
        <v>1.6673058174390654E-4</v>
      </c>
      <c r="M202" s="16">
        <v>0.84705914869623633</v>
      </c>
      <c r="O202" s="17">
        <v>2.2538165250100015E-5</v>
      </c>
      <c r="P202" s="16">
        <v>4.4445990859640648E-2</v>
      </c>
      <c r="R202" s="95" t="s">
        <v>5</v>
      </c>
      <c r="S202" s="96" t="s">
        <v>23</v>
      </c>
      <c r="T202" s="108" t="s">
        <v>41</v>
      </c>
      <c r="U202" s="109" t="s">
        <v>106</v>
      </c>
      <c r="V202" s="98"/>
      <c r="W202" s="98"/>
      <c r="Z202" s="1"/>
      <c r="AA202" s="38" t="s">
        <v>14</v>
      </c>
      <c r="AB202" s="26">
        <v>0.14861840975831714</v>
      </c>
      <c r="AC202" s="27"/>
      <c r="AE202" s="17">
        <v>0.30724525059061319</v>
      </c>
      <c r="AF202" s="16">
        <v>0.60076504428206046</v>
      </c>
      <c r="AH202" s="17">
        <v>0.26030228594951188</v>
      </c>
      <c r="AI202" s="16">
        <v>0.43650651716080796</v>
      </c>
    </row>
    <row r="203" spans="1:35" x14ac:dyDescent="0.25">
      <c r="R203" s="95" t="s">
        <v>5</v>
      </c>
      <c r="S203" s="96" t="s">
        <v>23</v>
      </c>
    </row>
    <row r="204" spans="1:35" x14ac:dyDescent="0.25">
      <c r="A204" s="92" t="s">
        <v>122</v>
      </c>
      <c r="R204" s="95" t="s">
        <v>5</v>
      </c>
      <c r="S204" s="96" t="s">
        <v>23</v>
      </c>
      <c r="T204" s="92" t="s">
        <v>122</v>
      </c>
    </row>
    <row r="205" spans="1:35" ht="13" x14ac:dyDescent="0.3">
      <c r="E205" s="47" t="s">
        <v>5</v>
      </c>
      <c r="F205" s="48"/>
      <c r="G205" s="1"/>
      <c r="H205" s="1"/>
      <c r="I205" s="74" t="s">
        <v>6</v>
      </c>
      <c r="J205" s="75"/>
      <c r="K205" s="1"/>
      <c r="L205" s="74" t="s">
        <v>9</v>
      </c>
      <c r="M205" s="75"/>
      <c r="N205" s="1"/>
      <c r="O205" s="74" t="s">
        <v>10</v>
      </c>
      <c r="P205" s="16"/>
      <c r="R205" s="95" t="s">
        <v>5</v>
      </c>
      <c r="S205" s="96" t="s">
        <v>23</v>
      </c>
      <c r="X205" s="74" t="s">
        <v>23</v>
      </c>
      <c r="Y205" s="75"/>
      <c r="Z205" s="1"/>
      <c r="AA205" s="1"/>
      <c r="AB205" s="74" t="s">
        <v>6</v>
      </c>
      <c r="AC205" s="75"/>
      <c r="AD205" s="1"/>
      <c r="AE205" s="74" t="s">
        <v>9</v>
      </c>
      <c r="AF205" s="75"/>
      <c r="AG205" s="1"/>
      <c r="AH205" s="74" t="s">
        <v>10</v>
      </c>
      <c r="AI205" s="16"/>
    </row>
    <row r="206" spans="1:35" ht="13" x14ac:dyDescent="0.3">
      <c r="B206" s="1" t="s">
        <v>24</v>
      </c>
      <c r="E206" s="35">
        <v>592.41175063958508</v>
      </c>
      <c r="F206" s="35">
        <v>601.94925957909834</v>
      </c>
      <c r="I206" s="35">
        <v>591.48016557473045</v>
      </c>
      <c r="J206" s="35">
        <v>591.48016557473045</v>
      </c>
      <c r="L206" s="35">
        <v>591.09498974856524</v>
      </c>
      <c r="M206" s="36"/>
      <c r="O206" s="35">
        <v>591.52723433263861</v>
      </c>
      <c r="P206" s="36"/>
      <c r="R206" s="95" t="s">
        <v>5</v>
      </c>
      <c r="S206" s="96" t="s">
        <v>23</v>
      </c>
      <c r="U206" s="1" t="s">
        <v>24</v>
      </c>
      <c r="X206" s="24">
        <v>591.91080413016903</v>
      </c>
      <c r="Y206" s="24">
        <v>601.97038116665976</v>
      </c>
      <c r="AB206" s="24">
        <v>591.48655980307512</v>
      </c>
      <c r="AC206" s="25"/>
      <c r="AE206" s="24">
        <v>591.87845639578222</v>
      </c>
      <c r="AF206" s="25"/>
      <c r="AH206" s="24">
        <v>601.71624532999613</v>
      </c>
      <c r="AI206" s="25"/>
    </row>
    <row r="207" spans="1:35" ht="13" x14ac:dyDescent="0.3">
      <c r="B207" s="21" t="s">
        <v>36</v>
      </c>
      <c r="C207" s="12"/>
      <c r="D207" s="12"/>
      <c r="E207" s="49">
        <v>2.2990528181030507</v>
      </c>
      <c r="F207" s="49">
        <v>2.0452213814845117</v>
      </c>
      <c r="G207" s="12"/>
      <c r="H207" s="12"/>
      <c r="I207" s="49">
        <v>2.3483438137108417</v>
      </c>
      <c r="J207" s="49">
        <v>2.3483438137108417</v>
      </c>
      <c r="K207" s="12"/>
      <c r="L207" s="49">
        <v>2.45944673804508</v>
      </c>
      <c r="M207" s="50"/>
      <c r="N207" s="12"/>
      <c r="O207" s="49">
        <v>2.3737540836901165</v>
      </c>
      <c r="P207" s="50"/>
      <c r="R207" s="95" t="s">
        <v>5</v>
      </c>
      <c r="S207" s="96" t="s">
        <v>23</v>
      </c>
      <c r="U207" s="97" t="s">
        <v>36</v>
      </c>
      <c r="V207" s="98"/>
      <c r="W207" s="98"/>
      <c r="X207" s="99">
        <v>2.0831370081532836</v>
      </c>
      <c r="Y207" s="99">
        <v>2.0448107234659583</v>
      </c>
      <c r="Z207" s="98"/>
      <c r="AA207" s="98"/>
      <c r="AB207" s="99">
        <v>2.1872902371026162</v>
      </c>
      <c r="AC207" s="100"/>
      <c r="AD207" s="98"/>
      <c r="AE207" s="99">
        <v>2.1142201030688388</v>
      </c>
      <c r="AF207" s="100"/>
      <c r="AG207" s="98"/>
      <c r="AH207" s="99">
        <v>1.5945070774874164</v>
      </c>
      <c r="AI207" s="100"/>
    </row>
    <row r="208" spans="1:35" ht="13" x14ac:dyDescent="0.3">
      <c r="B208" s="22" t="s">
        <v>37</v>
      </c>
      <c r="C208" s="8"/>
      <c r="D208" s="8"/>
      <c r="E208" s="51">
        <v>5.1170924474593598</v>
      </c>
      <c r="F208" s="51">
        <v>18.613488552559975</v>
      </c>
      <c r="G208" s="8"/>
      <c r="H208" s="8"/>
      <c r="I208" s="51">
        <v>5.2425113367648839</v>
      </c>
      <c r="J208" s="51">
        <v>5.2425113367648839</v>
      </c>
      <c r="K208" s="8"/>
      <c r="L208" s="51">
        <v>5.2120842626284807</v>
      </c>
      <c r="M208" s="52"/>
      <c r="N208" s="8"/>
      <c r="O208" s="51">
        <v>5.3183981041898818</v>
      </c>
      <c r="P208" s="52"/>
      <c r="R208" s="95" t="s">
        <v>5</v>
      </c>
      <c r="S208" s="96" t="s">
        <v>23</v>
      </c>
      <c r="U208" s="101" t="s">
        <v>37</v>
      </c>
      <c r="V208" s="102"/>
      <c r="W208" s="102"/>
      <c r="X208" s="103">
        <v>5.0188709557903133</v>
      </c>
      <c r="Y208" s="103">
        <v>19.134679349129065</v>
      </c>
      <c r="Z208" s="102"/>
      <c r="AA208" s="102"/>
      <c r="AB208" s="103">
        <v>5.0509776077217801</v>
      </c>
      <c r="AC208" s="104"/>
      <c r="AD208" s="102"/>
      <c r="AE208" s="103">
        <v>5.0558896117532148</v>
      </c>
      <c r="AF208" s="104"/>
      <c r="AG208" s="102"/>
      <c r="AH208" s="103">
        <v>6.1782353279216533</v>
      </c>
      <c r="AI208" s="104"/>
    </row>
    <row r="209" spans="1:35" ht="13" x14ac:dyDescent="0.3">
      <c r="B209" s="21" t="s">
        <v>45</v>
      </c>
      <c r="C209" s="12"/>
      <c r="D209" s="12"/>
      <c r="E209" s="86">
        <v>12.724205931857382</v>
      </c>
      <c r="F209" s="86">
        <v>12.724205931857382</v>
      </c>
      <c r="G209" s="12"/>
      <c r="H209" s="12"/>
      <c r="I209" s="86">
        <v>12.724205931857382</v>
      </c>
      <c r="J209" s="86">
        <v>12.724205931857382</v>
      </c>
      <c r="K209" s="12"/>
      <c r="L209" s="86">
        <v>12.724205931857382</v>
      </c>
      <c r="M209" s="50"/>
      <c r="N209" s="12"/>
      <c r="O209" s="86">
        <v>12.724205931857382</v>
      </c>
      <c r="P209" s="50"/>
      <c r="R209" s="95" t="s">
        <v>5</v>
      </c>
      <c r="S209" s="96" t="s">
        <v>23</v>
      </c>
      <c r="U209" s="97" t="s">
        <v>45</v>
      </c>
      <c r="V209" s="98"/>
      <c r="W209" s="98"/>
      <c r="X209" s="105">
        <v>12.724205931857382</v>
      </c>
      <c r="Y209" s="105">
        <v>12.724205931857382</v>
      </c>
      <c r="Z209" s="98"/>
      <c r="AA209" s="98"/>
      <c r="AB209" s="105">
        <v>12.724205931857382</v>
      </c>
      <c r="AC209" s="100"/>
      <c r="AD209" s="98"/>
      <c r="AE209" s="105">
        <v>12.724205931857382</v>
      </c>
      <c r="AF209" s="100"/>
      <c r="AG209" s="98"/>
      <c r="AH209" s="105">
        <v>12.724205931857382</v>
      </c>
      <c r="AI209" s="100"/>
    </row>
    <row r="210" spans="1:35" ht="13" x14ac:dyDescent="0.3">
      <c r="B210" s="22" t="s">
        <v>44</v>
      </c>
      <c r="C210" s="8"/>
      <c r="D210" s="8"/>
      <c r="E210" s="87">
        <v>0.12945586901317199</v>
      </c>
      <c r="F210" s="87">
        <v>0.10354220873872641</v>
      </c>
      <c r="G210" s="8"/>
      <c r="H210" s="8"/>
      <c r="I210" s="87">
        <v>0.11815145006939648</v>
      </c>
      <c r="J210" s="87">
        <v>0.11815145006939648</v>
      </c>
      <c r="K210" s="8"/>
      <c r="L210" s="87">
        <v>0.12096680393080121</v>
      </c>
      <c r="M210" s="52"/>
      <c r="N210" s="8"/>
      <c r="O210" s="87">
        <v>0.11804078510408549</v>
      </c>
      <c r="P210" s="52"/>
      <c r="R210" s="95" t="s">
        <v>5</v>
      </c>
      <c r="S210" s="96" t="s">
        <v>23</v>
      </c>
      <c r="U210" s="101" t="s">
        <v>44</v>
      </c>
      <c r="V210" s="102"/>
      <c r="W210" s="102"/>
      <c r="X210" s="103">
        <v>0.11807975797316829</v>
      </c>
      <c r="Y210" s="103">
        <v>0.10344436948814864</v>
      </c>
      <c r="Z210" s="102"/>
      <c r="AA210" s="102"/>
      <c r="AB210" s="103">
        <v>0.11947204444426385</v>
      </c>
      <c r="AC210" s="104"/>
      <c r="AD210" s="102"/>
      <c r="AE210" s="103">
        <v>0.12127352557332791</v>
      </c>
      <c r="AF210" s="104"/>
      <c r="AG210" s="102"/>
      <c r="AH210" s="103">
        <v>0.1148617285153908</v>
      </c>
      <c r="AI210" s="104"/>
    </row>
    <row r="211" spans="1:35" ht="13" x14ac:dyDescent="0.3">
      <c r="B211" s="1" t="s">
        <v>7</v>
      </c>
      <c r="F211" s="2" t="s">
        <v>116</v>
      </c>
      <c r="G211" s="2"/>
      <c r="H211" s="2"/>
      <c r="I211" s="26">
        <v>1.3159678838349242</v>
      </c>
      <c r="J211" s="26">
        <v>1.3159678838349242</v>
      </c>
      <c r="L211" s="26">
        <v>9.5049202094158125E-2</v>
      </c>
      <c r="M211" s="25"/>
      <c r="O211" s="26">
        <v>0.93711757060621215</v>
      </c>
      <c r="P211" s="25"/>
      <c r="R211" s="95" t="s">
        <v>5</v>
      </c>
      <c r="S211" s="96" t="s">
        <v>23</v>
      </c>
      <c r="U211" s="1" t="s">
        <v>7</v>
      </c>
      <c r="Y211" s="2" t="s">
        <v>116</v>
      </c>
      <c r="Z211" s="2"/>
      <c r="AA211" s="2"/>
      <c r="AB211" s="26">
        <v>-0.52928812159650596</v>
      </c>
      <c r="AC211" s="27"/>
      <c r="AE211" s="26">
        <v>-2.6724519439314003</v>
      </c>
      <c r="AF211" s="25"/>
      <c r="AH211" s="26">
        <v>-4.8284545065099893</v>
      </c>
      <c r="AI211" s="25"/>
    </row>
    <row r="212" spans="1:35" ht="13" x14ac:dyDescent="0.3">
      <c r="B212" s="1" t="s">
        <v>8</v>
      </c>
      <c r="L212" s="26">
        <v>5.4896933842206446</v>
      </c>
      <c r="M212" s="27"/>
      <c r="O212" s="26">
        <v>-0.36662829174648737</v>
      </c>
      <c r="P212" s="27"/>
      <c r="R212" s="95" t="s">
        <v>5</v>
      </c>
      <c r="S212" s="96" t="s">
        <v>23</v>
      </c>
      <c r="U212" s="1" t="s">
        <v>8</v>
      </c>
      <c r="AE212" s="26">
        <v>9.552591937665877</v>
      </c>
      <c r="AF212" s="27"/>
      <c r="AH212" s="26">
        <v>2.7078630375807977</v>
      </c>
      <c r="AI212" s="27"/>
    </row>
    <row r="213" spans="1:35" ht="13" x14ac:dyDescent="0.3">
      <c r="B213" s="1"/>
      <c r="R213" s="95" t="s">
        <v>5</v>
      </c>
      <c r="S213" s="96" t="s">
        <v>23</v>
      </c>
      <c r="U213" s="1"/>
    </row>
    <row r="214" spans="1:35" ht="13" x14ac:dyDescent="0.3">
      <c r="B214" s="1"/>
      <c r="C214" s="35"/>
      <c r="D214" s="60"/>
      <c r="E214" s="60" t="s">
        <v>3</v>
      </c>
      <c r="F214" s="61" t="s">
        <v>12</v>
      </c>
      <c r="I214" s="35"/>
      <c r="J214" s="36"/>
      <c r="L214" s="35"/>
      <c r="M214" s="36"/>
      <c r="O214" s="35"/>
      <c r="P214" s="36"/>
      <c r="R214" s="95" t="s">
        <v>5</v>
      </c>
      <c r="S214" s="96" t="s">
        <v>23</v>
      </c>
      <c r="U214" s="1"/>
      <c r="V214" s="35"/>
      <c r="W214" s="60"/>
      <c r="X214" s="35" t="s">
        <v>3</v>
      </c>
      <c r="Y214" s="61" t="s">
        <v>12</v>
      </c>
      <c r="AB214" s="35"/>
      <c r="AC214" s="36"/>
      <c r="AE214" s="35"/>
      <c r="AF214" s="36"/>
      <c r="AH214" s="35"/>
      <c r="AI214" s="36"/>
    </row>
    <row r="215" spans="1:35" x14ac:dyDescent="0.25">
      <c r="C215" s="24" t="s">
        <v>60</v>
      </c>
      <c r="E215" s="3">
        <v>6047910.2878423687</v>
      </c>
      <c r="F215" s="54">
        <v>4</v>
      </c>
      <c r="I215" s="24" t="s">
        <v>61</v>
      </c>
      <c r="J215" s="25"/>
      <c r="L215" s="24" t="s">
        <v>62</v>
      </c>
      <c r="M215" s="25"/>
      <c r="O215" s="24" t="s">
        <v>63</v>
      </c>
      <c r="P215" s="25"/>
      <c r="R215" s="95" t="s">
        <v>5</v>
      </c>
      <c r="S215" s="96" t="s">
        <v>23</v>
      </c>
      <c r="V215" s="24" t="s">
        <v>60</v>
      </c>
      <c r="X215" s="53">
        <v>6474839.9338625399</v>
      </c>
      <c r="Y215" s="54">
        <v>4</v>
      </c>
      <c r="AB215" s="24" t="s">
        <v>61</v>
      </c>
      <c r="AC215" s="25"/>
      <c r="AE215" s="24" t="s">
        <v>62</v>
      </c>
      <c r="AF215" s="25"/>
      <c r="AH215" s="24" t="s">
        <v>63</v>
      </c>
      <c r="AI215" s="25"/>
    </row>
    <row r="216" spans="1:35" x14ac:dyDescent="0.25">
      <c r="B216" s="7"/>
      <c r="C216" s="56" t="s">
        <v>18</v>
      </c>
      <c r="D216" s="55"/>
      <c r="E216" s="78">
        <v>822992.51215762459</v>
      </c>
      <c r="F216" s="54">
        <v>140</v>
      </c>
      <c r="G216" s="55"/>
      <c r="H216" s="55"/>
      <c r="I216" s="79">
        <v>760527.06029606715</v>
      </c>
      <c r="J216" s="57"/>
      <c r="K216" s="55"/>
      <c r="L216" s="79">
        <v>756080.61743884301</v>
      </c>
      <c r="M216" s="57"/>
      <c r="N216" s="55"/>
      <c r="O216" s="79">
        <v>760411.04903688165</v>
      </c>
      <c r="P216" s="25"/>
      <c r="R216" s="95" t="s">
        <v>5</v>
      </c>
      <c r="S216" s="96" t="s">
        <v>23</v>
      </c>
      <c r="U216" s="7"/>
      <c r="V216" s="56" t="s">
        <v>18</v>
      </c>
      <c r="W216" s="55"/>
      <c r="X216" s="106">
        <v>762310.5287224974</v>
      </c>
      <c r="Y216" s="54">
        <v>142</v>
      </c>
      <c r="Z216" s="55"/>
      <c r="AA216" s="55"/>
      <c r="AB216" s="106">
        <v>761331.76981333375</v>
      </c>
      <c r="AC216" s="57"/>
      <c r="AD216" s="55"/>
      <c r="AE216" s="106">
        <v>759468.24593905511</v>
      </c>
      <c r="AF216" s="57"/>
      <c r="AG216" s="55"/>
      <c r="AH216" s="106">
        <v>747798.47689882957</v>
      </c>
      <c r="AI216" s="25"/>
    </row>
    <row r="217" spans="1:35" ht="13" x14ac:dyDescent="0.3">
      <c r="C217" s="26" t="s">
        <v>55</v>
      </c>
      <c r="D217" s="28"/>
      <c r="E217" s="71">
        <v>6870902.7999999933</v>
      </c>
      <c r="F217" s="63">
        <v>144</v>
      </c>
      <c r="G217" s="1"/>
      <c r="H217" s="1"/>
      <c r="I217" s="72"/>
      <c r="J217" s="73"/>
      <c r="K217" s="1"/>
      <c r="L217" s="72"/>
      <c r="M217" s="73"/>
      <c r="N217" s="1"/>
      <c r="O217" s="72"/>
      <c r="P217" s="27"/>
      <c r="R217" s="95" t="s">
        <v>5</v>
      </c>
      <c r="S217" s="96" t="s">
        <v>23</v>
      </c>
      <c r="T217" s="7"/>
      <c r="V217" s="26" t="s">
        <v>55</v>
      </c>
      <c r="W217" s="28"/>
      <c r="X217" s="62">
        <v>7237150.4625850376</v>
      </c>
      <c r="Y217" s="63">
        <v>146</v>
      </c>
      <c r="Z217" s="1"/>
      <c r="AA217" s="1"/>
      <c r="AB217" s="72"/>
      <c r="AC217" s="73"/>
      <c r="AD217" s="1"/>
      <c r="AE217" s="72"/>
      <c r="AF217" s="73"/>
      <c r="AG217" s="1"/>
      <c r="AH217" s="72"/>
      <c r="AI217" s="27"/>
    </row>
    <row r="218" spans="1:35" x14ac:dyDescent="0.25">
      <c r="B218" s="80" t="s">
        <v>72</v>
      </c>
      <c r="R218" s="95" t="s">
        <v>5</v>
      </c>
      <c r="S218" s="96" t="s">
        <v>23</v>
      </c>
      <c r="T218" s="107" t="s">
        <v>72</v>
      </c>
    </row>
    <row r="219" spans="1:35" ht="26" x14ac:dyDescent="0.3">
      <c r="A219" s="7"/>
      <c r="B219" s="31" t="s">
        <v>17</v>
      </c>
      <c r="C219" s="32"/>
      <c r="D219" s="32"/>
      <c r="E219" s="31" t="s">
        <v>51</v>
      </c>
      <c r="F219" s="33"/>
      <c r="G219" s="70"/>
      <c r="H219" s="7"/>
      <c r="I219" s="31" t="s">
        <v>21</v>
      </c>
      <c r="J219" s="34"/>
      <c r="K219" s="6"/>
      <c r="L219" s="31" t="s">
        <v>15</v>
      </c>
      <c r="M219" s="34" t="s">
        <v>22</v>
      </c>
      <c r="N219" s="6"/>
      <c r="O219" s="31" t="s">
        <v>16</v>
      </c>
      <c r="P219" s="34" t="s">
        <v>50</v>
      </c>
      <c r="R219" s="95" t="s">
        <v>5</v>
      </c>
      <c r="S219" s="96" t="s">
        <v>23</v>
      </c>
      <c r="U219" s="31" t="s">
        <v>17</v>
      </c>
      <c r="V219" s="32"/>
      <c r="W219" s="33"/>
      <c r="X219" s="31" t="s">
        <v>71</v>
      </c>
      <c r="Y219" s="33"/>
      <c r="Z219" s="70"/>
      <c r="AA219" s="7"/>
      <c r="AB219" s="31" t="s">
        <v>46</v>
      </c>
      <c r="AC219" s="34"/>
      <c r="AD219" s="6"/>
      <c r="AE219" s="31" t="s">
        <v>47</v>
      </c>
      <c r="AF219" s="34" t="s">
        <v>22</v>
      </c>
      <c r="AG219" s="6"/>
      <c r="AH219" s="31" t="s">
        <v>48</v>
      </c>
      <c r="AI219" s="34" t="s">
        <v>50</v>
      </c>
    </row>
    <row r="220" spans="1:35" ht="13" x14ac:dyDescent="0.3">
      <c r="B220" s="29" t="s">
        <v>11</v>
      </c>
      <c r="C220" s="30">
        <v>145</v>
      </c>
      <c r="E220" s="35" t="s">
        <v>52</v>
      </c>
      <c r="F220" s="36">
        <v>0.88022061494486203</v>
      </c>
      <c r="I220" s="35" t="s">
        <v>52</v>
      </c>
      <c r="J220" s="36">
        <v>0.88931191687123445</v>
      </c>
      <c r="L220" s="35" t="s">
        <v>52</v>
      </c>
      <c r="M220" s="36">
        <v>0.88995905786371421</v>
      </c>
      <c r="O220" s="35" t="s">
        <v>52</v>
      </c>
      <c r="P220" s="36">
        <v>0.88932880129858882</v>
      </c>
      <c r="R220" s="95" t="s">
        <v>5</v>
      </c>
      <c r="S220" s="96" t="s">
        <v>23</v>
      </c>
      <c r="U220" s="29" t="s">
        <v>11</v>
      </c>
      <c r="V220" s="30">
        <v>147</v>
      </c>
      <c r="X220" s="35" t="s">
        <v>52</v>
      </c>
      <c r="Y220" s="36">
        <v>0.89466703329390118</v>
      </c>
      <c r="AB220" s="35" t="s">
        <v>52</v>
      </c>
      <c r="AC220" s="36">
        <v>0.89480227421699987</v>
      </c>
      <c r="AE220" s="35" t="s">
        <v>52</v>
      </c>
      <c r="AF220" s="36">
        <v>0.89505976836250811</v>
      </c>
      <c r="AH220" s="35" t="s">
        <v>52</v>
      </c>
      <c r="AI220" s="36">
        <v>0.89667224955943181</v>
      </c>
    </row>
    <row r="221" spans="1:35" ht="13" x14ac:dyDescent="0.3">
      <c r="B221" s="29"/>
      <c r="E221" s="24" t="s">
        <v>54</v>
      </c>
      <c r="F221" s="25">
        <v>257.2038711743968</v>
      </c>
      <c r="I221" s="24"/>
      <c r="J221" s="25"/>
      <c r="L221" s="24"/>
      <c r="M221" s="25"/>
      <c r="O221" s="24"/>
      <c r="P221" s="25"/>
      <c r="R221" s="95" t="s">
        <v>5</v>
      </c>
      <c r="S221" s="96" t="s">
        <v>23</v>
      </c>
      <c r="U221" s="29"/>
      <c r="X221" s="24" t="s">
        <v>54</v>
      </c>
      <c r="Y221" s="25">
        <v>301.52648952300456</v>
      </c>
      <c r="AB221" s="24"/>
      <c r="AC221" s="25"/>
      <c r="AE221" s="24"/>
      <c r="AF221" s="25"/>
      <c r="AH221" s="24"/>
      <c r="AI221" s="25"/>
    </row>
    <row r="222" spans="1:35" ht="13" x14ac:dyDescent="0.3">
      <c r="B222" s="26"/>
      <c r="C222" s="28"/>
      <c r="D222" s="28"/>
      <c r="E222" s="26" t="s">
        <v>53</v>
      </c>
      <c r="F222" s="27">
        <v>1.9205560865392359E-63</v>
      </c>
      <c r="H222" s="1" t="s">
        <v>12</v>
      </c>
      <c r="I222" s="24">
        <v>1</v>
      </c>
      <c r="J222" s="25"/>
      <c r="L222" s="24">
        <v>2</v>
      </c>
      <c r="M222" s="25">
        <v>1</v>
      </c>
      <c r="O222" s="24">
        <v>2</v>
      </c>
      <c r="P222" s="25">
        <v>1</v>
      </c>
      <c r="R222" s="95" t="s">
        <v>5</v>
      </c>
      <c r="S222" s="96" t="s">
        <v>23</v>
      </c>
      <c r="U222" s="26"/>
      <c r="V222" s="28"/>
      <c r="W222" s="28"/>
      <c r="X222" s="26" t="s">
        <v>53</v>
      </c>
      <c r="Y222" s="27">
        <v>2.580892788837154E-68</v>
      </c>
      <c r="AA222" s="1" t="s">
        <v>12</v>
      </c>
      <c r="AB222" s="24">
        <v>1</v>
      </c>
      <c r="AC222" s="25"/>
      <c r="AE222" s="24">
        <v>2</v>
      </c>
      <c r="AF222" s="25">
        <v>1</v>
      </c>
      <c r="AH222" s="24">
        <v>2</v>
      </c>
      <c r="AI222" s="25">
        <v>1</v>
      </c>
    </row>
    <row r="223" spans="1:35" ht="13" x14ac:dyDescent="0.3">
      <c r="A223" s="18" t="s">
        <v>40</v>
      </c>
      <c r="B223" s="1"/>
      <c r="G223" s="1"/>
      <c r="H223" s="38" t="s">
        <v>13</v>
      </c>
      <c r="I223" s="26">
        <v>11.44563431908359</v>
      </c>
      <c r="J223" s="27"/>
      <c r="L223" s="26">
        <v>12.295868787860709</v>
      </c>
      <c r="M223" s="27">
        <v>0.85023446877712783</v>
      </c>
      <c r="O223" s="26">
        <v>11.467754394202084</v>
      </c>
      <c r="P223" s="27">
        <v>2.2120075118491251E-2</v>
      </c>
      <c r="R223" s="95" t="s">
        <v>5</v>
      </c>
      <c r="S223" s="96" t="s">
        <v>23</v>
      </c>
      <c r="T223" s="108" t="s">
        <v>40</v>
      </c>
      <c r="U223" s="1"/>
      <c r="Z223" s="1"/>
      <c r="AA223" s="38" t="s">
        <v>13</v>
      </c>
      <c r="AB223" s="26">
        <v>0.18886004881309187</v>
      </c>
      <c r="AC223" s="27"/>
      <c r="AE223" s="26">
        <v>0.54911536678750217</v>
      </c>
      <c r="AF223" s="27">
        <v>0.36025531797438809</v>
      </c>
      <c r="AH223" s="26">
        <v>2.8254083428616612</v>
      </c>
      <c r="AI223" s="27">
        <v>2.6365482940485592</v>
      </c>
    </row>
    <row r="224" spans="1:35" ht="13" x14ac:dyDescent="0.3">
      <c r="A224" s="18" t="s">
        <v>41</v>
      </c>
      <c r="B224" s="20" t="s">
        <v>106</v>
      </c>
      <c r="C224" s="12"/>
      <c r="D224" s="12"/>
      <c r="G224" s="1"/>
      <c r="H224" s="38" t="s">
        <v>14</v>
      </c>
      <c r="I224" s="26">
        <v>7.1662165945186645E-4</v>
      </c>
      <c r="J224" s="27"/>
      <c r="L224" s="17">
        <v>2.1378932575605272E-3</v>
      </c>
      <c r="M224" s="16">
        <v>0.35648601615675163</v>
      </c>
      <c r="O224" s="17">
        <v>3.2345120497614421E-3</v>
      </c>
      <c r="P224" s="16">
        <v>0.88176811458235915</v>
      </c>
      <c r="R224" s="95" t="s">
        <v>5</v>
      </c>
      <c r="S224" s="96" t="s">
        <v>23</v>
      </c>
      <c r="T224" s="108" t="s">
        <v>41</v>
      </c>
      <c r="U224" s="109" t="s">
        <v>106</v>
      </c>
      <c r="V224" s="98"/>
      <c r="W224" s="98"/>
      <c r="Z224" s="1"/>
      <c r="AA224" s="38" t="s">
        <v>14</v>
      </c>
      <c r="AB224" s="26">
        <v>0.66386708719209886</v>
      </c>
      <c r="AC224" s="27"/>
      <c r="AE224" s="17">
        <v>0.75990816890252766</v>
      </c>
      <c r="AF224" s="16">
        <v>0.548364472629707</v>
      </c>
      <c r="AH224" s="17">
        <v>0.24348396971216174</v>
      </c>
      <c r="AI224" s="16">
        <v>0.10443021183761926</v>
      </c>
    </row>
    <row r="225" spans="1:35" x14ac:dyDescent="0.25">
      <c r="R225" s="95" t="s">
        <v>5</v>
      </c>
      <c r="S225" s="96" t="s">
        <v>23</v>
      </c>
    </row>
    <row r="226" spans="1:35" x14ac:dyDescent="0.25">
      <c r="A226" s="92" t="s">
        <v>123</v>
      </c>
      <c r="R226" s="95" t="s">
        <v>5</v>
      </c>
      <c r="S226" s="96" t="s">
        <v>23</v>
      </c>
      <c r="T226" s="92" t="s">
        <v>123</v>
      </c>
    </row>
    <row r="227" spans="1:35" ht="13" x14ac:dyDescent="0.3">
      <c r="E227" s="47" t="s">
        <v>5</v>
      </c>
      <c r="F227" s="48"/>
      <c r="G227" s="1"/>
      <c r="H227" s="1"/>
      <c r="I227" s="74" t="s">
        <v>6</v>
      </c>
      <c r="J227" s="75"/>
      <c r="K227" s="1"/>
      <c r="L227" s="74" t="s">
        <v>9</v>
      </c>
      <c r="M227" s="75"/>
      <c r="N227" s="1"/>
      <c r="O227" s="74" t="s">
        <v>10</v>
      </c>
      <c r="P227" s="16"/>
      <c r="R227" s="95" t="s">
        <v>5</v>
      </c>
      <c r="S227" s="96" t="s">
        <v>23</v>
      </c>
      <c r="X227" s="74" t="s">
        <v>23</v>
      </c>
      <c r="Y227" s="75"/>
      <c r="Z227" s="1"/>
      <c r="AA227" s="1"/>
      <c r="AB227" s="74" t="s">
        <v>6</v>
      </c>
      <c r="AC227" s="75"/>
      <c r="AD227" s="1"/>
      <c r="AE227" s="74" t="s">
        <v>9</v>
      </c>
      <c r="AF227" s="75"/>
      <c r="AG227" s="1"/>
      <c r="AH227" s="74" t="s">
        <v>10</v>
      </c>
      <c r="AI227" s="16"/>
    </row>
    <row r="228" spans="1:35" ht="13" x14ac:dyDescent="0.3">
      <c r="B228" s="1" t="s">
        <v>24</v>
      </c>
      <c r="E228" s="35">
        <v>575.3317976167167</v>
      </c>
      <c r="F228" s="35">
        <v>604.46287915131472</v>
      </c>
      <c r="I228" s="35">
        <v>584.48452464206309</v>
      </c>
      <c r="J228" s="35">
        <v>584.48452464206309</v>
      </c>
      <c r="L228" s="35">
        <v>590.73003838235422</v>
      </c>
      <c r="M228" s="35">
        <v>584.4485844938522</v>
      </c>
      <c r="O228" s="35">
        <v>591.04749925471697</v>
      </c>
      <c r="P228" s="35">
        <v>590.62100697116489</v>
      </c>
      <c r="R228" s="95" t="s">
        <v>5</v>
      </c>
      <c r="S228" s="96" t="s">
        <v>23</v>
      </c>
      <c r="U228" s="1" t="s">
        <v>24</v>
      </c>
      <c r="X228" s="24">
        <v>587.6505886156566</v>
      </c>
      <c r="Y228" s="24">
        <v>604.50429375797682</v>
      </c>
      <c r="AB228" s="24">
        <v>589.29711683506434</v>
      </c>
      <c r="AC228" s="25"/>
      <c r="AE228" s="24">
        <v>590.27275663272951</v>
      </c>
      <c r="AF228" s="25"/>
      <c r="AH228" s="24">
        <v>591.95172217013021</v>
      </c>
      <c r="AI228" s="25"/>
    </row>
    <row r="229" spans="1:35" ht="13" x14ac:dyDescent="0.3">
      <c r="B229" s="21" t="s">
        <v>36</v>
      </c>
      <c r="C229" s="12"/>
      <c r="D229" s="12"/>
      <c r="E229" s="49">
        <v>3.7043375055033154</v>
      </c>
      <c r="F229" s="49">
        <v>2.3514655021716138</v>
      </c>
      <c r="G229" s="12"/>
      <c r="H229" s="12"/>
      <c r="I229" s="49">
        <v>2.9609932493281428</v>
      </c>
      <c r="J229" s="49">
        <v>2.9609932493281428</v>
      </c>
      <c r="K229" s="12"/>
      <c r="L229" s="49">
        <v>2.2856197822451931</v>
      </c>
      <c r="M229" s="49">
        <v>2.953230292272301</v>
      </c>
      <c r="N229" s="12"/>
      <c r="O229" s="49">
        <v>2.1826350620103638</v>
      </c>
      <c r="P229" s="49">
        <v>2.1640548441535827</v>
      </c>
      <c r="R229" s="95" t="s">
        <v>5</v>
      </c>
      <c r="S229" s="96" t="s">
        <v>23</v>
      </c>
      <c r="U229" s="97" t="s">
        <v>36</v>
      </c>
      <c r="V229" s="98"/>
      <c r="W229" s="98"/>
      <c r="X229" s="99">
        <v>2.8656383881055394</v>
      </c>
      <c r="Y229" s="99">
        <v>2.3522171691442018</v>
      </c>
      <c r="Z229" s="98"/>
      <c r="AA229" s="98"/>
      <c r="AB229" s="99">
        <v>2.5911192242547387</v>
      </c>
      <c r="AC229" s="100"/>
      <c r="AD229" s="98"/>
      <c r="AE229" s="99">
        <v>2.4998741423342272</v>
      </c>
      <c r="AF229" s="100"/>
      <c r="AG229" s="98"/>
      <c r="AH229" s="99">
        <v>2.3656297416251442</v>
      </c>
      <c r="AI229" s="100"/>
    </row>
    <row r="230" spans="1:35" ht="13" x14ac:dyDescent="0.3">
      <c r="B230" s="22" t="s">
        <v>37</v>
      </c>
      <c r="C230" s="8"/>
      <c r="D230" s="8"/>
      <c r="E230" s="51">
        <v>6.275648087812435</v>
      </c>
      <c r="F230" s="51">
        <v>16.273903700504498</v>
      </c>
      <c r="G230" s="8"/>
      <c r="H230" s="8"/>
      <c r="I230" s="86">
        <v>6.275648087812435</v>
      </c>
      <c r="J230" s="86">
        <v>6.275648087812435</v>
      </c>
      <c r="K230" s="8"/>
      <c r="L230" s="87">
        <v>21.568301108104666</v>
      </c>
      <c r="M230" s="86">
        <v>6.275648087812435</v>
      </c>
      <c r="N230" s="8"/>
      <c r="O230" s="87">
        <v>10.525005873641508</v>
      </c>
      <c r="P230" s="86">
        <v>6.275648087812435</v>
      </c>
      <c r="R230" s="95" t="s">
        <v>5</v>
      </c>
      <c r="S230" s="96" t="s">
        <v>23</v>
      </c>
      <c r="U230" s="101" t="s">
        <v>37</v>
      </c>
      <c r="V230" s="102"/>
      <c r="W230" s="102"/>
      <c r="X230" s="103">
        <v>5.1608911559106838</v>
      </c>
      <c r="Y230" s="103">
        <v>17.798573164553936</v>
      </c>
      <c r="Z230" s="102"/>
      <c r="AA230" s="102"/>
      <c r="AB230" s="103">
        <v>5.1094482473020397</v>
      </c>
      <c r="AC230" s="104"/>
      <c r="AD230" s="102"/>
      <c r="AE230" s="103">
        <v>5.0633450307127061</v>
      </c>
      <c r="AF230" s="104"/>
      <c r="AG230" s="102"/>
      <c r="AH230" s="103">
        <v>5.4521450536033562</v>
      </c>
      <c r="AI230" s="104"/>
    </row>
    <row r="231" spans="1:35" ht="13" x14ac:dyDescent="0.3">
      <c r="B231" s="21" t="s">
        <v>45</v>
      </c>
      <c r="C231" s="12"/>
      <c r="D231" s="12"/>
      <c r="E231" s="88">
        <v>6.0167679599976456</v>
      </c>
      <c r="F231" s="88">
        <v>4.9345958606156248</v>
      </c>
      <c r="G231" s="12"/>
      <c r="H231" s="12"/>
      <c r="I231" s="88">
        <v>5.1541955159055908</v>
      </c>
      <c r="J231" s="88">
        <v>5.1541955159055908</v>
      </c>
      <c r="K231" s="12"/>
      <c r="L231" s="88">
        <v>5.0961009308713834</v>
      </c>
      <c r="M231" s="88">
        <v>5.4101083961294689</v>
      </c>
      <c r="N231" s="12"/>
      <c r="O231" s="88">
        <v>4.7982621075926311</v>
      </c>
      <c r="P231" s="88">
        <v>4.8292205317511758</v>
      </c>
      <c r="R231" s="95" t="s">
        <v>5</v>
      </c>
      <c r="S231" s="96" t="s">
        <v>23</v>
      </c>
      <c r="U231" s="97" t="s">
        <v>45</v>
      </c>
      <c r="V231" s="98"/>
      <c r="W231" s="98"/>
      <c r="X231" s="99">
        <v>5.3931928765702457</v>
      </c>
      <c r="Y231" s="99">
        <v>4.9351895751410826</v>
      </c>
      <c r="Z231" s="98"/>
      <c r="AA231" s="98"/>
      <c r="AB231" s="99">
        <v>5.2401474628171281</v>
      </c>
      <c r="AC231" s="100"/>
      <c r="AD231" s="98"/>
      <c r="AE231" s="99">
        <v>5.1701874321785111</v>
      </c>
      <c r="AF231" s="100"/>
      <c r="AG231" s="98"/>
      <c r="AH231" s="99">
        <v>5.0782130767448761</v>
      </c>
      <c r="AI231" s="100"/>
    </row>
    <row r="232" spans="1:35" ht="13" x14ac:dyDescent="0.3">
      <c r="B232" s="22" t="s">
        <v>44</v>
      </c>
      <c r="C232" s="8"/>
      <c r="D232" s="8"/>
      <c r="E232" s="87">
        <v>0.12677188659441962</v>
      </c>
      <c r="F232" s="87">
        <v>0.10397363906717375</v>
      </c>
      <c r="G232" s="8"/>
      <c r="H232" s="8"/>
      <c r="I232" s="87">
        <v>0.11439143236190888</v>
      </c>
      <c r="J232" s="87">
        <v>0.11439143236190888</v>
      </c>
      <c r="K232" s="8"/>
      <c r="L232" s="87">
        <v>0.1033623054236238</v>
      </c>
      <c r="M232" s="87">
        <v>0.11266677585946092</v>
      </c>
      <c r="N232" s="8"/>
      <c r="O232" s="87">
        <v>0.10750942063732365</v>
      </c>
      <c r="P232" s="87">
        <v>0.11332339021473758</v>
      </c>
      <c r="R232" s="95" t="s">
        <v>5</v>
      </c>
      <c r="S232" s="96" t="s">
        <v>23</v>
      </c>
      <c r="U232" s="101" t="s">
        <v>44</v>
      </c>
      <c r="V232" s="102"/>
      <c r="W232" s="102"/>
      <c r="X232" s="103">
        <v>0.12048491676263301</v>
      </c>
      <c r="Y232" s="103">
        <v>0.10362751648674368</v>
      </c>
      <c r="Z232" s="102"/>
      <c r="AA232" s="102"/>
      <c r="AB232" s="103">
        <v>0.11770102914754006</v>
      </c>
      <c r="AC232" s="104"/>
      <c r="AD232" s="102"/>
      <c r="AE232" s="103">
        <v>0.12003874166333736</v>
      </c>
      <c r="AF232" s="104"/>
      <c r="AG232" s="102"/>
      <c r="AH232" s="103">
        <v>0.11573845994558578</v>
      </c>
      <c r="AI232" s="104"/>
    </row>
    <row r="233" spans="1:35" ht="13" x14ac:dyDescent="0.3">
      <c r="B233" s="1" t="s">
        <v>7</v>
      </c>
      <c r="F233" s="2" t="s">
        <v>116</v>
      </c>
      <c r="G233" s="2"/>
      <c r="H233" s="2"/>
      <c r="I233" s="26">
        <v>0.88477120563830391</v>
      </c>
      <c r="J233" s="26">
        <v>0.88477120563830391</v>
      </c>
      <c r="L233" s="26">
        <v>2.1627270603356572</v>
      </c>
      <c r="M233" s="26">
        <v>1.6133733346196342</v>
      </c>
      <c r="O233" s="26">
        <v>2.3003380497402284</v>
      </c>
      <c r="P233" s="26">
        <v>2.9230963579490901</v>
      </c>
      <c r="R233" s="95" t="s">
        <v>5</v>
      </c>
      <c r="S233" s="96" t="s">
        <v>23</v>
      </c>
      <c r="U233" s="1" t="s">
        <v>7</v>
      </c>
      <c r="Y233" s="2"/>
      <c r="Z233" s="2"/>
      <c r="AA233" s="2"/>
      <c r="AB233" s="26">
        <v>0.70814020770619557</v>
      </c>
      <c r="AC233" s="27"/>
      <c r="AE233" s="26">
        <v>-1.1065506093970943</v>
      </c>
      <c r="AF233" s="25"/>
      <c r="AH233" s="26">
        <v>1.3335755045305281E-3</v>
      </c>
      <c r="AI233" s="25"/>
    </row>
    <row r="234" spans="1:35" ht="13" x14ac:dyDescent="0.3">
      <c r="B234" s="1" t="s">
        <v>8</v>
      </c>
      <c r="L234" s="26">
        <v>-2.033478398604649</v>
      </c>
      <c r="M234" s="26">
        <v>-1.6503885238471168</v>
      </c>
      <c r="O234" s="26">
        <v>0.36506399546816054</v>
      </c>
      <c r="P234" s="26">
        <v>0.49751453880840196</v>
      </c>
      <c r="R234" s="95" t="s">
        <v>5</v>
      </c>
      <c r="S234" s="96" t="s">
        <v>23</v>
      </c>
      <c r="U234" s="1" t="s">
        <v>8</v>
      </c>
      <c r="AE234" s="26">
        <v>4.809982329132386</v>
      </c>
      <c r="AF234" s="27"/>
      <c r="AH234" s="26">
        <v>-1774.1883017700729</v>
      </c>
      <c r="AI234" s="27"/>
    </row>
    <row r="235" spans="1:35" ht="13" x14ac:dyDescent="0.3">
      <c r="B235" s="1"/>
      <c r="R235" s="95" t="s">
        <v>5</v>
      </c>
      <c r="S235" s="96" t="s">
        <v>23</v>
      </c>
      <c r="U235" s="1"/>
    </row>
    <row r="236" spans="1:35" ht="13" x14ac:dyDescent="0.3">
      <c r="B236" s="1"/>
      <c r="C236" s="35"/>
      <c r="D236" s="60"/>
      <c r="E236" s="60" t="s">
        <v>3</v>
      </c>
      <c r="F236" s="61" t="s">
        <v>12</v>
      </c>
      <c r="I236" s="35"/>
      <c r="J236" s="36"/>
      <c r="L236" s="35"/>
      <c r="M236" s="36"/>
      <c r="O236" s="35"/>
      <c r="P236" s="36"/>
      <c r="R236" s="95" t="s">
        <v>5</v>
      </c>
      <c r="S236" s="96" t="s">
        <v>23</v>
      </c>
      <c r="U236" s="1"/>
      <c r="V236" s="35"/>
      <c r="W236" s="60"/>
      <c r="X236" s="35" t="s">
        <v>3</v>
      </c>
      <c r="Y236" s="61" t="s">
        <v>12</v>
      </c>
      <c r="AB236" s="35"/>
      <c r="AC236" s="36"/>
      <c r="AE236" s="35"/>
      <c r="AF236" s="36"/>
      <c r="AH236" s="35"/>
      <c r="AI236" s="36"/>
    </row>
    <row r="237" spans="1:35" x14ac:dyDescent="0.25">
      <c r="C237" s="24" t="s">
        <v>60</v>
      </c>
      <c r="E237" s="3">
        <v>8929237.3646017611</v>
      </c>
      <c r="F237" s="54">
        <v>4</v>
      </c>
      <c r="I237" s="24" t="s">
        <v>61</v>
      </c>
      <c r="J237" s="25"/>
      <c r="L237" s="24" t="s">
        <v>62</v>
      </c>
      <c r="M237" s="25"/>
      <c r="O237" s="24" t="s">
        <v>63</v>
      </c>
      <c r="P237" s="25"/>
      <c r="R237" s="95" t="s">
        <v>5</v>
      </c>
      <c r="S237" s="96" t="s">
        <v>23</v>
      </c>
      <c r="V237" s="24" t="s">
        <v>60</v>
      </c>
      <c r="X237" s="53">
        <v>7993734.2373820888</v>
      </c>
      <c r="Y237" s="54">
        <v>4</v>
      </c>
      <c r="AB237" s="24" t="s">
        <v>61</v>
      </c>
      <c r="AC237" s="25"/>
      <c r="AE237" s="24" t="s">
        <v>62</v>
      </c>
      <c r="AF237" s="25"/>
      <c r="AH237" s="24" t="s">
        <v>63</v>
      </c>
      <c r="AI237" s="25"/>
    </row>
    <row r="238" spans="1:35" x14ac:dyDescent="0.25">
      <c r="B238" s="7"/>
      <c r="C238" s="56" t="s">
        <v>18</v>
      </c>
      <c r="D238" s="55"/>
      <c r="E238" s="78">
        <v>727633.83819544176</v>
      </c>
      <c r="F238" s="54">
        <v>138</v>
      </c>
      <c r="G238" s="55"/>
      <c r="H238" s="55"/>
      <c r="I238" s="79">
        <v>663943.18954835134</v>
      </c>
      <c r="J238" s="57"/>
      <c r="K238" s="55"/>
      <c r="L238" s="79">
        <v>621171.95249598392</v>
      </c>
      <c r="M238" s="57"/>
      <c r="N238" s="55"/>
      <c r="O238" s="79">
        <v>633363.69455085462</v>
      </c>
      <c r="P238" s="25"/>
      <c r="R238" s="95" t="s">
        <v>5</v>
      </c>
      <c r="S238" s="96" t="s">
        <v>23</v>
      </c>
      <c r="U238" s="7"/>
      <c r="V238" s="56" t="s">
        <v>18</v>
      </c>
      <c r="W238" s="55"/>
      <c r="X238" s="106">
        <v>797449.61295805022</v>
      </c>
      <c r="Y238" s="54">
        <v>142</v>
      </c>
      <c r="Z238" s="55"/>
      <c r="AA238" s="55"/>
      <c r="AB238" s="106">
        <v>794047.49789397768</v>
      </c>
      <c r="AC238" s="57"/>
      <c r="AD238" s="55"/>
      <c r="AE238" s="106">
        <v>789645.66552855878</v>
      </c>
      <c r="AF238" s="57"/>
      <c r="AG238" s="55"/>
      <c r="AH238" s="106">
        <v>788272.74397523399</v>
      </c>
      <c r="AI238" s="25"/>
    </row>
    <row r="239" spans="1:35" ht="13" x14ac:dyDescent="0.3">
      <c r="C239" s="26" t="s">
        <v>55</v>
      </c>
      <c r="D239" s="28"/>
      <c r="E239" s="71">
        <v>9656871.2027972024</v>
      </c>
      <c r="F239" s="63">
        <v>142</v>
      </c>
      <c r="G239" s="1"/>
      <c r="H239" s="1"/>
      <c r="I239" s="72"/>
      <c r="J239" s="73"/>
      <c r="K239" s="1"/>
      <c r="L239" s="72"/>
      <c r="M239" s="73"/>
      <c r="N239" s="1"/>
      <c r="O239" s="72"/>
      <c r="P239" s="27"/>
      <c r="R239" s="95" t="s">
        <v>5</v>
      </c>
      <c r="S239" s="96" t="s">
        <v>23</v>
      </c>
      <c r="T239" s="7"/>
      <c r="V239" s="26" t="s">
        <v>55</v>
      </c>
      <c r="W239" s="28"/>
      <c r="X239" s="62">
        <v>8791183.8503401391</v>
      </c>
      <c r="Y239" s="63">
        <v>146</v>
      </c>
      <c r="Z239" s="1"/>
      <c r="AA239" s="1"/>
      <c r="AB239" s="72"/>
      <c r="AC239" s="73"/>
      <c r="AD239" s="1"/>
      <c r="AE239" s="72"/>
      <c r="AF239" s="73"/>
      <c r="AG239" s="1"/>
      <c r="AH239" s="72"/>
      <c r="AI239" s="27"/>
    </row>
    <row r="240" spans="1:35" x14ac:dyDescent="0.25">
      <c r="B240" s="80" t="s">
        <v>72</v>
      </c>
      <c r="R240" s="95" t="s">
        <v>5</v>
      </c>
      <c r="S240" s="96" t="s">
        <v>23</v>
      </c>
      <c r="T240" s="107" t="s">
        <v>72</v>
      </c>
    </row>
    <row r="241" spans="1:57" ht="26" x14ac:dyDescent="0.3">
      <c r="A241" s="7"/>
      <c r="B241" s="31" t="s">
        <v>17</v>
      </c>
      <c r="C241" s="32"/>
      <c r="D241" s="32"/>
      <c r="E241" s="31" t="s">
        <v>51</v>
      </c>
      <c r="F241" s="33"/>
      <c r="G241" s="70"/>
      <c r="H241" s="7"/>
      <c r="I241" s="31" t="s">
        <v>21</v>
      </c>
      <c r="J241" s="34"/>
      <c r="K241" s="6"/>
      <c r="L241" s="31" t="s">
        <v>15</v>
      </c>
      <c r="M241" s="34" t="s">
        <v>22</v>
      </c>
      <c r="N241" s="6"/>
      <c r="O241" s="31" t="s">
        <v>16</v>
      </c>
      <c r="P241" s="34" t="s">
        <v>50</v>
      </c>
      <c r="R241" s="95" t="s">
        <v>5</v>
      </c>
      <c r="S241" s="96" t="s">
        <v>23</v>
      </c>
      <c r="U241" s="31" t="s">
        <v>17</v>
      </c>
      <c r="V241" s="32"/>
      <c r="W241" s="33"/>
      <c r="X241" s="31" t="s">
        <v>71</v>
      </c>
      <c r="Y241" s="33"/>
      <c r="Z241" s="70"/>
      <c r="AA241" s="7"/>
      <c r="AB241" s="31" t="s">
        <v>46</v>
      </c>
      <c r="AC241" s="34"/>
      <c r="AD241" s="6"/>
      <c r="AE241" s="31" t="s">
        <v>47</v>
      </c>
      <c r="AF241" s="34" t="s">
        <v>22</v>
      </c>
      <c r="AG241" s="6"/>
      <c r="AH241" s="31" t="s">
        <v>48</v>
      </c>
      <c r="AI241" s="34" t="s">
        <v>50</v>
      </c>
    </row>
    <row r="242" spans="1:57" ht="13" x14ac:dyDescent="0.3">
      <c r="B242" s="29" t="s">
        <v>11</v>
      </c>
      <c r="C242" s="30">
        <v>143</v>
      </c>
      <c r="E242" s="35" t="s">
        <v>52</v>
      </c>
      <c r="F242" s="36">
        <v>0.92465118122475576</v>
      </c>
      <c r="I242" s="35" t="s">
        <v>52</v>
      </c>
      <c r="J242" s="36">
        <v>0.93124655226259689</v>
      </c>
      <c r="L242" s="35" t="s">
        <v>52</v>
      </c>
      <c r="M242" s="36">
        <v>0.93567565110363526</v>
      </c>
      <c r="O242" s="35" t="s">
        <v>52</v>
      </c>
      <c r="P242" s="36">
        <v>0.9344131570930142</v>
      </c>
      <c r="R242" s="95" t="s">
        <v>5</v>
      </c>
      <c r="S242" s="96" t="s">
        <v>23</v>
      </c>
      <c r="U242" s="29" t="s">
        <v>11</v>
      </c>
      <c r="V242" s="30">
        <v>147</v>
      </c>
      <c r="X242" s="35" t="s">
        <v>52</v>
      </c>
      <c r="Y242" s="36">
        <v>0.90928984917916411</v>
      </c>
      <c r="AB242" s="35" t="s">
        <v>52</v>
      </c>
      <c r="AC242" s="36">
        <v>0.90967684086560707</v>
      </c>
      <c r="AE242" s="35" t="s">
        <v>52</v>
      </c>
      <c r="AF242" s="36">
        <v>0.91017755071769924</v>
      </c>
      <c r="AH242" s="35" t="s">
        <v>52</v>
      </c>
      <c r="AI242" s="36">
        <v>0.91033372098744869</v>
      </c>
    </row>
    <row r="243" spans="1:57" ht="13" x14ac:dyDescent="0.3">
      <c r="B243" s="29"/>
      <c r="E243" s="24" t="s">
        <v>54</v>
      </c>
      <c r="F243" s="25">
        <v>423.37048238817152</v>
      </c>
      <c r="I243" s="24"/>
      <c r="J243" s="25"/>
      <c r="L243" s="24"/>
      <c r="M243" s="25"/>
      <c r="O243" s="24"/>
      <c r="P243" s="25"/>
      <c r="R243" s="95" t="s">
        <v>5</v>
      </c>
      <c r="S243" s="96" t="s">
        <v>23</v>
      </c>
      <c r="U243" s="29"/>
      <c r="X243" s="24" t="s">
        <v>54</v>
      </c>
      <c r="Y243" s="25">
        <v>355.8564212908986</v>
      </c>
      <c r="AB243" s="24"/>
      <c r="AC243" s="25"/>
      <c r="AE243" s="24"/>
      <c r="AF243" s="25"/>
      <c r="AH243" s="24"/>
      <c r="AI243" s="25"/>
    </row>
    <row r="244" spans="1:57" ht="13" x14ac:dyDescent="0.3">
      <c r="B244" s="26"/>
      <c r="C244" s="28"/>
      <c r="D244" s="28"/>
      <c r="E244" s="26" t="s">
        <v>53</v>
      </c>
      <c r="F244" s="27">
        <v>2.137254237667154E-76</v>
      </c>
      <c r="H244" s="1" t="s">
        <v>12</v>
      </c>
      <c r="I244" s="24">
        <v>1</v>
      </c>
      <c r="J244" s="25"/>
      <c r="L244" s="24">
        <v>2</v>
      </c>
      <c r="M244" s="25">
        <v>1</v>
      </c>
      <c r="O244" s="24">
        <v>2</v>
      </c>
      <c r="P244" s="25">
        <v>1</v>
      </c>
      <c r="R244" s="95" t="s">
        <v>5</v>
      </c>
      <c r="S244" s="96" t="s">
        <v>23</v>
      </c>
      <c r="U244" s="26"/>
      <c r="V244" s="28"/>
      <c r="W244" s="28"/>
      <c r="X244" s="26" t="s">
        <v>53</v>
      </c>
      <c r="Y244" s="27">
        <v>6.4595799699539887E-73</v>
      </c>
      <c r="AA244" s="1" t="s">
        <v>12</v>
      </c>
      <c r="AB244" s="24">
        <v>1</v>
      </c>
      <c r="AC244" s="25"/>
      <c r="AE244" s="24">
        <v>2</v>
      </c>
      <c r="AF244" s="25">
        <v>1</v>
      </c>
      <c r="AH244" s="24">
        <v>2</v>
      </c>
      <c r="AI244" s="25">
        <v>1</v>
      </c>
    </row>
    <row r="245" spans="1:57" ht="13" x14ac:dyDescent="0.3">
      <c r="A245" s="18" t="s">
        <v>40</v>
      </c>
      <c r="B245" s="1"/>
      <c r="G245" s="1"/>
      <c r="H245" s="38" t="s">
        <v>13</v>
      </c>
      <c r="I245" s="26">
        <v>13.098995087220636</v>
      </c>
      <c r="J245" s="27"/>
      <c r="L245" s="26">
        <v>22.621171776019441</v>
      </c>
      <c r="M245" s="27">
        <v>9.5221766887988153</v>
      </c>
      <c r="O245" s="26">
        <v>19.841698741354815</v>
      </c>
      <c r="P245" s="27">
        <v>6.7427036541341758</v>
      </c>
      <c r="R245" s="95" t="s">
        <v>5</v>
      </c>
      <c r="S245" s="96" t="s">
        <v>23</v>
      </c>
      <c r="T245" s="108" t="s">
        <v>40</v>
      </c>
      <c r="U245" s="1"/>
      <c r="Z245" s="1"/>
      <c r="AA245" s="38" t="s">
        <v>13</v>
      </c>
      <c r="AB245" s="26">
        <v>0.6284795276017523</v>
      </c>
      <c r="AC245" s="27"/>
      <c r="AE245" s="26">
        <v>1.4456466897443179</v>
      </c>
      <c r="AF245" s="27">
        <v>0.81716716214257656</v>
      </c>
      <c r="AH245" s="26">
        <v>1.7014514487889887</v>
      </c>
      <c r="AI245" s="27">
        <v>1.0729719211872542</v>
      </c>
    </row>
    <row r="246" spans="1:57" ht="13" x14ac:dyDescent="0.3">
      <c r="A246" s="18" t="s">
        <v>41</v>
      </c>
      <c r="B246" s="20" t="s">
        <v>106</v>
      </c>
      <c r="C246" s="12"/>
      <c r="D246" s="12"/>
      <c r="G246" s="1"/>
      <c r="H246" s="38" t="s">
        <v>14</v>
      </c>
      <c r="I246" s="26">
        <v>2.9545422764817717E-4</v>
      </c>
      <c r="J246" s="27"/>
      <c r="L246" s="17">
        <v>1.2242636692685581E-5</v>
      </c>
      <c r="M246" s="16">
        <v>2.0300365506673483E-3</v>
      </c>
      <c r="O246" s="17">
        <v>4.9139401487969869E-5</v>
      </c>
      <c r="P246" s="16">
        <v>9.4131860061100435E-3</v>
      </c>
      <c r="R246" s="95" t="s">
        <v>5</v>
      </c>
      <c r="S246" s="96" t="s">
        <v>23</v>
      </c>
      <c r="T246" s="108" t="s">
        <v>41</v>
      </c>
      <c r="U246" s="109" t="s">
        <v>106</v>
      </c>
      <c r="V246" s="98"/>
      <c r="W246" s="98"/>
      <c r="Z246" s="1"/>
      <c r="AA246" s="38" t="s">
        <v>14</v>
      </c>
      <c r="AB246" s="26">
        <v>0.427913582201639</v>
      </c>
      <c r="AC246" s="27"/>
      <c r="AE246" s="17">
        <v>0.48537992466795593</v>
      </c>
      <c r="AF246" s="16">
        <v>0.36600972504353452</v>
      </c>
      <c r="AH246" s="17">
        <v>0.42710485903338868</v>
      </c>
      <c r="AI246" s="16">
        <v>0.30027512281910024</v>
      </c>
    </row>
    <row r="247" spans="1:57" x14ac:dyDescent="0.25">
      <c r="R247" s="95" t="s">
        <v>5</v>
      </c>
      <c r="S247" s="96" t="s">
        <v>23</v>
      </c>
    </row>
    <row r="248" spans="1:57" x14ac:dyDescent="0.25">
      <c r="R248" s="95" t="s">
        <v>5</v>
      </c>
      <c r="S248" s="96" t="s">
        <v>23</v>
      </c>
    </row>
    <row r="249" spans="1:57" x14ac:dyDescent="0.25">
      <c r="R249" s="95" t="s">
        <v>5</v>
      </c>
      <c r="S249" s="96" t="s">
        <v>23</v>
      </c>
    </row>
    <row r="250" spans="1:57" ht="81" customHeight="1" x14ac:dyDescent="1.75">
      <c r="A250" s="144" t="s">
        <v>124</v>
      </c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  <c r="AF250" s="144"/>
      <c r="AG250" s="144"/>
      <c r="AH250" s="144"/>
      <c r="AI250" s="144"/>
      <c r="AJ250" s="144"/>
    </row>
    <row r="251" spans="1:57" x14ac:dyDescent="0.25">
      <c r="A251" s="95" t="s">
        <v>5</v>
      </c>
      <c r="B251" s="95" t="s">
        <v>5</v>
      </c>
      <c r="C251" s="95" t="s">
        <v>5</v>
      </c>
      <c r="D251" s="95" t="s">
        <v>5</v>
      </c>
      <c r="E251" s="95" t="s">
        <v>5</v>
      </c>
      <c r="F251" s="95" t="s">
        <v>5</v>
      </c>
      <c r="G251" s="95" t="s">
        <v>5</v>
      </c>
      <c r="H251" s="95" t="s">
        <v>5</v>
      </c>
      <c r="I251" s="95" t="s">
        <v>5</v>
      </c>
      <c r="J251" s="95" t="s">
        <v>5</v>
      </c>
      <c r="K251" s="95" t="s">
        <v>5</v>
      </c>
      <c r="L251" s="95" t="s">
        <v>5</v>
      </c>
      <c r="M251" s="95" t="s">
        <v>5</v>
      </c>
      <c r="N251" s="95" t="s">
        <v>5</v>
      </c>
      <c r="O251" s="95" t="s">
        <v>5</v>
      </c>
      <c r="P251" s="95" t="s">
        <v>5</v>
      </c>
      <c r="Q251" s="95" t="s">
        <v>5</v>
      </c>
      <c r="R251" s="95" t="s">
        <v>5</v>
      </c>
      <c r="S251" s="96" t="s">
        <v>23</v>
      </c>
      <c r="T251" s="96" t="s">
        <v>23</v>
      </c>
      <c r="U251" s="96" t="s">
        <v>23</v>
      </c>
      <c r="V251" s="96" t="s">
        <v>23</v>
      </c>
      <c r="W251" s="96" t="s">
        <v>23</v>
      </c>
      <c r="X251" s="96" t="s">
        <v>23</v>
      </c>
      <c r="Y251" s="96" t="s">
        <v>23</v>
      </c>
      <c r="Z251" s="96" t="s">
        <v>23</v>
      </c>
      <c r="AA251" s="96" t="s">
        <v>23</v>
      </c>
      <c r="AB251" s="96" t="s">
        <v>23</v>
      </c>
      <c r="AC251" s="96" t="s">
        <v>23</v>
      </c>
      <c r="AD251" s="96" t="s">
        <v>23</v>
      </c>
      <c r="AE251" s="96" t="s">
        <v>23</v>
      </c>
      <c r="AF251" s="96" t="s">
        <v>23</v>
      </c>
      <c r="AG251" s="96" t="s">
        <v>23</v>
      </c>
      <c r="AH251" s="96" t="s">
        <v>23</v>
      </c>
      <c r="AI251" s="96" t="s">
        <v>23</v>
      </c>
      <c r="AJ251" s="96" t="s">
        <v>23</v>
      </c>
    </row>
    <row r="252" spans="1:57" x14ac:dyDescent="0.25">
      <c r="A252" s="92" t="s">
        <v>112</v>
      </c>
      <c r="R252" s="95" t="s">
        <v>5</v>
      </c>
      <c r="S252" s="96" t="s">
        <v>23</v>
      </c>
      <c r="T252" s="92" t="s">
        <v>112</v>
      </c>
    </row>
    <row r="253" spans="1:57" ht="13" x14ac:dyDescent="0.3">
      <c r="A253" s="2"/>
      <c r="B253" s="2"/>
      <c r="C253" s="2"/>
      <c r="D253" s="2"/>
      <c r="E253" s="2"/>
      <c r="F253" s="74" t="s">
        <v>5</v>
      </c>
      <c r="G253" s="110"/>
      <c r="H253" s="75"/>
      <c r="I253" s="1"/>
      <c r="J253" s="74" t="s">
        <v>6</v>
      </c>
      <c r="K253" s="75"/>
      <c r="L253" s="1"/>
      <c r="M253" s="74" t="s">
        <v>9</v>
      </c>
      <c r="N253" s="75"/>
      <c r="O253" s="1"/>
      <c r="P253" s="74" t="s">
        <v>10</v>
      </c>
      <c r="Q253" s="111"/>
      <c r="R253" s="95" t="s">
        <v>5</v>
      </c>
      <c r="S253" s="96" t="s">
        <v>23</v>
      </c>
      <c r="T253" s="2"/>
      <c r="U253" s="2"/>
      <c r="V253" s="2"/>
      <c r="W253" s="2"/>
      <c r="X253" s="2"/>
      <c r="Y253" s="74" t="s">
        <v>23</v>
      </c>
      <c r="Z253" s="110"/>
      <c r="AA253" s="75"/>
      <c r="AB253" s="1"/>
      <c r="AC253" s="74" t="s">
        <v>6</v>
      </c>
      <c r="AD253" s="75"/>
      <c r="AE253" s="1"/>
      <c r="AF253" s="74" t="s">
        <v>9</v>
      </c>
      <c r="AG253" s="75"/>
      <c r="AH253" s="1"/>
      <c r="AI253" s="74" t="s">
        <v>10</v>
      </c>
      <c r="AJ253" s="111"/>
      <c r="AT253" s="74" t="s">
        <v>5</v>
      </c>
      <c r="AU253" s="77"/>
      <c r="AV253" s="75"/>
      <c r="AW253" s="1"/>
      <c r="AX253" s="74" t="s">
        <v>6</v>
      </c>
      <c r="AY253" s="75"/>
      <c r="AZ253" s="1"/>
      <c r="BA253" s="74" t="s">
        <v>9</v>
      </c>
      <c r="BB253" s="75"/>
      <c r="BC253" s="1"/>
      <c r="BD253" s="74" t="s">
        <v>10</v>
      </c>
      <c r="BE253" s="16"/>
    </row>
    <row r="254" spans="1:57" ht="13" x14ac:dyDescent="0.3">
      <c r="A254" s="2"/>
      <c r="B254" s="1" t="s">
        <v>24</v>
      </c>
      <c r="C254" s="2"/>
      <c r="D254" s="2"/>
      <c r="E254" s="2"/>
      <c r="F254" s="112">
        <v>0.94708284701133805</v>
      </c>
      <c r="G254" s="113"/>
      <c r="H254" s="112">
        <v>0.94698722648865619</v>
      </c>
      <c r="I254" s="2"/>
      <c r="J254" s="112">
        <v>0.94708284701133805</v>
      </c>
      <c r="K254" s="89"/>
      <c r="L254" s="2"/>
      <c r="M254" s="112">
        <v>0.94706843095317006</v>
      </c>
      <c r="N254" s="89"/>
      <c r="O254" s="2"/>
      <c r="P254" s="112">
        <v>0.94697870146758301</v>
      </c>
      <c r="Q254" s="89"/>
      <c r="R254" s="95" t="s">
        <v>5</v>
      </c>
      <c r="S254" s="96" t="s">
        <v>23</v>
      </c>
      <c r="T254" s="2"/>
      <c r="U254" s="1" t="s">
        <v>24</v>
      </c>
      <c r="V254" s="2"/>
      <c r="W254" s="2"/>
      <c r="X254" s="2"/>
      <c r="Y254" s="112">
        <v>0.9498256111387281</v>
      </c>
      <c r="Z254" s="113"/>
      <c r="AA254" s="112">
        <v>0.95551503730649634</v>
      </c>
      <c r="AB254" s="2"/>
      <c r="AC254" s="112">
        <v>0.9498256111387281</v>
      </c>
      <c r="AD254" s="112">
        <v>0.94953543182858857</v>
      </c>
      <c r="AE254" s="2"/>
      <c r="AF254" s="112">
        <v>0.9498256111387281</v>
      </c>
      <c r="AG254" s="112">
        <v>0.94942015118639411</v>
      </c>
      <c r="AH254" s="2"/>
      <c r="AI254" s="112">
        <v>0.9498256111387281</v>
      </c>
      <c r="AJ254" s="112">
        <v>0.94935122173072672</v>
      </c>
      <c r="AP254" s="1" t="s">
        <v>24</v>
      </c>
      <c r="AT254" s="24">
        <v>0.94704132201520452</v>
      </c>
      <c r="AU254" s="42"/>
      <c r="AV254" s="24">
        <v>0.95006578204869496</v>
      </c>
      <c r="AX254" s="24">
        <v>0.94706487988471821</v>
      </c>
      <c r="AY254" s="25"/>
      <c r="BA254" s="24">
        <v>0.94706799192731073</v>
      </c>
      <c r="BB254" s="25"/>
      <c r="BD254" s="24">
        <v>0.94706803679105334</v>
      </c>
      <c r="BE254" s="25"/>
    </row>
    <row r="255" spans="1:57" ht="13" x14ac:dyDescent="0.3">
      <c r="A255" s="2"/>
      <c r="B255" s="97" t="s">
        <v>36</v>
      </c>
      <c r="C255" s="109"/>
      <c r="D255" s="109"/>
      <c r="E255" s="109"/>
      <c r="F255" s="114">
        <v>60.759089863723069</v>
      </c>
      <c r="G255" s="109"/>
      <c r="H255" s="114">
        <v>60.759130099593968</v>
      </c>
      <c r="I255" s="109"/>
      <c r="J255" s="114">
        <v>60.815686631513437</v>
      </c>
      <c r="K255" s="131"/>
      <c r="L255" s="109"/>
      <c r="M255" s="114">
        <v>60.815696355108649</v>
      </c>
      <c r="N255" s="131"/>
      <c r="O255" s="109"/>
      <c r="P255" s="114">
        <v>61.461133116998496</v>
      </c>
      <c r="Q255" s="131"/>
      <c r="R255" s="95" t="s">
        <v>5</v>
      </c>
      <c r="S255" s="96" t="s">
        <v>23</v>
      </c>
      <c r="T255" s="2"/>
      <c r="U255" s="97" t="s">
        <v>36</v>
      </c>
      <c r="V255" s="109"/>
      <c r="W255" s="109"/>
      <c r="X255" s="109"/>
      <c r="Y255" s="114">
        <v>37.47716640177066</v>
      </c>
      <c r="Z255" s="109"/>
      <c r="AA255" s="114">
        <v>38.208780645868536</v>
      </c>
      <c r="AB255" s="109"/>
      <c r="AC255" s="114">
        <v>37.47716640177066</v>
      </c>
      <c r="AD255" s="114">
        <v>42.995797859048345</v>
      </c>
      <c r="AE255" s="109"/>
      <c r="AF255" s="114">
        <v>37.47716640177066</v>
      </c>
      <c r="AG255" s="114">
        <v>42.60024687510753</v>
      </c>
      <c r="AH255" s="109"/>
      <c r="AI255" s="114">
        <v>37.47716640177066</v>
      </c>
      <c r="AJ255" s="114">
        <v>38.196120386451618</v>
      </c>
      <c r="AP255" s="21" t="s">
        <v>36</v>
      </c>
      <c r="AQ255" s="12"/>
      <c r="AR255" s="12"/>
      <c r="AS255" s="12"/>
      <c r="AT255" s="49">
        <v>58.166519673964743</v>
      </c>
      <c r="AU255" s="12"/>
      <c r="AV255" s="49">
        <v>58.166269575420458</v>
      </c>
      <c r="AW255" s="12"/>
      <c r="AX255" s="49">
        <v>58.151190568019757</v>
      </c>
      <c r="AY255" s="50"/>
      <c r="AZ255" s="12"/>
      <c r="BA255" s="49">
        <v>58.163569383640521</v>
      </c>
      <c r="BB255" s="50"/>
      <c r="BC255" s="12"/>
      <c r="BD255" s="49">
        <v>58.158720809694145</v>
      </c>
      <c r="BE255" s="50"/>
    </row>
    <row r="256" spans="1:57" ht="13" x14ac:dyDescent="0.3">
      <c r="A256" s="2"/>
      <c r="B256" s="101" t="s">
        <v>37</v>
      </c>
      <c r="C256" s="115"/>
      <c r="D256" s="115"/>
      <c r="E256" s="115"/>
      <c r="F256" s="116">
        <v>34.541335779393094</v>
      </c>
      <c r="G256" s="115"/>
      <c r="H256" s="116">
        <v>34.541335779393094</v>
      </c>
      <c r="I256" s="115"/>
      <c r="J256" s="116">
        <v>34.549859713248111</v>
      </c>
      <c r="K256" s="132"/>
      <c r="L256" s="115"/>
      <c r="M256" s="116">
        <v>34.549863276132079</v>
      </c>
      <c r="N256" s="132"/>
      <c r="O256" s="115"/>
      <c r="P256" s="116">
        <v>34.594564341707162</v>
      </c>
      <c r="Q256" s="132"/>
      <c r="R256" s="95" t="s">
        <v>5</v>
      </c>
      <c r="S256" s="96" t="s">
        <v>23</v>
      </c>
      <c r="T256" s="2"/>
      <c r="U256" s="101" t="s">
        <v>37</v>
      </c>
      <c r="V256" s="115"/>
      <c r="W256" s="115"/>
      <c r="X256" s="115"/>
      <c r="Y256" s="116">
        <v>2.1284651529004024</v>
      </c>
      <c r="Z256" s="115"/>
      <c r="AA256" s="116">
        <v>14.588774459333413</v>
      </c>
      <c r="AB256" s="115"/>
      <c r="AC256" s="116">
        <v>2.1284651529004024</v>
      </c>
      <c r="AD256" s="116">
        <v>8.3371298377736363</v>
      </c>
      <c r="AE256" s="115"/>
      <c r="AF256" s="116">
        <v>2.1284651529004024</v>
      </c>
      <c r="AG256" s="116">
        <v>8.6468504938680901</v>
      </c>
      <c r="AH256" s="115"/>
      <c r="AI256" s="116">
        <v>2.1284651529004024</v>
      </c>
      <c r="AJ256" s="116">
        <v>8.2391101869476984</v>
      </c>
      <c r="AP256" s="22" t="s">
        <v>37</v>
      </c>
      <c r="AQ256" s="8"/>
      <c r="AR256" s="8"/>
      <c r="AS256" s="8"/>
      <c r="AT256" s="51">
        <v>21.875659322127841</v>
      </c>
      <c r="AU256" s="8"/>
      <c r="AV256" s="51">
        <v>21.875659322127841</v>
      </c>
      <c r="AW256" s="8"/>
      <c r="AX256" s="51">
        <v>21.835020302221736</v>
      </c>
      <c r="AY256" s="52"/>
      <c r="AZ256" s="8"/>
      <c r="BA256" s="51">
        <v>21.837073106575581</v>
      </c>
      <c r="BB256" s="52"/>
      <c r="BC256" s="8"/>
      <c r="BD256" s="51">
        <v>21.836620378946456</v>
      </c>
      <c r="BE256" s="52"/>
    </row>
    <row r="257" spans="1:57" ht="13" x14ac:dyDescent="0.3">
      <c r="A257" s="2"/>
      <c r="B257" s="97" t="s">
        <v>45</v>
      </c>
      <c r="C257" s="109"/>
      <c r="D257" s="109"/>
      <c r="E257" s="109"/>
      <c r="F257" s="114">
        <v>0.33912773503553267</v>
      </c>
      <c r="G257" s="109"/>
      <c r="H257" s="114">
        <v>0.29813449676382736</v>
      </c>
      <c r="I257" s="109"/>
      <c r="J257" s="114">
        <v>0.30412372805036891</v>
      </c>
      <c r="K257" s="131"/>
      <c r="L257" s="109"/>
      <c r="M257" s="114">
        <v>0.30377228005086998</v>
      </c>
      <c r="N257" s="131"/>
      <c r="O257" s="109"/>
      <c r="P257" s="114">
        <v>0.32945683932757819</v>
      </c>
      <c r="Q257" s="131"/>
      <c r="R257" s="95" t="s">
        <v>5</v>
      </c>
      <c r="S257" s="96" t="s">
        <v>23</v>
      </c>
      <c r="T257" s="2"/>
      <c r="U257" s="97" t="s">
        <v>45</v>
      </c>
      <c r="V257" s="109"/>
      <c r="W257" s="109"/>
      <c r="X257" s="109"/>
      <c r="Y257" s="114">
        <v>0.30400955775085103</v>
      </c>
      <c r="Z257" s="109"/>
      <c r="AA257" s="114">
        <v>0.21632678804694155</v>
      </c>
      <c r="AB257" s="109"/>
      <c r="AC257" s="114">
        <v>0.30400955775085103</v>
      </c>
      <c r="AD257" s="114">
        <v>0.24697578357443645</v>
      </c>
      <c r="AE257" s="109"/>
      <c r="AF257" s="114">
        <v>0.30400955775085103</v>
      </c>
      <c r="AG257" s="114">
        <v>0.24485695072237068</v>
      </c>
      <c r="AH257" s="109"/>
      <c r="AI257" s="114">
        <v>0.30400955775085103</v>
      </c>
      <c r="AJ257" s="114">
        <v>0.29120278002240729</v>
      </c>
      <c r="AP257" s="21" t="s">
        <v>45</v>
      </c>
      <c r="AQ257" s="12"/>
      <c r="AR257" s="12"/>
      <c r="AS257" s="12"/>
      <c r="AT257" s="49">
        <v>0.31891008703283813</v>
      </c>
      <c r="AU257" s="12"/>
      <c r="AV257" s="49">
        <v>0.21103093384189947</v>
      </c>
      <c r="AW257" s="12"/>
      <c r="AX257" s="49">
        <v>0.31940700383130016</v>
      </c>
      <c r="AY257" s="50"/>
      <c r="AZ257" s="12"/>
      <c r="BA257" s="49">
        <v>0.30154786980412235</v>
      </c>
      <c r="BB257" s="50"/>
      <c r="BC257" s="12"/>
      <c r="BD257" s="49">
        <v>0.30794157677102563</v>
      </c>
      <c r="BE257" s="50"/>
    </row>
    <row r="258" spans="1:57" ht="13" x14ac:dyDescent="0.3">
      <c r="A258" s="2"/>
      <c r="B258" s="101" t="s">
        <v>44</v>
      </c>
      <c r="C258" s="115"/>
      <c r="D258" s="115"/>
      <c r="E258" s="115"/>
      <c r="F258" s="117">
        <v>9.3790530816965543</v>
      </c>
      <c r="G258" s="118"/>
      <c r="H258" s="117">
        <v>9.3790530816965543</v>
      </c>
      <c r="I258" s="115"/>
      <c r="J258" s="117">
        <v>8.5111034667814884</v>
      </c>
      <c r="K258" s="132"/>
      <c r="L258" s="115"/>
      <c r="M258" s="117">
        <v>8.5112900665889963</v>
      </c>
      <c r="N258" s="132"/>
      <c r="O258" s="115"/>
      <c r="P258" s="117">
        <v>9.0826638418601178</v>
      </c>
      <c r="Q258" s="132"/>
      <c r="R258" s="95" t="s">
        <v>5</v>
      </c>
      <c r="S258" s="96" t="s">
        <v>23</v>
      </c>
      <c r="T258" s="2"/>
      <c r="U258" s="101" t="s">
        <v>44</v>
      </c>
      <c r="V258" s="115"/>
      <c r="W258" s="115"/>
      <c r="X258" s="115"/>
      <c r="Y258" s="117">
        <v>19.550189304468457</v>
      </c>
      <c r="Z258" s="118"/>
      <c r="AA258" s="117">
        <v>4.7829167569133793</v>
      </c>
      <c r="AB258" s="115"/>
      <c r="AC258" s="117">
        <v>19.550189304468457</v>
      </c>
      <c r="AD258" s="117">
        <v>5.4480138051701754</v>
      </c>
      <c r="AE258" s="115"/>
      <c r="AF258" s="117">
        <v>19.550189304468457</v>
      </c>
      <c r="AG258" s="117">
        <v>5.4938451398103778</v>
      </c>
      <c r="AH258" s="115"/>
      <c r="AI258" s="117">
        <v>19.550189304468457</v>
      </c>
      <c r="AJ258" s="117">
        <v>5.5412200520456061</v>
      </c>
      <c r="AP258" s="22" t="s">
        <v>44</v>
      </c>
      <c r="AQ258" s="8"/>
      <c r="AR258" s="8"/>
      <c r="AS258" s="8"/>
      <c r="AT258" s="134">
        <v>20</v>
      </c>
      <c r="AU258" s="68"/>
      <c r="AV258" s="134">
        <v>20</v>
      </c>
      <c r="AW258" s="8"/>
      <c r="AX258" s="134">
        <v>20</v>
      </c>
      <c r="AY258" s="52"/>
      <c r="AZ258" s="8"/>
      <c r="BA258" s="134">
        <v>19.695545786359201</v>
      </c>
      <c r="BB258" s="52"/>
      <c r="BC258" s="8"/>
      <c r="BD258" s="134">
        <v>20</v>
      </c>
      <c r="BE258" s="52"/>
    </row>
    <row r="259" spans="1:57" ht="13" x14ac:dyDescent="0.3">
      <c r="A259" s="2"/>
      <c r="B259" s="1" t="s">
        <v>7</v>
      </c>
      <c r="C259" s="2"/>
      <c r="D259" s="2"/>
      <c r="E259" s="2"/>
      <c r="F259" s="2"/>
      <c r="G259" s="113"/>
      <c r="H259" s="2" t="s">
        <v>116</v>
      </c>
      <c r="I259" s="2"/>
      <c r="J259" s="119">
        <v>1.1330371898899265</v>
      </c>
      <c r="K259" s="127"/>
      <c r="L259" s="2"/>
      <c r="M259" s="119">
        <v>1.1395556585777162</v>
      </c>
      <c r="N259" s="89"/>
      <c r="O259" s="2"/>
      <c r="P259" s="119">
        <v>1.3455359692535229</v>
      </c>
      <c r="Q259" s="89"/>
      <c r="R259" s="95" t="s">
        <v>5</v>
      </c>
      <c r="S259" s="96" t="s">
        <v>23</v>
      </c>
      <c r="T259" s="2"/>
      <c r="U259" s="1" t="s">
        <v>7</v>
      </c>
      <c r="V259" s="2"/>
      <c r="W259" s="2"/>
      <c r="X259" s="2"/>
      <c r="Y259" s="2"/>
      <c r="Z259" s="113"/>
      <c r="AA259" s="2" t="s">
        <v>116</v>
      </c>
      <c r="AB259" s="2"/>
      <c r="AC259" s="119">
        <v>1.3939907717401094</v>
      </c>
      <c r="AD259" s="119">
        <v>33.50187623727755</v>
      </c>
      <c r="AE259" s="2"/>
      <c r="AF259" s="119">
        <v>1.3939907717401094</v>
      </c>
      <c r="AG259" s="119">
        <v>21.637952565101131</v>
      </c>
      <c r="AH259" s="2"/>
      <c r="AI259" s="119">
        <v>1.3939907717401094</v>
      </c>
      <c r="AJ259" s="119">
        <v>79.745614495899488</v>
      </c>
      <c r="AP259" s="1" t="s">
        <v>7</v>
      </c>
      <c r="AU259" s="42"/>
      <c r="AV259" s="2" t="s">
        <v>116</v>
      </c>
      <c r="AW259" s="2"/>
      <c r="AX259" s="26">
        <v>-3.0417256115025826E-2</v>
      </c>
      <c r="AY259" s="27"/>
      <c r="BA259" s="26">
        <v>0.59182686600136791</v>
      </c>
      <c r="BB259" s="25"/>
      <c r="BD259" s="26">
        <v>0.67629062628081227</v>
      </c>
      <c r="BE259" s="25"/>
    </row>
    <row r="260" spans="1:57" ht="13" x14ac:dyDescent="0.3">
      <c r="A260" s="2"/>
      <c r="B260" s="1" t="s">
        <v>8</v>
      </c>
      <c r="C260" s="2"/>
      <c r="D260" s="2"/>
      <c r="E260" s="2"/>
      <c r="F260" s="2"/>
      <c r="G260" s="113"/>
      <c r="H260" s="2"/>
      <c r="I260" s="2"/>
      <c r="J260" s="2"/>
      <c r="K260" s="2"/>
      <c r="L260" s="2"/>
      <c r="M260" s="119">
        <v>6.593722917785848E-3</v>
      </c>
      <c r="N260" s="127"/>
      <c r="O260" s="2"/>
      <c r="P260" s="119">
        <v>0.75850729547188211</v>
      </c>
      <c r="Q260" s="127"/>
      <c r="R260" s="95" t="s">
        <v>5</v>
      </c>
      <c r="S260" s="96" t="s">
        <v>23</v>
      </c>
      <c r="T260" s="2"/>
      <c r="U260" s="1" t="s">
        <v>8</v>
      </c>
      <c r="V260" s="2"/>
      <c r="W260" s="2"/>
      <c r="X260" s="2"/>
      <c r="Y260" s="2"/>
      <c r="Z260" s="113"/>
      <c r="AA260" s="2"/>
      <c r="AB260" s="2"/>
      <c r="AC260" s="2"/>
      <c r="AD260" s="2" t="s">
        <v>125</v>
      </c>
      <c r="AE260" s="2"/>
      <c r="AF260" s="119">
        <v>-0.21388777128215439</v>
      </c>
      <c r="AG260" s="119">
        <v>14.980181908234643</v>
      </c>
      <c r="AH260" s="2"/>
      <c r="AI260" s="119">
        <v>2.3796958407524968</v>
      </c>
      <c r="AJ260" s="119">
        <v>1.1894951852988016</v>
      </c>
      <c r="AP260" s="1" t="s">
        <v>8</v>
      </c>
      <c r="AU260" s="42"/>
      <c r="BA260" s="26">
        <v>0.60555876797419239</v>
      </c>
      <c r="BB260" s="27"/>
      <c r="BD260" s="26">
        <v>-5.7956181681902898E-2</v>
      </c>
      <c r="BE260" s="27"/>
    </row>
    <row r="261" spans="1:57" ht="13" x14ac:dyDescent="0.3">
      <c r="A261" s="2"/>
      <c r="B261" s="1"/>
      <c r="C261" s="2"/>
      <c r="D261" s="2"/>
      <c r="E261" s="2"/>
      <c r="F261" s="2"/>
      <c r="G261" s="11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95" t="s">
        <v>5</v>
      </c>
      <c r="S261" s="96" t="s">
        <v>23</v>
      </c>
      <c r="T261" s="2"/>
      <c r="U261" s="1"/>
      <c r="V261" s="2"/>
      <c r="W261" s="2"/>
      <c r="X261" s="2"/>
      <c r="Y261" s="2"/>
      <c r="Z261" s="113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P261" s="1"/>
      <c r="AU261" s="42"/>
    </row>
    <row r="262" spans="1:57" x14ac:dyDescent="0.25">
      <c r="A262" s="2"/>
      <c r="B262" s="2"/>
      <c r="C262" s="2"/>
      <c r="D262" s="120"/>
      <c r="E262" s="121"/>
      <c r="F262" s="120" t="s">
        <v>65</v>
      </c>
      <c r="G262" s="122"/>
      <c r="H262" s="123" t="s">
        <v>12</v>
      </c>
      <c r="I262" s="2"/>
      <c r="J262" s="120"/>
      <c r="K262" s="123"/>
      <c r="L262" s="2"/>
      <c r="M262" s="120"/>
      <c r="N262" s="123"/>
      <c r="O262" s="2"/>
      <c r="P262" s="120"/>
      <c r="Q262" s="123"/>
      <c r="R262" s="95" t="s">
        <v>5</v>
      </c>
      <c r="S262" s="96" t="s">
        <v>23</v>
      </c>
      <c r="T262" s="2"/>
      <c r="U262" s="2"/>
      <c r="V262" s="2"/>
      <c r="W262" s="120"/>
      <c r="X262" s="121"/>
      <c r="Y262" s="120" t="s">
        <v>65</v>
      </c>
      <c r="Z262" s="122"/>
      <c r="AA262" s="123" t="s">
        <v>12</v>
      </c>
      <c r="AB262" s="2"/>
      <c r="AC262" s="120"/>
      <c r="AD262" s="123"/>
      <c r="AE262" s="2"/>
      <c r="AF262" s="120"/>
      <c r="AG262" s="123"/>
      <c r="AH262" s="2"/>
      <c r="AI262" s="120"/>
      <c r="AJ262" s="123"/>
      <c r="AR262" s="35"/>
      <c r="AS262" s="60"/>
      <c r="AT262" s="35" t="s">
        <v>65</v>
      </c>
      <c r="AU262" s="45"/>
      <c r="AV262" s="36" t="s">
        <v>12</v>
      </c>
      <c r="AX262" s="35"/>
      <c r="AY262" s="36"/>
      <c r="BA262" s="35"/>
      <c r="BB262" s="36"/>
      <c r="BD262" s="35"/>
      <c r="BE262" s="36"/>
    </row>
    <row r="263" spans="1:57" x14ac:dyDescent="0.25">
      <c r="A263" s="2"/>
      <c r="B263" s="2"/>
      <c r="C263" s="2"/>
      <c r="D263" s="112" t="s">
        <v>60</v>
      </c>
      <c r="E263" s="2"/>
      <c r="F263" s="112">
        <v>318.95869252442083</v>
      </c>
      <c r="G263" s="113"/>
      <c r="H263" s="89">
        <v>4</v>
      </c>
      <c r="I263" s="2"/>
      <c r="J263" s="112" t="s">
        <v>68</v>
      </c>
      <c r="K263" s="89"/>
      <c r="L263" s="2"/>
      <c r="M263" s="112" t="s">
        <v>70</v>
      </c>
      <c r="N263" s="89"/>
      <c r="O263" s="2"/>
      <c r="P263" s="112" t="s">
        <v>69</v>
      </c>
      <c r="Q263" s="89"/>
      <c r="R263" s="95" t="s">
        <v>5</v>
      </c>
      <c r="S263" s="96" t="s">
        <v>23</v>
      </c>
      <c r="T263" s="2"/>
      <c r="U263" s="2"/>
      <c r="V263" s="2"/>
      <c r="W263" s="112" t="s">
        <v>60</v>
      </c>
      <c r="X263" s="2"/>
      <c r="Y263" s="112">
        <v>320.47325802521652</v>
      </c>
      <c r="Z263" s="113"/>
      <c r="AA263" s="89">
        <v>4</v>
      </c>
      <c r="AB263" s="2"/>
      <c r="AC263" s="112" t="s">
        <v>68</v>
      </c>
      <c r="AD263" s="89"/>
      <c r="AE263" s="2"/>
      <c r="AF263" s="112" t="s">
        <v>70</v>
      </c>
      <c r="AG263" s="89"/>
      <c r="AH263" s="2"/>
      <c r="AI263" s="112" t="s">
        <v>69</v>
      </c>
      <c r="AJ263" s="89"/>
      <c r="AR263" s="24" t="s">
        <v>60</v>
      </c>
      <c r="AT263" s="24">
        <f>AT265-AT264</f>
        <v>0</v>
      </c>
      <c r="AU263" s="42"/>
      <c r="AV263" s="25">
        <f>COUNT(AT255:AT258)</f>
        <v>4</v>
      </c>
      <c r="AX263" s="24" t="s">
        <v>68</v>
      </c>
      <c r="AY263" s="25"/>
      <c r="BA263" s="24" t="s">
        <v>70</v>
      </c>
      <c r="BB263" s="25"/>
      <c r="BD263" s="24" t="s">
        <v>69</v>
      </c>
      <c r="BE263" s="25"/>
    </row>
    <row r="264" spans="1:57" x14ac:dyDescent="0.25">
      <c r="A264" s="2"/>
      <c r="B264" s="2"/>
      <c r="C264" s="124"/>
      <c r="D264" s="56" t="s">
        <v>18</v>
      </c>
      <c r="E264" s="2"/>
      <c r="F264" s="106">
        <v>153.89270445883193</v>
      </c>
      <c r="G264" s="113"/>
      <c r="H264" s="89">
        <v>140</v>
      </c>
      <c r="I264" s="2"/>
      <c r="J264" s="106">
        <v>153.88701145694083</v>
      </c>
      <c r="K264" s="89"/>
      <c r="L264" s="2"/>
      <c r="M264" s="106">
        <v>153.88691994656503</v>
      </c>
      <c r="N264" s="89"/>
      <c r="O264" s="2"/>
      <c r="P264" s="106">
        <v>153.88818921163627</v>
      </c>
      <c r="Q264" s="89"/>
      <c r="R264" s="95" t="s">
        <v>5</v>
      </c>
      <c r="S264" s="96" t="s">
        <v>23</v>
      </c>
      <c r="T264" s="2"/>
      <c r="U264" s="2"/>
      <c r="V264" s="124"/>
      <c r="W264" s="56" t="s">
        <v>18</v>
      </c>
      <c r="X264" s="2"/>
      <c r="Y264" s="106">
        <v>152.37813895803623</v>
      </c>
      <c r="Z264" s="113"/>
      <c r="AA264" s="89">
        <v>140</v>
      </c>
      <c r="AB264" s="2"/>
      <c r="AC264" s="106">
        <v>152.15000744863286</v>
      </c>
      <c r="AD264" s="89"/>
      <c r="AE264" s="2"/>
      <c r="AF264" s="106">
        <v>152.14650870844949</v>
      </c>
      <c r="AG264" s="89"/>
      <c r="AH264" s="2"/>
      <c r="AI264" s="106">
        <v>152.05601061894433</v>
      </c>
      <c r="AJ264" s="89"/>
      <c r="AQ264" s="7"/>
      <c r="AR264" s="56" t="s">
        <v>18</v>
      </c>
      <c r="AT264" s="76">
        <f>-2*SUM(AV277:AV478)</f>
        <v>0</v>
      </c>
      <c r="AU264" s="42"/>
      <c r="AV264" s="25">
        <f>AV265-AV263</f>
        <v>-5</v>
      </c>
      <c r="AX264" s="76">
        <f>-2*SUM(AY277:AY478)</f>
        <v>0</v>
      </c>
      <c r="AY264" s="25"/>
      <c r="BA264" s="76">
        <f>-2*SUM(BB277:BB478)</f>
        <v>0</v>
      </c>
      <c r="BB264" s="25"/>
      <c r="BD264" s="76">
        <f>-2*SUM(BE277:BE478)</f>
        <v>0</v>
      </c>
      <c r="BE264" s="25"/>
    </row>
    <row r="265" spans="1:57" x14ac:dyDescent="0.25">
      <c r="A265" s="2"/>
      <c r="B265" s="2"/>
      <c r="C265" s="2"/>
      <c r="D265" s="119" t="s">
        <v>55</v>
      </c>
      <c r="E265" s="125"/>
      <c r="F265" s="119">
        <v>472.85139698325276</v>
      </c>
      <c r="G265" s="126"/>
      <c r="H265" s="127">
        <v>144</v>
      </c>
      <c r="I265" s="2"/>
      <c r="J265" s="119"/>
      <c r="K265" s="127"/>
      <c r="L265" s="2"/>
      <c r="M265" s="119"/>
      <c r="N265" s="127"/>
      <c r="O265" s="2"/>
      <c r="P265" s="119"/>
      <c r="Q265" s="127"/>
      <c r="R265" s="95" t="s">
        <v>5</v>
      </c>
      <c r="S265" s="96" t="s">
        <v>23</v>
      </c>
      <c r="T265" s="2"/>
      <c r="U265" s="2"/>
      <c r="V265" s="2"/>
      <c r="W265" s="119" t="s">
        <v>55</v>
      </c>
      <c r="X265" s="125"/>
      <c r="Y265" s="119">
        <v>472.85139698325276</v>
      </c>
      <c r="Z265" s="126"/>
      <c r="AA265" s="127">
        <v>144</v>
      </c>
      <c r="AB265" s="2"/>
      <c r="AC265" s="119"/>
      <c r="AD265" s="127"/>
      <c r="AE265" s="2"/>
      <c r="AF265" s="119"/>
      <c r="AG265" s="127"/>
      <c r="AH265" s="2"/>
      <c r="AI265" s="119"/>
      <c r="AJ265" s="127"/>
      <c r="AR265" s="26" t="s">
        <v>55</v>
      </c>
      <c r="AS265" s="28"/>
      <c r="AT265" s="26">
        <f>-2*SUM(AU277:AU478)</f>
        <v>0</v>
      </c>
      <c r="AU265" s="46"/>
      <c r="AV265" s="27">
        <f>AR268-1</f>
        <v>-1</v>
      </c>
      <c r="AX265" s="26"/>
      <c r="AY265" s="27"/>
      <c r="BA265" s="26"/>
      <c r="BB265" s="27"/>
      <c r="BD265" s="26"/>
      <c r="BE265" s="27"/>
    </row>
    <row r="266" spans="1:57" x14ac:dyDescent="0.25">
      <c r="A266" s="2"/>
      <c r="B266" s="107" t="s">
        <v>72</v>
      </c>
      <c r="C266" s="4"/>
      <c r="D266" s="4"/>
      <c r="E266" s="2"/>
      <c r="F266" s="112"/>
      <c r="G266" s="11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95" t="s">
        <v>5</v>
      </c>
      <c r="S266" s="96" t="s">
        <v>23</v>
      </c>
      <c r="T266" s="2"/>
      <c r="U266" s="107" t="s">
        <v>72</v>
      </c>
      <c r="V266" s="4"/>
      <c r="W266" s="4"/>
      <c r="X266" s="2"/>
      <c r="Y266" s="112"/>
      <c r="Z266" s="113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P266" s="80" t="s">
        <v>72</v>
      </c>
      <c r="AQ266" s="3"/>
      <c r="AR266" s="3"/>
      <c r="AT266" s="24"/>
      <c r="AU266" s="42"/>
    </row>
    <row r="267" spans="1:57" ht="26" x14ac:dyDescent="0.3">
      <c r="A267" s="124"/>
      <c r="B267" s="2"/>
      <c r="C267" s="58" t="s">
        <v>17</v>
      </c>
      <c r="D267" s="128"/>
      <c r="E267" s="128"/>
      <c r="F267" s="58" t="s">
        <v>51</v>
      </c>
      <c r="G267" s="65"/>
      <c r="H267" s="129"/>
      <c r="I267" s="124"/>
      <c r="J267" s="58" t="s">
        <v>21</v>
      </c>
      <c r="K267" s="59"/>
      <c r="L267" s="6"/>
      <c r="M267" s="58" t="s">
        <v>15</v>
      </c>
      <c r="N267" s="59" t="s">
        <v>22</v>
      </c>
      <c r="O267" s="6"/>
      <c r="P267" s="58" t="s">
        <v>16</v>
      </c>
      <c r="Q267" s="59" t="s">
        <v>50</v>
      </c>
      <c r="R267" s="95" t="s">
        <v>5</v>
      </c>
      <c r="S267" s="96" t="s">
        <v>23</v>
      </c>
      <c r="T267" s="124"/>
      <c r="U267" s="2"/>
      <c r="V267" s="58" t="s">
        <v>17</v>
      </c>
      <c r="W267" s="128"/>
      <c r="X267" s="128"/>
      <c r="Y267" s="58" t="s">
        <v>71</v>
      </c>
      <c r="Z267" s="65"/>
      <c r="AA267" s="129"/>
      <c r="AB267" s="124"/>
      <c r="AC267" s="58" t="s">
        <v>46</v>
      </c>
      <c r="AD267" s="59"/>
      <c r="AE267" s="6"/>
      <c r="AF267" s="58" t="s">
        <v>47</v>
      </c>
      <c r="AG267" s="59" t="s">
        <v>22</v>
      </c>
      <c r="AH267" s="6"/>
      <c r="AI267" s="58" t="s">
        <v>48</v>
      </c>
      <c r="AJ267" s="59" t="s">
        <v>50</v>
      </c>
      <c r="AO267" s="7"/>
      <c r="AQ267" s="58" t="s">
        <v>17</v>
      </c>
      <c r="AR267" s="64"/>
      <c r="AS267" s="64"/>
      <c r="AT267" s="58" t="s">
        <v>51</v>
      </c>
      <c r="AU267" s="65"/>
      <c r="AV267" s="66"/>
      <c r="AW267" s="7"/>
      <c r="AX267" s="58" t="s">
        <v>21</v>
      </c>
      <c r="AY267" s="59"/>
      <c r="AZ267" s="6"/>
      <c r="BA267" s="58" t="s">
        <v>15</v>
      </c>
      <c r="BB267" s="59" t="s">
        <v>22</v>
      </c>
      <c r="BC267" s="6"/>
      <c r="BD267" s="58" t="s">
        <v>16</v>
      </c>
      <c r="BE267" s="59" t="s">
        <v>50</v>
      </c>
    </row>
    <row r="268" spans="1:57" ht="13" x14ac:dyDescent="0.3">
      <c r="A268" s="2"/>
      <c r="B268" s="2"/>
      <c r="C268" s="29" t="s">
        <v>11</v>
      </c>
      <c r="D268" s="130">
        <v>145</v>
      </c>
      <c r="E268" s="2"/>
      <c r="F268" s="112" t="s">
        <v>64</v>
      </c>
      <c r="G268" s="2"/>
      <c r="H268" s="89">
        <v>0.67454319593713197</v>
      </c>
      <c r="I268" s="2"/>
      <c r="J268" s="112" t="s">
        <v>64</v>
      </c>
      <c r="K268" s="89">
        <v>0.67455523566447007</v>
      </c>
      <c r="L268" s="2"/>
      <c r="M268" s="112" t="s">
        <v>64</v>
      </c>
      <c r="N268" s="89">
        <v>0.67455542919329625</v>
      </c>
      <c r="O268" s="2"/>
      <c r="P268" s="112" t="s">
        <v>64</v>
      </c>
      <c r="Q268" s="89">
        <v>0.67455274491430417</v>
      </c>
      <c r="R268" s="95" t="s">
        <v>5</v>
      </c>
      <c r="S268" s="96" t="s">
        <v>23</v>
      </c>
      <c r="T268" s="2"/>
      <c r="U268" s="2"/>
      <c r="V268" s="29" t="s">
        <v>11</v>
      </c>
      <c r="W268" s="130">
        <v>145</v>
      </c>
      <c r="X268" s="2"/>
      <c r="Y268" s="112" t="s">
        <v>64</v>
      </c>
      <c r="Z268" s="2"/>
      <c r="AA268" s="89">
        <v>0.67774624347058221</v>
      </c>
      <c r="AB268" s="2"/>
      <c r="AC268" s="112" t="s">
        <v>64</v>
      </c>
      <c r="AD268" s="89">
        <v>0.67822870267628366</v>
      </c>
      <c r="AE268" s="2"/>
      <c r="AF268" s="112" t="s">
        <v>64</v>
      </c>
      <c r="AG268" s="89">
        <v>0.67823610191461869</v>
      </c>
      <c r="AH268" s="2"/>
      <c r="AI268" s="112" t="s">
        <v>64</v>
      </c>
      <c r="AJ268" s="89">
        <v>0.67842748992802537</v>
      </c>
      <c r="AQ268" s="29" t="s">
        <v>11</v>
      </c>
      <c r="AR268" s="30">
        <f>COUNT(AQ277:AQ478)</f>
        <v>0</v>
      </c>
      <c r="AT268" s="24" t="s">
        <v>64</v>
      </c>
      <c r="AV268" s="25">
        <f>($F$13-AT264)/$F$13</f>
        <v>1</v>
      </c>
      <c r="AX268" s="24" t="s">
        <v>64</v>
      </c>
      <c r="AY268" s="25">
        <f>($F$13-AX264)/$F$13</f>
        <v>1</v>
      </c>
      <c r="BA268" s="24" t="s">
        <v>64</v>
      </c>
      <c r="BB268" s="25">
        <f>($F$13-BA264)/$F$13</f>
        <v>1</v>
      </c>
      <c r="BD268" s="24" t="s">
        <v>64</v>
      </c>
      <c r="BE268" s="25">
        <f>($F$13-BD264)/$F$13</f>
        <v>1</v>
      </c>
    </row>
    <row r="269" spans="1:57" ht="13" x14ac:dyDescent="0.3">
      <c r="A269" s="2"/>
      <c r="B269" s="1"/>
      <c r="C269" s="112"/>
      <c r="D269" s="2"/>
      <c r="E269" s="2"/>
      <c r="F269" s="112" t="s">
        <v>67</v>
      </c>
      <c r="G269" s="2"/>
      <c r="H269" s="89">
        <v>318.95869252442083</v>
      </c>
      <c r="I269" s="2"/>
      <c r="J269" s="112"/>
      <c r="K269" s="89"/>
      <c r="L269" s="2"/>
      <c r="M269" s="112"/>
      <c r="N269" s="89"/>
      <c r="O269" s="2"/>
      <c r="P269" s="112"/>
      <c r="Q269" s="89"/>
      <c r="R269" s="95" t="s">
        <v>5</v>
      </c>
      <c r="S269" s="96" t="s">
        <v>23</v>
      </c>
      <c r="T269" s="2"/>
      <c r="U269" s="1"/>
      <c r="V269" s="112"/>
      <c r="W269" s="2"/>
      <c r="X269" s="2"/>
      <c r="Y269" s="112" t="s">
        <v>67</v>
      </c>
      <c r="Z269" s="2"/>
      <c r="AA269" s="89">
        <v>320.47325802521652</v>
      </c>
      <c r="AB269" s="2"/>
      <c r="AC269" s="112"/>
      <c r="AD269" s="89"/>
      <c r="AE269" s="2"/>
      <c r="AF269" s="112"/>
      <c r="AG269" s="89"/>
      <c r="AH269" s="2"/>
      <c r="AI269" s="112"/>
      <c r="AJ269" s="89"/>
      <c r="AP269" s="1"/>
      <c r="AQ269" s="24"/>
      <c r="AT269" s="24" t="s">
        <v>67</v>
      </c>
      <c r="AV269" s="25">
        <f>AT263</f>
        <v>0</v>
      </c>
      <c r="AX269" s="24"/>
      <c r="AY269" s="25"/>
      <c r="BA269" s="24"/>
      <c r="BB269" s="25"/>
      <c r="BD269" s="24"/>
      <c r="BE269" s="25"/>
    </row>
    <row r="270" spans="1:57" ht="13" x14ac:dyDescent="0.3">
      <c r="A270" s="2"/>
      <c r="B270" s="2"/>
      <c r="C270" s="119"/>
      <c r="D270" s="125"/>
      <c r="E270" s="125"/>
      <c r="F270" s="119" t="s">
        <v>53</v>
      </c>
      <c r="G270" s="125"/>
      <c r="H270" s="127">
        <v>8.7987116904099595E-68</v>
      </c>
      <c r="I270" s="1" t="s">
        <v>12</v>
      </c>
      <c r="J270" s="112">
        <v>1</v>
      </c>
      <c r="K270" s="89"/>
      <c r="L270" s="2"/>
      <c r="M270" s="112">
        <v>2</v>
      </c>
      <c r="N270" s="89">
        <v>1</v>
      </c>
      <c r="O270" s="2"/>
      <c r="P270" s="112">
        <v>2</v>
      </c>
      <c r="Q270" s="89">
        <v>1</v>
      </c>
      <c r="R270" s="95" t="s">
        <v>5</v>
      </c>
      <c r="S270" s="96" t="s">
        <v>23</v>
      </c>
      <c r="T270" s="2"/>
      <c r="U270" s="2"/>
      <c r="V270" s="119"/>
      <c r="W270" s="125"/>
      <c r="X270" s="125"/>
      <c r="Y270" s="119" t="s">
        <v>53</v>
      </c>
      <c r="Z270" s="125"/>
      <c r="AA270" s="127">
        <v>4.1455287441610199E-68</v>
      </c>
      <c r="AB270" s="1" t="s">
        <v>12</v>
      </c>
      <c r="AC270" s="112">
        <v>1</v>
      </c>
      <c r="AD270" s="89"/>
      <c r="AE270" s="2"/>
      <c r="AF270" s="112">
        <v>2</v>
      </c>
      <c r="AG270" s="89">
        <v>1</v>
      </c>
      <c r="AH270" s="2"/>
      <c r="AI270" s="112">
        <v>2</v>
      </c>
      <c r="AJ270" s="89">
        <v>1</v>
      </c>
      <c r="AQ270" s="26"/>
      <c r="AR270" s="28"/>
      <c r="AS270" s="28"/>
      <c r="AT270" s="26" t="s">
        <v>53</v>
      </c>
      <c r="AU270" s="28"/>
      <c r="AV270" s="27">
        <f>CHIDIST(AV269,AV263)</f>
        <v>1</v>
      </c>
      <c r="AW270" s="1" t="s">
        <v>12</v>
      </c>
      <c r="AX270" s="24">
        <v>1</v>
      </c>
      <c r="AY270" s="25"/>
      <c r="BA270" s="24">
        <v>2</v>
      </c>
      <c r="BB270" s="25">
        <v>1</v>
      </c>
      <c r="BD270" s="24">
        <v>2</v>
      </c>
      <c r="BE270" s="25">
        <v>1</v>
      </c>
    </row>
    <row r="271" spans="1:57" ht="13" x14ac:dyDescent="0.3">
      <c r="A271" s="108" t="s">
        <v>40</v>
      </c>
      <c r="B271" s="1"/>
      <c r="C271" s="2"/>
      <c r="D271" s="2"/>
      <c r="E271" s="2"/>
      <c r="F271" s="2"/>
      <c r="G271" s="113"/>
      <c r="H271" s="1" t="s">
        <v>38</v>
      </c>
      <c r="I271" s="2"/>
      <c r="J271" s="112">
        <v>5.6930018911032221E-3</v>
      </c>
      <c r="K271" s="89"/>
      <c r="L271" s="2"/>
      <c r="M271" s="112">
        <v>5.7845122668993554E-3</v>
      </c>
      <c r="N271" s="89">
        <v>9.1510375796133303E-5</v>
      </c>
      <c r="O271" s="2"/>
      <c r="P271" s="112">
        <v>4.5152471956555473E-3</v>
      </c>
      <c r="Q271" s="89">
        <v>-1.1777546954476747E-3</v>
      </c>
      <c r="R271" s="95" t="s">
        <v>5</v>
      </c>
      <c r="S271" s="96" t="s">
        <v>23</v>
      </c>
      <c r="T271" s="108" t="s">
        <v>40</v>
      </c>
      <c r="U271" s="1"/>
      <c r="V271" s="2"/>
      <c r="W271" s="2"/>
      <c r="X271" s="2"/>
      <c r="Y271" s="2"/>
      <c r="Z271" s="113"/>
      <c r="AA271" s="1" t="s">
        <v>38</v>
      </c>
      <c r="AB271" s="2"/>
      <c r="AC271" s="112">
        <v>0.22813150940336868</v>
      </c>
      <c r="AD271" s="89"/>
      <c r="AE271" s="2"/>
      <c r="AF271" s="112">
        <v>0.23163024958674328</v>
      </c>
      <c r="AG271" s="89">
        <v>3.4987401833745935E-3</v>
      </c>
      <c r="AH271" s="2"/>
      <c r="AI271" s="112">
        <v>0.32212833909190408</v>
      </c>
      <c r="AJ271" s="89">
        <v>9.3996829688535399E-2</v>
      </c>
      <c r="AO271" s="18" t="s">
        <v>40</v>
      </c>
      <c r="AP271" s="1"/>
      <c r="AU271" s="42"/>
      <c r="AV271" s="1" t="s">
        <v>38</v>
      </c>
      <c r="AX271" s="24">
        <f>AT264-AX264</f>
        <v>0</v>
      </c>
      <c r="AY271" s="25"/>
      <c r="BA271" s="24">
        <f>AT264-BA264</f>
        <v>0</v>
      </c>
      <c r="BB271" s="25">
        <f>AX264-BA264</f>
        <v>0</v>
      </c>
      <c r="BD271" s="24">
        <f>AT264-BD264</f>
        <v>0</v>
      </c>
      <c r="BE271" s="25">
        <f>AX264-BD264</f>
        <v>0</v>
      </c>
    </row>
    <row r="272" spans="1:57" ht="13" x14ac:dyDescent="0.3">
      <c r="A272" s="108" t="s">
        <v>41</v>
      </c>
      <c r="B272" s="109" t="s">
        <v>105</v>
      </c>
      <c r="C272" s="109"/>
      <c r="D272" s="109"/>
      <c r="E272" s="109"/>
      <c r="F272" s="2"/>
      <c r="G272" s="113"/>
      <c r="H272" s="1" t="s">
        <v>39</v>
      </c>
      <c r="I272" s="2"/>
      <c r="J272" s="119">
        <v>0.93985509978796233</v>
      </c>
      <c r="K272" s="127"/>
      <c r="L272" s="2"/>
      <c r="M272" s="119">
        <v>0.99711192240987778</v>
      </c>
      <c r="N272" s="127">
        <v>0.99236746846734547</v>
      </c>
      <c r="O272" s="2"/>
      <c r="P272" s="119">
        <v>0.99774492291760875</v>
      </c>
      <c r="Q272" s="127" t="e">
        <v>#NUM!</v>
      </c>
      <c r="R272" s="95" t="s">
        <v>5</v>
      </c>
      <c r="S272" s="96" t="s">
        <v>23</v>
      </c>
      <c r="T272" s="108" t="s">
        <v>41</v>
      </c>
      <c r="U272" s="109" t="s">
        <v>106</v>
      </c>
      <c r="V272" s="109"/>
      <c r="W272" s="109"/>
      <c r="X272" s="109"/>
      <c r="Y272" s="2"/>
      <c r="Z272" s="113"/>
      <c r="AA272" s="1" t="s">
        <v>39</v>
      </c>
      <c r="AB272" s="2"/>
      <c r="AC272" s="119">
        <v>0.63291276041089195</v>
      </c>
      <c r="AD272" s="127"/>
      <c r="AE272" s="2"/>
      <c r="AF272" s="119">
        <v>0.89063986530702099</v>
      </c>
      <c r="AG272" s="127">
        <v>0.95283251502649913</v>
      </c>
      <c r="AH272" s="2"/>
      <c r="AI272" s="119">
        <v>0.85123744583413385</v>
      </c>
      <c r="AJ272" s="127">
        <v>0.75915620907402959</v>
      </c>
      <c r="AO272" s="18" t="s">
        <v>41</v>
      </c>
      <c r="AP272" s="20" t="s">
        <v>105</v>
      </c>
      <c r="AQ272" s="12"/>
      <c r="AR272" s="12"/>
      <c r="AS272" s="12"/>
      <c r="AU272" s="42"/>
      <c r="AV272" s="1" t="s">
        <v>39</v>
      </c>
      <c r="AX272" s="26">
        <f>CHIDIST(AX271,AX270)</f>
        <v>1</v>
      </c>
      <c r="AY272" s="27"/>
      <c r="BA272" s="26">
        <f>CHIDIST(BA271,BA270)</f>
        <v>1</v>
      </c>
      <c r="BB272" s="27">
        <f>CHIDIST(BB271,BB270)</f>
        <v>1</v>
      </c>
      <c r="BD272" s="26">
        <f>CHIDIST(BD271,BD270)</f>
        <v>1</v>
      </c>
      <c r="BE272" s="27">
        <f>CHIDIST(BE271,BE270)</f>
        <v>1</v>
      </c>
    </row>
    <row r="273" spans="1:20" x14ac:dyDescent="0.25">
      <c r="R273" s="95" t="s">
        <v>5</v>
      </c>
      <c r="S273" s="96" t="s">
        <v>23</v>
      </c>
    </row>
    <row r="274" spans="1:20" x14ac:dyDescent="0.25">
      <c r="R274" s="95" t="s">
        <v>5</v>
      </c>
      <c r="S274" s="96" t="s">
        <v>23</v>
      </c>
    </row>
    <row r="275" spans="1:20" x14ac:dyDescent="0.25">
      <c r="A275" s="92" t="s">
        <v>113</v>
      </c>
      <c r="R275" s="95" t="s">
        <v>5</v>
      </c>
      <c r="S275" s="96" t="s">
        <v>23</v>
      </c>
      <c r="T275" s="92" t="s">
        <v>113</v>
      </c>
    </row>
    <row r="276" spans="1:20" ht="13" x14ac:dyDescent="0.3">
      <c r="A276" s="2"/>
      <c r="B276" s="2"/>
      <c r="C276" s="2"/>
      <c r="D276" s="2"/>
      <c r="E276" s="2"/>
      <c r="F276" s="74" t="s">
        <v>5</v>
      </c>
      <c r="G276" s="110"/>
      <c r="H276" s="75"/>
      <c r="I276" s="1"/>
      <c r="J276" s="74" t="s">
        <v>6</v>
      </c>
      <c r="K276" s="75"/>
      <c r="L276" s="1"/>
      <c r="M276" s="74" t="s">
        <v>9</v>
      </c>
      <c r="N276" s="75"/>
      <c r="O276" s="1"/>
      <c r="P276" s="74" t="s">
        <v>10</v>
      </c>
      <c r="Q276" s="111"/>
      <c r="R276" s="95" t="s">
        <v>5</v>
      </c>
      <c r="S276" s="96" t="s">
        <v>23</v>
      </c>
    </row>
    <row r="277" spans="1:20" ht="13" x14ac:dyDescent="0.3">
      <c r="A277" s="2"/>
      <c r="B277" s="1" t="s">
        <v>24</v>
      </c>
      <c r="C277" s="2"/>
      <c r="D277" s="2"/>
      <c r="E277" s="2"/>
      <c r="F277" s="112">
        <v>0.94894769847766258</v>
      </c>
      <c r="G277" s="113"/>
      <c r="H277" s="112">
        <v>0.95549023554810486</v>
      </c>
      <c r="I277" s="2"/>
      <c r="J277" s="112">
        <v>0.94986879509375866</v>
      </c>
      <c r="K277" s="89"/>
      <c r="L277" s="2"/>
      <c r="M277" s="112">
        <v>0.94325271180863635</v>
      </c>
      <c r="N277" s="112">
        <v>0.94325271180863635</v>
      </c>
      <c r="O277" s="2"/>
      <c r="P277" s="112">
        <v>0.95049531851157665</v>
      </c>
      <c r="Q277" s="112">
        <v>0.95049531851157665</v>
      </c>
      <c r="R277" s="95" t="s">
        <v>5</v>
      </c>
      <c r="S277" s="96" t="s">
        <v>23</v>
      </c>
    </row>
    <row r="278" spans="1:20" ht="13" x14ac:dyDescent="0.3">
      <c r="A278" s="2"/>
      <c r="B278" s="97" t="s">
        <v>36</v>
      </c>
      <c r="C278" s="109"/>
      <c r="D278" s="109"/>
      <c r="E278" s="109"/>
      <c r="F278" s="114">
        <v>2.0863471294385301</v>
      </c>
      <c r="G278" s="109"/>
      <c r="H278" s="114">
        <v>1.7529216997301755</v>
      </c>
      <c r="I278" s="109"/>
      <c r="J278" s="114">
        <v>1.7972438418043248</v>
      </c>
      <c r="K278" s="131"/>
      <c r="L278" s="109"/>
      <c r="M278" s="114">
        <v>1.8652924426024033</v>
      </c>
      <c r="N278" s="114">
        <v>1.8652924426024033</v>
      </c>
      <c r="O278" s="109"/>
      <c r="P278" s="114">
        <v>1.8040258570893737</v>
      </c>
      <c r="Q278" s="114">
        <v>1.8040258570893737</v>
      </c>
      <c r="R278" s="95" t="s">
        <v>5</v>
      </c>
      <c r="S278" s="96" t="s">
        <v>23</v>
      </c>
    </row>
    <row r="279" spans="1:20" ht="13" x14ac:dyDescent="0.3">
      <c r="A279" s="2"/>
      <c r="B279" s="101" t="s">
        <v>37</v>
      </c>
      <c r="C279" s="115"/>
      <c r="D279" s="115"/>
      <c r="E279" s="115"/>
      <c r="F279" s="116">
        <v>2.5331849475252537</v>
      </c>
      <c r="G279" s="115"/>
      <c r="H279" s="116">
        <v>2.6495097404198868</v>
      </c>
      <c r="I279" s="115"/>
      <c r="J279" s="116">
        <v>2.3930104756392057</v>
      </c>
      <c r="K279" s="132"/>
      <c r="L279" s="115"/>
      <c r="M279" s="116">
        <v>2.6621497460264685</v>
      </c>
      <c r="N279" s="116">
        <v>2.6621497460264685</v>
      </c>
      <c r="O279" s="115"/>
      <c r="P279" s="116">
        <v>2.4115892153467517</v>
      </c>
      <c r="Q279" s="116">
        <v>2.4115892153467517</v>
      </c>
      <c r="R279" s="95" t="s">
        <v>5</v>
      </c>
      <c r="S279" s="96" t="s">
        <v>23</v>
      </c>
    </row>
    <row r="280" spans="1:20" ht="13" x14ac:dyDescent="0.3">
      <c r="A280" s="2"/>
      <c r="B280" s="97" t="s">
        <v>45</v>
      </c>
      <c r="C280" s="109"/>
      <c r="D280" s="109"/>
      <c r="E280" s="109"/>
      <c r="F280" s="133">
        <v>20</v>
      </c>
      <c r="G280" s="109"/>
      <c r="H280" s="133">
        <v>20</v>
      </c>
      <c r="I280" s="109"/>
      <c r="J280" s="133">
        <v>20</v>
      </c>
      <c r="K280" s="131"/>
      <c r="L280" s="109"/>
      <c r="M280" s="133">
        <v>20</v>
      </c>
      <c r="N280" s="133">
        <v>20</v>
      </c>
      <c r="O280" s="109"/>
      <c r="P280" s="133">
        <v>20</v>
      </c>
      <c r="Q280" s="133">
        <v>20</v>
      </c>
      <c r="R280" s="95" t="s">
        <v>5</v>
      </c>
      <c r="S280" s="96" t="s">
        <v>23</v>
      </c>
    </row>
    <row r="281" spans="1:20" ht="13" x14ac:dyDescent="0.3">
      <c r="A281" s="2"/>
      <c r="B281" s="101" t="s">
        <v>44</v>
      </c>
      <c r="C281" s="115"/>
      <c r="D281" s="115"/>
      <c r="E281" s="115"/>
      <c r="F281" s="117">
        <v>0.95743031161880809</v>
      </c>
      <c r="G281" s="118"/>
      <c r="H281" s="117">
        <v>1.0118100318897425</v>
      </c>
      <c r="I281" s="115"/>
      <c r="J281" s="117">
        <v>0.90095882596957577</v>
      </c>
      <c r="K281" s="132"/>
      <c r="L281" s="115"/>
      <c r="M281" s="117">
        <v>1.0338727410769311</v>
      </c>
      <c r="N281" s="117">
        <v>1.0338727410769311</v>
      </c>
      <c r="O281" s="115"/>
      <c r="P281" s="117">
        <v>0.89268210504013357</v>
      </c>
      <c r="Q281" s="117">
        <v>0.89268210504013357</v>
      </c>
      <c r="R281" s="95" t="s">
        <v>5</v>
      </c>
      <c r="S281" s="96" t="s">
        <v>23</v>
      </c>
    </row>
    <row r="282" spans="1:20" ht="13" x14ac:dyDescent="0.3">
      <c r="A282" s="2"/>
      <c r="B282" s="1" t="s">
        <v>7</v>
      </c>
      <c r="C282" s="2"/>
      <c r="D282" s="2"/>
      <c r="E282" s="2"/>
      <c r="F282" s="2"/>
      <c r="G282" s="113"/>
      <c r="H282" s="2" t="s">
        <v>116</v>
      </c>
      <c r="I282" s="2"/>
      <c r="J282" s="119">
        <v>1.5939603444949424</v>
      </c>
      <c r="K282" s="127"/>
      <c r="L282" s="2"/>
      <c r="M282" s="119">
        <v>-10.357198298833433</v>
      </c>
      <c r="N282" s="119">
        <v>-10.357198298833433</v>
      </c>
      <c r="O282" s="2"/>
      <c r="P282" s="119">
        <v>0.86890444516289289</v>
      </c>
      <c r="Q282" s="119">
        <v>0.86890444516289289</v>
      </c>
      <c r="R282" s="95" t="s">
        <v>5</v>
      </c>
      <c r="S282" s="96" t="s">
        <v>23</v>
      </c>
    </row>
    <row r="283" spans="1:20" ht="13" x14ac:dyDescent="0.3">
      <c r="A283" s="2"/>
      <c r="B283" s="1" t="s">
        <v>8</v>
      </c>
      <c r="C283" s="2"/>
      <c r="D283" s="2"/>
      <c r="E283" s="2"/>
      <c r="F283" s="2"/>
      <c r="G283" s="113"/>
      <c r="H283" s="2"/>
      <c r="I283" s="2"/>
      <c r="J283" s="2"/>
      <c r="K283" s="2"/>
      <c r="L283" s="2"/>
      <c r="M283" s="119">
        <v>81.182022642310912</v>
      </c>
      <c r="N283" s="119">
        <v>81.182022642310912</v>
      </c>
      <c r="O283" s="2"/>
      <c r="P283" s="119">
        <v>-1.3601795241341985</v>
      </c>
      <c r="Q283" s="119">
        <v>-1.3601795241341985</v>
      </c>
      <c r="R283" s="95" t="s">
        <v>5</v>
      </c>
      <c r="S283" s="96" t="s">
        <v>23</v>
      </c>
    </row>
    <row r="284" spans="1:20" ht="13" x14ac:dyDescent="0.3">
      <c r="A284" s="2"/>
      <c r="B284" s="1"/>
      <c r="C284" s="2"/>
      <c r="D284" s="2"/>
      <c r="E284" s="2"/>
      <c r="F284" s="2"/>
      <c r="G284" s="11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95" t="s">
        <v>5</v>
      </c>
      <c r="S284" s="96" t="s">
        <v>23</v>
      </c>
    </row>
    <row r="285" spans="1:20" x14ac:dyDescent="0.25">
      <c r="A285" s="2"/>
      <c r="B285" s="2"/>
      <c r="C285" s="2"/>
      <c r="D285" s="120"/>
      <c r="E285" s="121"/>
      <c r="F285" s="120" t="s">
        <v>65</v>
      </c>
      <c r="G285" s="122"/>
      <c r="H285" s="123" t="s">
        <v>12</v>
      </c>
      <c r="I285" s="2"/>
      <c r="J285" s="120"/>
      <c r="K285" s="123"/>
      <c r="L285" s="2"/>
      <c r="M285" s="120"/>
      <c r="N285" s="123"/>
      <c r="O285" s="2"/>
      <c r="P285" s="120"/>
      <c r="Q285" s="123"/>
      <c r="R285" s="95" t="s">
        <v>5</v>
      </c>
      <c r="S285" s="96" t="s">
        <v>23</v>
      </c>
    </row>
    <row r="286" spans="1:20" x14ac:dyDescent="0.25">
      <c r="A286" s="2"/>
      <c r="B286" s="2"/>
      <c r="C286" s="2"/>
      <c r="D286" s="112" t="s">
        <v>60</v>
      </c>
      <c r="E286" s="2"/>
      <c r="F286" s="112">
        <v>213.33286917012191</v>
      </c>
      <c r="G286" s="113"/>
      <c r="H286" s="89">
        <v>4</v>
      </c>
      <c r="I286" s="2"/>
      <c r="J286" s="112" t="s">
        <v>68</v>
      </c>
      <c r="K286" s="89"/>
      <c r="L286" s="2"/>
      <c r="M286" s="112" t="s">
        <v>70</v>
      </c>
      <c r="N286" s="89"/>
      <c r="O286" s="2"/>
      <c r="P286" s="112" t="s">
        <v>69</v>
      </c>
      <c r="Q286" s="89"/>
      <c r="R286" s="95" t="s">
        <v>5</v>
      </c>
      <c r="S286" s="96" t="s">
        <v>23</v>
      </c>
    </row>
    <row r="287" spans="1:20" x14ac:dyDescent="0.25">
      <c r="A287" s="2"/>
      <c r="B287" s="2"/>
      <c r="C287" s="124"/>
      <c r="D287" s="56" t="s">
        <v>18</v>
      </c>
      <c r="E287" s="2"/>
      <c r="F287" s="106">
        <v>188.12762407527953</v>
      </c>
      <c r="G287" s="113"/>
      <c r="H287" s="89">
        <v>140</v>
      </c>
      <c r="I287" s="2"/>
      <c r="J287" s="106">
        <v>185.54535200962243</v>
      </c>
      <c r="K287" s="89"/>
      <c r="L287" s="2"/>
      <c r="M287" s="106">
        <v>178.43481561487394</v>
      </c>
      <c r="N287" s="89"/>
      <c r="O287" s="2"/>
      <c r="P287" s="106">
        <v>185.49362889000471</v>
      </c>
      <c r="Q287" s="89"/>
      <c r="R287" s="95" t="s">
        <v>5</v>
      </c>
      <c r="S287" s="96" t="s">
        <v>23</v>
      </c>
    </row>
    <row r="288" spans="1:20" x14ac:dyDescent="0.25">
      <c r="A288" s="2"/>
      <c r="B288" s="2"/>
      <c r="C288" s="2"/>
      <c r="D288" s="119" t="s">
        <v>55</v>
      </c>
      <c r="E288" s="125"/>
      <c r="F288" s="119">
        <v>401.46049324540144</v>
      </c>
      <c r="G288" s="126"/>
      <c r="H288" s="127">
        <v>144</v>
      </c>
      <c r="I288" s="2"/>
      <c r="J288" s="119"/>
      <c r="K288" s="127"/>
      <c r="L288" s="2"/>
      <c r="M288" s="119"/>
      <c r="N288" s="127"/>
      <c r="O288" s="2"/>
      <c r="P288" s="119"/>
      <c r="Q288" s="127"/>
      <c r="R288" s="95" t="s">
        <v>5</v>
      </c>
      <c r="S288" s="96" t="s">
        <v>23</v>
      </c>
      <c r="T288" s="7"/>
    </row>
    <row r="289" spans="1:20" x14ac:dyDescent="0.25">
      <c r="A289" s="2"/>
      <c r="B289" s="107" t="s">
        <v>72</v>
      </c>
      <c r="C289" s="4"/>
      <c r="D289" s="4"/>
      <c r="E289" s="2"/>
      <c r="F289" s="112"/>
      <c r="G289" s="11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95" t="s">
        <v>5</v>
      </c>
      <c r="S289" s="96" t="s">
        <v>23</v>
      </c>
      <c r="T289" s="107" t="s">
        <v>72</v>
      </c>
    </row>
    <row r="290" spans="1:20" ht="26" x14ac:dyDescent="0.3">
      <c r="A290" s="124"/>
      <c r="B290" s="2"/>
      <c r="C290" s="58" t="s">
        <v>17</v>
      </c>
      <c r="D290" s="128"/>
      <c r="E290" s="128"/>
      <c r="F290" s="58" t="s">
        <v>51</v>
      </c>
      <c r="G290" s="65"/>
      <c r="H290" s="129"/>
      <c r="I290" s="124"/>
      <c r="J290" s="58" t="s">
        <v>21</v>
      </c>
      <c r="K290" s="59"/>
      <c r="L290" s="6"/>
      <c r="M290" s="58" t="s">
        <v>15</v>
      </c>
      <c r="N290" s="59" t="s">
        <v>22</v>
      </c>
      <c r="O290" s="6"/>
      <c r="P290" s="58" t="s">
        <v>16</v>
      </c>
      <c r="Q290" s="59" t="s">
        <v>50</v>
      </c>
      <c r="R290" s="95" t="s">
        <v>5</v>
      </c>
      <c r="S290" s="96" t="s">
        <v>23</v>
      </c>
    </row>
    <row r="291" spans="1:20" ht="13" x14ac:dyDescent="0.3">
      <c r="A291" s="2"/>
      <c r="B291" s="2"/>
      <c r="C291" s="29" t="s">
        <v>11</v>
      </c>
      <c r="D291" s="130">
        <v>145</v>
      </c>
      <c r="E291" s="2"/>
      <c r="F291" s="112" t="s">
        <v>64</v>
      </c>
      <c r="G291" s="2"/>
      <c r="H291" s="89">
        <v>0.53139193708835897</v>
      </c>
      <c r="I291" s="2"/>
      <c r="J291" s="112" t="s">
        <v>64</v>
      </c>
      <c r="K291" s="89">
        <v>0.53782413181014099</v>
      </c>
      <c r="L291" s="2"/>
      <c r="M291" s="112" t="s">
        <v>64</v>
      </c>
      <c r="N291" s="89">
        <v>0.55553580335537078</v>
      </c>
      <c r="O291" s="2"/>
      <c r="P291" s="112" t="s">
        <v>64</v>
      </c>
      <c r="Q291" s="89">
        <v>0.53795296919386359</v>
      </c>
      <c r="R291" s="95" t="s">
        <v>5</v>
      </c>
      <c r="S291" s="96" t="s">
        <v>23</v>
      </c>
    </row>
    <row r="292" spans="1:20" ht="13" x14ac:dyDescent="0.3">
      <c r="A292" s="2"/>
      <c r="B292" s="1"/>
      <c r="C292" s="112"/>
      <c r="D292" s="2"/>
      <c r="E292" s="2"/>
      <c r="F292" s="112" t="s">
        <v>67</v>
      </c>
      <c r="G292" s="2"/>
      <c r="H292" s="89">
        <v>213.33286917012191</v>
      </c>
      <c r="I292" s="2"/>
      <c r="J292" s="112"/>
      <c r="K292" s="89"/>
      <c r="L292" s="2"/>
      <c r="M292" s="112"/>
      <c r="N292" s="89"/>
      <c r="O292" s="2"/>
      <c r="P292" s="112"/>
      <c r="Q292" s="89"/>
      <c r="R292" s="95" t="s">
        <v>5</v>
      </c>
      <c r="S292" s="96" t="s">
        <v>23</v>
      </c>
    </row>
    <row r="293" spans="1:20" ht="13" x14ac:dyDescent="0.3">
      <c r="A293" s="2"/>
      <c r="B293" s="2"/>
      <c r="C293" s="119"/>
      <c r="D293" s="125"/>
      <c r="E293" s="125"/>
      <c r="F293" s="119" t="s">
        <v>53</v>
      </c>
      <c r="G293" s="125"/>
      <c r="H293" s="127">
        <v>5.0984291305495773E-45</v>
      </c>
      <c r="I293" s="1" t="s">
        <v>12</v>
      </c>
      <c r="J293" s="112">
        <v>1</v>
      </c>
      <c r="K293" s="89"/>
      <c r="L293" s="2"/>
      <c r="M293" s="112">
        <v>2</v>
      </c>
      <c r="N293" s="89">
        <v>1</v>
      </c>
      <c r="O293" s="2"/>
      <c r="P293" s="112">
        <v>2</v>
      </c>
      <c r="Q293" s="89">
        <v>1</v>
      </c>
      <c r="R293" s="95" t="s">
        <v>5</v>
      </c>
      <c r="S293" s="96" t="s">
        <v>23</v>
      </c>
    </row>
    <row r="294" spans="1:20" ht="13" x14ac:dyDescent="0.3">
      <c r="A294" s="108" t="s">
        <v>40</v>
      </c>
      <c r="B294" s="1"/>
      <c r="C294" s="2"/>
      <c r="D294" s="2"/>
      <c r="E294" s="2"/>
      <c r="F294" s="2"/>
      <c r="G294" s="113"/>
      <c r="H294" s="1" t="s">
        <v>38</v>
      </c>
      <c r="I294" s="2"/>
      <c r="J294" s="112">
        <v>2.5822720656570937</v>
      </c>
      <c r="K294" s="89"/>
      <c r="L294" s="2"/>
      <c r="M294" s="112">
        <v>9.6928084604055869</v>
      </c>
      <c r="N294" s="89">
        <v>7.1105363947484932</v>
      </c>
      <c r="O294" s="2"/>
      <c r="P294" s="112">
        <v>2.6339951852748129</v>
      </c>
      <c r="Q294" s="89">
        <v>5.1723119617719249E-2</v>
      </c>
      <c r="R294" s="95" t="s">
        <v>5</v>
      </c>
      <c r="S294" s="96" t="s">
        <v>23</v>
      </c>
      <c r="T294" s="108" t="s">
        <v>40</v>
      </c>
    </row>
    <row r="295" spans="1:20" ht="13" x14ac:dyDescent="0.3">
      <c r="A295" s="108" t="s">
        <v>41</v>
      </c>
      <c r="B295" s="109" t="s">
        <v>105</v>
      </c>
      <c r="C295" s="109"/>
      <c r="D295" s="109"/>
      <c r="E295" s="109"/>
      <c r="F295" s="2"/>
      <c r="G295" s="113"/>
      <c r="H295" s="1" t="s">
        <v>39</v>
      </c>
      <c r="I295" s="2"/>
      <c r="J295" s="119">
        <v>0.10806644516990226</v>
      </c>
      <c r="K295" s="127"/>
      <c r="L295" s="2"/>
      <c r="M295" s="119">
        <v>7.8565772622324163E-3</v>
      </c>
      <c r="N295" s="127">
        <v>7.6632175850950765E-3</v>
      </c>
      <c r="O295" s="2"/>
      <c r="P295" s="119">
        <v>0.26793855620809892</v>
      </c>
      <c r="Q295" s="127">
        <v>0.82009159179486624</v>
      </c>
      <c r="R295" s="95" t="s">
        <v>5</v>
      </c>
      <c r="S295" s="96" t="s">
        <v>23</v>
      </c>
      <c r="T295" s="108" t="s">
        <v>41</v>
      </c>
    </row>
    <row r="296" spans="1:20" x14ac:dyDescent="0.25">
      <c r="R296" s="95" t="s">
        <v>5</v>
      </c>
      <c r="S296" s="96" t="s">
        <v>23</v>
      </c>
    </row>
    <row r="297" spans="1:20" x14ac:dyDescent="0.25">
      <c r="R297" s="95" t="s">
        <v>5</v>
      </c>
      <c r="S297" s="96" t="s">
        <v>23</v>
      </c>
    </row>
    <row r="298" spans="1:20" x14ac:dyDescent="0.25">
      <c r="A298" s="92" t="s">
        <v>114</v>
      </c>
      <c r="R298" s="95" t="s">
        <v>5</v>
      </c>
      <c r="S298" s="96" t="s">
        <v>23</v>
      </c>
      <c r="T298" s="92" t="s">
        <v>114</v>
      </c>
    </row>
    <row r="299" spans="1:20" ht="13" x14ac:dyDescent="0.3">
      <c r="F299" s="74" t="s">
        <v>5</v>
      </c>
      <c r="G299" s="110"/>
      <c r="H299" s="75"/>
      <c r="I299" s="1"/>
      <c r="J299" s="74" t="s">
        <v>6</v>
      </c>
      <c r="K299" s="75"/>
      <c r="L299" s="1"/>
      <c r="M299" s="74" t="s">
        <v>9</v>
      </c>
      <c r="N299" s="75"/>
      <c r="O299" s="1"/>
      <c r="P299" s="74" t="s">
        <v>10</v>
      </c>
      <c r="Q299" s="16"/>
      <c r="R299" s="95" t="s">
        <v>5</v>
      </c>
      <c r="S299" s="96" t="s">
        <v>23</v>
      </c>
    </row>
    <row r="300" spans="1:20" ht="13" x14ac:dyDescent="0.3">
      <c r="B300" s="1" t="s">
        <v>24</v>
      </c>
      <c r="F300" s="24">
        <v>0.94891857138520186</v>
      </c>
      <c r="G300" s="135"/>
      <c r="H300" s="24">
        <v>0.96461829935999566</v>
      </c>
      <c r="J300" s="24">
        <v>0.94633482102334399</v>
      </c>
      <c r="K300" s="25"/>
      <c r="M300" s="24">
        <v>0.94374017804474852</v>
      </c>
      <c r="N300" s="25"/>
      <c r="P300" s="24">
        <v>0.94654650481807878</v>
      </c>
      <c r="Q300" s="25"/>
      <c r="R300" s="95" t="s">
        <v>5</v>
      </c>
      <c r="S300" s="96" t="s">
        <v>23</v>
      </c>
    </row>
    <row r="301" spans="1:20" ht="13" x14ac:dyDescent="0.3">
      <c r="B301" s="97" t="s">
        <v>36</v>
      </c>
      <c r="C301" s="98"/>
      <c r="D301" s="98"/>
      <c r="E301" s="98"/>
      <c r="F301" s="105">
        <v>10</v>
      </c>
      <c r="G301" s="98"/>
      <c r="H301" s="105">
        <v>10</v>
      </c>
      <c r="I301" s="98"/>
      <c r="J301" s="105">
        <v>10</v>
      </c>
      <c r="K301" s="100"/>
      <c r="L301" s="98"/>
      <c r="M301" s="105">
        <v>10</v>
      </c>
      <c r="N301" s="100"/>
      <c r="O301" s="98"/>
      <c r="P301" s="105">
        <v>10</v>
      </c>
      <c r="Q301" s="100"/>
      <c r="R301" s="95" t="s">
        <v>5</v>
      </c>
      <c r="S301" s="96" t="s">
        <v>23</v>
      </c>
    </row>
    <row r="302" spans="1:20" ht="13" x14ac:dyDescent="0.3">
      <c r="B302" s="101" t="s">
        <v>37</v>
      </c>
      <c r="C302" s="102"/>
      <c r="D302" s="102"/>
      <c r="E302" s="102"/>
      <c r="F302" s="103">
        <v>1.7822857557825751</v>
      </c>
      <c r="G302" s="102"/>
      <c r="H302" s="103">
        <v>2.5107510102499462</v>
      </c>
      <c r="I302" s="102"/>
      <c r="J302" s="103">
        <v>2.1541559691252194</v>
      </c>
      <c r="K302" s="104"/>
      <c r="L302" s="102"/>
      <c r="M302" s="103">
        <v>2.4823356585307073</v>
      </c>
      <c r="N302" s="104"/>
      <c r="O302" s="102"/>
      <c r="P302" s="103">
        <v>1.5090993400662061</v>
      </c>
      <c r="Q302" s="104"/>
      <c r="R302" s="95" t="s">
        <v>5</v>
      </c>
      <c r="S302" s="96" t="s">
        <v>23</v>
      </c>
    </row>
    <row r="303" spans="1:20" ht="13" x14ac:dyDescent="0.3">
      <c r="B303" s="97" t="s">
        <v>45</v>
      </c>
      <c r="C303" s="98"/>
      <c r="D303" s="98"/>
      <c r="E303" s="98"/>
      <c r="F303" s="99">
        <v>0.255864284848273</v>
      </c>
      <c r="G303" s="98"/>
      <c r="H303" s="99">
        <v>0.25789393239339481</v>
      </c>
      <c r="I303" s="98"/>
      <c r="J303" s="99">
        <v>0.24279773113141256</v>
      </c>
      <c r="K303" s="100"/>
      <c r="L303" s="98"/>
      <c r="M303" s="99">
        <v>0.26092969615031764</v>
      </c>
      <c r="N303" s="100"/>
      <c r="O303" s="98"/>
      <c r="P303" s="99">
        <v>0.24933958080290605</v>
      </c>
      <c r="Q303" s="100"/>
      <c r="R303" s="95" t="s">
        <v>5</v>
      </c>
      <c r="S303" s="96" t="s">
        <v>23</v>
      </c>
    </row>
    <row r="304" spans="1:20" ht="13" x14ac:dyDescent="0.3">
      <c r="B304" s="101" t="s">
        <v>44</v>
      </c>
      <c r="C304" s="102"/>
      <c r="D304" s="102"/>
      <c r="E304" s="102"/>
      <c r="F304" s="136">
        <v>1.5889393828464327</v>
      </c>
      <c r="G304" s="137"/>
      <c r="H304" s="136">
        <v>1.0032440326882499</v>
      </c>
      <c r="I304" s="102"/>
      <c r="J304" s="136">
        <v>1.2678206899510034</v>
      </c>
      <c r="K304" s="104"/>
      <c r="L304" s="102"/>
      <c r="M304" s="136">
        <v>1.0742691160085589</v>
      </c>
      <c r="N304" s="104"/>
      <c r="O304" s="102"/>
      <c r="P304" s="136">
        <v>1.4843192151044129</v>
      </c>
      <c r="Q304" s="104"/>
      <c r="R304" s="95" t="s">
        <v>5</v>
      </c>
      <c r="S304" s="96" t="s">
        <v>23</v>
      </c>
    </row>
    <row r="305" spans="1:20" ht="13" x14ac:dyDescent="0.3">
      <c r="B305" s="1" t="s">
        <v>7</v>
      </c>
      <c r="G305" s="135"/>
      <c r="H305" s="2" t="s">
        <v>116</v>
      </c>
      <c r="I305" s="2"/>
      <c r="J305" s="26">
        <v>0.75295736913882361</v>
      </c>
      <c r="K305" s="27"/>
      <c r="M305" s="26">
        <v>3.5918705154856396</v>
      </c>
      <c r="N305" s="25"/>
      <c r="P305" s="26">
        <v>4.0337823125079817</v>
      </c>
      <c r="Q305" s="25"/>
      <c r="R305" s="95" t="s">
        <v>5</v>
      </c>
      <c r="S305" s="96" t="s">
        <v>23</v>
      </c>
    </row>
    <row r="306" spans="1:20" ht="13" x14ac:dyDescent="0.3">
      <c r="B306" s="1" t="s">
        <v>8</v>
      </c>
      <c r="G306" s="135"/>
      <c r="M306" s="26">
        <v>-4.8371872987890949</v>
      </c>
      <c r="N306" s="27"/>
      <c r="P306" s="26">
        <v>0.77670106568160935</v>
      </c>
      <c r="Q306" s="27"/>
      <c r="R306" s="95" t="s">
        <v>5</v>
      </c>
      <c r="S306" s="96" t="s">
        <v>23</v>
      </c>
    </row>
    <row r="307" spans="1:20" ht="13" x14ac:dyDescent="0.3">
      <c r="B307" s="1"/>
      <c r="G307" s="135"/>
      <c r="R307" s="95" t="s">
        <v>5</v>
      </c>
      <c r="S307" s="96" t="s">
        <v>23</v>
      </c>
    </row>
    <row r="308" spans="1:20" x14ac:dyDescent="0.25">
      <c r="D308" s="35"/>
      <c r="E308" s="60"/>
      <c r="F308" s="35" t="s">
        <v>65</v>
      </c>
      <c r="G308" s="138"/>
      <c r="H308" s="36" t="s">
        <v>12</v>
      </c>
      <c r="J308" s="35"/>
      <c r="K308" s="36"/>
      <c r="M308" s="35"/>
      <c r="N308" s="36"/>
      <c r="P308" s="35"/>
      <c r="Q308" s="36"/>
      <c r="R308" s="95" t="s">
        <v>5</v>
      </c>
      <c r="S308" s="96" t="s">
        <v>23</v>
      </c>
    </row>
    <row r="309" spans="1:20" x14ac:dyDescent="0.25">
      <c r="D309" s="24" t="s">
        <v>60</v>
      </c>
      <c r="F309" s="24">
        <v>550.65963293801656</v>
      </c>
      <c r="G309" s="135"/>
      <c r="H309" s="25">
        <v>4</v>
      </c>
      <c r="J309" s="24" t="s">
        <v>68</v>
      </c>
      <c r="K309" s="25"/>
      <c r="M309" s="24" t="s">
        <v>70</v>
      </c>
      <c r="N309" s="25"/>
      <c r="P309" s="24" t="s">
        <v>69</v>
      </c>
      <c r="Q309" s="25"/>
      <c r="R309" s="95" t="s">
        <v>5</v>
      </c>
      <c r="S309" s="96" t="s">
        <v>23</v>
      </c>
    </row>
    <row r="310" spans="1:20" x14ac:dyDescent="0.25">
      <c r="C310" s="7"/>
      <c r="D310" s="56" t="s">
        <v>18</v>
      </c>
      <c r="F310" s="139">
        <v>179.96128266581738</v>
      </c>
      <c r="G310" s="135"/>
      <c r="H310" s="25">
        <v>140</v>
      </c>
      <c r="J310" s="139">
        <v>174.88096097550078</v>
      </c>
      <c r="K310" s="25"/>
      <c r="M310" s="139">
        <v>162.73690848359976</v>
      </c>
      <c r="N310" s="25"/>
      <c r="P310" s="139">
        <v>172.0524188904206</v>
      </c>
      <c r="Q310" s="25"/>
      <c r="R310" s="95" t="s">
        <v>5</v>
      </c>
      <c r="S310" s="96" t="s">
        <v>23</v>
      </c>
    </row>
    <row r="311" spans="1:20" x14ac:dyDescent="0.25">
      <c r="D311" s="26" t="s">
        <v>55</v>
      </c>
      <c r="E311" s="28"/>
      <c r="F311" s="26">
        <v>730.62091560383396</v>
      </c>
      <c r="G311" s="140"/>
      <c r="H311" s="27">
        <v>144</v>
      </c>
      <c r="J311" s="26"/>
      <c r="K311" s="27"/>
      <c r="M311" s="26"/>
      <c r="N311" s="27"/>
      <c r="P311" s="26"/>
      <c r="Q311" s="27"/>
      <c r="R311" s="95" t="s">
        <v>5</v>
      </c>
      <c r="S311" s="96" t="s">
        <v>23</v>
      </c>
      <c r="T311" s="7"/>
    </row>
    <row r="312" spans="1:20" x14ac:dyDescent="0.25">
      <c r="B312" s="107" t="s">
        <v>72</v>
      </c>
      <c r="C312" s="3"/>
      <c r="D312" s="3"/>
      <c r="F312" s="24"/>
      <c r="G312" s="135"/>
      <c r="R312" s="95" t="s">
        <v>5</v>
      </c>
      <c r="S312" s="96" t="s">
        <v>23</v>
      </c>
      <c r="T312" s="107" t="s">
        <v>72</v>
      </c>
    </row>
    <row r="313" spans="1:20" ht="26" x14ac:dyDescent="0.3">
      <c r="A313" s="7"/>
      <c r="C313" s="58" t="s">
        <v>17</v>
      </c>
      <c r="D313" s="64"/>
      <c r="E313" s="64"/>
      <c r="F313" s="58" t="s">
        <v>51</v>
      </c>
      <c r="G313" s="65"/>
      <c r="H313" s="66"/>
      <c r="I313" s="7"/>
      <c r="J313" s="58" t="s">
        <v>21</v>
      </c>
      <c r="K313" s="59"/>
      <c r="L313" s="6"/>
      <c r="M313" s="58" t="s">
        <v>15</v>
      </c>
      <c r="N313" s="59" t="s">
        <v>22</v>
      </c>
      <c r="O313" s="6"/>
      <c r="P313" s="58" t="s">
        <v>16</v>
      </c>
      <c r="Q313" s="59" t="s">
        <v>50</v>
      </c>
      <c r="R313" s="95" t="s">
        <v>5</v>
      </c>
      <c r="S313" s="96" t="s">
        <v>23</v>
      </c>
    </row>
    <row r="314" spans="1:20" ht="13" x14ac:dyDescent="0.3">
      <c r="C314" s="29" t="s">
        <v>11</v>
      </c>
      <c r="D314" s="30">
        <v>145</v>
      </c>
      <c r="F314" s="24" t="s">
        <v>64</v>
      </c>
      <c r="H314" s="25">
        <v>0.75368720108828891</v>
      </c>
      <c r="J314" s="24" t="s">
        <v>64</v>
      </c>
      <c r="K314" s="25">
        <v>0.76064063149496963</v>
      </c>
      <c r="M314" s="24" t="s">
        <v>64</v>
      </c>
      <c r="N314" s="25">
        <v>0.77726218205907349</v>
      </c>
      <c r="P314" s="24" t="s">
        <v>64</v>
      </c>
      <c r="Q314" s="25">
        <v>0.76451205376700049</v>
      </c>
      <c r="R314" s="95" t="s">
        <v>5</v>
      </c>
      <c r="S314" s="96" t="s">
        <v>23</v>
      </c>
    </row>
    <row r="315" spans="1:20" ht="13" x14ac:dyDescent="0.3">
      <c r="B315" s="1"/>
      <c r="C315" s="24"/>
      <c r="F315" s="24" t="s">
        <v>67</v>
      </c>
      <c r="H315" s="25">
        <v>550.65963293801656</v>
      </c>
      <c r="J315" s="24"/>
      <c r="K315" s="25"/>
      <c r="M315" s="24"/>
      <c r="N315" s="25"/>
      <c r="P315" s="24"/>
      <c r="Q315" s="25"/>
      <c r="R315" s="95" t="s">
        <v>5</v>
      </c>
      <c r="S315" s="96" t="s">
        <v>23</v>
      </c>
    </row>
    <row r="316" spans="1:20" ht="13" x14ac:dyDescent="0.3">
      <c r="C316" s="26"/>
      <c r="D316" s="28"/>
      <c r="E316" s="28"/>
      <c r="F316" s="26" t="s">
        <v>53</v>
      </c>
      <c r="G316" s="28"/>
      <c r="H316" s="27">
        <v>7.3655935977674569E-118</v>
      </c>
      <c r="I316" s="1" t="s">
        <v>12</v>
      </c>
      <c r="J316" s="24">
        <v>1</v>
      </c>
      <c r="K316" s="25"/>
      <c r="M316" s="24">
        <v>2</v>
      </c>
      <c r="N316" s="25">
        <v>1</v>
      </c>
      <c r="P316" s="24">
        <v>2</v>
      </c>
      <c r="Q316" s="25">
        <v>1</v>
      </c>
      <c r="R316" s="95" t="s">
        <v>5</v>
      </c>
      <c r="S316" s="96" t="s">
        <v>23</v>
      </c>
    </row>
    <row r="317" spans="1:20" ht="13" x14ac:dyDescent="0.3">
      <c r="A317" s="108" t="s">
        <v>40</v>
      </c>
      <c r="B317" s="1"/>
      <c r="G317" s="135"/>
      <c r="H317" s="1" t="s">
        <v>38</v>
      </c>
      <c r="J317" s="24">
        <v>5.0803216903165946</v>
      </c>
      <c r="K317" s="25"/>
      <c r="M317" s="24">
        <v>17.224374182217616</v>
      </c>
      <c r="N317" s="25">
        <v>12.144052491901022</v>
      </c>
      <c r="P317" s="24">
        <v>7.9088637753967816</v>
      </c>
      <c r="Q317" s="25">
        <v>2.828542085080187</v>
      </c>
      <c r="R317" s="95" t="s">
        <v>5</v>
      </c>
      <c r="S317" s="96" t="s">
        <v>23</v>
      </c>
      <c r="T317" s="108" t="s">
        <v>40</v>
      </c>
    </row>
    <row r="318" spans="1:20" ht="13" x14ac:dyDescent="0.3">
      <c r="A318" s="108" t="s">
        <v>41</v>
      </c>
      <c r="B318" s="109" t="s">
        <v>105</v>
      </c>
      <c r="C318" s="98"/>
      <c r="D318" s="98"/>
      <c r="E318" s="98"/>
      <c r="G318" s="135"/>
      <c r="H318" s="1" t="s">
        <v>39</v>
      </c>
      <c r="J318" s="26">
        <v>2.4198879763751676E-2</v>
      </c>
      <c r="K318" s="27"/>
      <c r="M318" s="26">
        <v>1.8187569638792404E-4</v>
      </c>
      <c r="N318" s="27">
        <v>4.9244654020993593E-4</v>
      </c>
      <c r="P318" s="26">
        <v>1.9169555917259901E-2</v>
      </c>
      <c r="Q318" s="27">
        <v>9.2602389920988293E-2</v>
      </c>
      <c r="R318" s="95" t="s">
        <v>5</v>
      </c>
      <c r="S318" s="96" t="s">
        <v>23</v>
      </c>
      <c r="T318" s="108" t="s">
        <v>41</v>
      </c>
    </row>
    <row r="319" spans="1:20" x14ac:dyDescent="0.25">
      <c r="R319" s="95" t="s">
        <v>5</v>
      </c>
      <c r="S319" s="96" t="s">
        <v>23</v>
      </c>
    </row>
    <row r="320" spans="1:20" x14ac:dyDescent="0.25">
      <c r="A320" s="92" t="s">
        <v>115</v>
      </c>
      <c r="R320" s="95" t="s">
        <v>5</v>
      </c>
      <c r="S320" s="96" t="s">
        <v>23</v>
      </c>
      <c r="T320" s="92" t="s">
        <v>115</v>
      </c>
    </row>
    <row r="321" spans="1:20" ht="13" x14ac:dyDescent="0.3">
      <c r="F321" s="74" t="s">
        <v>5</v>
      </c>
      <c r="G321" s="110"/>
      <c r="H321" s="75"/>
      <c r="I321" s="1"/>
      <c r="J321" s="74" t="s">
        <v>6</v>
      </c>
      <c r="K321" s="75"/>
      <c r="L321" s="1"/>
      <c r="M321" s="74" t="s">
        <v>9</v>
      </c>
      <c r="N321" s="75"/>
      <c r="O321" s="1"/>
      <c r="P321" s="74" t="s">
        <v>10</v>
      </c>
      <c r="Q321" s="16"/>
      <c r="R321" s="95" t="s">
        <v>5</v>
      </c>
      <c r="S321" s="96" t="s">
        <v>23</v>
      </c>
    </row>
    <row r="322" spans="1:20" ht="13" x14ac:dyDescent="0.3">
      <c r="B322" s="1" t="s">
        <v>24</v>
      </c>
      <c r="F322" s="24">
        <v>0.93781091858969856</v>
      </c>
      <c r="G322" s="135"/>
      <c r="H322" s="24">
        <v>0.94591918320097601</v>
      </c>
      <c r="J322" s="24">
        <v>0.94040861284540589</v>
      </c>
      <c r="K322" s="25"/>
      <c r="M322" s="24">
        <v>0.94040124014618676</v>
      </c>
      <c r="N322" s="25"/>
      <c r="P322" s="24">
        <v>0.94041269272681538</v>
      </c>
      <c r="Q322" s="25"/>
      <c r="R322" s="95" t="s">
        <v>5</v>
      </c>
      <c r="S322" s="96" t="s">
        <v>23</v>
      </c>
    </row>
    <row r="323" spans="1:20" ht="13" x14ac:dyDescent="0.3">
      <c r="B323" s="97" t="s">
        <v>36</v>
      </c>
      <c r="C323" s="98"/>
      <c r="D323" s="98"/>
      <c r="E323" s="98"/>
      <c r="F323" s="99">
        <v>19.179523148338159</v>
      </c>
      <c r="G323" s="98"/>
      <c r="H323" s="99">
        <v>6.4855268533633241</v>
      </c>
      <c r="I323" s="98"/>
      <c r="J323" s="99">
        <v>6.6248755004264366</v>
      </c>
      <c r="K323" s="100"/>
      <c r="L323" s="98"/>
      <c r="M323" s="99">
        <v>6.6236808694112002</v>
      </c>
      <c r="N323" s="100"/>
      <c r="O323" s="98"/>
      <c r="P323" s="99">
        <v>6.5869109011072577</v>
      </c>
      <c r="Q323" s="100"/>
      <c r="R323" s="95" t="s">
        <v>5</v>
      </c>
      <c r="S323" s="96" t="s">
        <v>23</v>
      </c>
    </row>
    <row r="324" spans="1:20" ht="13" x14ac:dyDescent="0.3">
      <c r="B324" s="101" t="s">
        <v>37</v>
      </c>
      <c r="C324" s="102"/>
      <c r="D324" s="102"/>
      <c r="E324" s="102"/>
      <c r="F324" s="103">
        <v>78.641156677058561</v>
      </c>
      <c r="G324" s="102"/>
      <c r="H324" s="103">
        <v>78.641156677058603</v>
      </c>
      <c r="I324" s="102"/>
      <c r="J324" s="103">
        <v>78.655450307531169</v>
      </c>
      <c r="K324" s="104"/>
      <c r="L324" s="102"/>
      <c r="M324" s="103">
        <v>79.718338497223897</v>
      </c>
      <c r="N324" s="104"/>
      <c r="O324" s="102"/>
      <c r="P324" s="103">
        <v>78.697901944732848</v>
      </c>
      <c r="Q324" s="104"/>
      <c r="R324" s="95" t="s">
        <v>5</v>
      </c>
      <c r="S324" s="96" t="s">
        <v>23</v>
      </c>
    </row>
    <row r="325" spans="1:20" ht="13" x14ac:dyDescent="0.3">
      <c r="B325" s="97" t="s">
        <v>45</v>
      </c>
      <c r="C325" s="98"/>
      <c r="D325" s="98"/>
      <c r="E325" s="98"/>
      <c r="F325" s="99">
        <v>0.36001949471755912</v>
      </c>
      <c r="G325" s="98"/>
      <c r="H325" s="99">
        <v>0.2923254470769181</v>
      </c>
      <c r="I325" s="98"/>
      <c r="J325" s="99">
        <v>0.2941793252156511</v>
      </c>
      <c r="K325" s="100"/>
      <c r="L325" s="98"/>
      <c r="M325" s="99">
        <v>0.29421432253513952</v>
      </c>
      <c r="N325" s="100"/>
      <c r="O325" s="98"/>
      <c r="P325" s="99">
        <v>0.29404415226913977</v>
      </c>
      <c r="Q325" s="100"/>
      <c r="R325" s="95" t="s">
        <v>5</v>
      </c>
      <c r="S325" s="96" t="s">
        <v>23</v>
      </c>
    </row>
    <row r="326" spans="1:20" ht="13" x14ac:dyDescent="0.3">
      <c r="B326" s="101" t="s">
        <v>44</v>
      </c>
      <c r="C326" s="102"/>
      <c r="D326" s="102"/>
      <c r="E326" s="102"/>
      <c r="F326" s="141">
        <v>14</v>
      </c>
      <c r="G326" s="137"/>
      <c r="H326" s="141">
        <v>14</v>
      </c>
      <c r="I326" s="102"/>
      <c r="J326" s="141">
        <v>14</v>
      </c>
      <c r="K326" s="104"/>
      <c r="L326" s="102"/>
      <c r="M326" s="141">
        <v>14</v>
      </c>
      <c r="N326" s="104"/>
      <c r="O326" s="102"/>
      <c r="P326" s="141">
        <v>14</v>
      </c>
      <c r="Q326" s="104"/>
      <c r="R326" s="95" t="s">
        <v>5</v>
      </c>
      <c r="S326" s="96" t="s">
        <v>23</v>
      </c>
    </row>
    <row r="327" spans="1:20" ht="13" x14ac:dyDescent="0.3">
      <c r="B327" s="1" t="s">
        <v>7</v>
      </c>
      <c r="G327" s="135"/>
      <c r="H327" s="2"/>
      <c r="I327" s="2"/>
      <c r="J327" s="26">
        <v>6.1695224110014433</v>
      </c>
      <c r="K327" s="27"/>
      <c r="M327" s="26">
        <v>53.675558587353905</v>
      </c>
      <c r="N327" s="25"/>
      <c r="P327" s="26">
        <v>42.034877522410397</v>
      </c>
      <c r="Q327" s="25"/>
      <c r="R327" s="95" t="s">
        <v>5</v>
      </c>
      <c r="S327" s="96" t="s">
        <v>23</v>
      </c>
    </row>
    <row r="328" spans="1:20" ht="13" x14ac:dyDescent="0.3">
      <c r="B328" s="1" t="s">
        <v>8</v>
      </c>
      <c r="G328" s="135"/>
      <c r="M328" s="26">
        <v>-50.84144299791798</v>
      </c>
      <c r="N328" s="27"/>
      <c r="P328" s="26">
        <v>0.78137641489184273</v>
      </c>
      <c r="Q328" s="27"/>
      <c r="R328" s="95" t="s">
        <v>5</v>
      </c>
      <c r="S328" s="96" t="s">
        <v>23</v>
      </c>
    </row>
    <row r="329" spans="1:20" ht="13" x14ac:dyDescent="0.3">
      <c r="B329" s="1"/>
      <c r="G329" s="135"/>
      <c r="R329" s="95" t="s">
        <v>5</v>
      </c>
      <c r="S329" s="96" t="s">
        <v>23</v>
      </c>
    </row>
    <row r="330" spans="1:20" x14ac:dyDescent="0.25">
      <c r="D330" s="35"/>
      <c r="E330" s="60"/>
      <c r="F330" s="35" t="s">
        <v>65</v>
      </c>
      <c r="G330" s="138"/>
      <c r="H330" s="36" t="s">
        <v>12</v>
      </c>
      <c r="J330" s="35"/>
      <c r="K330" s="36"/>
      <c r="M330" s="35"/>
      <c r="N330" s="36"/>
      <c r="P330" s="35"/>
      <c r="Q330" s="36"/>
      <c r="R330" s="95" t="s">
        <v>5</v>
      </c>
      <c r="S330" s="96" t="s">
        <v>23</v>
      </c>
    </row>
    <row r="331" spans="1:20" x14ac:dyDescent="0.25">
      <c r="D331" s="24" t="s">
        <v>60</v>
      </c>
      <c r="F331" s="24">
        <v>205.49882977070482</v>
      </c>
      <c r="G331" s="135"/>
      <c r="H331" s="25">
        <v>4</v>
      </c>
      <c r="J331" s="24" t="s">
        <v>68</v>
      </c>
      <c r="K331" s="25"/>
      <c r="M331" s="24" t="s">
        <v>70</v>
      </c>
      <c r="N331" s="25"/>
      <c r="P331" s="24" t="s">
        <v>69</v>
      </c>
      <c r="Q331" s="25"/>
      <c r="R331" s="95" t="s">
        <v>5</v>
      </c>
      <c r="S331" s="96" t="s">
        <v>23</v>
      </c>
    </row>
    <row r="332" spans="1:20" x14ac:dyDescent="0.25">
      <c r="C332" s="7"/>
      <c r="D332" s="56" t="s">
        <v>18</v>
      </c>
      <c r="F332" s="139">
        <v>170.80809202297141</v>
      </c>
      <c r="G332" s="135"/>
      <c r="H332" s="25">
        <v>139</v>
      </c>
      <c r="J332" s="139">
        <v>167.28637622351229</v>
      </c>
      <c r="K332" s="25"/>
      <c r="M332" s="139">
        <v>167.27976083094018</v>
      </c>
      <c r="N332" s="25"/>
      <c r="P332" s="139">
        <v>167.21129461119418</v>
      </c>
      <c r="Q332" s="25"/>
      <c r="R332" s="95" t="s">
        <v>5</v>
      </c>
      <c r="S332" s="96" t="s">
        <v>23</v>
      </c>
    </row>
    <row r="333" spans="1:20" x14ac:dyDescent="0.25">
      <c r="D333" s="26" t="s">
        <v>55</v>
      </c>
      <c r="E333" s="28"/>
      <c r="F333" s="26">
        <v>376.30692179367622</v>
      </c>
      <c r="G333" s="140"/>
      <c r="H333" s="27">
        <v>143</v>
      </c>
      <c r="J333" s="26"/>
      <c r="K333" s="27"/>
      <c r="M333" s="26"/>
      <c r="N333" s="27"/>
      <c r="P333" s="26"/>
      <c r="Q333" s="27"/>
      <c r="R333" s="95" t="s">
        <v>5</v>
      </c>
      <c r="S333" s="96" t="s">
        <v>23</v>
      </c>
      <c r="T333" s="7"/>
    </row>
    <row r="334" spans="1:20" x14ac:dyDescent="0.25">
      <c r="B334" s="107" t="s">
        <v>72</v>
      </c>
      <c r="C334" s="3"/>
      <c r="D334" s="3"/>
      <c r="F334" s="24"/>
      <c r="G334" s="135"/>
      <c r="R334" s="95" t="s">
        <v>5</v>
      </c>
      <c r="S334" s="96" t="s">
        <v>23</v>
      </c>
      <c r="T334" s="107" t="s">
        <v>72</v>
      </c>
    </row>
    <row r="335" spans="1:20" ht="26" x14ac:dyDescent="0.3">
      <c r="A335" s="7"/>
      <c r="C335" s="58" t="s">
        <v>17</v>
      </c>
      <c r="D335" s="64"/>
      <c r="E335" s="64"/>
      <c r="F335" s="58" t="s">
        <v>51</v>
      </c>
      <c r="G335" s="65"/>
      <c r="H335" s="66"/>
      <c r="I335" s="7"/>
      <c r="J335" s="58" t="s">
        <v>21</v>
      </c>
      <c r="K335" s="59"/>
      <c r="L335" s="6"/>
      <c r="M335" s="58" t="s">
        <v>15</v>
      </c>
      <c r="N335" s="59" t="s">
        <v>22</v>
      </c>
      <c r="O335" s="6"/>
      <c r="P335" s="58" t="s">
        <v>16</v>
      </c>
      <c r="Q335" s="59" t="s">
        <v>50</v>
      </c>
      <c r="R335" s="95" t="s">
        <v>5</v>
      </c>
      <c r="S335" s="96" t="s">
        <v>23</v>
      </c>
    </row>
    <row r="336" spans="1:20" ht="13" x14ac:dyDescent="0.3">
      <c r="C336" s="29" t="s">
        <v>11</v>
      </c>
      <c r="D336" s="30">
        <v>144</v>
      </c>
      <c r="F336" s="24" t="s">
        <v>64</v>
      </c>
      <c r="H336" s="25">
        <v>0.54609367478862625</v>
      </c>
      <c r="J336" s="24" t="s">
        <v>64</v>
      </c>
      <c r="K336" s="25">
        <v>0.55545230094057885</v>
      </c>
      <c r="M336" s="24" t="s">
        <v>64</v>
      </c>
      <c r="N336" s="25">
        <v>0.55546988071971393</v>
      </c>
      <c r="P336" s="24" t="s">
        <v>64</v>
      </c>
      <c r="Q336" s="25">
        <v>0.55565182321340933</v>
      </c>
      <c r="R336" s="95" t="s">
        <v>5</v>
      </c>
      <c r="S336" s="96" t="s">
        <v>23</v>
      </c>
    </row>
    <row r="337" spans="1:20" ht="13" x14ac:dyDescent="0.3">
      <c r="B337" s="1"/>
      <c r="C337" s="24"/>
      <c r="F337" s="24" t="s">
        <v>67</v>
      </c>
      <c r="H337" s="25">
        <v>205.49882977070482</v>
      </c>
      <c r="J337" s="24"/>
      <c r="K337" s="25"/>
      <c r="M337" s="24"/>
      <c r="N337" s="25"/>
      <c r="P337" s="24"/>
      <c r="Q337" s="25"/>
      <c r="R337" s="95" t="s">
        <v>5</v>
      </c>
      <c r="S337" s="96" t="s">
        <v>23</v>
      </c>
    </row>
    <row r="338" spans="1:20" ht="13" x14ac:dyDescent="0.3">
      <c r="C338" s="26"/>
      <c r="D338" s="28"/>
      <c r="E338" s="28"/>
      <c r="F338" s="26" t="s">
        <v>53</v>
      </c>
      <c r="G338" s="28"/>
      <c r="H338" s="27">
        <v>2.4687763741918951E-43</v>
      </c>
      <c r="I338" s="1" t="s">
        <v>12</v>
      </c>
      <c r="J338" s="24">
        <v>1</v>
      </c>
      <c r="K338" s="25"/>
      <c r="M338" s="24">
        <v>2</v>
      </c>
      <c r="N338" s="25">
        <v>1</v>
      </c>
      <c r="P338" s="24">
        <v>2</v>
      </c>
      <c r="Q338" s="25">
        <v>1</v>
      </c>
      <c r="R338" s="95" t="s">
        <v>5</v>
      </c>
      <c r="S338" s="96" t="s">
        <v>23</v>
      </c>
    </row>
    <row r="339" spans="1:20" ht="13" x14ac:dyDescent="0.3">
      <c r="A339" s="108" t="s">
        <v>40</v>
      </c>
      <c r="B339" s="1"/>
      <c r="G339" s="135"/>
      <c r="H339" s="1" t="s">
        <v>38</v>
      </c>
      <c r="J339" s="24">
        <v>3.5217157994591162</v>
      </c>
      <c r="K339" s="25"/>
      <c r="M339" s="24">
        <v>3.5283311920312315</v>
      </c>
      <c r="N339" s="25">
        <v>6.6153925721152973E-3</v>
      </c>
      <c r="P339" s="24">
        <v>3.5967974117772314</v>
      </c>
      <c r="Q339" s="25">
        <v>7.5081612318115276E-2</v>
      </c>
      <c r="R339" s="95" t="s">
        <v>5</v>
      </c>
      <c r="S339" s="96" t="s">
        <v>23</v>
      </c>
      <c r="T339" s="108" t="s">
        <v>40</v>
      </c>
    </row>
    <row r="340" spans="1:20" ht="13" x14ac:dyDescent="0.3">
      <c r="A340" s="108" t="s">
        <v>41</v>
      </c>
      <c r="B340" s="109" t="s">
        <v>105</v>
      </c>
      <c r="C340" s="98"/>
      <c r="D340" s="98"/>
      <c r="E340" s="98"/>
      <c r="G340" s="135"/>
      <c r="H340" s="1" t="s">
        <v>39</v>
      </c>
      <c r="J340" s="26">
        <v>6.0569712775887269E-2</v>
      </c>
      <c r="K340" s="27"/>
      <c r="M340" s="26">
        <v>0.17132968503092511</v>
      </c>
      <c r="N340" s="27">
        <v>0.93517548962608132</v>
      </c>
      <c r="P340" s="26">
        <v>0.16556379239605712</v>
      </c>
      <c r="Q340" s="27">
        <v>0.78407675137170407</v>
      </c>
      <c r="R340" s="95" t="s">
        <v>5</v>
      </c>
      <c r="S340" s="96" t="s">
        <v>23</v>
      </c>
      <c r="T340" s="108" t="s">
        <v>41</v>
      </c>
    </row>
    <row r="341" spans="1:20" x14ac:dyDescent="0.25">
      <c r="R341" s="95" t="s">
        <v>5</v>
      </c>
      <c r="S341" s="96" t="s">
        <v>23</v>
      </c>
    </row>
    <row r="342" spans="1:20" x14ac:dyDescent="0.25">
      <c r="A342" s="92" t="s">
        <v>117</v>
      </c>
      <c r="R342" s="95" t="s">
        <v>5</v>
      </c>
      <c r="S342" s="96" t="s">
        <v>23</v>
      </c>
      <c r="T342" s="92" t="s">
        <v>117</v>
      </c>
    </row>
    <row r="343" spans="1:20" ht="13" x14ac:dyDescent="0.3">
      <c r="F343" s="74" t="s">
        <v>5</v>
      </c>
      <c r="G343" s="110"/>
      <c r="H343" s="75"/>
      <c r="I343" s="1"/>
      <c r="J343" s="74" t="s">
        <v>6</v>
      </c>
      <c r="K343" s="75"/>
      <c r="L343" s="1"/>
      <c r="M343" s="74" t="s">
        <v>9</v>
      </c>
      <c r="N343" s="75"/>
      <c r="O343" s="1"/>
      <c r="P343" s="74" t="s">
        <v>10</v>
      </c>
      <c r="Q343" s="16"/>
      <c r="R343" s="95" t="s">
        <v>5</v>
      </c>
      <c r="S343" s="96" t="s">
        <v>23</v>
      </c>
    </row>
    <row r="344" spans="1:20" ht="13" x14ac:dyDescent="0.3">
      <c r="B344" s="1" t="s">
        <v>24</v>
      </c>
      <c r="F344" s="24">
        <v>0.94409692541096546</v>
      </c>
      <c r="G344" s="135"/>
      <c r="H344" s="24">
        <v>0.94492397388897442</v>
      </c>
      <c r="J344" s="24">
        <v>0.94531036152285841</v>
      </c>
      <c r="K344" s="25"/>
      <c r="M344" s="24">
        <v>0.94566428792389512</v>
      </c>
      <c r="N344" s="24">
        <v>0.94566428792389512</v>
      </c>
      <c r="P344" s="142">
        <v>0.94498636830756855</v>
      </c>
      <c r="Q344" s="25"/>
      <c r="R344" s="95" t="s">
        <v>5</v>
      </c>
      <c r="S344" s="96" t="s">
        <v>23</v>
      </c>
    </row>
    <row r="345" spans="1:20" ht="13" x14ac:dyDescent="0.3">
      <c r="B345" s="97" t="s">
        <v>36</v>
      </c>
      <c r="C345" s="98"/>
      <c r="D345" s="98"/>
      <c r="E345" s="98"/>
      <c r="F345" s="142">
        <v>10</v>
      </c>
      <c r="G345" s="98"/>
      <c r="H345" s="142">
        <v>10</v>
      </c>
      <c r="I345" s="98"/>
      <c r="J345" s="142">
        <v>10</v>
      </c>
      <c r="K345" s="100"/>
      <c r="L345" s="98"/>
      <c r="M345" s="142">
        <v>9.9087225549700335</v>
      </c>
      <c r="N345" s="142">
        <v>9.9087225549700335</v>
      </c>
      <c r="O345" s="98"/>
      <c r="P345" s="142">
        <v>10</v>
      </c>
      <c r="Q345" s="100"/>
      <c r="R345" s="95" t="s">
        <v>5</v>
      </c>
      <c r="S345" s="96" t="s">
        <v>23</v>
      </c>
    </row>
    <row r="346" spans="1:20" ht="13" x14ac:dyDescent="0.3">
      <c r="B346" s="101" t="s">
        <v>37</v>
      </c>
      <c r="C346" s="102"/>
      <c r="D346" s="102"/>
      <c r="E346" s="102"/>
      <c r="F346" s="103">
        <v>1.5007225205683032</v>
      </c>
      <c r="G346" s="102"/>
      <c r="H346" s="103">
        <v>1.2424246038238518</v>
      </c>
      <c r="I346" s="102"/>
      <c r="J346" s="103">
        <v>1.4141238383306065</v>
      </c>
      <c r="K346" s="104"/>
      <c r="L346" s="102"/>
      <c r="M346" s="103">
        <v>1.3558526054224247</v>
      </c>
      <c r="N346" s="103">
        <v>1.3558526054224247</v>
      </c>
      <c r="O346" s="102"/>
      <c r="P346" s="103">
        <v>1.1783065255866341</v>
      </c>
      <c r="Q346" s="104"/>
      <c r="R346" s="95" t="s">
        <v>5</v>
      </c>
      <c r="S346" s="96" t="s">
        <v>23</v>
      </c>
    </row>
    <row r="347" spans="1:20" ht="13" x14ac:dyDescent="0.3">
      <c r="B347" s="97" t="s">
        <v>45</v>
      </c>
      <c r="C347" s="98"/>
      <c r="D347" s="98"/>
      <c r="E347" s="98"/>
      <c r="F347" s="105">
        <v>14</v>
      </c>
      <c r="G347" s="98"/>
      <c r="H347" s="105">
        <v>14</v>
      </c>
      <c r="I347" s="98"/>
      <c r="J347" s="105">
        <v>14</v>
      </c>
      <c r="K347" s="100"/>
      <c r="L347" s="98"/>
      <c r="M347" s="105">
        <v>14</v>
      </c>
      <c r="N347" s="105">
        <v>14</v>
      </c>
      <c r="O347" s="98"/>
      <c r="P347" s="105">
        <v>14</v>
      </c>
      <c r="Q347" s="100"/>
      <c r="R347" s="95" t="s">
        <v>5</v>
      </c>
      <c r="S347" s="96" t="s">
        <v>23</v>
      </c>
    </row>
    <row r="348" spans="1:20" ht="13" x14ac:dyDescent="0.3">
      <c r="B348" s="101" t="s">
        <v>44</v>
      </c>
      <c r="C348" s="102"/>
      <c r="D348" s="102"/>
      <c r="E348" s="102"/>
      <c r="F348" s="136">
        <v>1.1869333601466359</v>
      </c>
      <c r="G348" s="137"/>
      <c r="H348" s="136">
        <v>1.353832355175618</v>
      </c>
      <c r="I348" s="102"/>
      <c r="J348" s="136">
        <v>1.1199135186825864</v>
      </c>
      <c r="K348" s="104"/>
      <c r="L348" s="102"/>
      <c r="M348" s="136">
        <v>1.2633007355058945</v>
      </c>
      <c r="N348" s="136">
        <v>1.2633007355058945</v>
      </c>
      <c r="O348" s="102"/>
      <c r="P348" s="136">
        <v>1.285113770072764</v>
      </c>
      <c r="Q348" s="104"/>
      <c r="R348" s="95" t="s">
        <v>5</v>
      </c>
      <c r="S348" s="96" t="s">
        <v>23</v>
      </c>
    </row>
    <row r="349" spans="1:20" ht="13" x14ac:dyDescent="0.3">
      <c r="B349" s="1" t="s">
        <v>7</v>
      </c>
      <c r="G349" s="135"/>
      <c r="H349" s="2" t="s">
        <v>116</v>
      </c>
      <c r="I349" s="2"/>
      <c r="J349" s="26">
        <v>0.98140161186582431</v>
      </c>
      <c r="K349" s="27"/>
      <c r="M349" s="26">
        <v>-2.0548845306421377</v>
      </c>
      <c r="N349" s="26">
        <v>-2.0548845306421377</v>
      </c>
      <c r="P349" s="26">
        <v>5.7714701384770377</v>
      </c>
      <c r="Q349" s="25"/>
      <c r="R349" s="95" t="s">
        <v>5</v>
      </c>
      <c r="S349" s="96" t="s">
        <v>23</v>
      </c>
    </row>
    <row r="350" spans="1:20" ht="13" x14ac:dyDescent="0.3">
      <c r="B350" s="1" t="s">
        <v>8</v>
      </c>
      <c r="G350" s="135"/>
      <c r="M350" s="26">
        <v>8.5471105517981645</v>
      </c>
      <c r="N350" s="26">
        <v>8.5471105517981645</v>
      </c>
      <c r="P350" s="26">
        <v>1.6867883937530534</v>
      </c>
      <c r="Q350" s="27"/>
      <c r="R350" s="95" t="s">
        <v>5</v>
      </c>
      <c r="S350" s="96" t="s">
        <v>23</v>
      </c>
    </row>
    <row r="351" spans="1:20" ht="13" x14ac:dyDescent="0.3">
      <c r="B351" s="1"/>
      <c r="G351" s="135"/>
      <c r="R351" s="95" t="s">
        <v>5</v>
      </c>
      <c r="S351" s="96" t="s">
        <v>23</v>
      </c>
    </row>
    <row r="352" spans="1:20" x14ac:dyDescent="0.25">
      <c r="D352" s="35"/>
      <c r="E352" s="60"/>
      <c r="F352" s="35" t="s">
        <v>65</v>
      </c>
      <c r="G352" s="138"/>
      <c r="H352" s="36" t="s">
        <v>12</v>
      </c>
      <c r="J352" s="35"/>
      <c r="K352" s="36"/>
      <c r="M352" s="35"/>
      <c r="N352" s="36"/>
      <c r="P352" s="35"/>
      <c r="Q352" s="36"/>
      <c r="R352" s="95" t="s">
        <v>5</v>
      </c>
      <c r="S352" s="96" t="s">
        <v>23</v>
      </c>
    </row>
    <row r="353" spans="1:20" x14ac:dyDescent="0.25">
      <c r="D353" s="24" t="s">
        <v>60</v>
      </c>
      <c r="F353" s="24">
        <v>163.83862311862427</v>
      </c>
      <c r="G353" s="135"/>
      <c r="H353" s="25">
        <v>4</v>
      </c>
      <c r="J353" s="24" t="s">
        <v>68</v>
      </c>
      <c r="K353" s="25"/>
      <c r="M353" s="24" t="s">
        <v>70</v>
      </c>
      <c r="N353" s="25"/>
      <c r="P353" s="24" t="s">
        <v>69</v>
      </c>
      <c r="Q353" s="25"/>
      <c r="R353" s="95" t="s">
        <v>5</v>
      </c>
      <c r="S353" s="96" t="s">
        <v>23</v>
      </c>
    </row>
    <row r="354" spans="1:20" x14ac:dyDescent="0.25">
      <c r="C354" s="7"/>
      <c r="D354" s="56" t="s">
        <v>18</v>
      </c>
      <c r="F354" s="139">
        <v>170.3679268405331</v>
      </c>
      <c r="G354" s="135"/>
      <c r="H354" s="25">
        <v>139</v>
      </c>
      <c r="J354" s="139">
        <v>169.34648139821797</v>
      </c>
      <c r="K354" s="25"/>
      <c r="M354" s="139">
        <v>167.12463361770293</v>
      </c>
      <c r="N354" s="25"/>
      <c r="P354" s="139">
        <v>166.41702980378747</v>
      </c>
      <c r="Q354" s="25"/>
      <c r="R354" s="95" t="s">
        <v>5</v>
      </c>
      <c r="S354" s="96" t="s">
        <v>23</v>
      </c>
    </row>
    <row r="355" spans="1:20" x14ac:dyDescent="0.25">
      <c r="D355" s="26" t="s">
        <v>55</v>
      </c>
      <c r="E355" s="28"/>
      <c r="F355" s="26">
        <v>334.20654995915737</v>
      </c>
      <c r="G355" s="140"/>
      <c r="H355" s="27">
        <v>143</v>
      </c>
      <c r="J355" s="26"/>
      <c r="K355" s="27"/>
      <c r="M355" s="26"/>
      <c r="N355" s="27"/>
      <c r="P355" s="26"/>
      <c r="Q355" s="27"/>
      <c r="R355" s="95" t="s">
        <v>5</v>
      </c>
      <c r="S355" s="96" t="s">
        <v>23</v>
      </c>
      <c r="T355" s="7"/>
    </row>
    <row r="356" spans="1:20" x14ac:dyDescent="0.25">
      <c r="B356" s="107" t="s">
        <v>72</v>
      </c>
      <c r="C356" s="3"/>
      <c r="D356" s="3"/>
      <c r="F356" s="24"/>
      <c r="G356" s="135"/>
      <c r="R356" s="95" t="s">
        <v>5</v>
      </c>
      <c r="S356" s="96" t="s">
        <v>23</v>
      </c>
      <c r="T356" s="107" t="s">
        <v>72</v>
      </c>
    </row>
    <row r="357" spans="1:20" ht="26" x14ac:dyDescent="0.3">
      <c r="A357" s="7"/>
      <c r="C357" s="58" t="s">
        <v>17</v>
      </c>
      <c r="D357" s="64"/>
      <c r="E357" s="64"/>
      <c r="F357" s="58" t="s">
        <v>51</v>
      </c>
      <c r="G357" s="65"/>
      <c r="H357" s="66"/>
      <c r="I357" s="7"/>
      <c r="J357" s="58" t="s">
        <v>21</v>
      </c>
      <c r="K357" s="59"/>
      <c r="L357" s="6"/>
      <c r="M357" s="58" t="s">
        <v>15</v>
      </c>
      <c r="N357" s="59" t="s">
        <v>22</v>
      </c>
      <c r="O357" s="6"/>
      <c r="P357" s="58" t="s">
        <v>16</v>
      </c>
      <c r="Q357" s="59" t="s">
        <v>50</v>
      </c>
      <c r="R357" s="95" t="s">
        <v>5</v>
      </c>
      <c r="S357" s="96" t="s">
        <v>23</v>
      </c>
    </row>
    <row r="358" spans="1:20" ht="13" x14ac:dyDescent="0.3">
      <c r="C358" s="29" t="s">
        <v>11</v>
      </c>
      <c r="D358" s="30">
        <v>144</v>
      </c>
      <c r="F358" s="24" t="s">
        <v>64</v>
      </c>
      <c r="H358" s="25">
        <v>0.49023163411562887</v>
      </c>
      <c r="J358" s="24" t="s">
        <v>64</v>
      </c>
      <c r="K358" s="25">
        <v>0.49328796392855428</v>
      </c>
      <c r="M358" s="24" t="s">
        <v>64</v>
      </c>
      <c r="N358" s="25">
        <v>0.49993609150351226</v>
      </c>
      <c r="P358" s="24" t="s">
        <v>64</v>
      </c>
      <c r="Q358" s="25">
        <v>0.50205335645239468</v>
      </c>
      <c r="R358" s="95" t="s">
        <v>5</v>
      </c>
      <c r="S358" s="96" t="s">
        <v>23</v>
      </c>
    </row>
    <row r="359" spans="1:20" ht="13" x14ac:dyDescent="0.3">
      <c r="B359" s="1"/>
      <c r="C359" s="24"/>
      <c r="F359" s="24" t="s">
        <v>67</v>
      </c>
      <c r="H359" s="25">
        <v>163.83862311862427</v>
      </c>
      <c r="J359" s="24"/>
      <c r="K359" s="25"/>
      <c r="M359" s="24"/>
      <c r="N359" s="25"/>
      <c r="P359" s="24"/>
      <c r="Q359" s="25"/>
      <c r="R359" s="95" t="s">
        <v>5</v>
      </c>
      <c r="S359" s="96" t="s">
        <v>23</v>
      </c>
    </row>
    <row r="360" spans="1:20" ht="13" x14ac:dyDescent="0.3">
      <c r="C360" s="26"/>
      <c r="D360" s="28"/>
      <c r="E360" s="28"/>
      <c r="F360" s="26" t="s">
        <v>53</v>
      </c>
      <c r="G360" s="28"/>
      <c r="H360" s="27">
        <v>2.1955873311093501E-34</v>
      </c>
      <c r="I360" s="1" t="s">
        <v>12</v>
      </c>
      <c r="J360" s="24">
        <v>1</v>
      </c>
      <c r="K360" s="25"/>
      <c r="M360" s="24">
        <v>2</v>
      </c>
      <c r="N360" s="25">
        <v>1</v>
      </c>
      <c r="P360" s="24">
        <v>2</v>
      </c>
      <c r="Q360" s="25">
        <v>1</v>
      </c>
      <c r="R360" s="95" t="s">
        <v>5</v>
      </c>
      <c r="S360" s="96" t="s">
        <v>23</v>
      </c>
    </row>
    <row r="361" spans="1:20" ht="13" x14ac:dyDescent="0.3">
      <c r="A361" s="108" t="s">
        <v>40</v>
      </c>
      <c r="B361" s="1"/>
      <c r="G361" s="135"/>
      <c r="H361" s="1" t="s">
        <v>38</v>
      </c>
      <c r="J361" s="24">
        <v>1.0214454423151267</v>
      </c>
      <c r="K361" s="25"/>
      <c r="M361" s="24">
        <v>3.2432932228301752</v>
      </c>
      <c r="N361" s="25">
        <v>2.2218477805150485</v>
      </c>
      <c r="P361" s="24">
        <v>3.95089703674563</v>
      </c>
      <c r="Q361" s="25">
        <v>2.9294515944305033</v>
      </c>
      <c r="R361" s="95" t="s">
        <v>5</v>
      </c>
      <c r="S361" s="96" t="s">
        <v>23</v>
      </c>
      <c r="T361" s="108" t="s">
        <v>40</v>
      </c>
    </row>
    <row r="362" spans="1:20" ht="13" x14ac:dyDescent="0.3">
      <c r="A362" s="108" t="s">
        <v>41</v>
      </c>
      <c r="B362" s="109" t="s">
        <v>105</v>
      </c>
      <c r="C362" s="98"/>
      <c r="D362" s="98"/>
      <c r="E362" s="98"/>
      <c r="G362" s="135"/>
      <c r="H362" s="1" t="s">
        <v>39</v>
      </c>
      <c r="J362" s="26">
        <v>0.31217639138699738</v>
      </c>
      <c r="K362" s="27"/>
      <c r="M362" s="26">
        <v>0.19757310496373592</v>
      </c>
      <c r="N362" s="27">
        <v>0.13607012022222761</v>
      </c>
      <c r="P362" s="26">
        <v>0.13869908920011045</v>
      </c>
      <c r="Q362" s="27">
        <v>8.6977032935460705E-2</v>
      </c>
      <c r="R362" s="95" t="s">
        <v>5</v>
      </c>
      <c r="S362" s="96" t="s">
        <v>23</v>
      </c>
      <c r="T362" s="108" t="s">
        <v>41</v>
      </c>
    </row>
    <row r="363" spans="1:20" x14ac:dyDescent="0.25">
      <c r="A363" s="18" t="s">
        <v>42</v>
      </c>
      <c r="R363" s="95" t="s">
        <v>5</v>
      </c>
      <c r="S363" s="96" t="s">
        <v>23</v>
      </c>
      <c r="T363" s="18" t="s">
        <v>42</v>
      </c>
    </row>
    <row r="364" spans="1:20" x14ac:dyDescent="0.25">
      <c r="R364" s="95" t="s">
        <v>5</v>
      </c>
      <c r="S364" s="96" t="s">
        <v>23</v>
      </c>
    </row>
    <row r="365" spans="1:20" x14ac:dyDescent="0.25">
      <c r="A365" s="93" t="s">
        <v>118</v>
      </c>
      <c r="R365" s="95" t="s">
        <v>5</v>
      </c>
      <c r="S365" s="96" t="s">
        <v>23</v>
      </c>
      <c r="T365" s="93" t="s">
        <v>118</v>
      </c>
    </row>
    <row r="366" spans="1:20" ht="13" x14ac:dyDescent="0.3">
      <c r="F366" s="74" t="s">
        <v>5</v>
      </c>
      <c r="G366" s="110"/>
      <c r="H366" s="75"/>
      <c r="I366" s="1"/>
      <c r="J366" s="74" t="s">
        <v>6</v>
      </c>
      <c r="K366" s="75"/>
      <c r="L366" s="1"/>
      <c r="M366" s="74" t="s">
        <v>9</v>
      </c>
      <c r="N366" s="75"/>
      <c r="O366" s="1"/>
      <c r="P366" s="74" t="s">
        <v>10</v>
      </c>
      <c r="Q366" s="16"/>
      <c r="R366" s="95" t="s">
        <v>5</v>
      </c>
      <c r="S366" s="96" t="s">
        <v>23</v>
      </c>
    </row>
    <row r="367" spans="1:20" ht="13" x14ac:dyDescent="0.3">
      <c r="B367" s="1" t="s">
        <v>24</v>
      </c>
      <c r="F367" s="24">
        <v>0.94488989126541001</v>
      </c>
      <c r="G367" s="135"/>
      <c r="H367" s="24">
        <v>0.94627540678637256</v>
      </c>
      <c r="J367" s="24">
        <v>0.95033695281511599</v>
      </c>
      <c r="K367" s="25"/>
      <c r="M367" s="24">
        <v>0.95068467404492962</v>
      </c>
      <c r="N367" s="25"/>
      <c r="P367" s="24">
        <v>0.95062045320929933</v>
      </c>
      <c r="Q367" s="25"/>
      <c r="R367" s="95" t="s">
        <v>5</v>
      </c>
      <c r="S367" s="96" t="s">
        <v>23</v>
      </c>
    </row>
    <row r="368" spans="1:20" ht="13" x14ac:dyDescent="0.3">
      <c r="B368" s="97" t="s">
        <v>36</v>
      </c>
      <c r="C368" s="98"/>
      <c r="D368" s="98"/>
      <c r="E368" s="98"/>
      <c r="F368" s="99">
        <v>214.68214502765699</v>
      </c>
      <c r="G368" s="98"/>
      <c r="H368" s="99">
        <v>6.4791854871821091</v>
      </c>
      <c r="I368" s="98"/>
      <c r="J368" s="99">
        <v>6.8528264648787545</v>
      </c>
      <c r="K368" s="100"/>
      <c r="L368" s="98"/>
      <c r="M368" s="99">
        <v>6.7314751690842325</v>
      </c>
      <c r="N368" s="100"/>
      <c r="O368" s="98"/>
      <c r="P368" s="99">
        <v>6.7260086189017789</v>
      </c>
      <c r="Q368" s="100"/>
      <c r="R368" s="95" t="s">
        <v>5</v>
      </c>
      <c r="S368" s="96" t="s">
        <v>23</v>
      </c>
    </row>
    <row r="369" spans="1:20" ht="13" x14ac:dyDescent="0.3">
      <c r="B369" s="101" t="s">
        <v>37</v>
      </c>
      <c r="C369" s="102"/>
      <c r="D369" s="102"/>
      <c r="E369" s="102"/>
      <c r="F369" s="103">
        <v>1.6361732395205126</v>
      </c>
      <c r="G369" s="102"/>
      <c r="H369" s="103">
        <v>1.2334910593260415</v>
      </c>
      <c r="I369" s="102"/>
      <c r="J369" s="103">
        <v>1.5949337154855525</v>
      </c>
      <c r="K369" s="104"/>
      <c r="L369" s="102"/>
      <c r="M369" s="103">
        <v>1.5797931031530101</v>
      </c>
      <c r="N369" s="104"/>
      <c r="O369" s="102"/>
      <c r="P369" s="103">
        <v>1.4290000726826542</v>
      </c>
      <c r="Q369" s="104"/>
      <c r="R369" s="95" t="s">
        <v>5</v>
      </c>
      <c r="S369" s="96" t="s">
        <v>23</v>
      </c>
    </row>
    <row r="370" spans="1:20" ht="13" x14ac:dyDescent="0.3">
      <c r="B370" s="97" t="s">
        <v>45</v>
      </c>
      <c r="C370" s="98"/>
      <c r="D370" s="98"/>
      <c r="E370" s="98"/>
      <c r="F370" s="99">
        <v>0.39623933176941351</v>
      </c>
      <c r="G370" s="98"/>
      <c r="H370" s="99">
        <v>0.29221635347699143</v>
      </c>
      <c r="I370" s="98"/>
      <c r="J370" s="99">
        <v>0.29653107447145144</v>
      </c>
      <c r="K370" s="100"/>
      <c r="L370" s="98"/>
      <c r="M370" s="99">
        <v>0.29110739493140303</v>
      </c>
      <c r="N370" s="100"/>
      <c r="O370" s="98"/>
      <c r="P370" s="99">
        <v>0.29885926833039345</v>
      </c>
      <c r="Q370" s="100"/>
      <c r="R370" s="95" t="s">
        <v>5</v>
      </c>
      <c r="S370" s="96" t="s">
        <v>23</v>
      </c>
    </row>
    <row r="371" spans="1:20" ht="13" x14ac:dyDescent="0.3">
      <c r="B371" s="101" t="s">
        <v>44</v>
      </c>
      <c r="C371" s="102"/>
      <c r="D371" s="102"/>
      <c r="E371" s="102"/>
      <c r="F371" s="136">
        <v>1.3451879904444786</v>
      </c>
      <c r="G371" s="137"/>
      <c r="H371" s="136">
        <v>1.3535799917976099</v>
      </c>
      <c r="I371" s="102"/>
      <c r="J371" s="136">
        <v>1.1318948023188613</v>
      </c>
      <c r="K371" s="104"/>
      <c r="L371" s="102"/>
      <c r="M371" s="136">
        <v>1.1978415180849731</v>
      </c>
      <c r="N371" s="104"/>
      <c r="O371" s="102"/>
      <c r="P371" s="136">
        <v>1.1273586237213931</v>
      </c>
      <c r="Q371" s="104"/>
      <c r="R371" s="95" t="s">
        <v>5</v>
      </c>
      <c r="S371" s="96" t="s">
        <v>23</v>
      </c>
    </row>
    <row r="372" spans="1:20" ht="13" x14ac:dyDescent="0.3">
      <c r="B372" s="1" t="s">
        <v>7</v>
      </c>
      <c r="G372" s="135"/>
      <c r="H372" s="2" t="s">
        <v>116</v>
      </c>
      <c r="I372" s="2"/>
      <c r="J372" s="26">
        <v>1.4606612796460163</v>
      </c>
      <c r="K372" s="27"/>
      <c r="M372" s="26">
        <v>0.46511797635082125</v>
      </c>
      <c r="N372" s="25"/>
      <c r="P372" s="26">
        <v>3.3491798483995603</v>
      </c>
      <c r="Q372" s="25"/>
      <c r="R372" s="95" t="s">
        <v>5</v>
      </c>
      <c r="S372" s="96" t="s">
        <v>23</v>
      </c>
    </row>
    <row r="373" spans="1:20" ht="13" x14ac:dyDescent="0.3">
      <c r="B373" s="1" t="s">
        <v>8</v>
      </c>
      <c r="G373" s="135"/>
      <c r="M373" s="26">
        <v>1.5649354012850554</v>
      </c>
      <c r="N373" s="27"/>
      <c r="P373" s="26">
        <v>0.4813538481307012</v>
      </c>
      <c r="Q373" s="27"/>
      <c r="R373" s="95" t="s">
        <v>5</v>
      </c>
      <c r="S373" s="96" t="s">
        <v>23</v>
      </c>
    </row>
    <row r="374" spans="1:20" ht="13" x14ac:dyDescent="0.3">
      <c r="B374" s="1"/>
      <c r="G374" s="135"/>
      <c r="R374" s="95" t="s">
        <v>5</v>
      </c>
      <c r="S374" s="96" t="s">
        <v>23</v>
      </c>
    </row>
    <row r="375" spans="1:20" x14ac:dyDescent="0.25">
      <c r="D375" s="35"/>
      <c r="E375" s="60"/>
      <c r="F375" s="35" t="s">
        <v>65</v>
      </c>
      <c r="G375" s="138"/>
      <c r="H375" s="36" t="s">
        <v>12</v>
      </c>
      <c r="J375" s="35"/>
      <c r="K375" s="36"/>
      <c r="M375" s="35"/>
      <c r="N375" s="36"/>
      <c r="P375" s="35"/>
      <c r="Q375" s="36"/>
      <c r="R375" s="95" t="s">
        <v>5</v>
      </c>
      <c r="S375" s="96" t="s">
        <v>23</v>
      </c>
    </row>
    <row r="376" spans="1:20" x14ac:dyDescent="0.25">
      <c r="D376" s="24" t="s">
        <v>60</v>
      </c>
      <c r="F376" s="24">
        <v>342.38655838076176</v>
      </c>
      <c r="G376" s="135"/>
      <c r="H376" s="25">
        <v>4</v>
      </c>
      <c r="J376" s="24" t="s">
        <v>68</v>
      </c>
      <c r="K376" s="25"/>
      <c r="M376" s="24" t="s">
        <v>70</v>
      </c>
      <c r="N376" s="25"/>
      <c r="P376" s="24" t="s">
        <v>69</v>
      </c>
      <c r="Q376" s="25"/>
      <c r="R376" s="95" t="s">
        <v>5</v>
      </c>
      <c r="S376" s="96" t="s">
        <v>23</v>
      </c>
    </row>
    <row r="377" spans="1:20" x14ac:dyDescent="0.25">
      <c r="C377" s="7"/>
      <c r="D377" s="56" t="s">
        <v>18</v>
      </c>
      <c r="F377" s="139">
        <v>189.57578746159373</v>
      </c>
      <c r="G377" s="135"/>
      <c r="H377" s="25">
        <v>139</v>
      </c>
      <c r="J377" s="139">
        <v>185.31089688793404</v>
      </c>
      <c r="K377" s="25"/>
      <c r="M377" s="139">
        <v>184.53459284405753</v>
      </c>
      <c r="N377" s="25"/>
      <c r="P377" s="139">
        <v>184.27586955224032</v>
      </c>
      <c r="Q377" s="25"/>
      <c r="R377" s="95" t="s">
        <v>5</v>
      </c>
      <c r="S377" s="96" t="s">
        <v>23</v>
      </c>
    </row>
    <row r="378" spans="1:20" x14ac:dyDescent="0.25">
      <c r="D378" s="26" t="s">
        <v>55</v>
      </c>
      <c r="E378" s="28"/>
      <c r="F378" s="26">
        <v>531.96234584235549</v>
      </c>
      <c r="G378" s="140"/>
      <c r="H378" s="27">
        <v>143</v>
      </c>
      <c r="J378" s="26"/>
      <c r="K378" s="27"/>
      <c r="M378" s="26"/>
      <c r="N378" s="27"/>
      <c r="P378" s="26"/>
      <c r="Q378" s="27"/>
      <c r="R378" s="95" t="s">
        <v>5</v>
      </c>
      <c r="S378" s="96" t="s">
        <v>23</v>
      </c>
      <c r="T378" s="7"/>
    </row>
    <row r="379" spans="1:20" x14ac:dyDescent="0.25">
      <c r="B379" s="107" t="s">
        <v>72</v>
      </c>
      <c r="C379" s="3"/>
      <c r="D379" s="3"/>
      <c r="F379" s="24"/>
      <c r="G379" s="135"/>
      <c r="R379" s="95" t="s">
        <v>5</v>
      </c>
      <c r="S379" s="96" t="s">
        <v>23</v>
      </c>
      <c r="T379" s="107" t="s">
        <v>72</v>
      </c>
    </row>
    <row r="380" spans="1:20" ht="26" x14ac:dyDescent="0.3">
      <c r="A380" s="7"/>
      <c r="C380" s="58" t="s">
        <v>17</v>
      </c>
      <c r="D380" s="64"/>
      <c r="E380" s="64"/>
      <c r="F380" s="58" t="s">
        <v>51</v>
      </c>
      <c r="G380" s="65"/>
      <c r="H380" s="66"/>
      <c r="I380" s="7"/>
      <c r="J380" s="58" t="s">
        <v>21</v>
      </c>
      <c r="K380" s="59"/>
      <c r="L380" s="6"/>
      <c r="M380" s="58" t="s">
        <v>15</v>
      </c>
      <c r="N380" s="59" t="s">
        <v>22</v>
      </c>
      <c r="O380" s="6"/>
      <c r="P380" s="58" t="s">
        <v>16</v>
      </c>
      <c r="Q380" s="59" t="s">
        <v>50</v>
      </c>
      <c r="R380" s="95" t="s">
        <v>5</v>
      </c>
      <c r="S380" s="96" t="s">
        <v>23</v>
      </c>
    </row>
    <row r="381" spans="1:20" ht="13" x14ac:dyDescent="0.3">
      <c r="C381" s="29" t="s">
        <v>11</v>
      </c>
      <c r="D381" s="30">
        <v>144</v>
      </c>
      <c r="F381" s="24" t="s">
        <v>64</v>
      </c>
      <c r="H381" s="25">
        <v>0.64362931146676761</v>
      </c>
      <c r="J381" s="24" t="s">
        <v>64</v>
      </c>
      <c r="K381" s="25">
        <v>0.651646590522311</v>
      </c>
      <c r="M381" s="24" t="s">
        <v>64</v>
      </c>
      <c r="N381" s="25">
        <v>0.65310591193846734</v>
      </c>
      <c r="P381" s="24" t="s">
        <v>64</v>
      </c>
      <c r="Q381" s="25">
        <v>0.65359226833913986</v>
      </c>
      <c r="R381" s="95" t="s">
        <v>5</v>
      </c>
      <c r="S381" s="96" t="s">
        <v>23</v>
      </c>
    </row>
    <row r="382" spans="1:20" ht="13" x14ac:dyDescent="0.3">
      <c r="B382" s="1"/>
      <c r="C382" s="24"/>
      <c r="F382" s="24" t="s">
        <v>67</v>
      </c>
      <c r="H382" s="25">
        <v>342.38655838076176</v>
      </c>
      <c r="J382" s="24"/>
      <c r="K382" s="25"/>
      <c r="M382" s="24"/>
      <c r="N382" s="25"/>
      <c r="P382" s="24"/>
      <c r="Q382" s="25"/>
      <c r="R382" s="95" t="s">
        <v>5</v>
      </c>
      <c r="S382" s="96" t="s">
        <v>23</v>
      </c>
    </row>
    <row r="383" spans="1:20" ht="13" x14ac:dyDescent="0.3">
      <c r="C383" s="26"/>
      <c r="D383" s="28"/>
      <c r="E383" s="28"/>
      <c r="F383" s="26" t="s">
        <v>53</v>
      </c>
      <c r="G383" s="28"/>
      <c r="H383" s="27">
        <v>7.7218205619749043E-73</v>
      </c>
      <c r="I383" s="1" t="s">
        <v>12</v>
      </c>
      <c r="J383" s="24">
        <v>1</v>
      </c>
      <c r="K383" s="25"/>
      <c r="M383" s="24">
        <v>2</v>
      </c>
      <c r="N383" s="25">
        <v>1</v>
      </c>
      <c r="P383" s="24">
        <v>2</v>
      </c>
      <c r="Q383" s="25">
        <v>1</v>
      </c>
      <c r="R383" s="95" t="s">
        <v>5</v>
      </c>
      <c r="S383" s="96" t="s">
        <v>23</v>
      </c>
    </row>
    <row r="384" spans="1:20" ht="13" x14ac:dyDescent="0.3">
      <c r="A384" s="108" t="s">
        <v>40</v>
      </c>
      <c r="B384" s="1"/>
      <c r="G384" s="135"/>
      <c r="H384" s="1" t="s">
        <v>38</v>
      </c>
      <c r="J384" s="24">
        <v>4.2648905736596987</v>
      </c>
      <c r="K384" s="25"/>
      <c r="M384" s="24">
        <v>5.0411946175362061</v>
      </c>
      <c r="N384" s="25">
        <v>0.77630404387650742</v>
      </c>
      <c r="P384" s="24">
        <v>5.299917909353411</v>
      </c>
      <c r="Q384" s="25">
        <v>1.0350273356937123</v>
      </c>
      <c r="R384" s="95" t="s">
        <v>5</v>
      </c>
      <c r="S384" s="96" t="s">
        <v>23</v>
      </c>
      <c r="T384" s="108" t="s">
        <v>40</v>
      </c>
    </row>
    <row r="385" spans="1:20" ht="13" x14ac:dyDescent="0.3">
      <c r="A385" s="108" t="s">
        <v>41</v>
      </c>
      <c r="B385" s="109" t="s">
        <v>105</v>
      </c>
      <c r="C385" s="98"/>
      <c r="D385" s="98"/>
      <c r="E385" s="98"/>
      <c r="G385" s="135"/>
      <c r="H385" s="1" t="s">
        <v>39</v>
      </c>
      <c r="J385" s="26">
        <v>3.8907755125556387E-2</v>
      </c>
      <c r="K385" s="27"/>
      <c r="M385" s="26">
        <v>8.0411561871184811E-2</v>
      </c>
      <c r="N385" s="27">
        <v>0.37827388336782658</v>
      </c>
      <c r="P385" s="26">
        <v>7.0654113021825324E-2</v>
      </c>
      <c r="Q385" s="27">
        <v>0.30898080892693491</v>
      </c>
      <c r="R385" s="95" t="s">
        <v>5</v>
      </c>
      <c r="S385" s="96" t="s">
        <v>23</v>
      </c>
      <c r="T385" s="108" t="s">
        <v>41</v>
      </c>
    </row>
    <row r="386" spans="1:20" x14ac:dyDescent="0.25">
      <c r="R386" s="95" t="s">
        <v>5</v>
      </c>
      <c r="S386" s="96" t="s">
        <v>23</v>
      </c>
    </row>
    <row r="387" spans="1:20" x14ac:dyDescent="0.25">
      <c r="A387" s="92" t="s">
        <v>119</v>
      </c>
      <c r="R387" s="95" t="s">
        <v>5</v>
      </c>
      <c r="S387" s="96" t="s">
        <v>23</v>
      </c>
      <c r="T387" s="92" t="s">
        <v>119</v>
      </c>
    </row>
    <row r="388" spans="1:20" ht="13" x14ac:dyDescent="0.3">
      <c r="F388" s="74" t="s">
        <v>5</v>
      </c>
      <c r="G388" s="110"/>
      <c r="H388" s="75"/>
      <c r="I388" s="1"/>
      <c r="J388" s="74" t="s">
        <v>6</v>
      </c>
      <c r="K388" s="75"/>
      <c r="L388" s="1"/>
      <c r="M388" s="74" t="s">
        <v>9</v>
      </c>
      <c r="N388" s="75"/>
      <c r="O388" s="1"/>
      <c r="P388" s="74" t="s">
        <v>10</v>
      </c>
      <c r="Q388" s="16"/>
      <c r="R388" s="95" t="s">
        <v>5</v>
      </c>
      <c r="S388" s="96" t="s">
        <v>23</v>
      </c>
    </row>
    <row r="389" spans="1:20" ht="13" x14ac:dyDescent="0.3">
      <c r="B389" s="1" t="s">
        <v>24</v>
      </c>
      <c r="F389" s="24">
        <v>0.94833380724646499</v>
      </c>
      <c r="G389" s="135"/>
      <c r="H389" s="24">
        <v>0.94168569723443885</v>
      </c>
      <c r="J389" s="24">
        <v>0.94849474612435314</v>
      </c>
      <c r="K389" s="25"/>
      <c r="M389" s="24">
        <v>0.94849542969003564</v>
      </c>
      <c r="N389" s="25"/>
      <c r="P389" s="24">
        <v>0.94849454322377102</v>
      </c>
      <c r="Q389" s="25"/>
      <c r="R389" s="95" t="s">
        <v>5</v>
      </c>
      <c r="S389" s="96" t="s">
        <v>23</v>
      </c>
    </row>
    <row r="390" spans="1:20" ht="13" x14ac:dyDescent="0.3">
      <c r="B390" s="97" t="s">
        <v>36</v>
      </c>
      <c r="C390" s="98"/>
      <c r="D390" s="98"/>
      <c r="E390" s="98"/>
      <c r="F390" s="142">
        <v>10</v>
      </c>
      <c r="G390" s="98"/>
      <c r="H390" s="142">
        <v>10</v>
      </c>
      <c r="I390" s="98"/>
      <c r="J390" s="142">
        <v>10</v>
      </c>
      <c r="K390" s="100"/>
      <c r="L390" s="98"/>
      <c r="M390" s="142">
        <v>10</v>
      </c>
      <c r="N390" s="100"/>
      <c r="O390" s="98"/>
      <c r="P390" s="142">
        <v>10</v>
      </c>
      <c r="Q390" s="100"/>
      <c r="R390" s="95" t="s">
        <v>5</v>
      </c>
      <c r="S390" s="96" t="s">
        <v>23</v>
      </c>
    </row>
    <row r="391" spans="1:20" ht="13" x14ac:dyDescent="0.3">
      <c r="B391" s="101" t="s">
        <v>37</v>
      </c>
      <c r="C391" s="102"/>
      <c r="D391" s="102"/>
      <c r="E391" s="102"/>
      <c r="F391" s="103">
        <v>8.5069162944549834</v>
      </c>
      <c r="G391" s="102"/>
      <c r="H391" s="103">
        <v>8.1457956467673291</v>
      </c>
      <c r="I391" s="102"/>
      <c r="J391" s="103">
        <v>8.2502512037127165</v>
      </c>
      <c r="K391" s="104"/>
      <c r="L391" s="102"/>
      <c r="M391" s="103">
        <v>8.252515367764234</v>
      </c>
      <c r="N391" s="104"/>
      <c r="O391" s="102"/>
      <c r="P391" s="103">
        <v>8.2489765038406766</v>
      </c>
      <c r="Q391" s="104"/>
      <c r="R391" s="95" t="s">
        <v>5</v>
      </c>
      <c r="S391" s="96" t="s">
        <v>23</v>
      </c>
    </row>
    <row r="392" spans="1:20" ht="13" x14ac:dyDescent="0.3">
      <c r="B392" s="97" t="s">
        <v>45</v>
      </c>
      <c r="C392" s="98"/>
      <c r="D392" s="98"/>
      <c r="E392" s="98"/>
      <c r="F392" s="105">
        <v>20</v>
      </c>
      <c r="G392" s="98"/>
      <c r="H392" s="105">
        <v>20</v>
      </c>
      <c r="I392" s="98"/>
      <c r="J392" s="105">
        <v>20</v>
      </c>
      <c r="K392" s="100"/>
      <c r="L392" s="98"/>
      <c r="M392" s="105">
        <v>20</v>
      </c>
      <c r="N392" s="100"/>
      <c r="O392" s="98"/>
      <c r="P392" s="105">
        <v>20</v>
      </c>
      <c r="Q392" s="100"/>
      <c r="R392" s="95" t="s">
        <v>5</v>
      </c>
      <c r="S392" s="96" t="s">
        <v>23</v>
      </c>
    </row>
    <row r="393" spans="1:20" ht="13" x14ac:dyDescent="0.3">
      <c r="B393" s="101" t="s">
        <v>44</v>
      </c>
      <c r="C393" s="102"/>
      <c r="D393" s="102"/>
      <c r="E393" s="102"/>
      <c r="F393" s="136">
        <v>15.116743106977042</v>
      </c>
      <c r="G393" s="137"/>
      <c r="H393" s="136">
        <v>14.725433193392609</v>
      </c>
      <c r="I393" s="102"/>
      <c r="J393" s="136">
        <v>14.7464777911459</v>
      </c>
      <c r="K393" s="104"/>
      <c r="L393" s="102"/>
      <c r="M393" s="136">
        <v>14.74458037378205</v>
      </c>
      <c r="N393" s="104"/>
      <c r="O393" s="102"/>
      <c r="P393" s="136">
        <v>14.746936072013748</v>
      </c>
      <c r="Q393" s="104"/>
      <c r="R393" s="95" t="s">
        <v>5</v>
      </c>
      <c r="S393" s="96" t="s">
        <v>23</v>
      </c>
    </row>
    <row r="394" spans="1:20" ht="13" x14ac:dyDescent="0.3">
      <c r="B394" s="1" t="s">
        <v>7</v>
      </c>
      <c r="G394" s="135"/>
      <c r="H394" s="2" t="s">
        <v>116</v>
      </c>
      <c r="I394" s="2"/>
      <c r="J394" s="26">
        <v>0.45233575979146518</v>
      </c>
      <c r="K394" s="27"/>
      <c r="M394" s="26">
        <v>0.46035118800246438</v>
      </c>
      <c r="N394" s="25"/>
      <c r="P394" s="26">
        <v>0.4576577186999447</v>
      </c>
      <c r="Q394" s="25"/>
      <c r="R394" s="95" t="s">
        <v>5</v>
      </c>
      <c r="S394" s="96" t="s">
        <v>23</v>
      </c>
    </row>
    <row r="395" spans="1:20" ht="13" x14ac:dyDescent="0.3">
      <c r="B395" s="1" t="s">
        <v>8</v>
      </c>
      <c r="G395" s="135"/>
      <c r="M395" s="26">
        <v>-6.2696994333718184E-2</v>
      </c>
      <c r="N395" s="27"/>
      <c r="P395" s="26">
        <v>1.3192836494500561E-2</v>
      </c>
      <c r="Q395" s="27"/>
      <c r="R395" s="95" t="s">
        <v>5</v>
      </c>
      <c r="S395" s="96" t="s">
        <v>23</v>
      </c>
    </row>
    <row r="396" spans="1:20" ht="13" x14ac:dyDescent="0.3">
      <c r="B396" s="1"/>
      <c r="G396" s="135"/>
      <c r="R396" s="95" t="s">
        <v>5</v>
      </c>
      <c r="S396" s="96" t="s">
        <v>23</v>
      </c>
    </row>
    <row r="397" spans="1:20" x14ac:dyDescent="0.25">
      <c r="D397" s="35"/>
      <c r="E397" s="60"/>
      <c r="F397" s="35" t="s">
        <v>65</v>
      </c>
      <c r="G397" s="138"/>
      <c r="H397" s="36" t="s">
        <v>12</v>
      </c>
      <c r="J397" s="35"/>
      <c r="K397" s="36"/>
      <c r="M397" s="35"/>
      <c r="N397" s="36"/>
      <c r="P397" s="35"/>
      <c r="Q397" s="36"/>
      <c r="R397" s="95" t="s">
        <v>5</v>
      </c>
      <c r="S397" s="96" t="s">
        <v>23</v>
      </c>
    </row>
    <row r="398" spans="1:20" x14ac:dyDescent="0.25">
      <c r="D398" s="24" t="s">
        <v>60</v>
      </c>
      <c r="F398" s="24">
        <v>396.63910336290871</v>
      </c>
      <c r="G398" s="135"/>
      <c r="H398" s="25">
        <v>4</v>
      </c>
      <c r="J398" s="24" t="s">
        <v>68</v>
      </c>
      <c r="K398" s="25"/>
      <c r="M398" s="24" t="s">
        <v>70</v>
      </c>
      <c r="N398" s="25"/>
      <c r="P398" s="24" t="s">
        <v>69</v>
      </c>
      <c r="Q398" s="25"/>
      <c r="R398" s="95" t="s">
        <v>5</v>
      </c>
      <c r="S398" s="96" t="s">
        <v>23</v>
      </c>
    </row>
    <row r="399" spans="1:20" x14ac:dyDescent="0.25">
      <c r="C399" s="7"/>
      <c r="D399" s="56" t="s">
        <v>18</v>
      </c>
      <c r="F399" s="139">
        <v>152.64029446990517</v>
      </c>
      <c r="G399" s="135"/>
      <c r="H399" s="25">
        <v>140</v>
      </c>
      <c r="J399" s="139">
        <v>152.26179208278012</v>
      </c>
      <c r="K399" s="25"/>
      <c r="M399" s="139">
        <v>152.26177040587751</v>
      </c>
      <c r="N399" s="25"/>
      <c r="P399" s="139">
        <v>152.26146024158155</v>
      </c>
      <c r="Q399" s="25"/>
      <c r="R399" s="95" t="s">
        <v>5</v>
      </c>
      <c r="S399" s="96" t="s">
        <v>23</v>
      </c>
    </row>
    <row r="400" spans="1:20" x14ac:dyDescent="0.25">
      <c r="D400" s="26" t="s">
        <v>55</v>
      </c>
      <c r="E400" s="28"/>
      <c r="F400" s="26">
        <v>549.27939783281386</v>
      </c>
      <c r="G400" s="140"/>
      <c r="H400" s="27">
        <v>144</v>
      </c>
      <c r="J400" s="26"/>
      <c r="K400" s="27"/>
      <c r="M400" s="26"/>
      <c r="N400" s="27"/>
      <c r="P400" s="26"/>
      <c r="Q400" s="27"/>
      <c r="R400" s="95" t="s">
        <v>5</v>
      </c>
      <c r="S400" s="96" t="s">
        <v>23</v>
      </c>
      <c r="T400" s="7"/>
    </row>
    <row r="401" spans="1:20" x14ac:dyDescent="0.25">
      <c r="B401" s="107" t="s">
        <v>72</v>
      </c>
      <c r="C401" s="3"/>
      <c r="D401" s="3"/>
      <c r="F401" s="24"/>
      <c r="G401" s="135"/>
      <c r="R401" s="95" t="s">
        <v>5</v>
      </c>
      <c r="S401" s="96" t="s">
        <v>23</v>
      </c>
      <c r="T401" s="107" t="s">
        <v>72</v>
      </c>
    </row>
    <row r="402" spans="1:20" ht="26" x14ac:dyDescent="0.3">
      <c r="A402" s="7"/>
      <c r="C402" s="58" t="s">
        <v>17</v>
      </c>
      <c r="D402" s="64"/>
      <c r="E402" s="64"/>
      <c r="F402" s="58" t="s">
        <v>51</v>
      </c>
      <c r="G402" s="65"/>
      <c r="H402" s="66"/>
      <c r="I402" s="7"/>
      <c r="J402" s="58" t="s">
        <v>21</v>
      </c>
      <c r="K402" s="59"/>
      <c r="L402" s="6"/>
      <c r="M402" s="58" t="s">
        <v>15</v>
      </c>
      <c r="N402" s="59" t="s">
        <v>22</v>
      </c>
      <c r="O402" s="6"/>
      <c r="P402" s="58" t="s">
        <v>16</v>
      </c>
      <c r="Q402" s="59" t="s">
        <v>50</v>
      </c>
      <c r="R402" s="95" t="s">
        <v>5</v>
      </c>
      <c r="S402" s="96" t="s">
        <v>23</v>
      </c>
    </row>
    <row r="403" spans="1:20" ht="13" x14ac:dyDescent="0.3">
      <c r="C403" s="29" t="s">
        <v>11</v>
      </c>
      <c r="D403" s="30">
        <v>145</v>
      </c>
      <c r="F403" s="24" t="s">
        <v>64</v>
      </c>
      <c r="H403" s="25">
        <v>0.72210810186555585</v>
      </c>
      <c r="J403" s="24" t="s">
        <v>64</v>
      </c>
      <c r="K403" s="25">
        <v>0.72279719085854999</v>
      </c>
      <c r="M403" s="24" t="s">
        <v>64</v>
      </c>
      <c r="N403" s="25">
        <v>0.72279723032280563</v>
      </c>
      <c r="P403" s="24" t="s">
        <v>64</v>
      </c>
      <c r="Q403" s="25">
        <v>0.72279779499771835</v>
      </c>
      <c r="R403" s="95" t="s">
        <v>5</v>
      </c>
      <c r="S403" s="96" t="s">
        <v>23</v>
      </c>
    </row>
    <row r="404" spans="1:20" ht="13" x14ac:dyDescent="0.3">
      <c r="B404" s="1"/>
      <c r="C404" s="24"/>
      <c r="F404" s="24" t="s">
        <v>67</v>
      </c>
      <c r="H404" s="25">
        <v>396.63910336290871</v>
      </c>
      <c r="J404" s="24"/>
      <c r="K404" s="25"/>
      <c r="M404" s="24"/>
      <c r="N404" s="25"/>
      <c r="P404" s="24"/>
      <c r="Q404" s="25"/>
      <c r="R404" s="95" t="s">
        <v>5</v>
      </c>
      <c r="S404" s="96" t="s">
        <v>23</v>
      </c>
    </row>
    <row r="405" spans="1:20" ht="13" x14ac:dyDescent="0.3">
      <c r="C405" s="26"/>
      <c r="D405" s="28"/>
      <c r="E405" s="28"/>
      <c r="F405" s="26" t="s">
        <v>53</v>
      </c>
      <c r="G405" s="28"/>
      <c r="H405" s="27">
        <v>1.480685941239996E-84</v>
      </c>
      <c r="I405" s="1" t="s">
        <v>12</v>
      </c>
      <c r="J405" s="24">
        <v>1</v>
      </c>
      <c r="K405" s="25"/>
      <c r="M405" s="24">
        <v>2</v>
      </c>
      <c r="N405" s="25">
        <v>1</v>
      </c>
      <c r="P405" s="24">
        <v>2</v>
      </c>
      <c r="Q405" s="25">
        <v>1</v>
      </c>
      <c r="R405" s="95" t="s">
        <v>5</v>
      </c>
      <c r="S405" s="96" t="s">
        <v>23</v>
      </c>
    </row>
    <row r="406" spans="1:20" ht="13" x14ac:dyDescent="0.3">
      <c r="A406" s="108" t="s">
        <v>40</v>
      </c>
      <c r="B406" s="1"/>
      <c r="G406" s="135"/>
      <c r="H406" s="1" t="s">
        <v>38</v>
      </c>
      <c r="J406" s="24">
        <v>0.37850238712505302</v>
      </c>
      <c r="K406" s="25"/>
      <c r="M406" s="24">
        <v>0.37852406402765837</v>
      </c>
      <c r="N406" s="25">
        <v>2.1676902605349824E-5</v>
      </c>
      <c r="P406" s="24">
        <v>0.37883422832362612</v>
      </c>
      <c r="Q406" s="25">
        <v>3.3184119857310179E-4</v>
      </c>
      <c r="R406" s="95" t="s">
        <v>5</v>
      </c>
      <c r="S406" s="96" t="s">
        <v>23</v>
      </c>
      <c r="T406" s="108" t="s">
        <v>40</v>
      </c>
    </row>
    <row r="407" spans="1:20" ht="13" x14ac:dyDescent="0.3">
      <c r="A407" s="108" t="s">
        <v>41</v>
      </c>
      <c r="B407" s="109" t="s">
        <v>105</v>
      </c>
      <c r="C407" s="98"/>
      <c r="D407" s="98"/>
      <c r="E407" s="98"/>
      <c r="G407" s="135"/>
      <c r="H407" s="1" t="s">
        <v>39</v>
      </c>
      <c r="J407" s="26">
        <v>0.5384058251170476</v>
      </c>
      <c r="K407" s="27"/>
      <c r="M407" s="26">
        <v>0.82756962854511384</v>
      </c>
      <c r="N407" s="27">
        <v>0.99628518572612257</v>
      </c>
      <c r="P407" s="26">
        <v>0.8274412972207188</v>
      </c>
      <c r="Q407" s="27">
        <v>0.98546613257875326</v>
      </c>
      <c r="R407" s="95" t="s">
        <v>5</v>
      </c>
      <c r="S407" s="96" t="s">
        <v>23</v>
      </c>
      <c r="T407" s="108" t="s">
        <v>41</v>
      </c>
    </row>
    <row r="408" spans="1:20" x14ac:dyDescent="0.25">
      <c r="R408" s="95" t="s">
        <v>5</v>
      </c>
      <c r="S408" s="96" t="s">
        <v>23</v>
      </c>
    </row>
    <row r="409" spans="1:20" x14ac:dyDescent="0.25">
      <c r="A409" s="92" t="s">
        <v>120</v>
      </c>
      <c r="R409" s="95" t="s">
        <v>5</v>
      </c>
      <c r="S409" s="96" t="s">
        <v>23</v>
      </c>
      <c r="T409" s="92" t="s">
        <v>120</v>
      </c>
    </row>
    <row r="410" spans="1:20" ht="13" x14ac:dyDescent="0.3">
      <c r="F410" s="74" t="s">
        <v>5</v>
      </c>
      <c r="G410" s="110"/>
      <c r="H410" s="75"/>
      <c r="I410" s="1"/>
      <c r="J410" s="74" t="s">
        <v>6</v>
      </c>
      <c r="K410" s="75"/>
      <c r="L410" s="1"/>
      <c r="M410" s="74" t="s">
        <v>9</v>
      </c>
      <c r="N410" s="75"/>
      <c r="O410" s="1"/>
      <c r="P410" s="74" t="s">
        <v>10</v>
      </c>
      <c r="Q410" s="16"/>
      <c r="R410" s="95" t="s">
        <v>5</v>
      </c>
      <c r="S410" s="96" t="s">
        <v>23</v>
      </c>
    </row>
    <row r="411" spans="1:20" ht="13" x14ac:dyDescent="0.3">
      <c r="B411" s="1" t="s">
        <v>24</v>
      </c>
      <c r="F411" s="24">
        <v>0.94818191043161359</v>
      </c>
      <c r="G411" s="135"/>
      <c r="H411" s="24">
        <v>0.95100937308414712</v>
      </c>
      <c r="J411" s="24">
        <v>0.95005354099594852</v>
      </c>
      <c r="K411" s="25"/>
      <c r="M411" s="24">
        <v>0.95219099581896893</v>
      </c>
      <c r="N411" s="25"/>
      <c r="P411" s="24">
        <v>0.9493420649066584</v>
      </c>
      <c r="Q411" s="25"/>
      <c r="R411" s="95" t="s">
        <v>5</v>
      </c>
      <c r="S411" s="96" t="s">
        <v>23</v>
      </c>
    </row>
    <row r="412" spans="1:20" ht="13" x14ac:dyDescent="0.3">
      <c r="B412" s="97" t="s">
        <v>36</v>
      </c>
      <c r="C412" s="98"/>
      <c r="D412" s="98"/>
      <c r="E412" s="98"/>
      <c r="F412" s="142">
        <v>10</v>
      </c>
      <c r="G412" s="98"/>
      <c r="H412" s="142">
        <v>10</v>
      </c>
      <c r="I412" s="98"/>
      <c r="J412" s="142">
        <v>10</v>
      </c>
      <c r="K412" s="100"/>
      <c r="L412" s="98"/>
      <c r="M412" s="142">
        <v>2.6183966637753859</v>
      </c>
      <c r="N412" s="100"/>
      <c r="O412" s="98"/>
      <c r="P412" s="142">
        <v>10</v>
      </c>
      <c r="Q412" s="100"/>
      <c r="R412" s="95" t="s">
        <v>5</v>
      </c>
      <c r="S412" s="96" t="s">
        <v>23</v>
      </c>
    </row>
    <row r="413" spans="1:20" ht="13" x14ac:dyDescent="0.3">
      <c r="B413" s="101" t="s">
        <v>37</v>
      </c>
      <c r="C413" s="102"/>
      <c r="D413" s="102"/>
      <c r="E413" s="102"/>
      <c r="F413" s="103">
        <v>1.9885732465752695</v>
      </c>
      <c r="G413" s="102"/>
      <c r="H413" s="103">
        <v>1.6307481240220938</v>
      </c>
      <c r="I413" s="102"/>
      <c r="J413" s="103">
        <v>1.6990291305570047</v>
      </c>
      <c r="K413" s="104"/>
      <c r="L413" s="102"/>
      <c r="M413" s="103">
        <v>1.625883859008449</v>
      </c>
      <c r="N413" s="104"/>
      <c r="O413" s="102"/>
      <c r="P413" s="103">
        <v>1.5807079375488251</v>
      </c>
      <c r="Q413" s="104"/>
      <c r="R413" s="95" t="s">
        <v>5</v>
      </c>
      <c r="S413" s="96" t="s">
        <v>23</v>
      </c>
    </row>
    <row r="414" spans="1:20" ht="13" x14ac:dyDescent="0.3">
      <c r="B414" s="97" t="s">
        <v>45</v>
      </c>
      <c r="C414" s="98"/>
      <c r="D414" s="98"/>
      <c r="E414" s="98"/>
      <c r="F414" s="105">
        <v>20</v>
      </c>
      <c r="G414" s="98"/>
      <c r="H414" s="105">
        <v>20</v>
      </c>
      <c r="I414" s="98"/>
      <c r="J414" s="105">
        <v>20</v>
      </c>
      <c r="K414" s="100"/>
      <c r="L414" s="98"/>
      <c r="M414" s="105">
        <v>20</v>
      </c>
      <c r="N414" s="100"/>
      <c r="O414" s="98"/>
      <c r="P414" s="105">
        <v>20</v>
      </c>
      <c r="Q414" s="100"/>
      <c r="R414" s="95" t="s">
        <v>5</v>
      </c>
      <c r="S414" s="96" t="s">
        <v>23</v>
      </c>
    </row>
    <row r="415" spans="1:20" ht="13" x14ac:dyDescent="0.3">
      <c r="B415" s="101" t="s">
        <v>44</v>
      </c>
      <c r="C415" s="102"/>
      <c r="D415" s="102"/>
      <c r="E415" s="102"/>
      <c r="F415" s="136">
        <v>1.1823838606834847</v>
      </c>
      <c r="G415" s="137"/>
      <c r="H415" s="136">
        <v>1.1521864697854669</v>
      </c>
      <c r="I415" s="102"/>
      <c r="J415" s="136">
        <v>1.0474373488919035</v>
      </c>
      <c r="K415" s="104"/>
      <c r="L415" s="102"/>
      <c r="M415" s="136">
        <v>1.1793722560420032</v>
      </c>
      <c r="N415" s="104"/>
      <c r="O415" s="102"/>
      <c r="P415" s="136">
        <v>1.1111385761118975</v>
      </c>
      <c r="Q415" s="104"/>
      <c r="R415" s="95" t="s">
        <v>5</v>
      </c>
      <c r="S415" s="96" t="s">
        <v>23</v>
      </c>
    </row>
    <row r="416" spans="1:20" ht="13" x14ac:dyDescent="0.3">
      <c r="B416" s="1" t="s">
        <v>7</v>
      </c>
      <c r="G416" s="135"/>
      <c r="H416" s="2" t="s">
        <v>116</v>
      </c>
      <c r="I416" s="2"/>
      <c r="J416" s="26">
        <v>3.6412304616246409</v>
      </c>
      <c r="K416" s="27"/>
      <c r="M416" s="26">
        <v>-2.3523445467864059</v>
      </c>
      <c r="N416" s="25"/>
      <c r="P416" s="26">
        <v>7.6547383247172833</v>
      </c>
      <c r="Q416" s="25"/>
      <c r="R416" s="95" t="s">
        <v>5</v>
      </c>
      <c r="S416" s="96" t="s">
        <v>23</v>
      </c>
    </row>
    <row r="417" spans="1:20" ht="13" x14ac:dyDescent="0.3">
      <c r="B417" s="1" t="s">
        <v>8</v>
      </c>
      <c r="G417" s="135"/>
      <c r="M417" s="26">
        <v>28.817298792206334</v>
      </c>
      <c r="N417" s="27"/>
      <c r="P417" s="26">
        <v>0.9622732938449533</v>
      </c>
      <c r="Q417" s="27"/>
      <c r="R417" s="95" t="s">
        <v>5</v>
      </c>
      <c r="S417" s="96" t="s">
        <v>23</v>
      </c>
    </row>
    <row r="418" spans="1:20" ht="13" x14ac:dyDescent="0.3">
      <c r="B418" s="1"/>
      <c r="G418" s="135"/>
      <c r="R418" s="95" t="s">
        <v>5</v>
      </c>
      <c r="S418" s="96" t="s">
        <v>23</v>
      </c>
    </row>
    <row r="419" spans="1:20" x14ac:dyDescent="0.25">
      <c r="D419" s="35"/>
      <c r="E419" s="60"/>
      <c r="F419" s="35" t="s">
        <v>65</v>
      </c>
      <c r="G419" s="138"/>
      <c r="H419" s="36" t="s">
        <v>12</v>
      </c>
      <c r="J419" s="35"/>
      <c r="K419" s="36"/>
      <c r="M419" s="35"/>
      <c r="N419" s="36"/>
      <c r="P419" s="35"/>
      <c r="Q419" s="36"/>
      <c r="R419" s="95" t="s">
        <v>5</v>
      </c>
      <c r="S419" s="96" t="s">
        <v>23</v>
      </c>
    </row>
    <row r="420" spans="1:20" x14ac:dyDescent="0.25">
      <c r="D420" s="24" t="s">
        <v>60</v>
      </c>
      <c r="F420" s="24">
        <v>151.04480947106708</v>
      </c>
      <c r="G420" s="135"/>
      <c r="H420" s="25">
        <v>4</v>
      </c>
      <c r="J420" s="24" t="s">
        <v>68</v>
      </c>
      <c r="K420" s="25"/>
      <c r="M420" s="24" t="s">
        <v>70</v>
      </c>
      <c r="N420" s="25"/>
      <c r="P420" s="24" t="s">
        <v>69</v>
      </c>
      <c r="Q420" s="25"/>
      <c r="R420" s="95" t="s">
        <v>5</v>
      </c>
      <c r="S420" s="96" t="s">
        <v>23</v>
      </c>
    </row>
    <row r="421" spans="1:20" x14ac:dyDescent="0.25">
      <c r="C421" s="7"/>
      <c r="D421" s="56" t="s">
        <v>18</v>
      </c>
      <c r="F421" s="139">
        <v>181.49694620078435</v>
      </c>
      <c r="G421" s="135"/>
      <c r="H421" s="25">
        <v>139</v>
      </c>
      <c r="J421" s="139">
        <v>173.81207349390201</v>
      </c>
      <c r="K421" s="25"/>
      <c r="M421" s="139">
        <v>169.14629015532071</v>
      </c>
      <c r="N421" s="25"/>
      <c r="P421" s="139">
        <v>172.90560293550163</v>
      </c>
      <c r="Q421" s="25"/>
      <c r="R421" s="95" t="s">
        <v>5</v>
      </c>
      <c r="S421" s="96" t="s">
        <v>23</v>
      </c>
    </row>
    <row r="422" spans="1:20" x14ac:dyDescent="0.25">
      <c r="D422" s="26" t="s">
        <v>55</v>
      </c>
      <c r="E422" s="28"/>
      <c r="F422" s="26">
        <v>332.54175567185143</v>
      </c>
      <c r="G422" s="140"/>
      <c r="H422" s="27">
        <v>143</v>
      </c>
      <c r="J422" s="26"/>
      <c r="K422" s="27"/>
      <c r="M422" s="26"/>
      <c r="N422" s="27"/>
      <c r="P422" s="26"/>
      <c r="Q422" s="27"/>
      <c r="R422" s="95" t="s">
        <v>5</v>
      </c>
      <c r="S422" s="96" t="s">
        <v>23</v>
      </c>
      <c r="T422" s="7"/>
    </row>
    <row r="423" spans="1:20" x14ac:dyDescent="0.25">
      <c r="B423" s="107" t="s">
        <v>72</v>
      </c>
      <c r="C423" s="3"/>
      <c r="D423" s="3"/>
      <c r="F423" s="24"/>
      <c r="G423" s="135"/>
      <c r="R423" s="95" t="s">
        <v>5</v>
      </c>
      <c r="S423" s="96" t="s">
        <v>23</v>
      </c>
      <c r="T423" s="107" t="s">
        <v>72</v>
      </c>
    </row>
    <row r="424" spans="1:20" ht="26" x14ac:dyDescent="0.3">
      <c r="A424" s="7"/>
      <c r="C424" s="58" t="s">
        <v>17</v>
      </c>
      <c r="D424" s="64"/>
      <c r="E424" s="64"/>
      <c r="F424" s="58" t="s">
        <v>51</v>
      </c>
      <c r="G424" s="65"/>
      <c r="H424" s="66"/>
      <c r="I424" s="7"/>
      <c r="J424" s="58" t="s">
        <v>21</v>
      </c>
      <c r="K424" s="59"/>
      <c r="L424" s="6"/>
      <c r="M424" s="58" t="s">
        <v>15</v>
      </c>
      <c r="N424" s="59" t="s">
        <v>22</v>
      </c>
      <c r="O424" s="6"/>
      <c r="P424" s="58" t="s">
        <v>16</v>
      </c>
      <c r="Q424" s="59" t="s">
        <v>50</v>
      </c>
      <c r="R424" s="95" t="s">
        <v>5</v>
      </c>
      <c r="S424" s="96" t="s">
        <v>23</v>
      </c>
    </row>
    <row r="425" spans="1:20" ht="13" x14ac:dyDescent="0.3">
      <c r="C425" s="29" t="s">
        <v>11</v>
      </c>
      <c r="D425" s="30">
        <v>144</v>
      </c>
      <c r="F425" s="24" t="s">
        <v>64</v>
      </c>
      <c r="H425" s="25">
        <v>0.45421306315624449</v>
      </c>
      <c r="J425" s="24" t="s">
        <v>64</v>
      </c>
      <c r="K425" s="25">
        <v>0.47732256016168428</v>
      </c>
      <c r="M425" s="24" t="s">
        <v>64</v>
      </c>
      <c r="N425" s="25">
        <v>0.4913532292701539</v>
      </c>
      <c r="P425" s="24" t="s">
        <v>64</v>
      </c>
      <c r="Q425" s="25">
        <v>0.48004844508572636</v>
      </c>
      <c r="R425" s="95" t="s">
        <v>5</v>
      </c>
      <c r="S425" s="96" t="s">
        <v>23</v>
      </c>
    </row>
    <row r="426" spans="1:20" ht="13" x14ac:dyDescent="0.3">
      <c r="B426" s="1"/>
      <c r="C426" s="24"/>
      <c r="F426" s="24" t="s">
        <v>67</v>
      </c>
      <c r="H426" s="25">
        <v>151.04480947106708</v>
      </c>
      <c r="J426" s="24"/>
      <c r="K426" s="25"/>
      <c r="M426" s="24"/>
      <c r="N426" s="25"/>
      <c r="P426" s="24"/>
      <c r="Q426" s="25"/>
      <c r="R426" s="95" t="s">
        <v>5</v>
      </c>
      <c r="S426" s="96" t="s">
        <v>23</v>
      </c>
    </row>
    <row r="427" spans="1:20" ht="13" x14ac:dyDescent="0.3">
      <c r="C427" s="26"/>
      <c r="D427" s="28"/>
      <c r="E427" s="28"/>
      <c r="F427" s="26" t="s">
        <v>53</v>
      </c>
      <c r="G427" s="28"/>
      <c r="H427" s="27">
        <v>1.2156959578235805E-31</v>
      </c>
      <c r="I427" s="1" t="s">
        <v>12</v>
      </c>
      <c r="J427" s="24">
        <v>1</v>
      </c>
      <c r="K427" s="25"/>
      <c r="M427" s="24">
        <v>2</v>
      </c>
      <c r="N427" s="25">
        <v>1</v>
      </c>
      <c r="P427" s="24">
        <v>2</v>
      </c>
      <c r="Q427" s="25">
        <v>1</v>
      </c>
      <c r="R427" s="95" t="s">
        <v>5</v>
      </c>
      <c r="S427" s="96" t="s">
        <v>23</v>
      </c>
    </row>
    <row r="428" spans="1:20" ht="13" x14ac:dyDescent="0.3">
      <c r="A428" s="108" t="s">
        <v>40</v>
      </c>
      <c r="B428" s="1"/>
      <c r="G428" s="135"/>
      <c r="H428" s="1" t="s">
        <v>38</v>
      </c>
      <c r="J428" s="24">
        <v>7.684872706882345</v>
      </c>
      <c r="K428" s="25"/>
      <c r="M428" s="24">
        <v>12.350656045463637</v>
      </c>
      <c r="N428" s="25">
        <v>4.6657833385812921</v>
      </c>
      <c r="P428" s="24">
        <v>8.5913432652827169</v>
      </c>
      <c r="Q428" s="25">
        <v>0.90647055840037183</v>
      </c>
      <c r="R428" s="95" t="s">
        <v>5</v>
      </c>
      <c r="S428" s="96" t="s">
        <v>23</v>
      </c>
      <c r="T428" s="108" t="s">
        <v>40</v>
      </c>
    </row>
    <row r="429" spans="1:20" ht="13" x14ac:dyDescent="0.3">
      <c r="A429" s="108" t="s">
        <v>41</v>
      </c>
      <c r="B429" s="109" t="s">
        <v>105</v>
      </c>
      <c r="C429" s="98"/>
      <c r="D429" s="98"/>
      <c r="E429" s="98"/>
      <c r="G429" s="135"/>
      <c r="H429" s="1" t="s">
        <v>39</v>
      </c>
      <c r="J429" s="26">
        <v>5.5685607528397074E-3</v>
      </c>
      <c r="K429" s="27"/>
      <c r="M429" s="26">
        <v>2.0801234777420908E-3</v>
      </c>
      <c r="N429" s="27">
        <v>3.0769384352513481E-2</v>
      </c>
      <c r="P429" s="26">
        <v>1.3627416005588353E-2</v>
      </c>
      <c r="Q429" s="27">
        <v>0.34105262099502642</v>
      </c>
      <c r="R429" s="95" t="s">
        <v>5</v>
      </c>
      <c r="S429" s="96" t="s">
        <v>23</v>
      </c>
      <c r="T429" s="108" t="s">
        <v>41</v>
      </c>
    </row>
    <row r="430" spans="1:20" x14ac:dyDescent="0.25">
      <c r="A430" s="18" t="s">
        <v>41</v>
      </c>
      <c r="R430" s="95" t="s">
        <v>5</v>
      </c>
      <c r="S430" s="96" t="s">
        <v>23</v>
      </c>
      <c r="T430" s="18" t="s">
        <v>41</v>
      </c>
    </row>
    <row r="431" spans="1:20" x14ac:dyDescent="0.25">
      <c r="R431" s="95" t="s">
        <v>5</v>
      </c>
      <c r="S431" s="96" t="s">
        <v>23</v>
      </c>
    </row>
    <row r="432" spans="1:20" x14ac:dyDescent="0.25">
      <c r="A432" s="92" t="s">
        <v>121</v>
      </c>
      <c r="R432" s="95" t="s">
        <v>5</v>
      </c>
      <c r="S432" s="96" t="s">
        <v>23</v>
      </c>
      <c r="T432" s="92" t="s">
        <v>121</v>
      </c>
    </row>
    <row r="433" spans="1:20" ht="13" x14ac:dyDescent="0.3">
      <c r="F433" s="74" t="s">
        <v>5</v>
      </c>
      <c r="G433" s="110"/>
      <c r="H433" s="75"/>
      <c r="I433" s="1"/>
      <c r="J433" s="74" t="s">
        <v>6</v>
      </c>
      <c r="K433" s="75"/>
      <c r="L433" s="1"/>
      <c r="M433" s="74" t="s">
        <v>9</v>
      </c>
      <c r="N433" s="75"/>
      <c r="O433" s="1"/>
      <c r="P433" s="74" t="s">
        <v>10</v>
      </c>
      <c r="Q433" s="16"/>
      <c r="R433" s="95" t="s">
        <v>5</v>
      </c>
      <c r="S433" s="96" t="s">
        <v>23</v>
      </c>
    </row>
    <row r="434" spans="1:20" ht="13" x14ac:dyDescent="0.3">
      <c r="A434" s="1"/>
      <c r="B434" s="1" t="s">
        <v>24</v>
      </c>
      <c r="F434" s="24">
        <v>0.94736112332981481</v>
      </c>
      <c r="G434" s="135"/>
      <c r="H434" s="24">
        <v>0.9441479449058342</v>
      </c>
      <c r="J434" s="24">
        <v>0.94518918856703449</v>
      </c>
      <c r="K434" s="25"/>
      <c r="M434" s="24">
        <v>0.94986786781564692</v>
      </c>
      <c r="N434" s="25"/>
      <c r="P434" s="24">
        <v>0.9461598279008232</v>
      </c>
      <c r="Q434" s="25"/>
      <c r="R434" s="95" t="s">
        <v>5</v>
      </c>
      <c r="S434" s="96" t="s">
        <v>23</v>
      </c>
    </row>
    <row r="435" spans="1:20" ht="13" x14ac:dyDescent="0.3">
      <c r="B435" s="97" t="s">
        <v>36</v>
      </c>
      <c r="C435" s="98"/>
      <c r="D435" s="98"/>
      <c r="E435" s="98"/>
      <c r="F435" s="99">
        <v>13.672449827160957</v>
      </c>
      <c r="G435" s="98"/>
      <c r="H435" s="99">
        <v>8.1097417575117667</v>
      </c>
      <c r="I435" s="98"/>
      <c r="J435" s="99">
        <v>10.34743849367543</v>
      </c>
      <c r="K435" s="100"/>
      <c r="L435" s="98"/>
      <c r="M435" s="99">
        <v>27.898595168416247</v>
      </c>
      <c r="N435" s="100"/>
      <c r="O435" s="98"/>
      <c r="P435" s="99">
        <v>9.4090630586106894</v>
      </c>
      <c r="Q435" s="100"/>
      <c r="R435" s="95" t="s">
        <v>5</v>
      </c>
      <c r="S435" s="96" t="s">
        <v>23</v>
      </c>
    </row>
    <row r="436" spans="1:20" ht="13" x14ac:dyDescent="0.3">
      <c r="B436" s="101" t="s">
        <v>37</v>
      </c>
      <c r="C436" s="102"/>
      <c r="D436" s="102"/>
      <c r="E436" s="102"/>
      <c r="F436" s="103">
        <v>2.2106446234364316</v>
      </c>
      <c r="G436" s="102"/>
      <c r="H436" s="103">
        <v>1.6623390368882522</v>
      </c>
      <c r="I436" s="102"/>
      <c r="J436" s="103">
        <v>2.3018738709587465</v>
      </c>
      <c r="K436" s="104"/>
      <c r="L436" s="102"/>
      <c r="M436" s="103">
        <v>1.902318618889463</v>
      </c>
      <c r="N436" s="104"/>
      <c r="O436" s="102"/>
      <c r="P436" s="103">
        <v>2.1180071410377677</v>
      </c>
      <c r="Q436" s="104"/>
      <c r="R436" s="95" t="s">
        <v>5</v>
      </c>
      <c r="S436" s="96" t="s">
        <v>23</v>
      </c>
    </row>
    <row r="437" spans="1:20" ht="13" x14ac:dyDescent="0.3">
      <c r="B437" s="97" t="s">
        <v>45</v>
      </c>
      <c r="C437" s="98"/>
      <c r="D437" s="98"/>
      <c r="E437" s="98"/>
      <c r="F437" s="99">
        <v>13.55512537075051</v>
      </c>
      <c r="G437" s="98"/>
      <c r="H437" s="99">
        <v>14.694214819154583</v>
      </c>
      <c r="I437" s="98"/>
      <c r="J437" s="99">
        <v>15.410095216684427</v>
      </c>
      <c r="K437" s="100"/>
      <c r="L437" s="98"/>
      <c r="M437" s="99">
        <v>12.117348187726767</v>
      </c>
      <c r="N437" s="100"/>
      <c r="O437" s="98"/>
      <c r="P437" s="99">
        <v>15.733901460851232</v>
      </c>
      <c r="Q437" s="100"/>
      <c r="R437" s="95" t="s">
        <v>5</v>
      </c>
      <c r="S437" s="96" t="s">
        <v>23</v>
      </c>
    </row>
    <row r="438" spans="1:20" ht="13" x14ac:dyDescent="0.3">
      <c r="B438" s="101" t="s">
        <v>44</v>
      </c>
      <c r="C438" s="102"/>
      <c r="D438" s="102"/>
      <c r="E438" s="102"/>
      <c r="F438" s="136">
        <v>0.87509713732568883</v>
      </c>
      <c r="G438" s="137"/>
      <c r="H438" s="136">
        <v>1.1632814128030737</v>
      </c>
      <c r="I438" s="102"/>
      <c r="J438" s="136">
        <v>0.97830517987866772</v>
      </c>
      <c r="K438" s="104"/>
      <c r="L438" s="102"/>
      <c r="M438" s="136">
        <v>1.058754086503165</v>
      </c>
      <c r="N438" s="104"/>
      <c r="O438" s="102"/>
      <c r="P438" s="136">
        <v>0.9735991092980093</v>
      </c>
      <c r="Q438" s="104"/>
      <c r="R438" s="95" t="s">
        <v>5</v>
      </c>
      <c r="S438" s="96" t="s">
        <v>23</v>
      </c>
    </row>
    <row r="439" spans="1:20" ht="13" x14ac:dyDescent="0.3">
      <c r="B439" s="1" t="s">
        <v>7</v>
      </c>
      <c r="G439" s="135"/>
      <c r="H439" s="2" t="s">
        <v>116</v>
      </c>
      <c r="I439" s="2"/>
      <c r="J439" s="26">
        <v>-0.71346284195797338</v>
      </c>
      <c r="K439" s="27"/>
      <c r="M439" s="26">
        <v>-3.6201110756045094</v>
      </c>
      <c r="N439" s="25"/>
      <c r="P439" s="26">
        <v>-1.0423083356461344E-2</v>
      </c>
      <c r="Q439" s="25"/>
      <c r="R439" s="95" t="s">
        <v>5</v>
      </c>
      <c r="S439" s="96" t="s">
        <v>23</v>
      </c>
    </row>
    <row r="440" spans="1:20" ht="13" x14ac:dyDescent="0.3">
      <c r="B440" s="1" t="s">
        <v>8</v>
      </c>
      <c r="G440" s="135"/>
      <c r="M440" s="26">
        <v>6.1832848711829538</v>
      </c>
      <c r="N440" s="27"/>
      <c r="P440" s="26">
        <v>-79.41527707086999</v>
      </c>
      <c r="Q440" s="27"/>
      <c r="R440" s="95" t="s">
        <v>5</v>
      </c>
      <c r="S440" s="96" t="s">
        <v>23</v>
      </c>
    </row>
    <row r="441" spans="1:20" ht="13" x14ac:dyDescent="0.3">
      <c r="B441" s="1"/>
      <c r="G441" s="135"/>
      <c r="R441" s="95" t="s">
        <v>5</v>
      </c>
      <c r="S441" s="96" t="s">
        <v>23</v>
      </c>
    </row>
    <row r="442" spans="1:20" x14ac:dyDescent="0.25">
      <c r="D442" s="35"/>
      <c r="E442" s="60"/>
      <c r="F442" s="35" t="s">
        <v>65</v>
      </c>
      <c r="G442" s="138"/>
      <c r="H442" s="36" t="s">
        <v>12</v>
      </c>
      <c r="J442" s="35"/>
      <c r="K442" s="36"/>
      <c r="M442" s="35"/>
      <c r="N442" s="36"/>
      <c r="P442" s="35"/>
      <c r="Q442" s="36"/>
      <c r="R442" s="95" t="s">
        <v>5</v>
      </c>
      <c r="S442" s="96" t="s">
        <v>23</v>
      </c>
    </row>
    <row r="443" spans="1:20" x14ac:dyDescent="0.25">
      <c r="D443" s="24" t="s">
        <v>60</v>
      </c>
      <c r="F443" s="24">
        <v>687.96715159498228</v>
      </c>
      <c r="G443" s="135"/>
      <c r="H443" s="25">
        <v>4</v>
      </c>
      <c r="J443" s="24" t="s">
        <v>68</v>
      </c>
      <c r="K443" s="25"/>
      <c r="M443" s="24" t="s">
        <v>70</v>
      </c>
      <c r="N443" s="25"/>
      <c r="P443" s="24" t="s">
        <v>69</v>
      </c>
      <c r="Q443" s="25"/>
      <c r="R443" s="95" t="s">
        <v>5</v>
      </c>
      <c r="S443" s="96" t="s">
        <v>23</v>
      </c>
    </row>
    <row r="444" spans="1:20" x14ac:dyDescent="0.25">
      <c r="C444" s="7"/>
      <c r="D444" s="56" t="s">
        <v>18</v>
      </c>
      <c r="F444" s="139">
        <v>205.80351692974045</v>
      </c>
      <c r="G444" s="135"/>
      <c r="H444" s="25">
        <v>140</v>
      </c>
      <c r="J444" s="139">
        <v>203.15882586033166</v>
      </c>
      <c r="K444" s="25"/>
      <c r="M444" s="139">
        <v>184.01045349040754</v>
      </c>
      <c r="N444" s="25"/>
      <c r="P444" s="139">
        <v>201.08031828126889</v>
      </c>
      <c r="Q444" s="25"/>
      <c r="R444" s="95" t="s">
        <v>5</v>
      </c>
      <c r="S444" s="96" t="s">
        <v>23</v>
      </c>
    </row>
    <row r="445" spans="1:20" x14ac:dyDescent="0.25">
      <c r="D445" s="26" t="s">
        <v>55</v>
      </c>
      <c r="E445" s="28"/>
      <c r="F445" s="26">
        <v>893.77066852472274</v>
      </c>
      <c r="G445" s="140"/>
      <c r="H445" s="27">
        <v>144</v>
      </c>
      <c r="J445" s="26"/>
      <c r="K445" s="27"/>
      <c r="M445" s="26"/>
      <c r="N445" s="27"/>
      <c r="P445" s="26"/>
      <c r="Q445" s="27"/>
      <c r="R445" s="95" t="s">
        <v>5</v>
      </c>
      <c r="S445" s="96" t="s">
        <v>23</v>
      </c>
      <c r="T445" s="7"/>
    </row>
    <row r="446" spans="1:20" x14ac:dyDescent="0.25">
      <c r="B446" s="107" t="s">
        <v>72</v>
      </c>
      <c r="C446" s="3"/>
      <c r="D446" s="3"/>
      <c r="F446" s="24"/>
      <c r="G446" s="135"/>
      <c r="R446" s="95" t="s">
        <v>5</v>
      </c>
      <c r="S446" s="96" t="s">
        <v>23</v>
      </c>
      <c r="T446" s="107" t="s">
        <v>72</v>
      </c>
    </row>
    <row r="447" spans="1:20" ht="26" x14ac:dyDescent="0.3">
      <c r="A447" s="7"/>
      <c r="C447" s="58" t="s">
        <v>17</v>
      </c>
      <c r="D447" s="64"/>
      <c r="E447" s="64"/>
      <c r="F447" s="58" t="s">
        <v>51</v>
      </c>
      <c r="G447" s="65"/>
      <c r="H447" s="66"/>
      <c r="I447" s="7"/>
      <c r="J447" s="58" t="s">
        <v>21</v>
      </c>
      <c r="K447" s="59"/>
      <c r="L447" s="6"/>
      <c r="M447" s="58" t="s">
        <v>15</v>
      </c>
      <c r="N447" s="59" t="s">
        <v>22</v>
      </c>
      <c r="O447" s="6"/>
      <c r="P447" s="58" t="s">
        <v>16</v>
      </c>
      <c r="Q447" s="59" t="s">
        <v>50</v>
      </c>
      <c r="R447" s="95" t="s">
        <v>5</v>
      </c>
      <c r="S447" s="96" t="s">
        <v>23</v>
      </c>
    </row>
    <row r="448" spans="1:20" ht="13" x14ac:dyDescent="0.3">
      <c r="C448" s="29" t="s">
        <v>11</v>
      </c>
      <c r="D448" s="30">
        <v>145</v>
      </c>
      <c r="F448" s="24" t="s">
        <v>64</v>
      </c>
      <c r="H448" s="25">
        <v>0.76973565571418423</v>
      </c>
      <c r="J448" s="24" t="s">
        <v>64</v>
      </c>
      <c r="K448" s="25">
        <v>0.77269468218769144</v>
      </c>
      <c r="M448" s="24" t="s">
        <v>64</v>
      </c>
      <c r="N448" s="25">
        <v>0.7941189390404374</v>
      </c>
      <c r="P448" s="24" t="s">
        <v>64</v>
      </c>
      <c r="Q448" s="25">
        <v>0.77502023129358633</v>
      </c>
      <c r="R448" s="95" t="s">
        <v>5</v>
      </c>
      <c r="S448" s="96" t="s">
        <v>23</v>
      </c>
    </row>
    <row r="449" spans="1:20" ht="13" x14ac:dyDescent="0.3">
      <c r="B449" s="1"/>
      <c r="C449" s="24"/>
      <c r="F449" s="24" t="s">
        <v>67</v>
      </c>
      <c r="H449" s="25">
        <v>687.96715159498228</v>
      </c>
      <c r="J449" s="24"/>
      <c r="K449" s="25"/>
      <c r="M449" s="24"/>
      <c r="N449" s="25"/>
      <c r="P449" s="24"/>
      <c r="Q449" s="25"/>
      <c r="R449" s="95" t="s">
        <v>5</v>
      </c>
      <c r="S449" s="96" t="s">
        <v>23</v>
      </c>
    </row>
    <row r="450" spans="1:20" ht="13" x14ac:dyDescent="0.3">
      <c r="C450" s="26"/>
      <c r="D450" s="28"/>
      <c r="E450" s="28"/>
      <c r="F450" s="26" t="s">
        <v>53</v>
      </c>
      <c r="G450" s="28"/>
      <c r="H450" s="27">
        <v>1.4048488011397374E-147</v>
      </c>
      <c r="I450" s="1" t="s">
        <v>12</v>
      </c>
      <c r="J450" s="24">
        <v>1</v>
      </c>
      <c r="K450" s="25"/>
      <c r="M450" s="24">
        <v>2</v>
      </c>
      <c r="N450" s="25">
        <v>1</v>
      </c>
      <c r="P450" s="24">
        <v>2</v>
      </c>
      <c r="Q450" s="25">
        <v>1</v>
      </c>
      <c r="R450" s="95" t="s">
        <v>5</v>
      </c>
      <c r="S450" s="96" t="s">
        <v>23</v>
      </c>
    </row>
    <row r="451" spans="1:20" ht="13" x14ac:dyDescent="0.3">
      <c r="A451" s="108" t="s">
        <v>40</v>
      </c>
      <c r="B451" s="1"/>
      <c r="G451" s="135"/>
      <c r="H451" s="1" t="s">
        <v>38</v>
      </c>
      <c r="J451" s="24">
        <v>2.6446910694087933</v>
      </c>
      <c r="K451" s="25"/>
      <c r="M451" s="24">
        <v>21.793063439332911</v>
      </c>
      <c r="N451" s="25">
        <v>19.148372369924118</v>
      </c>
      <c r="P451" s="24">
        <v>4.7231986484715662</v>
      </c>
      <c r="Q451" s="25">
        <v>2.0785075790627729</v>
      </c>
      <c r="R451" s="95" t="s">
        <v>5</v>
      </c>
      <c r="S451" s="96" t="s">
        <v>23</v>
      </c>
      <c r="T451" s="108" t="s">
        <v>40</v>
      </c>
    </row>
    <row r="452" spans="1:20" ht="13" x14ac:dyDescent="0.3">
      <c r="A452" s="108" t="s">
        <v>41</v>
      </c>
      <c r="B452" s="109" t="s">
        <v>105</v>
      </c>
      <c r="C452" s="98"/>
      <c r="D452" s="98"/>
      <c r="E452" s="98"/>
      <c r="G452" s="135"/>
      <c r="H452" s="1" t="s">
        <v>39</v>
      </c>
      <c r="J452" s="26">
        <v>0.10389635234476732</v>
      </c>
      <c r="K452" s="27"/>
      <c r="M452" s="26">
        <v>1.8522363470954587E-5</v>
      </c>
      <c r="N452" s="27">
        <v>1.2094058868008363E-5</v>
      </c>
      <c r="P452" s="26">
        <v>9.4269335336464227E-2</v>
      </c>
      <c r="Q452" s="27">
        <v>0.14938617315333011</v>
      </c>
      <c r="R452" s="95" t="s">
        <v>5</v>
      </c>
      <c r="S452" s="96" t="s">
        <v>23</v>
      </c>
      <c r="T452" s="108" t="s">
        <v>41</v>
      </c>
    </row>
    <row r="453" spans="1:20" x14ac:dyDescent="0.25">
      <c r="R453" s="95" t="s">
        <v>5</v>
      </c>
      <c r="S453" s="96" t="s">
        <v>23</v>
      </c>
    </row>
    <row r="454" spans="1:20" x14ac:dyDescent="0.25">
      <c r="A454" s="92" t="s">
        <v>122</v>
      </c>
      <c r="R454" s="95" t="s">
        <v>5</v>
      </c>
      <c r="S454" s="96" t="s">
        <v>23</v>
      </c>
      <c r="T454" s="92" t="s">
        <v>122</v>
      </c>
    </row>
    <row r="455" spans="1:20" ht="13" x14ac:dyDescent="0.3">
      <c r="F455" s="74" t="s">
        <v>5</v>
      </c>
      <c r="G455" s="110"/>
      <c r="H455" s="75"/>
      <c r="I455" s="1"/>
      <c r="J455" s="74" t="s">
        <v>6</v>
      </c>
      <c r="K455" s="75"/>
      <c r="L455" s="1"/>
      <c r="M455" s="74" t="s">
        <v>9</v>
      </c>
      <c r="N455" s="75"/>
      <c r="O455" s="1"/>
      <c r="P455" s="74" t="s">
        <v>10</v>
      </c>
      <c r="Q455" s="16"/>
      <c r="R455" s="95" t="s">
        <v>5</v>
      </c>
      <c r="S455" s="96" t="s">
        <v>23</v>
      </c>
    </row>
    <row r="456" spans="1:20" ht="13" x14ac:dyDescent="0.3">
      <c r="B456" s="1" t="s">
        <v>24</v>
      </c>
      <c r="F456" s="24">
        <v>0.94609217553507219</v>
      </c>
      <c r="G456" s="135"/>
      <c r="H456" s="24">
        <v>0.94833271011058606</v>
      </c>
      <c r="J456" s="24">
        <v>0.94464951321580315</v>
      </c>
      <c r="K456" s="25"/>
      <c r="M456" s="24">
        <v>0.94465044742596571</v>
      </c>
      <c r="N456" s="25"/>
      <c r="P456" s="24">
        <v>0.94464965033112258</v>
      </c>
      <c r="Q456" s="25"/>
      <c r="R456" s="95" t="s">
        <v>5</v>
      </c>
      <c r="S456" s="96" t="s">
        <v>23</v>
      </c>
    </row>
    <row r="457" spans="1:20" ht="13" x14ac:dyDescent="0.3">
      <c r="B457" s="97" t="s">
        <v>36</v>
      </c>
      <c r="C457" s="98"/>
      <c r="D457" s="98"/>
      <c r="E457" s="98"/>
      <c r="F457" s="142">
        <v>10</v>
      </c>
      <c r="G457" s="98"/>
      <c r="H457" s="142">
        <v>10</v>
      </c>
      <c r="I457" s="98"/>
      <c r="J457" s="142">
        <v>10</v>
      </c>
      <c r="K457" s="100"/>
      <c r="L457" s="98"/>
      <c r="M457" s="142">
        <v>9.999999999975314</v>
      </c>
      <c r="N457" s="100"/>
      <c r="O457" s="98"/>
      <c r="P457" s="142">
        <v>10</v>
      </c>
      <c r="Q457" s="100"/>
      <c r="R457" s="95" t="s">
        <v>5</v>
      </c>
      <c r="S457" s="96" t="s">
        <v>23</v>
      </c>
    </row>
    <row r="458" spans="1:20" ht="13" x14ac:dyDescent="0.3">
      <c r="B458" s="101" t="s">
        <v>37</v>
      </c>
      <c r="C458" s="102"/>
      <c r="D458" s="102"/>
      <c r="E458" s="102"/>
      <c r="F458" s="103">
        <v>4.5264046278138812</v>
      </c>
      <c r="G458" s="102"/>
      <c r="H458" s="103">
        <v>19.375953248358819</v>
      </c>
      <c r="I458" s="102"/>
      <c r="J458" s="103">
        <v>18.088169568559234</v>
      </c>
      <c r="K458" s="104"/>
      <c r="L458" s="102"/>
      <c r="M458" s="103">
        <v>21.041799608435102</v>
      </c>
      <c r="N458" s="104"/>
      <c r="O458" s="102"/>
      <c r="P458" s="103">
        <v>21.774323946277256</v>
      </c>
      <c r="Q458" s="104"/>
      <c r="R458" s="95" t="s">
        <v>5</v>
      </c>
      <c r="S458" s="96" t="s">
        <v>23</v>
      </c>
    </row>
    <row r="459" spans="1:20" ht="13" x14ac:dyDescent="0.3">
      <c r="B459" s="97" t="s">
        <v>45</v>
      </c>
      <c r="C459" s="98"/>
      <c r="D459" s="98"/>
      <c r="E459" s="98"/>
      <c r="F459" s="105">
        <v>20</v>
      </c>
      <c r="G459" s="98"/>
      <c r="H459" s="105">
        <v>20</v>
      </c>
      <c r="I459" s="98"/>
      <c r="J459" s="105">
        <v>20</v>
      </c>
      <c r="K459" s="100"/>
      <c r="L459" s="98"/>
      <c r="M459" s="105">
        <v>20</v>
      </c>
      <c r="N459" s="100"/>
      <c r="O459" s="98"/>
      <c r="P459" s="105">
        <v>20</v>
      </c>
      <c r="Q459" s="100"/>
      <c r="R459" s="95" t="s">
        <v>5</v>
      </c>
      <c r="S459" s="96" t="s">
        <v>23</v>
      </c>
    </row>
    <row r="460" spans="1:20" ht="13" x14ac:dyDescent="0.3">
      <c r="B460" s="101" t="s">
        <v>44</v>
      </c>
      <c r="C460" s="102"/>
      <c r="D460" s="102"/>
      <c r="E460" s="102"/>
      <c r="F460" s="136">
        <v>0.2770428416937647</v>
      </c>
      <c r="G460" s="137"/>
      <c r="H460" s="136">
        <v>0.19454787331257728</v>
      </c>
      <c r="I460" s="102"/>
      <c r="J460" s="136">
        <v>0.1942374922117342</v>
      </c>
      <c r="K460" s="104"/>
      <c r="L460" s="102"/>
      <c r="M460" s="136">
        <v>0.19502713930058349</v>
      </c>
      <c r="N460" s="104"/>
      <c r="O460" s="102"/>
      <c r="P460" s="136">
        <v>0.19518995283286253</v>
      </c>
      <c r="Q460" s="104"/>
      <c r="R460" s="95" t="s">
        <v>5</v>
      </c>
      <c r="S460" s="96" t="s">
        <v>23</v>
      </c>
    </row>
    <row r="461" spans="1:20" ht="13" x14ac:dyDescent="0.3">
      <c r="B461" s="1" t="s">
        <v>7</v>
      </c>
      <c r="G461" s="135"/>
      <c r="H461" s="2"/>
      <c r="I461" s="2"/>
      <c r="J461" s="26">
        <v>16.308051974825442</v>
      </c>
      <c r="K461" s="27"/>
      <c r="M461" s="26">
        <v>15.991282071592739</v>
      </c>
      <c r="N461" s="25"/>
      <c r="P461" s="26">
        <v>14.802297803969473</v>
      </c>
      <c r="Q461" s="25"/>
      <c r="R461" s="95" t="s">
        <v>5</v>
      </c>
      <c r="S461" s="96" t="s">
        <v>23</v>
      </c>
    </row>
    <row r="462" spans="1:20" ht="13" x14ac:dyDescent="0.3">
      <c r="B462" s="1" t="s">
        <v>8</v>
      </c>
      <c r="G462" s="135"/>
      <c r="M462" s="26">
        <v>9.0447832532321762E-2</v>
      </c>
      <c r="N462" s="27"/>
      <c r="P462" s="26">
        <v>-4.7986646087036094E-2</v>
      </c>
      <c r="Q462" s="27"/>
      <c r="R462" s="95" t="s">
        <v>5</v>
      </c>
      <c r="S462" s="96" t="s">
        <v>23</v>
      </c>
    </row>
    <row r="463" spans="1:20" ht="13" x14ac:dyDescent="0.3">
      <c r="B463" s="1"/>
      <c r="G463" s="135"/>
      <c r="R463" s="95" t="s">
        <v>5</v>
      </c>
      <c r="S463" s="96" t="s">
        <v>23</v>
      </c>
    </row>
    <row r="464" spans="1:20" x14ac:dyDescent="0.25">
      <c r="D464" s="35"/>
      <c r="E464" s="60"/>
      <c r="F464" s="35" t="s">
        <v>65</v>
      </c>
      <c r="G464" s="138"/>
      <c r="H464" s="36" t="s">
        <v>12</v>
      </c>
      <c r="J464" s="35"/>
      <c r="K464" s="36"/>
      <c r="M464" s="35"/>
      <c r="N464" s="36"/>
      <c r="P464" s="35"/>
      <c r="Q464" s="36"/>
      <c r="R464" s="95" t="s">
        <v>5</v>
      </c>
      <c r="S464" s="96" t="s">
        <v>23</v>
      </c>
    </row>
    <row r="465" spans="1:20" x14ac:dyDescent="0.25">
      <c r="D465" s="24" t="s">
        <v>60</v>
      </c>
      <c r="F465" s="24">
        <v>306.40356951987792</v>
      </c>
      <c r="G465" s="135"/>
      <c r="H465" s="25">
        <v>4</v>
      </c>
      <c r="J465" s="24" t="s">
        <v>68</v>
      </c>
      <c r="K465" s="25"/>
      <c r="M465" s="24" t="s">
        <v>70</v>
      </c>
      <c r="N465" s="25"/>
      <c r="P465" s="24" t="s">
        <v>69</v>
      </c>
      <c r="Q465" s="25"/>
      <c r="R465" s="95" t="s">
        <v>5</v>
      </c>
      <c r="S465" s="96" t="s">
        <v>23</v>
      </c>
    </row>
    <row r="466" spans="1:20" x14ac:dyDescent="0.25">
      <c r="C466" s="7"/>
      <c r="D466" s="56" t="s">
        <v>18</v>
      </c>
      <c r="F466" s="139">
        <v>236.93398547257166</v>
      </c>
      <c r="G466" s="135"/>
      <c r="H466" s="25">
        <v>140</v>
      </c>
      <c r="J466" s="139">
        <v>145.89821987745623</v>
      </c>
      <c r="K466" s="25"/>
      <c r="M466" s="139">
        <v>145.89780143524553</v>
      </c>
      <c r="N466" s="25"/>
      <c r="P466" s="139">
        <v>145.89778444186447</v>
      </c>
      <c r="Q466" s="25"/>
      <c r="R466" s="95" t="s">
        <v>5</v>
      </c>
      <c r="S466" s="96" t="s">
        <v>23</v>
      </c>
    </row>
    <row r="467" spans="1:20" x14ac:dyDescent="0.25">
      <c r="D467" s="26" t="s">
        <v>55</v>
      </c>
      <c r="E467" s="28"/>
      <c r="F467" s="26">
        <v>543.33755499244955</v>
      </c>
      <c r="G467" s="140"/>
      <c r="H467" s="27">
        <v>144</v>
      </c>
      <c r="J467" s="26"/>
      <c r="K467" s="27"/>
      <c r="M467" s="26"/>
      <c r="N467" s="27"/>
      <c r="P467" s="26"/>
      <c r="Q467" s="27"/>
      <c r="R467" s="95" t="s">
        <v>5</v>
      </c>
      <c r="S467" s="96" t="s">
        <v>23</v>
      </c>
      <c r="T467" s="7"/>
    </row>
    <row r="468" spans="1:20" x14ac:dyDescent="0.25">
      <c r="B468" s="107" t="s">
        <v>72</v>
      </c>
      <c r="C468" s="3"/>
      <c r="D468" s="3"/>
      <c r="F468" s="24"/>
      <c r="G468" s="135"/>
      <c r="R468" s="95" t="s">
        <v>5</v>
      </c>
      <c r="S468" s="96" t="s">
        <v>23</v>
      </c>
      <c r="T468" s="107" t="s">
        <v>72</v>
      </c>
    </row>
    <row r="469" spans="1:20" ht="26" x14ac:dyDescent="0.3">
      <c r="A469" s="7"/>
      <c r="C469" s="58" t="s">
        <v>17</v>
      </c>
      <c r="D469" s="64"/>
      <c r="E469" s="64"/>
      <c r="F469" s="58" t="s">
        <v>51</v>
      </c>
      <c r="G469" s="65"/>
      <c r="H469" s="66"/>
      <c r="I469" s="7"/>
      <c r="J469" s="58" t="s">
        <v>21</v>
      </c>
      <c r="K469" s="59"/>
      <c r="L469" s="6"/>
      <c r="M469" s="58" t="s">
        <v>15</v>
      </c>
      <c r="N469" s="59" t="s">
        <v>22</v>
      </c>
      <c r="O469" s="6"/>
      <c r="P469" s="58" t="s">
        <v>16</v>
      </c>
      <c r="Q469" s="59" t="s">
        <v>50</v>
      </c>
      <c r="R469" s="95" t="s">
        <v>5</v>
      </c>
      <c r="S469" s="96" t="s">
        <v>23</v>
      </c>
    </row>
    <row r="470" spans="1:20" ht="13" x14ac:dyDescent="0.3">
      <c r="C470" s="29" t="s">
        <v>11</v>
      </c>
      <c r="D470" s="30">
        <v>145</v>
      </c>
      <c r="F470" s="24" t="s">
        <v>64</v>
      </c>
      <c r="H470" s="25">
        <v>0.56392856835404248</v>
      </c>
      <c r="J470" s="24" t="s">
        <v>64</v>
      </c>
      <c r="K470" s="25">
        <v>0.73147775533483295</v>
      </c>
      <c r="M470" s="24" t="s">
        <v>64</v>
      </c>
      <c r="N470" s="25">
        <v>0.73147852546788716</v>
      </c>
      <c r="P470" s="24" t="s">
        <v>64</v>
      </c>
      <c r="Q470" s="25">
        <v>0.73147855674380557</v>
      </c>
      <c r="R470" s="95" t="s">
        <v>5</v>
      </c>
      <c r="S470" s="96" t="s">
        <v>23</v>
      </c>
    </row>
    <row r="471" spans="1:20" ht="13" x14ac:dyDescent="0.3">
      <c r="B471" s="1"/>
      <c r="C471" s="24"/>
      <c r="F471" s="24" t="s">
        <v>67</v>
      </c>
      <c r="H471" s="25">
        <v>306.40356951987792</v>
      </c>
      <c r="J471" s="24"/>
      <c r="K471" s="25"/>
      <c r="M471" s="24"/>
      <c r="N471" s="25"/>
      <c r="P471" s="24"/>
      <c r="Q471" s="25"/>
      <c r="R471" s="95" t="s">
        <v>5</v>
      </c>
      <c r="S471" s="96" t="s">
        <v>23</v>
      </c>
    </row>
    <row r="472" spans="1:20" ht="13" x14ac:dyDescent="0.3">
      <c r="C472" s="26"/>
      <c r="D472" s="28"/>
      <c r="E472" s="28"/>
      <c r="F472" s="26" t="s">
        <v>53</v>
      </c>
      <c r="G472" s="28"/>
      <c r="H472" s="27">
        <v>4.5019395726274119E-65</v>
      </c>
      <c r="I472" s="1" t="s">
        <v>12</v>
      </c>
      <c r="J472" s="24">
        <v>1</v>
      </c>
      <c r="K472" s="25"/>
      <c r="M472" s="24">
        <v>2</v>
      </c>
      <c r="N472" s="25">
        <v>1</v>
      </c>
      <c r="P472" s="24">
        <v>2</v>
      </c>
      <c r="Q472" s="25">
        <v>1</v>
      </c>
      <c r="R472" s="95" t="s">
        <v>5</v>
      </c>
      <c r="S472" s="96" t="s">
        <v>23</v>
      </c>
    </row>
    <row r="473" spans="1:20" ht="13" x14ac:dyDescent="0.3">
      <c r="A473" s="108" t="s">
        <v>40</v>
      </c>
      <c r="B473" s="1"/>
      <c r="G473" s="135"/>
      <c r="H473" s="1" t="s">
        <v>38</v>
      </c>
      <c r="J473" s="24">
        <v>91.035765595115436</v>
      </c>
      <c r="K473" s="25"/>
      <c r="M473" s="24">
        <v>91.036184037326137</v>
      </c>
      <c r="N473" s="25">
        <v>4.1844221070164167E-4</v>
      </c>
      <c r="P473" s="24">
        <v>91.03620103070719</v>
      </c>
      <c r="Q473" s="25">
        <v>4.3543559175418522E-4</v>
      </c>
      <c r="R473" s="95" t="s">
        <v>5</v>
      </c>
      <c r="S473" s="96" t="s">
        <v>23</v>
      </c>
      <c r="T473" s="108" t="s">
        <v>40</v>
      </c>
    </row>
    <row r="474" spans="1:20" ht="13" x14ac:dyDescent="0.3">
      <c r="A474" s="108" t="s">
        <v>41</v>
      </c>
      <c r="B474" s="109" t="s">
        <v>105</v>
      </c>
      <c r="C474" s="98"/>
      <c r="D474" s="98"/>
      <c r="E474" s="98"/>
      <c r="G474" s="135"/>
      <c r="H474" s="1" t="s">
        <v>39</v>
      </c>
      <c r="J474" s="26">
        <v>1.4109854487140281E-21</v>
      </c>
      <c r="K474" s="27"/>
      <c r="M474" s="26">
        <v>1.7050762671781533E-20</v>
      </c>
      <c r="N474" s="27">
        <v>0.98367972327203823</v>
      </c>
      <c r="P474" s="26">
        <v>1.7050617797343352E-20</v>
      </c>
      <c r="Q474" s="27">
        <v>0.98335167647660304</v>
      </c>
      <c r="R474" s="95" t="s">
        <v>5</v>
      </c>
      <c r="S474" s="96" t="s">
        <v>23</v>
      </c>
      <c r="T474" s="108" t="s">
        <v>41</v>
      </c>
    </row>
    <row r="475" spans="1:20" x14ac:dyDescent="0.25">
      <c r="R475" s="95" t="s">
        <v>5</v>
      </c>
      <c r="S475" s="96" t="s">
        <v>23</v>
      </c>
    </row>
    <row r="476" spans="1:20" x14ac:dyDescent="0.25">
      <c r="A476" s="92" t="s">
        <v>123</v>
      </c>
      <c r="R476" s="95" t="s">
        <v>5</v>
      </c>
      <c r="S476" s="96" t="s">
        <v>23</v>
      </c>
      <c r="T476" s="92" t="s">
        <v>123</v>
      </c>
    </row>
    <row r="477" spans="1:20" x14ac:dyDescent="0.25">
      <c r="R477" s="95" t="s">
        <v>5</v>
      </c>
      <c r="S477" s="96" t="s">
        <v>23</v>
      </c>
    </row>
    <row r="478" spans="1:20" x14ac:dyDescent="0.25">
      <c r="R478" s="95" t="s">
        <v>5</v>
      </c>
      <c r="S478" s="96" t="s">
        <v>23</v>
      </c>
    </row>
    <row r="479" spans="1:20" x14ac:dyDescent="0.25">
      <c r="R479" s="95" t="s">
        <v>5</v>
      </c>
      <c r="S479" s="96" t="s">
        <v>23</v>
      </c>
    </row>
    <row r="480" spans="1:20" x14ac:dyDescent="0.25">
      <c r="R480" s="95" t="s">
        <v>5</v>
      </c>
      <c r="S480" s="96" t="s">
        <v>23</v>
      </c>
    </row>
    <row r="481" spans="1:20" x14ac:dyDescent="0.25">
      <c r="R481" s="95" t="s">
        <v>5</v>
      </c>
      <c r="S481" s="96" t="s">
        <v>23</v>
      </c>
    </row>
    <row r="482" spans="1:20" x14ac:dyDescent="0.25">
      <c r="R482" s="95" t="s">
        <v>5</v>
      </c>
      <c r="S482" s="96" t="s">
        <v>23</v>
      </c>
    </row>
    <row r="483" spans="1:20" x14ac:dyDescent="0.25">
      <c r="R483" s="95" t="s">
        <v>5</v>
      </c>
      <c r="S483" s="96" t="s">
        <v>23</v>
      </c>
    </row>
    <row r="484" spans="1:20" x14ac:dyDescent="0.25">
      <c r="R484" s="95" t="s">
        <v>5</v>
      </c>
      <c r="S484" s="96" t="s">
        <v>23</v>
      </c>
    </row>
    <row r="485" spans="1:20" x14ac:dyDescent="0.25">
      <c r="R485" s="95" t="s">
        <v>5</v>
      </c>
      <c r="S485" s="96" t="s">
        <v>23</v>
      </c>
    </row>
    <row r="486" spans="1:20" x14ac:dyDescent="0.25">
      <c r="R486" s="95" t="s">
        <v>5</v>
      </c>
      <c r="S486" s="96" t="s">
        <v>23</v>
      </c>
    </row>
    <row r="487" spans="1:20" x14ac:dyDescent="0.25">
      <c r="R487" s="95" t="s">
        <v>5</v>
      </c>
      <c r="S487" s="96" t="s">
        <v>23</v>
      </c>
    </row>
    <row r="488" spans="1:20" x14ac:dyDescent="0.25">
      <c r="R488" s="95" t="s">
        <v>5</v>
      </c>
      <c r="S488" s="96" t="s">
        <v>23</v>
      </c>
    </row>
    <row r="489" spans="1:20" x14ac:dyDescent="0.25">
      <c r="R489" s="95" t="s">
        <v>5</v>
      </c>
      <c r="S489" s="96" t="s">
        <v>23</v>
      </c>
      <c r="T489" s="7"/>
    </row>
    <row r="490" spans="1:20" x14ac:dyDescent="0.25">
      <c r="R490" s="95" t="s">
        <v>5</v>
      </c>
      <c r="S490" s="96" t="s">
        <v>23</v>
      </c>
      <c r="T490" s="107" t="s">
        <v>72</v>
      </c>
    </row>
    <row r="491" spans="1:20" x14ac:dyDescent="0.25">
      <c r="A491" s="7"/>
      <c r="R491" s="95" t="s">
        <v>5</v>
      </c>
      <c r="S491" s="96" t="s">
        <v>23</v>
      </c>
    </row>
    <row r="492" spans="1:20" x14ac:dyDescent="0.25">
      <c r="R492" s="95" t="s">
        <v>5</v>
      </c>
      <c r="S492" s="96" t="s">
        <v>23</v>
      </c>
    </row>
    <row r="493" spans="1:20" x14ac:dyDescent="0.25">
      <c r="R493" s="95" t="s">
        <v>5</v>
      </c>
      <c r="S493" s="96" t="s">
        <v>23</v>
      </c>
    </row>
    <row r="494" spans="1:20" x14ac:dyDescent="0.25">
      <c r="R494" s="95" t="s">
        <v>5</v>
      </c>
      <c r="S494" s="96" t="s">
        <v>23</v>
      </c>
    </row>
    <row r="495" spans="1:20" x14ac:dyDescent="0.25">
      <c r="A495" s="18" t="s">
        <v>40</v>
      </c>
      <c r="R495" s="95" t="s">
        <v>5</v>
      </c>
      <c r="S495" s="96" t="s">
        <v>23</v>
      </c>
      <c r="T495" s="108" t="s">
        <v>40</v>
      </c>
    </row>
    <row r="496" spans="1:20" x14ac:dyDescent="0.25">
      <c r="A496" s="18" t="s">
        <v>41</v>
      </c>
      <c r="R496" s="95" t="s">
        <v>5</v>
      </c>
      <c r="S496" s="96" t="s">
        <v>23</v>
      </c>
      <c r="T496" s="108" t="s">
        <v>41</v>
      </c>
    </row>
    <row r="497" spans="18:19" x14ac:dyDescent="0.25">
      <c r="R497" s="95" t="s">
        <v>5</v>
      </c>
      <c r="S497" s="96" t="s">
        <v>23</v>
      </c>
    </row>
    <row r="498" spans="18:19" x14ac:dyDescent="0.25">
      <c r="R498" s="95" t="s">
        <v>5</v>
      </c>
      <c r="S498" s="96" t="s">
        <v>23</v>
      </c>
    </row>
    <row r="499" spans="18:19" x14ac:dyDescent="0.25">
      <c r="R499" s="95" t="s">
        <v>5</v>
      </c>
      <c r="S499" s="96" t="s">
        <v>23</v>
      </c>
    </row>
  </sheetData>
  <protectedRanges>
    <protectedRange sqref="B318" name="Experiment details_6"/>
    <protectedRange sqref="J300:K305 M300:N306 P300:Q306 F300:H304" name="Fitting parameters_6"/>
    <protectedRange sqref="B340" name="Experiment details_7"/>
    <protectedRange sqref="J322:K327 M322:N328 P322:Q328 F322:H326" name="Fitting parameters_7"/>
    <protectedRange sqref="B362" name="Experiment details_4"/>
    <protectedRange sqref="J344:K349 P344:Q350 M344:N350 F344:H348" name="Fitting parameters_8"/>
    <protectedRange sqref="B385" name="Experiment details_8"/>
    <protectedRange sqref="J367:K372 M367:N373 P367:Q373 F367:F372 G367:H371" name="Fitting parameters_4"/>
    <protectedRange sqref="B407" name="Experiment details_9"/>
    <protectedRange sqref="J389:K394 M389:N395 P389:Q395 F389:H393" name="Fitting parameters_9"/>
    <protectedRange sqref="B429" name="Experiment details_5"/>
    <protectedRange sqref="J411:K416 M411:N417 P411:Q417 F411:H415" name="Fitting parameters_2"/>
    <protectedRange sqref="B452" name="Experiment details_10"/>
    <protectedRange sqref="J434:K439 M434:N440 P434:Q440 F434:H438" name="Fitting parameters_10"/>
    <protectedRange sqref="B474" name="Experiment details_2"/>
    <protectedRange sqref="J456:K461 M456:N462 P456:Q462 F456:H460" name="Fitting parameters_3"/>
  </protectedRanges>
  <mergeCells count="1">
    <mergeCell ref="A250:AJ250"/>
  </mergeCells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indexed="48"/>
  </sheetPr>
  <dimension ref="A1:AQ325"/>
  <sheetViews>
    <sheetView zoomScale="90" zoomScaleNormal="90" workbookViewId="0">
      <selection activeCell="F25" sqref="F25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2.26953125" customWidth="1"/>
    <col min="5" max="5" width="15.1796875" customWidth="1"/>
    <col min="6" max="6" width="12.7265625" bestFit="1" customWidth="1"/>
    <col min="7" max="7" width="12.7265625" hidden="1" customWidth="1"/>
    <col min="8" max="8" width="2.54296875" customWidth="1"/>
    <col min="9" max="10" width="9.26953125" bestFit="1" customWidth="1"/>
    <col min="11" max="11" width="2.26953125" customWidth="1"/>
    <col min="12" max="13" width="9.26953125" bestFit="1" customWidth="1"/>
    <col min="14" max="14" width="2.1796875" customWidth="1"/>
    <col min="15" max="15" width="11.1796875" customWidth="1"/>
    <col min="16" max="16" width="10.7265625" customWidth="1"/>
    <col min="19" max="19" width="9.26953125" bestFit="1" customWidth="1"/>
    <col min="24" max="25" width="9.26953125" bestFit="1" customWidth="1"/>
    <col min="29" max="29" width="9.453125" bestFit="1" customWidth="1"/>
    <col min="30" max="30" width="12.54296875" bestFit="1" customWidth="1"/>
    <col min="32" max="32" width="2.81640625" customWidth="1"/>
    <col min="35" max="35" width="2.81640625" customWidth="1"/>
    <col min="36" max="37" width="9.453125" bestFit="1" customWidth="1"/>
    <col min="38" max="38" width="2.7265625" customWidth="1"/>
    <col min="41" max="41" width="3" customWidth="1"/>
  </cols>
  <sheetData>
    <row r="1" spans="1:43" ht="13" x14ac:dyDescent="0.3">
      <c r="E1" s="74" t="s">
        <v>23</v>
      </c>
      <c r="F1" s="75"/>
      <c r="G1" s="1"/>
      <c r="H1" s="1"/>
      <c r="I1" s="74" t="s">
        <v>6</v>
      </c>
      <c r="J1" s="75"/>
      <c r="K1" s="1"/>
      <c r="L1" s="74" t="s">
        <v>9</v>
      </c>
      <c r="M1" s="75"/>
      <c r="N1" s="1"/>
      <c r="O1" s="74" t="s">
        <v>10</v>
      </c>
      <c r="P1" s="16"/>
      <c r="AB1" s="38" t="s">
        <v>26</v>
      </c>
      <c r="AC1" s="39"/>
      <c r="AD1" s="38" t="s">
        <v>57</v>
      </c>
      <c r="AE1" s="40">
        <v>1.3</v>
      </c>
      <c r="AG1" s="1"/>
      <c r="AI1" s="1" t="s">
        <v>25</v>
      </c>
      <c r="AJ1" s="37"/>
      <c r="AK1" s="39"/>
      <c r="AM1" s="38" t="s">
        <v>57</v>
      </c>
      <c r="AN1" s="40">
        <v>1.3</v>
      </c>
      <c r="AP1" s="1"/>
    </row>
    <row r="2" spans="1:43" ht="13" x14ac:dyDescent="0.3">
      <c r="B2" s="1" t="s">
        <v>24</v>
      </c>
      <c r="E2" s="24">
        <v>766.49167182653457</v>
      </c>
      <c r="F2" s="25"/>
      <c r="I2" s="24">
        <v>763.07699533595235</v>
      </c>
      <c r="J2" s="25"/>
      <c r="L2" s="24">
        <v>761.68552201105672</v>
      </c>
      <c r="M2" s="25"/>
      <c r="O2" s="24">
        <v>765.45250252406368</v>
      </c>
      <c r="P2" s="25"/>
      <c r="S2" s="3">
        <f>0</f>
        <v>0</v>
      </c>
      <c r="AC2">
        <f>MAX(AC1,MAX(A25:A228))</f>
        <v>0.4</v>
      </c>
      <c r="AK2">
        <f>MAX(AK1,MAX(B25:B228))</f>
        <v>1.2</v>
      </c>
    </row>
    <row r="3" spans="1:43" ht="13" x14ac:dyDescent="0.3">
      <c r="B3" s="21" t="s">
        <v>36</v>
      </c>
      <c r="C3" s="12"/>
      <c r="D3" s="12"/>
      <c r="E3" s="49">
        <v>2.4474288894166771</v>
      </c>
      <c r="F3" s="50"/>
      <c r="G3" s="12"/>
      <c r="H3" s="12"/>
      <c r="I3" s="49">
        <v>3.3391251815977174</v>
      </c>
      <c r="J3" s="50"/>
      <c r="K3" s="12"/>
      <c r="L3" s="49">
        <v>3.8273547296433765</v>
      </c>
      <c r="M3" s="50"/>
      <c r="N3" s="12"/>
      <c r="O3" s="49">
        <v>3.9474919980232572</v>
      </c>
      <c r="P3" s="50"/>
      <c r="S3" s="3">
        <f>MAX(C25:C228)</f>
        <v>1055.7647335331101</v>
      </c>
      <c r="AD3" t="s">
        <v>0</v>
      </c>
      <c r="AK3" t="s">
        <v>0</v>
      </c>
    </row>
    <row r="4" spans="1:43" ht="13" x14ac:dyDescent="0.3">
      <c r="B4" s="22" t="s">
        <v>37</v>
      </c>
      <c r="C4" s="8"/>
      <c r="D4" s="8"/>
      <c r="E4" s="51">
        <v>3.0409608034147881</v>
      </c>
      <c r="F4" s="52"/>
      <c r="G4" s="8"/>
      <c r="H4" s="8"/>
      <c r="I4" s="51">
        <v>4.3851002465254956</v>
      </c>
      <c r="J4" s="52"/>
      <c r="K4" s="8"/>
      <c r="L4" s="51">
        <v>3.5262261237413566</v>
      </c>
      <c r="M4" s="52"/>
      <c r="N4" s="8"/>
      <c r="O4" s="51">
        <v>4.9426251270864663</v>
      </c>
      <c r="P4" s="52"/>
      <c r="AC4">
        <v>0</v>
      </c>
      <c r="AD4">
        <f t="shared" ref="AD4:AD16" si="0">$E$2/(1+(AC4/$E$5)^$E$3)</f>
        <v>766.49167182653457</v>
      </c>
      <c r="AJ4">
        <v>0</v>
      </c>
      <c r="AK4">
        <f t="shared" ref="AK4:AK16" si="1">$E$2/(1+(AJ4/$E$6)^$E$4)</f>
        <v>766.49167182653457</v>
      </c>
    </row>
    <row r="5" spans="1:43" ht="13" x14ac:dyDescent="0.3">
      <c r="B5" s="21" t="s">
        <v>45</v>
      </c>
      <c r="C5" s="12"/>
      <c r="D5" s="12"/>
      <c r="E5" s="49">
        <v>0.11036963300196832</v>
      </c>
      <c r="F5" s="50"/>
      <c r="G5" s="12"/>
      <c r="H5" s="12"/>
      <c r="I5" s="49">
        <v>0.14262333006258729</v>
      </c>
      <c r="J5" s="50"/>
      <c r="K5" s="12"/>
      <c r="L5" s="49">
        <v>0.14555246012981488</v>
      </c>
      <c r="M5" s="50"/>
      <c r="N5" s="12"/>
      <c r="O5" s="49">
        <v>0.13948665989640399</v>
      </c>
      <c r="P5" s="50"/>
      <c r="AC5">
        <f t="shared" ref="AC5:AC14" si="2">AC6/$AE$1</f>
        <v>2.9015260114562277E-2</v>
      </c>
      <c r="AD5">
        <f t="shared" si="0"/>
        <v>738.42122534177474</v>
      </c>
      <c r="AJ5">
        <f t="shared" ref="AJ5:AJ14" si="3">AJ6/$AN$1</f>
        <v>8.7045780343686832E-2</v>
      </c>
      <c r="AK5">
        <f t="shared" si="1"/>
        <v>764.01282920374911</v>
      </c>
    </row>
    <row r="6" spans="1:43" ht="13" x14ac:dyDescent="0.3">
      <c r="B6" s="22" t="s">
        <v>44</v>
      </c>
      <c r="C6" s="8"/>
      <c r="D6" s="8"/>
      <c r="E6" s="67">
        <v>0.57304703130221868</v>
      </c>
      <c r="F6" s="69"/>
      <c r="G6" s="8"/>
      <c r="H6" s="8"/>
      <c r="I6" s="51">
        <v>0.65026977206662961</v>
      </c>
      <c r="J6" s="52"/>
      <c r="K6" s="8"/>
      <c r="L6" s="51">
        <v>0.65496625870617697</v>
      </c>
      <c r="M6" s="52"/>
      <c r="N6" s="8"/>
      <c r="O6" s="51">
        <v>0.63039094450664734</v>
      </c>
      <c r="P6" s="52"/>
      <c r="AC6">
        <f t="shared" si="2"/>
        <v>3.7719838148930963E-2</v>
      </c>
      <c r="AD6">
        <f t="shared" si="0"/>
        <v>714.84689154657542</v>
      </c>
      <c r="AJ6">
        <f t="shared" si="3"/>
        <v>0.11315951444679288</v>
      </c>
      <c r="AK6">
        <f t="shared" si="1"/>
        <v>761.00845958669981</v>
      </c>
    </row>
    <row r="7" spans="1:43" ht="13" x14ac:dyDescent="0.3">
      <c r="B7" s="1" t="s">
        <v>7</v>
      </c>
      <c r="F7" s="2"/>
      <c r="G7" s="2"/>
      <c r="H7" s="2"/>
      <c r="I7" s="26">
        <v>-4.4739436738921468</v>
      </c>
      <c r="J7" s="27"/>
      <c r="L7" s="24">
        <v>-2.2495917536371963</v>
      </c>
      <c r="M7" s="25"/>
      <c r="O7" s="24">
        <v>-6.0791031359498691</v>
      </c>
      <c r="P7" s="25"/>
      <c r="X7">
        <v>0</v>
      </c>
      <c r="Y7">
        <v>0</v>
      </c>
      <c r="AC7">
        <f t="shared" si="2"/>
        <v>4.9035789593610254E-2</v>
      </c>
      <c r="AD7">
        <f t="shared" si="0"/>
        <v>673.95524781002712</v>
      </c>
      <c r="AJ7">
        <f t="shared" si="3"/>
        <v>0.14710736878083075</v>
      </c>
      <c r="AK7">
        <f t="shared" si="1"/>
        <v>754.42031152653476</v>
      </c>
    </row>
    <row r="8" spans="1:43" ht="13" x14ac:dyDescent="0.3">
      <c r="B8" s="1" t="s">
        <v>8</v>
      </c>
      <c r="L8" s="26">
        <v>-4.2180056534764718</v>
      </c>
      <c r="M8" s="27"/>
      <c r="O8" s="26">
        <v>0.96216430427558464</v>
      </c>
      <c r="P8" s="27"/>
      <c r="X8">
        <f>MAX(MAX(E230:E305), MAX(I230:I305), MAX(L230:L305), MAX(O230:O305))</f>
        <v>3.2416562044808641</v>
      </c>
      <c r="Y8">
        <v>0</v>
      </c>
      <c r="AC8">
        <f t="shared" si="2"/>
        <v>6.3746526471693335E-2</v>
      </c>
      <c r="AD8">
        <f t="shared" si="0"/>
        <v>607.87055241055737</v>
      </c>
      <c r="AJ8">
        <f t="shared" si="3"/>
        <v>0.19123957941507999</v>
      </c>
      <c r="AK8">
        <f t="shared" si="1"/>
        <v>740.19000192064038</v>
      </c>
    </row>
    <row r="9" spans="1:43" ht="13" x14ac:dyDescent="0.3">
      <c r="B9" s="1"/>
      <c r="AC9">
        <f t="shared" si="2"/>
        <v>8.2870484413201342E-2</v>
      </c>
      <c r="AD9">
        <f t="shared" si="0"/>
        <v>512.38558788868806</v>
      </c>
      <c r="AJ9">
        <f t="shared" si="3"/>
        <v>0.24861145323960399</v>
      </c>
      <c r="AK9">
        <f t="shared" si="1"/>
        <v>710.43088246830678</v>
      </c>
    </row>
    <row r="10" spans="1:43" ht="13" x14ac:dyDescent="0.3">
      <c r="B10" s="1"/>
      <c r="C10" s="35"/>
      <c r="D10" s="60"/>
      <c r="E10" s="35" t="s">
        <v>3</v>
      </c>
      <c r="F10" s="61" t="s">
        <v>12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394.58808057722405</v>
      </c>
      <c r="AG10" s="3"/>
      <c r="AJ10">
        <f t="shared" si="3"/>
        <v>0.3231948892114852</v>
      </c>
      <c r="AK10">
        <f t="shared" si="1"/>
        <v>652.19980884219331</v>
      </c>
    </row>
    <row r="11" spans="1:43" x14ac:dyDescent="0.25">
      <c r="C11" s="24" t="s">
        <v>60</v>
      </c>
      <c r="E11" s="53">
        <f>E13-E12</f>
        <v>11407715.506870339</v>
      </c>
      <c r="F11" s="54">
        <f>COUNT(E3:E6)</f>
        <v>4</v>
      </c>
      <c r="I11" s="24" t="s">
        <v>61</v>
      </c>
      <c r="J11" s="25"/>
      <c r="L11" s="24" t="s">
        <v>62</v>
      </c>
      <c r="M11" s="25"/>
      <c r="O11" s="24" t="s">
        <v>63</v>
      </c>
      <c r="P11" s="25"/>
      <c r="AC11">
        <f t="shared" si="2"/>
        <v>0.14005111865831027</v>
      </c>
      <c r="AD11">
        <f t="shared" si="0"/>
        <v>274.60579224863494</v>
      </c>
      <c r="AJ11">
        <f t="shared" si="3"/>
        <v>0.42015335597493081</v>
      </c>
      <c r="AK11">
        <f t="shared" si="1"/>
        <v>551.76497558410233</v>
      </c>
    </row>
    <row r="12" spans="1:43" s="7" customFormat="1" ht="13" x14ac:dyDescent="0.3">
      <c r="A12"/>
      <c r="C12" s="56" t="s">
        <v>18</v>
      </c>
      <c r="D12" s="55"/>
      <c r="E12" s="79">
        <f>SUM(F25:F227)</f>
        <v>1947965.0783520716</v>
      </c>
      <c r="F12" s="54">
        <f>F13-F11</f>
        <v>139</v>
      </c>
      <c r="G12" s="55"/>
      <c r="H12" s="55"/>
      <c r="I12" s="79">
        <f>SUM(J25:J227)</f>
        <v>1481609.5479802771</v>
      </c>
      <c r="J12" s="57"/>
      <c r="K12" s="55"/>
      <c r="L12" s="79">
        <f>SUM(M25:M227)</f>
        <v>1470483.02450233</v>
      </c>
      <c r="M12" s="57"/>
      <c r="N12" s="55"/>
      <c r="O12" s="79">
        <f>SUM(P25:P227)</f>
        <v>1416530.9563443202</v>
      </c>
      <c r="P12" s="25"/>
      <c r="Q12"/>
      <c r="AC12">
        <f t="shared" si="2"/>
        <v>0.18206645425580337</v>
      </c>
      <c r="AD12">
        <f t="shared" si="0"/>
        <v>174.03409640639387</v>
      </c>
      <c r="AE12"/>
      <c r="AF12"/>
      <c r="AJ12">
        <f t="shared" si="3"/>
        <v>0.5461993627674101</v>
      </c>
      <c r="AK12">
        <f t="shared" si="1"/>
        <v>411.15731436425239</v>
      </c>
      <c r="AM12" s="6"/>
      <c r="AN12" s="6"/>
      <c r="AP12" s="6"/>
      <c r="AQ12" s="6"/>
    </row>
    <row r="13" spans="1:43" ht="13" x14ac:dyDescent="0.3">
      <c r="A13" s="7"/>
      <c r="C13" s="26" t="s">
        <v>55</v>
      </c>
      <c r="D13" s="28"/>
      <c r="E13" s="62">
        <f>SUMXMY2(C25:C227,G25:G227)</f>
        <v>13355680.58522241</v>
      </c>
      <c r="F13" s="63">
        <f>C16-1</f>
        <v>143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102.61201058970907</v>
      </c>
      <c r="AJ13">
        <f t="shared" si="3"/>
        <v>0.7100591715976331</v>
      </c>
      <c r="AK13">
        <f t="shared" si="1"/>
        <v>262.56661458037951</v>
      </c>
    </row>
    <row r="14" spans="1:43" ht="13" x14ac:dyDescent="0.3">
      <c r="A14" s="80" t="s">
        <v>72</v>
      </c>
      <c r="Q14" s="6"/>
      <c r="AC14">
        <f t="shared" si="2"/>
        <v>0.30769230769230771</v>
      </c>
      <c r="AD14">
        <f t="shared" si="0"/>
        <v>57.648835138088295</v>
      </c>
      <c r="AJ14">
        <f t="shared" si="3"/>
        <v>0.92307692307692302</v>
      </c>
      <c r="AK14">
        <f t="shared" si="1"/>
        <v>145.6626735143945</v>
      </c>
    </row>
    <row r="15" spans="1:43" ht="24" customHeight="1" x14ac:dyDescent="0.3">
      <c r="B15" s="31" t="s">
        <v>17</v>
      </c>
      <c r="C15" s="32"/>
      <c r="D15" s="33"/>
      <c r="E15" s="31" t="s">
        <v>71</v>
      </c>
      <c r="F15" s="33"/>
      <c r="G15" s="70"/>
      <c r="H15" s="7"/>
      <c r="I15" s="31" t="s">
        <v>46</v>
      </c>
      <c r="J15" s="34"/>
      <c r="K15" s="6"/>
      <c r="L15" s="31" t="s">
        <v>47</v>
      </c>
      <c r="M15" s="34" t="s">
        <v>22</v>
      </c>
      <c r="N15" s="6"/>
      <c r="O15" s="31" t="s">
        <v>48</v>
      </c>
      <c r="P15" s="34" t="s">
        <v>50</v>
      </c>
      <c r="Q15" s="6"/>
      <c r="AC15">
        <f>$AC$2</f>
        <v>0.4</v>
      </c>
      <c r="AD15">
        <f t="shared" si="0"/>
        <v>31.454419826427365</v>
      </c>
      <c r="AJ15">
        <f>$AK$2</f>
        <v>1.2</v>
      </c>
      <c r="AK15">
        <f t="shared" si="1"/>
        <v>73.243295324117184</v>
      </c>
    </row>
    <row r="16" spans="1:43" ht="13" x14ac:dyDescent="0.3">
      <c r="B16" s="29" t="s">
        <v>11</v>
      </c>
      <c r="C16" s="30">
        <f>COUNT(C25:C227)</f>
        <v>144</v>
      </c>
      <c r="E16" s="35" t="s">
        <v>52</v>
      </c>
      <c r="F16" s="36">
        <f>E11/E13</f>
        <v>0.85414707502757847</v>
      </c>
      <c r="I16" s="35" t="s">
        <v>52</v>
      </c>
      <c r="J16" s="36">
        <f>($E$13-I12)/$E$13</f>
        <v>0.8890652154694666</v>
      </c>
      <c r="L16" s="35" t="s">
        <v>52</v>
      </c>
      <c r="M16" s="36">
        <f>($E$13-L12)/$E$13</f>
        <v>0.889898308429945</v>
      </c>
      <c r="O16" s="35" t="s">
        <v>52</v>
      </c>
      <c r="P16" s="36">
        <f>($E$13-O12)/$E$13</f>
        <v>0.89393794293705553</v>
      </c>
      <c r="Q16" s="6"/>
      <c r="AC16">
        <f>AC15*$AE$1</f>
        <v>0.52</v>
      </c>
      <c r="AD16">
        <f t="shared" si="0"/>
        <v>16.878782712779138</v>
      </c>
      <c r="AJ16">
        <f>AJ15*$AN$1</f>
        <v>1.56</v>
      </c>
      <c r="AK16">
        <f t="shared" si="1"/>
        <v>34.809992297632739</v>
      </c>
    </row>
    <row r="17" spans="1:43" ht="13" x14ac:dyDescent="0.3">
      <c r="B17" s="29"/>
      <c r="E17" s="24" t="s">
        <v>54</v>
      </c>
      <c r="F17" s="25">
        <f>(F16/(1-F16)*((C16-1-COUNT(E3:E6))/(COUNT(E3:E6))))</f>
        <v>203.5037066470945</v>
      </c>
      <c r="I17" s="24"/>
      <c r="J17" s="25"/>
      <c r="L17" s="24"/>
      <c r="M17" s="25"/>
      <c r="O17" s="24"/>
      <c r="P17" s="25"/>
    </row>
    <row r="18" spans="1:43" ht="13" x14ac:dyDescent="0.3">
      <c r="B18" s="26"/>
      <c r="C18" s="28"/>
      <c r="D18" s="28"/>
      <c r="E18" s="26" t="s">
        <v>53</v>
      </c>
      <c r="F18" s="27">
        <f>FDIST(F17,COUNT(E3:E6),(C16-1)-COUNT(E3:E6))</f>
        <v>4.7084162446389862E-57</v>
      </c>
      <c r="H18" s="1" t="s">
        <v>12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ht="13" x14ac:dyDescent="0.3">
      <c r="A19" s="18" t="s">
        <v>40</v>
      </c>
      <c r="B19" s="1"/>
      <c r="G19" s="1"/>
      <c r="H19" s="38" t="s">
        <v>13</v>
      </c>
      <c r="I19" s="26">
        <f>$C$16*LN(E12/I12)</f>
        <v>39.406499838074296</v>
      </c>
      <c r="J19" s="27"/>
      <c r="L19" s="26">
        <f>$C$16*LN(E12/L12)</f>
        <v>40.491985423887925</v>
      </c>
      <c r="M19" s="27">
        <f>$C$16*LN(I12/L12)</f>
        <v>1.0854855858136438</v>
      </c>
      <c r="O19" s="26">
        <f>$C$16*LN(E12/O12)</f>
        <v>45.874711292801877</v>
      </c>
      <c r="P19" s="27">
        <f>$C$16*LN(I12/O12)</f>
        <v>6.4682114547275917</v>
      </c>
      <c r="AD19" t="s">
        <v>0</v>
      </c>
      <c r="AK19" t="s">
        <v>0</v>
      </c>
    </row>
    <row r="20" spans="1:43" ht="13" x14ac:dyDescent="0.3">
      <c r="A20" s="18" t="s">
        <v>41</v>
      </c>
      <c r="B20" s="20" t="s">
        <v>106</v>
      </c>
      <c r="C20" s="12"/>
      <c r="D20" s="12"/>
      <c r="G20" s="1"/>
      <c r="H20" s="38" t="s">
        <v>14</v>
      </c>
      <c r="I20" s="26">
        <f>CHIDIST(I19,I18)</f>
        <v>3.4414950432730732E-10</v>
      </c>
      <c r="J20" s="27"/>
      <c r="L20" s="17">
        <f>CHIDIST(L19,L18)</f>
        <v>1.6116735722948706E-9</v>
      </c>
      <c r="M20" s="16">
        <f>CHIDIST(M19,M18)</f>
        <v>0.29747362606780198</v>
      </c>
      <c r="O20" s="17">
        <f>CHIDIST(O19,O18)</f>
        <v>1.0925290997280041E-10</v>
      </c>
      <c r="P20" s="16">
        <f>CHIDIST(P19,P18)</f>
        <v>1.0982100109291284E-2</v>
      </c>
      <c r="AC20">
        <v>0</v>
      </c>
      <c r="AD20">
        <f t="shared" ref="AD20:AD32" si="4">$I$2/(1+(AC20/$I$5)^$I$3)</f>
        <v>763.07699533595235</v>
      </c>
      <c r="AE20" s="1"/>
      <c r="AG20" s="1"/>
      <c r="AJ20">
        <v>0</v>
      </c>
      <c r="AK20">
        <f t="shared" ref="AK20:AK32" si="5">$I$2/(1+(AJ20/$I$6)^$I$4)</f>
        <v>763.07699533595235</v>
      </c>
      <c r="AM20" s="1"/>
      <c r="AP20" s="1"/>
    </row>
    <row r="21" spans="1:43" x14ac:dyDescent="0.25">
      <c r="A21" s="18" t="s">
        <v>42</v>
      </c>
      <c r="B21" s="12" t="s">
        <v>103</v>
      </c>
      <c r="C21" s="13"/>
      <c r="D21" s="12"/>
      <c r="AC21">
        <f t="shared" ref="AC21:AC30" si="6">AC22/$AE$1</f>
        <v>2.9015260114562277E-2</v>
      </c>
      <c r="AD21">
        <f t="shared" si="4"/>
        <v>759.35116095127069</v>
      </c>
      <c r="AE21" s="5"/>
      <c r="AF21" s="3"/>
      <c r="AG21" s="3"/>
      <c r="AH21" s="3"/>
      <c r="AI21" s="3"/>
      <c r="AJ21">
        <f t="shared" ref="AJ21:AJ30" si="7">AJ22/$AN$1</f>
        <v>8.7045780343686832E-2</v>
      </c>
      <c r="AK21">
        <f t="shared" si="5"/>
        <v>762.96406905816593</v>
      </c>
      <c r="AL21" s="3"/>
      <c r="AM21" s="3"/>
      <c r="AN21" s="3"/>
      <c r="AO21" s="3"/>
      <c r="AP21" s="3"/>
      <c r="AQ21" s="3"/>
    </row>
    <row r="22" spans="1:43" x14ac:dyDescent="0.25">
      <c r="A22" s="18" t="s">
        <v>43</v>
      </c>
      <c r="B22" s="12" t="s">
        <v>84</v>
      </c>
      <c r="C22" s="12"/>
      <c r="D22" s="12"/>
      <c r="F22" t="s">
        <v>20</v>
      </c>
      <c r="AC22">
        <f t="shared" si="6"/>
        <v>3.7719838148930963E-2</v>
      </c>
      <c r="AD22">
        <f t="shared" si="4"/>
        <v>754.1904485835546</v>
      </c>
      <c r="AE22" s="5"/>
      <c r="AF22" s="3"/>
      <c r="AG22" s="3"/>
      <c r="AH22" s="3"/>
      <c r="AI22" s="3"/>
      <c r="AJ22">
        <f t="shared" si="7"/>
        <v>0.11315951444679288</v>
      </c>
      <c r="AK22">
        <f t="shared" si="5"/>
        <v>762.72029029260273</v>
      </c>
      <c r="AL22" s="3"/>
      <c r="AM22" s="3"/>
      <c r="AN22" s="3"/>
      <c r="AO22" s="3"/>
      <c r="AP22" s="3"/>
      <c r="AQ22" s="3"/>
    </row>
    <row r="23" spans="1:43" x14ac:dyDescent="0.25">
      <c r="A23" s="19" t="s">
        <v>29</v>
      </c>
      <c r="B23" s="19" t="s">
        <v>30</v>
      </c>
      <c r="AC23">
        <f t="shared" si="6"/>
        <v>4.9035789593610254E-2</v>
      </c>
      <c r="AD23">
        <f t="shared" si="4"/>
        <v>742.07921507278797</v>
      </c>
      <c r="AE23" s="5"/>
      <c r="AF23" s="3"/>
      <c r="AG23" s="3"/>
      <c r="AH23" s="3"/>
      <c r="AI23" s="3"/>
      <c r="AJ23">
        <f t="shared" si="7"/>
        <v>0.14710736878083075</v>
      </c>
      <c r="AK23">
        <f t="shared" si="5"/>
        <v>761.95103255740617</v>
      </c>
      <c r="AL23" s="3"/>
      <c r="AM23" s="3"/>
      <c r="AN23" s="3"/>
      <c r="AO23" s="3"/>
      <c r="AP23" s="3"/>
      <c r="AQ23" s="3"/>
    </row>
    <row r="24" spans="1:43" ht="13" x14ac:dyDescent="0.3">
      <c r="A24" s="12" t="s">
        <v>95</v>
      </c>
      <c r="B24" s="23" t="s">
        <v>104</v>
      </c>
      <c r="C24" s="1" t="s">
        <v>2</v>
      </c>
      <c r="D24" s="1"/>
      <c r="E24" s="1" t="s">
        <v>23</v>
      </c>
      <c r="F24" t="s">
        <v>49</v>
      </c>
      <c r="G24" s="1" t="s">
        <v>58</v>
      </c>
      <c r="H24" s="1"/>
      <c r="I24" s="1" t="s">
        <v>6</v>
      </c>
      <c r="J24" t="s">
        <v>49</v>
      </c>
      <c r="K24" s="1"/>
      <c r="L24" s="1" t="s">
        <v>9</v>
      </c>
      <c r="M24" t="s">
        <v>49</v>
      </c>
      <c r="N24" s="1"/>
      <c r="O24" s="1" t="s">
        <v>10</v>
      </c>
      <c r="P24" t="s">
        <v>49</v>
      </c>
      <c r="AC24">
        <f t="shared" si="6"/>
        <v>6.3746526471693335E-2</v>
      </c>
      <c r="AD24">
        <f t="shared" si="4"/>
        <v>714.52452036163106</v>
      </c>
      <c r="AE24" s="5"/>
      <c r="AF24" s="3"/>
      <c r="AG24" s="3"/>
      <c r="AH24" s="3"/>
      <c r="AI24" s="3"/>
      <c r="AJ24">
        <f t="shared" si="7"/>
        <v>0.19123957941507999</v>
      </c>
      <c r="AK24">
        <f t="shared" si="5"/>
        <v>759.53053397829331</v>
      </c>
      <c r="AL24" s="3"/>
      <c r="AM24" s="3"/>
      <c r="AN24" s="3"/>
      <c r="AO24" s="3"/>
      <c r="AP24" s="3"/>
      <c r="AQ24" s="3"/>
    </row>
    <row r="25" spans="1:43" x14ac:dyDescent="0.25">
      <c r="A25" s="10">
        <v>0</v>
      </c>
      <c r="B25" s="10">
        <v>0</v>
      </c>
      <c r="C25" s="11">
        <v>797</v>
      </c>
      <c r="D25" s="11"/>
      <c r="E25" s="11">
        <f>IA(A25,B25,$E$2,$E$3,$E$4,$E$5,$E$6)</f>
        <v>766.49167182653457</v>
      </c>
      <c r="F25" s="10">
        <f>($C25-E25)^2</f>
        <v>930.75808793986448</v>
      </c>
      <c r="G25" s="11">
        <f>AVERAGE($C$25:$C$227)</f>
        <v>524.9975444111484</v>
      </c>
      <c r="H25" s="11"/>
      <c r="I25" s="11">
        <f>IA_SA(A25,B25,$I$2,$I$3,$I$4,$I$5,$I$6,$I$7)</f>
        <v>763.07699533595235</v>
      </c>
      <c r="J25" s="10">
        <f>($C25-I25)^2</f>
        <v>1150.7702454369987</v>
      </c>
      <c r="K25" s="11"/>
      <c r="L25" s="11">
        <f>IA_DR(A25,B25,$L$2,$L$3,$L$4,$L$5,$L$6,$L$7,$L$8)</f>
        <v>761.68552201105672</v>
      </c>
      <c r="M25" s="10">
        <f>($C25-L25)^2</f>
        <v>1247.1123556315595</v>
      </c>
      <c r="N25" s="11"/>
      <c r="O25" s="11">
        <f>IA_DL(A25,B25,$O$2,$O$3,$O$4,$O$5,$O$6,$O$7,$O$8)</f>
        <v>765.45250252406368</v>
      </c>
      <c r="P25" s="10">
        <f>($C25-O25)^2</f>
        <v>995.24459699420879</v>
      </c>
      <c r="Q25" s="3" t="s">
        <v>32</v>
      </c>
      <c r="AC25">
        <f t="shared" si="6"/>
        <v>8.2870484413201342E-2</v>
      </c>
      <c r="AD25">
        <f t="shared" si="4"/>
        <v>656.02691222958856</v>
      </c>
      <c r="AE25" s="5"/>
      <c r="AF25" s="3"/>
      <c r="AG25" s="3"/>
      <c r="AH25" s="3"/>
      <c r="AI25" s="3"/>
      <c r="AJ25">
        <f t="shared" si="7"/>
        <v>0.24861145323960399</v>
      </c>
      <c r="AK25">
        <f t="shared" si="5"/>
        <v>751.98241947354268</v>
      </c>
      <c r="AL25" s="3"/>
      <c r="AM25" s="3"/>
      <c r="AN25" s="3"/>
      <c r="AO25" s="3"/>
      <c r="AP25" s="3"/>
      <c r="AQ25" s="3"/>
    </row>
    <row r="26" spans="1:43" x14ac:dyDescent="0.25">
      <c r="A26" s="10">
        <v>0</v>
      </c>
      <c r="B26" s="10">
        <v>0</v>
      </c>
      <c r="C26" s="11">
        <v>815</v>
      </c>
      <c r="D26" s="11"/>
      <c r="E26" s="11">
        <f t="shared" ref="E26:E43" si="8">IA(A26,B26,$E$2,$E$3,$E$4,$E$5,$E$6)</f>
        <v>766.49167182653457</v>
      </c>
      <c r="F26" s="10">
        <f t="shared" ref="F26:F43" si="9">($C26-E26)^2</f>
        <v>2353.0579021846197</v>
      </c>
      <c r="G26" s="11">
        <f t="shared" ref="G26:G43" si="10">AVERAGE($C$25:$C$227)</f>
        <v>524.9975444111484</v>
      </c>
      <c r="H26" s="11"/>
      <c r="I26" s="11">
        <f t="shared" ref="I26:I43" si="11">IA_SA(A26,B26,$I$2,$I$3,$I$4,$I$5,$I$6,$I$7)</f>
        <v>763.07699533595235</v>
      </c>
      <c r="J26" s="10">
        <f t="shared" ref="J26:J43" si="12">($C26-I26)^2</f>
        <v>2695.9984133427142</v>
      </c>
      <c r="K26" s="11"/>
      <c r="L26" s="11">
        <f t="shared" ref="L26:L43" si="13">IA_DR(A26,B26,$L$2,$L$3,$L$4,$L$5,$L$6,$L$7,$L$8)</f>
        <v>761.68552201105672</v>
      </c>
      <c r="M26" s="10">
        <f t="shared" ref="M26:M43" si="14">($C26-L26)^2</f>
        <v>2842.4335632335178</v>
      </c>
      <c r="N26" s="11"/>
      <c r="O26" s="11">
        <f t="shared" ref="O26:O43" si="15">IA_DL(A26,B26,$O$2,$O$3,$O$4,$O$5,$O$6,$O$7,$O$8)</f>
        <v>765.45250252406368</v>
      </c>
      <c r="P26" s="10">
        <f t="shared" ref="P26:P43" si="16">($C26-O26)^2</f>
        <v>2454.9545061279164</v>
      </c>
      <c r="Q26" s="3"/>
      <c r="AC26">
        <f t="shared" si="6"/>
        <v>0.10773162973716174</v>
      </c>
      <c r="AD26">
        <f t="shared" si="4"/>
        <v>548.24066854488501</v>
      </c>
      <c r="AE26" s="5"/>
      <c r="AF26" s="3"/>
      <c r="AG26" s="3"/>
      <c r="AH26" s="3"/>
      <c r="AI26" s="3"/>
      <c r="AJ26">
        <f t="shared" si="7"/>
        <v>0.3231948892114852</v>
      </c>
      <c r="AK26">
        <f t="shared" si="5"/>
        <v>729.0881748545811</v>
      </c>
      <c r="AL26" s="3"/>
      <c r="AM26" s="3"/>
      <c r="AN26" s="3"/>
      <c r="AO26" s="3"/>
      <c r="AP26" s="3"/>
      <c r="AQ26" s="3"/>
    </row>
    <row r="27" spans="1:43" x14ac:dyDescent="0.25">
      <c r="A27" s="10">
        <v>0</v>
      </c>
      <c r="B27" s="10">
        <v>0</v>
      </c>
      <c r="C27" s="11">
        <v>703</v>
      </c>
      <c r="D27" s="11"/>
      <c r="E27" s="11">
        <f t="shared" si="8"/>
        <v>766.49167182653457</v>
      </c>
      <c r="F27" s="10">
        <f t="shared" si="9"/>
        <v>4031.1923913283636</v>
      </c>
      <c r="G27" s="11">
        <f t="shared" si="10"/>
        <v>524.9975444111484</v>
      </c>
      <c r="H27" s="11"/>
      <c r="I27" s="11">
        <f t="shared" si="11"/>
        <v>763.07699533595235</v>
      </c>
      <c r="J27" s="10">
        <f t="shared" si="12"/>
        <v>3609.24536859604</v>
      </c>
      <c r="K27" s="11"/>
      <c r="L27" s="11">
        <f t="shared" si="13"/>
        <v>761.68552201105672</v>
      </c>
      <c r="M27" s="10">
        <f t="shared" si="14"/>
        <v>3443.9904937102228</v>
      </c>
      <c r="N27" s="11"/>
      <c r="O27" s="11">
        <f t="shared" si="15"/>
        <v>765.45250252406368</v>
      </c>
      <c r="P27" s="10">
        <f t="shared" si="16"/>
        <v>3900.3150715181796</v>
      </c>
      <c r="Q27" s="3"/>
      <c r="AC27">
        <f t="shared" si="6"/>
        <v>0.14005111865831027</v>
      </c>
      <c r="AD27">
        <f t="shared" si="4"/>
        <v>393.1281265752844</v>
      </c>
      <c r="AE27" s="5"/>
      <c r="AF27" s="3"/>
      <c r="AG27" s="3"/>
      <c r="AH27" s="3"/>
      <c r="AI27" s="3"/>
      <c r="AJ27">
        <f t="shared" si="7"/>
        <v>0.42015335597493081</v>
      </c>
      <c r="AK27">
        <f t="shared" si="5"/>
        <v>665.10552678246506</v>
      </c>
      <c r="AL27" s="3"/>
      <c r="AM27" s="3"/>
      <c r="AN27" s="3"/>
      <c r="AO27" s="3"/>
      <c r="AP27" s="3"/>
      <c r="AQ27" s="3"/>
    </row>
    <row r="28" spans="1:43" x14ac:dyDescent="0.25">
      <c r="A28" s="10">
        <v>0</v>
      </c>
      <c r="B28" s="10">
        <v>0</v>
      </c>
      <c r="C28" s="11">
        <v>733</v>
      </c>
      <c r="D28" s="11"/>
      <c r="E28" s="11">
        <f t="shared" si="8"/>
        <v>766.49167182653457</v>
      </c>
      <c r="F28" s="10">
        <f t="shared" si="9"/>
        <v>1121.6920817362895</v>
      </c>
      <c r="G28" s="11">
        <f t="shared" si="10"/>
        <v>524.9975444111484</v>
      </c>
      <c r="H28" s="11"/>
      <c r="I28" s="11">
        <f t="shared" si="11"/>
        <v>763.07699533595235</v>
      </c>
      <c r="J28" s="10">
        <f t="shared" si="12"/>
        <v>904.62564843889925</v>
      </c>
      <c r="K28" s="11"/>
      <c r="L28" s="11">
        <f t="shared" si="13"/>
        <v>761.68552201105672</v>
      </c>
      <c r="M28" s="10">
        <f t="shared" si="14"/>
        <v>822.85917304681948</v>
      </c>
      <c r="N28" s="11"/>
      <c r="O28" s="11">
        <f t="shared" si="15"/>
        <v>765.45250252406368</v>
      </c>
      <c r="P28" s="10">
        <f t="shared" si="16"/>
        <v>1053.1649200743593</v>
      </c>
      <c r="Q28" s="3"/>
      <c r="AC28">
        <f t="shared" si="6"/>
        <v>0.18206645425580337</v>
      </c>
      <c r="AD28">
        <f t="shared" si="4"/>
        <v>234.08380850017898</v>
      </c>
      <c r="AE28" s="5"/>
      <c r="AF28" s="3"/>
      <c r="AG28" s="3"/>
      <c r="AH28" s="3"/>
      <c r="AI28" s="3"/>
      <c r="AJ28">
        <f t="shared" si="7"/>
        <v>0.5461993627674101</v>
      </c>
      <c r="AK28">
        <f t="shared" si="5"/>
        <v>520.71589389632788</v>
      </c>
      <c r="AL28" s="3"/>
      <c r="AM28" s="3"/>
      <c r="AN28" s="3"/>
      <c r="AO28" s="3"/>
      <c r="AP28" s="3"/>
      <c r="AQ28" s="3"/>
    </row>
    <row r="29" spans="1:43" x14ac:dyDescent="0.25">
      <c r="A29" s="10">
        <v>0</v>
      </c>
      <c r="B29" s="10">
        <v>0</v>
      </c>
      <c r="C29" s="11">
        <v>860.9424760561725</v>
      </c>
      <c r="D29" s="11"/>
      <c r="E29" s="11">
        <f t="shared" si="8"/>
        <v>766.49167182653457</v>
      </c>
      <c r="F29" s="10">
        <f t="shared" si="9"/>
        <v>8920.9544196253901</v>
      </c>
      <c r="G29" s="11">
        <f t="shared" si="10"/>
        <v>524.9975444111484</v>
      </c>
      <c r="H29" s="11"/>
      <c r="I29" s="11">
        <f t="shared" si="11"/>
        <v>763.07699533595235</v>
      </c>
      <c r="J29" s="10">
        <f t="shared" si="12"/>
        <v>9577.6523165997824</v>
      </c>
      <c r="K29" s="11"/>
      <c r="L29" s="11">
        <f t="shared" si="13"/>
        <v>761.68552201105672</v>
      </c>
      <c r="M29" s="10">
        <f t="shared" si="14"/>
        <v>9851.9429263142247</v>
      </c>
      <c r="N29" s="11"/>
      <c r="O29" s="11">
        <f t="shared" si="15"/>
        <v>765.45250252406368</v>
      </c>
      <c r="P29" s="10">
        <f t="shared" si="16"/>
        <v>9118.335045162843</v>
      </c>
      <c r="Q29" s="3"/>
      <c r="AC29">
        <f t="shared" si="6"/>
        <v>0.23668639053254439</v>
      </c>
      <c r="AD29">
        <f t="shared" si="4"/>
        <v>118.73219748440837</v>
      </c>
      <c r="AE29" s="5"/>
      <c r="AF29" s="3"/>
      <c r="AG29" s="3"/>
      <c r="AH29" s="3"/>
      <c r="AI29" s="3"/>
      <c r="AJ29">
        <f t="shared" si="7"/>
        <v>0.7100591715976331</v>
      </c>
      <c r="AK29">
        <f t="shared" si="5"/>
        <v>308.85433047606062</v>
      </c>
      <c r="AL29" s="3"/>
      <c r="AM29" s="3"/>
      <c r="AN29" s="3"/>
      <c r="AO29" s="3"/>
      <c r="AP29" s="3"/>
      <c r="AQ29" s="3"/>
    </row>
    <row r="30" spans="1:43" x14ac:dyDescent="0.25">
      <c r="A30" s="10">
        <v>0</v>
      </c>
      <c r="B30" s="10">
        <v>0</v>
      </c>
      <c r="C30" s="11">
        <v>966.94870438921203</v>
      </c>
      <c r="D30" s="11"/>
      <c r="E30" s="11">
        <f t="shared" si="8"/>
        <v>766.49167182653457</v>
      </c>
      <c r="F30" s="10">
        <f t="shared" si="9"/>
        <v>40183.021903834328</v>
      </c>
      <c r="G30" s="11">
        <f t="shared" si="10"/>
        <v>524.9975444111484</v>
      </c>
      <c r="H30" s="11"/>
      <c r="I30" s="11">
        <f t="shared" si="11"/>
        <v>763.07699533595235</v>
      </c>
      <c r="J30" s="10">
        <f t="shared" si="12"/>
        <v>41563.673752296963</v>
      </c>
      <c r="K30" s="11"/>
      <c r="L30" s="11">
        <f t="shared" si="13"/>
        <v>761.68552201105672</v>
      </c>
      <c r="M30" s="10">
        <f t="shared" si="14"/>
        <v>42132.974040007844</v>
      </c>
      <c r="N30" s="11"/>
      <c r="O30" s="11">
        <f t="shared" si="15"/>
        <v>765.45250252406368</v>
      </c>
      <c r="P30" s="10">
        <f t="shared" si="16"/>
        <v>40600.719366080615</v>
      </c>
      <c r="Q30" s="3"/>
      <c r="AC30">
        <f t="shared" si="6"/>
        <v>0.30769230769230771</v>
      </c>
      <c r="AD30">
        <f t="shared" si="4"/>
        <v>54.38005238448001</v>
      </c>
      <c r="AE30" s="5"/>
      <c r="AF30" s="3"/>
      <c r="AG30" s="3"/>
      <c r="AH30" s="3"/>
      <c r="AI30" s="3"/>
      <c r="AJ30">
        <f t="shared" si="7"/>
        <v>0.92307692307692302</v>
      </c>
      <c r="AK30">
        <f t="shared" si="5"/>
        <v>135.1307890823858</v>
      </c>
      <c r="AL30" s="3"/>
      <c r="AM30" s="3"/>
      <c r="AN30" s="3"/>
      <c r="AO30" s="3"/>
      <c r="AP30" s="3"/>
      <c r="AQ30" s="3"/>
    </row>
    <row r="31" spans="1:43" x14ac:dyDescent="0.25">
      <c r="A31" s="10">
        <v>0</v>
      </c>
      <c r="B31" s="10">
        <v>0</v>
      </c>
      <c r="C31" s="11">
        <v>842.31976026793586</v>
      </c>
      <c r="D31" s="11"/>
      <c r="E31" s="11">
        <f t="shared" si="8"/>
        <v>766.49167182653457</v>
      </c>
      <c r="F31" s="10">
        <f t="shared" si="9"/>
        <v>5749.8989966769759</v>
      </c>
      <c r="G31" s="11">
        <f t="shared" si="10"/>
        <v>524.9975444111484</v>
      </c>
      <c r="H31" s="11"/>
      <c r="I31" s="11">
        <f t="shared" si="11"/>
        <v>763.07699533595235</v>
      </c>
      <c r="J31" s="10">
        <f t="shared" si="12"/>
        <v>6279.4157940655969</v>
      </c>
      <c r="K31" s="11"/>
      <c r="L31" s="11">
        <f t="shared" si="13"/>
        <v>761.68552201105672</v>
      </c>
      <c r="M31" s="10">
        <f t="shared" si="14"/>
        <v>6501.8803792671524</v>
      </c>
      <c r="N31" s="11"/>
      <c r="O31" s="11">
        <f t="shared" si="15"/>
        <v>765.45250252406368</v>
      </c>
      <c r="P31" s="10">
        <f t="shared" si="16"/>
        <v>5908.5753130628791</v>
      </c>
      <c r="Q31" s="3"/>
      <c r="AC31">
        <f>$AC$2</f>
        <v>0.4</v>
      </c>
      <c r="AD31">
        <f t="shared" si="4"/>
        <v>23.627430953045842</v>
      </c>
      <c r="AE31" s="5"/>
      <c r="AF31" s="3"/>
      <c r="AG31" s="3"/>
      <c r="AH31" s="3"/>
      <c r="AI31" s="3"/>
      <c r="AJ31">
        <f>$AK$2</f>
        <v>1.2</v>
      </c>
      <c r="AK31">
        <f t="shared" si="5"/>
        <v>48.655649223555699</v>
      </c>
      <c r="AL31" s="3"/>
      <c r="AM31" s="3"/>
      <c r="AN31" s="3"/>
      <c r="AO31" s="3"/>
      <c r="AP31" s="3"/>
      <c r="AQ31" s="3"/>
    </row>
    <row r="32" spans="1:43" x14ac:dyDescent="0.25">
      <c r="A32" s="10">
        <v>0</v>
      </c>
      <c r="B32" s="10">
        <v>0</v>
      </c>
      <c r="C32" s="11">
        <v>840.88724366884071</v>
      </c>
      <c r="D32" s="11"/>
      <c r="E32" s="11">
        <f t="shared" si="8"/>
        <v>766.49167182653457</v>
      </c>
      <c r="F32" s="10">
        <f t="shared" si="9"/>
        <v>5534.7011097437344</v>
      </c>
      <c r="G32" s="11">
        <f t="shared" si="10"/>
        <v>524.9975444111484</v>
      </c>
      <c r="H32" s="11"/>
      <c r="I32" s="11">
        <f t="shared" si="11"/>
        <v>763.07699533595235</v>
      </c>
      <c r="J32" s="10">
        <f t="shared" si="12"/>
        <v>6054.4347456257565</v>
      </c>
      <c r="K32" s="11"/>
      <c r="L32" s="11">
        <f t="shared" si="13"/>
        <v>761.68552201105672</v>
      </c>
      <c r="M32" s="10">
        <f t="shared" si="14"/>
        <v>6272.9127135570898</v>
      </c>
      <c r="N32" s="11"/>
      <c r="O32" s="11">
        <f t="shared" si="15"/>
        <v>765.45250252406368</v>
      </c>
      <c r="P32" s="10">
        <f t="shared" si="16"/>
        <v>5690.4001715795175</v>
      </c>
      <c r="Q32" s="3"/>
      <c r="AC32">
        <f>AC31*$AE$1</f>
        <v>0.52</v>
      </c>
      <c r="AD32">
        <f t="shared" si="4"/>
        <v>10.019930644074581</v>
      </c>
      <c r="AE32" s="5"/>
      <c r="AF32" s="3"/>
      <c r="AG32" s="3"/>
      <c r="AH32" s="3"/>
      <c r="AI32" s="3"/>
      <c r="AJ32">
        <f>AJ31*$AN$1</f>
        <v>1.56</v>
      </c>
      <c r="AK32">
        <f t="shared" si="5"/>
        <v>16.100260496399002</v>
      </c>
      <c r="AL32" s="3"/>
      <c r="AM32" s="3"/>
      <c r="AN32" s="3"/>
      <c r="AO32" s="3"/>
      <c r="AP32" s="3"/>
      <c r="AQ32" s="3"/>
    </row>
    <row r="33" spans="1:43" x14ac:dyDescent="0.25">
      <c r="A33" s="10">
        <v>0</v>
      </c>
      <c r="B33" s="10">
        <v>0</v>
      </c>
      <c r="C33" s="11">
        <v>773.5589635113696</v>
      </c>
      <c r="D33" s="11"/>
      <c r="E33" s="11">
        <f t="shared" si="8"/>
        <v>766.49167182653457</v>
      </c>
      <c r="F33" s="10">
        <f t="shared" si="9"/>
        <v>49.94661175853831</v>
      </c>
      <c r="G33" s="11">
        <f t="shared" si="10"/>
        <v>524.9975444111484</v>
      </c>
      <c r="H33" s="11"/>
      <c r="I33" s="11">
        <f t="shared" si="11"/>
        <v>763.07699533595235</v>
      </c>
      <c r="J33" s="10">
        <f t="shared" si="12"/>
        <v>109.87165683046005</v>
      </c>
      <c r="K33" s="11"/>
      <c r="L33" s="11">
        <f t="shared" si="13"/>
        <v>761.68552201105672</v>
      </c>
      <c r="M33" s="10">
        <f t="shared" si="14"/>
        <v>140.97861306135215</v>
      </c>
      <c r="N33" s="11"/>
      <c r="O33" s="11">
        <f t="shared" si="15"/>
        <v>765.45250252406368</v>
      </c>
      <c r="P33" s="10">
        <f t="shared" si="16"/>
        <v>65.714709738712912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25">
      <c r="A34" s="10">
        <v>0</v>
      </c>
      <c r="B34" s="10">
        <v>0</v>
      </c>
      <c r="C34" s="11">
        <v>848</v>
      </c>
      <c r="D34" s="11"/>
      <c r="E34" s="11">
        <f t="shared" si="8"/>
        <v>766.49167182653457</v>
      </c>
      <c r="F34" s="10">
        <f t="shared" si="9"/>
        <v>6643.6075616333383</v>
      </c>
      <c r="G34" s="11">
        <f t="shared" si="10"/>
        <v>524.9975444111484</v>
      </c>
      <c r="H34" s="11"/>
      <c r="I34" s="11">
        <f t="shared" si="11"/>
        <v>763.07699533595235</v>
      </c>
      <c r="J34" s="10">
        <f t="shared" si="12"/>
        <v>7211.9167211698596</v>
      </c>
      <c r="K34" s="11"/>
      <c r="L34" s="11">
        <f t="shared" si="13"/>
        <v>761.68552201105672</v>
      </c>
      <c r="M34" s="10">
        <f t="shared" si="14"/>
        <v>7450.1891105037739</v>
      </c>
      <c r="N34" s="11"/>
      <c r="O34" s="11">
        <f t="shared" si="15"/>
        <v>765.45250252406368</v>
      </c>
      <c r="P34" s="10">
        <f t="shared" si="16"/>
        <v>6814.0893395397143</v>
      </c>
      <c r="Q34" s="3"/>
      <c r="AC34" s="5"/>
      <c r="AD34" s="5"/>
      <c r="AE34" s="5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25">
      <c r="A35" s="10">
        <v>0</v>
      </c>
      <c r="B35" s="10">
        <v>0</v>
      </c>
      <c r="C35" s="11">
        <v>872</v>
      </c>
      <c r="D35" s="11"/>
      <c r="E35" s="11">
        <f t="shared" si="8"/>
        <v>766.49167182653457</v>
      </c>
      <c r="F35" s="10">
        <f t="shared" si="9"/>
        <v>11132.007313959679</v>
      </c>
      <c r="G35" s="11">
        <f t="shared" si="10"/>
        <v>524.9975444111484</v>
      </c>
      <c r="H35" s="11"/>
      <c r="I35" s="11">
        <f t="shared" si="11"/>
        <v>763.07699533595235</v>
      </c>
      <c r="J35" s="10">
        <f t="shared" si="12"/>
        <v>11864.220945044146</v>
      </c>
      <c r="K35" s="11"/>
      <c r="L35" s="11">
        <f t="shared" si="13"/>
        <v>761.68552201105672</v>
      </c>
      <c r="M35" s="10">
        <f t="shared" si="14"/>
        <v>12169.284053973051</v>
      </c>
      <c r="N35" s="11"/>
      <c r="O35" s="11">
        <f t="shared" si="15"/>
        <v>765.45250252406368</v>
      </c>
      <c r="P35" s="10">
        <f t="shared" si="16"/>
        <v>11352.369218384658</v>
      </c>
      <c r="AC35" s="5"/>
      <c r="AD35" s="5"/>
      <c r="AE35" s="5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25">
      <c r="A36" s="10">
        <v>0</v>
      </c>
      <c r="B36" s="10">
        <v>0</v>
      </c>
      <c r="C36" s="11">
        <v>888</v>
      </c>
      <c r="D36" s="11"/>
      <c r="E36" s="11">
        <f t="shared" si="8"/>
        <v>766.49167182653457</v>
      </c>
      <c r="F36" s="10">
        <f t="shared" si="9"/>
        <v>14764.273815510573</v>
      </c>
      <c r="G36" s="11">
        <f t="shared" si="10"/>
        <v>524.9975444111484</v>
      </c>
      <c r="H36" s="11"/>
      <c r="I36" s="11">
        <f t="shared" si="11"/>
        <v>763.07699533595235</v>
      </c>
      <c r="J36" s="10">
        <f t="shared" si="12"/>
        <v>15605.757094293671</v>
      </c>
      <c r="K36" s="11"/>
      <c r="L36" s="11">
        <f t="shared" si="13"/>
        <v>761.68552201105672</v>
      </c>
      <c r="M36" s="10">
        <f t="shared" si="14"/>
        <v>15955.347349619236</v>
      </c>
      <c r="N36" s="11"/>
      <c r="O36" s="11">
        <f t="shared" si="15"/>
        <v>765.45250252406368</v>
      </c>
      <c r="P36" s="10">
        <f t="shared" si="16"/>
        <v>15017.88913761462</v>
      </c>
      <c r="Q36" s="3"/>
      <c r="AD36" t="s">
        <v>0</v>
      </c>
      <c r="AE36" s="5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25">
      <c r="A37" s="10">
        <v>0</v>
      </c>
      <c r="B37" s="10">
        <v>0</v>
      </c>
      <c r="C37" s="11">
        <v>749</v>
      </c>
      <c r="D37" s="11"/>
      <c r="E37" s="11">
        <f t="shared" si="8"/>
        <v>766.49167182653457</v>
      </c>
      <c r="F37" s="10">
        <f t="shared" si="9"/>
        <v>305.95858328718327</v>
      </c>
      <c r="G37" s="11">
        <f t="shared" si="10"/>
        <v>524.9975444111484</v>
      </c>
      <c r="H37" s="11"/>
      <c r="I37" s="11">
        <f t="shared" si="11"/>
        <v>763.07699533595235</v>
      </c>
      <c r="J37" s="10">
        <f t="shared" si="12"/>
        <v>198.16179768842414</v>
      </c>
      <c r="K37" s="11"/>
      <c r="L37" s="11">
        <f t="shared" si="13"/>
        <v>761.68552201105672</v>
      </c>
      <c r="M37" s="10">
        <f t="shared" si="14"/>
        <v>160.9224686930045</v>
      </c>
      <c r="N37" s="11"/>
      <c r="O37" s="11">
        <f t="shared" si="15"/>
        <v>765.45250252406368</v>
      </c>
      <c r="P37" s="10">
        <f t="shared" si="16"/>
        <v>270.6848393043216</v>
      </c>
      <c r="Q37" s="3"/>
      <c r="AC37">
        <v>0</v>
      </c>
      <c r="AD37">
        <f t="shared" ref="AD37:AD49" si="17">$L$2/(1+(AC37/$L$5)^$L$3)</f>
        <v>761.68552201105672</v>
      </c>
      <c r="AE37" s="5"/>
      <c r="AF37" s="3"/>
      <c r="AG37" s="3"/>
      <c r="AH37" s="3"/>
      <c r="AI37" s="3"/>
      <c r="AK37" t="s">
        <v>0</v>
      </c>
      <c r="AL37" s="3"/>
      <c r="AM37" s="3"/>
      <c r="AN37" s="3"/>
      <c r="AO37" s="3"/>
      <c r="AP37" s="3"/>
      <c r="AQ37" s="3"/>
    </row>
    <row r="38" spans="1:43" x14ac:dyDescent="0.25">
      <c r="A38" s="10">
        <v>0</v>
      </c>
      <c r="B38" s="10">
        <v>0</v>
      </c>
      <c r="C38" s="11">
        <v>909</v>
      </c>
      <c r="D38" s="11"/>
      <c r="E38" s="11">
        <f t="shared" si="8"/>
        <v>766.49167182653457</v>
      </c>
      <c r="F38" s="10">
        <f t="shared" si="9"/>
        <v>20308.623598796119</v>
      </c>
      <c r="G38" s="11">
        <f t="shared" si="10"/>
        <v>524.9975444111484</v>
      </c>
      <c r="H38" s="11"/>
      <c r="I38" s="11">
        <f t="shared" si="11"/>
        <v>763.07699533595235</v>
      </c>
      <c r="J38" s="10">
        <f t="shared" si="12"/>
        <v>21293.523290183672</v>
      </c>
      <c r="K38" s="11"/>
      <c r="L38" s="11">
        <f t="shared" si="13"/>
        <v>761.68552201105672</v>
      </c>
      <c r="M38" s="10">
        <f t="shared" si="14"/>
        <v>21701.555425154853</v>
      </c>
      <c r="N38" s="11"/>
      <c r="O38" s="11">
        <f t="shared" si="15"/>
        <v>765.45250252406368</v>
      </c>
      <c r="P38" s="10">
        <f t="shared" si="16"/>
        <v>20605.884031603946</v>
      </c>
      <c r="Q38" s="3"/>
      <c r="AC38">
        <f t="shared" ref="AC38:AC47" si="18">AC39/$AE$1</f>
        <v>2.9015260114562277E-2</v>
      </c>
      <c r="AD38">
        <f t="shared" si="17"/>
        <v>760.09983356296152</v>
      </c>
      <c r="AE38" s="5"/>
      <c r="AF38" s="3"/>
      <c r="AG38" s="3"/>
      <c r="AH38" s="3"/>
      <c r="AI38" s="3"/>
      <c r="AJ38">
        <v>0</v>
      </c>
      <c r="AK38">
        <f t="shared" ref="AK38:AK50" si="19">$L$2/(1+(AJ38/$L$6)^$L$4)</f>
        <v>761.68552201105672</v>
      </c>
      <c r="AL38" s="3"/>
      <c r="AM38" s="3"/>
      <c r="AN38" s="3"/>
      <c r="AO38" s="3"/>
      <c r="AP38" s="3"/>
      <c r="AQ38" s="3"/>
    </row>
    <row r="39" spans="1:43" x14ac:dyDescent="0.25">
      <c r="A39" s="10">
        <v>0</v>
      </c>
      <c r="B39" s="10">
        <v>0</v>
      </c>
      <c r="C39" s="11">
        <v>767.8288971149891</v>
      </c>
      <c r="D39" s="11"/>
      <c r="E39" s="11">
        <f t="shared" si="8"/>
        <v>766.49167182653457</v>
      </c>
      <c r="F39" s="10">
        <f t="shared" si="9"/>
        <v>1.7881714720823096</v>
      </c>
      <c r="G39" s="11">
        <f t="shared" si="10"/>
        <v>524.9975444111484</v>
      </c>
      <c r="H39" s="11"/>
      <c r="I39" s="11">
        <f t="shared" si="11"/>
        <v>763.07699533595235</v>
      </c>
      <c r="J39" s="10">
        <f t="shared" si="12"/>
        <v>22.580570517612696</v>
      </c>
      <c r="K39" s="11"/>
      <c r="L39" s="11">
        <f t="shared" si="13"/>
        <v>761.68552201105672</v>
      </c>
      <c r="M39" s="10">
        <f t="shared" si="14"/>
        <v>37.741057667616246</v>
      </c>
      <c r="N39" s="11"/>
      <c r="O39" s="11">
        <f t="shared" si="15"/>
        <v>765.45250252406368</v>
      </c>
      <c r="P39" s="10">
        <f t="shared" si="16"/>
        <v>5.6472512517796369</v>
      </c>
      <c r="Q39" s="3"/>
      <c r="AC39">
        <f t="shared" si="18"/>
        <v>3.7719838148930963E-2</v>
      </c>
      <c r="AD39">
        <f t="shared" si="17"/>
        <v>757.37272997288426</v>
      </c>
      <c r="AE39" s="5"/>
      <c r="AF39" s="3"/>
      <c r="AG39" s="3"/>
      <c r="AH39" s="3"/>
      <c r="AI39" s="3"/>
      <c r="AJ39">
        <f t="shared" ref="AJ39:AJ48" si="20">AJ40/$AN$1</f>
        <v>8.7045780343686832E-2</v>
      </c>
      <c r="AK39">
        <f t="shared" si="19"/>
        <v>761.06780765554265</v>
      </c>
      <c r="AL39" s="3"/>
      <c r="AM39" s="3"/>
      <c r="AN39" s="3"/>
      <c r="AO39" s="3"/>
      <c r="AP39" s="3"/>
      <c r="AQ39" s="3"/>
    </row>
    <row r="40" spans="1:43" x14ac:dyDescent="0.25">
      <c r="A40" s="10">
        <v>0</v>
      </c>
      <c r="B40" s="10">
        <v>0</v>
      </c>
      <c r="C40" s="11">
        <v>806.50684529055764</v>
      </c>
      <c r="D40" s="11"/>
      <c r="E40" s="11">
        <f t="shared" si="8"/>
        <v>766.49167182653457</v>
      </c>
      <c r="F40" s="10">
        <f t="shared" si="9"/>
        <v>1601.2141073558555</v>
      </c>
      <c r="G40" s="11">
        <f t="shared" si="10"/>
        <v>524.9975444111484</v>
      </c>
      <c r="H40" s="11"/>
      <c r="I40" s="11">
        <f t="shared" si="11"/>
        <v>763.07699533595235</v>
      </c>
      <c r="J40" s="10">
        <f t="shared" si="12"/>
        <v>1886.151867079529</v>
      </c>
      <c r="K40" s="11"/>
      <c r="L40" s="11">
        <f t="shared" si="13"/>
        <v>761.68552201105672</v>
      </c>
      <c r="M40" s="10">
        <f t="shared" si="14"/>
        <v>2008.9510205255308</v>
      </c>
      <c r="N40" s="11"/>
      <c r="O40" s="11">
        <f t="shared" si="15"/>
        <v>765.45250252406368</v>
      </c>
      <c r="P40" s="10">
        <f t="shared" si="16"/>
        <v>1685.4590599887749</v>
      </c>
      <c r="Q40" s="3" t="s">
        <v>33</v>
      </c>
      <c r="AC40">
        <f t="shared" si="18"/>
        <v>4.9035789593610254E-2</v>
      </c>
      <c r="AD40">
        <f t="shared" si="17"/>
        <v>750.02742604402579</v>
      </c>
      <c r="AE40" s="5"/>
      <c r="AF40" s="3"/>
      <c r="AG40" s="3"/>
      <c r="AH40" s="3"/>
      <c r="AI40" s="3"/>
      <c r="AJ40">
        <f t="shared" si="20"/>
        <v>0.11315951444679288</v>
      </c>
      <c r="AK40">
        <f t="shared" si="19"/>
        <v>760.12940624940677</v>
      </c>
      <c r="AL40" s="3"/>
      <c r="AM40" s="3"/>
      <c r="AN40" s="3"/>
      <c r="AO40" s="3"/>
      <c r="AP40" s="3"/>
      <c r="AQ40" s="3"/>
    </row>
    <row r="41" spans="1:43" x14ac:dyDescent="0.25">
      <c r="A41" s="10">
        <v>0</v>
      </c>
      <c r="B41" s="10">
        <v>0</v>
      </c>
      <c r="C41" s="11">
        <v>774.99148011046475</v>
      </c>
      <c r="D41" s="11"/>
      <c r="E41" s="11">
        <f t="shared" si="8"/>
        <v>766.49167182653457</v>
      </c>
      <c r="F41" s="10">
        <f t="shared" si="9"/>
        <v>72.246740863568093</v>
      </c>
      <c r="G41" s="11">
        <f t="shared" si="10"/>
        <v>524.9975444111484</v>
      </c>
      <c r="H41" s="11"/>
      <c r="I41" s="11">
        <f t="shared" si="11"/>
        <v>763.07699533595235</v>
      </c>
      <c r="J41" s="10">
        <f t="shared" si="12"/>
        <v>141.95494744208784</v>
      </c>
      <c r="K41" s="11"/>
      <c r="L41" s="11">
        <f t="shared" si="13"/>
        <v>761.68552201105672</v>
      </c>
      <c r="M41" s="10">
        <f t="shared" si="14"/>
        <v>177.04852094320216</v>
      </c>
      <c r="N41" s="11"/>
      <c r="O41" s="11">
        <f t="shared" si="15"/>
        <v>765.45250252406368</v>
      </c>
      <c r="P41" s="10">
        <f t="shared" si="16"/>
        <v>90.992093393862064</v>
      </c>
      <c r="Q41" s="3"/>
      <c r="AC41">
        <f t="shared" si="18"/>
        <v>6.3746526471693335E-2</v>
      </c>
      <c r="AD41">
        <f t="shared" si="17"/>
        <v>730.68408959483338</v>
      </c>
      <c r="AE41" s="5"/>
      <c r="AF41" s="3"/>
      <c r="AG41" s="3"/>
      <c r="AH41" s="3"/>
      <c r="AI41" s="3"/>
      <c r="AJ41">
        <f t="shared" si="20"/>
        <v>0.14710736878083075</v>
      </c>
      <c r="AK41">
        <f t="shared" si="19"/>
        <v>757.77276045332701</v>
      </c>
      <c r="AL41" s="3"/>
      <c r="AM41" s="3"/>
      <c r="AN41" s="3"/>
      <c r="AO41" s="3"/>
      <c r="AP41" s="3"/>
      <c r="AQ41" s="3"/>
    </row>
    <row r="42" spans="1:43" x14ac:dyDescent="0.25">
      <c r="A42" s="10">
        <v>0</v>
      </c>
      <c r="B42" s="10">
        <v>0</v>
      </c>
      <c r="C42" s="11">
        <v>795.04671249779665</v>
      </c>
      <c r="D42" s="11"/>
      <c r="E42" s="11">
        <f t="shared" si="8"/>
        <v>766.49167182653457</v>
      </c>
      <c r="F42" s="10">
        <f t="shared" si="9"/>
        <v>815.3903477374314</v>
      </c>
      <c r="G42" s="11">
        <f t="shared" si="10"/>
        <v>524.9975444111484</v>
      </c>
      <c r="H42" s="11"/>
      <c r="I42" s="11">
        <f t="shared" si="11"/>
        <v>763.07699533595235</v>
      </c>
      <c r="J42" s="10">
        <f t="shared" si="12"/>
        <v>1022.062815408322</v>
      </c>
      <c r="K42" s="11"/>
      <c r="L42" s="11">
        <f t="shared" si="13"/>
        <v>761.68552201105672</v>
      </c>
      <c r="M42" s="10">
        <f t="shared" si="14"/>
        <v>1112.9690306925468</v>
      </c>
      <c r="N42" s="11"/>
      <c r="O42" s="11">
        <f t="shared" si="15"/>
        <v>765.45250252406368</v>
      </c>
      <c r="P42" s="10">
        <f t="shared" si="16"/>
        <v>875.81726396939621</v>
      </c>
      <c r="Q42" s="3"/>
      <c r="AC42">
        <f t="shared" si="18"/>
        <v>8.2870484413201342E-2</v>
      </c>
      <c r="AD42">
        <f t="shared" si="17"/>
        <v>682.62887462320373</v>
      </c>
      <c r="AE42" s="5"/>
      <c r="AF42" s="3"/>
      <c r="AG42" s="3"/>
      <c r="AH42" s="3"/>
      <c r="AI42" s="3"/>
      <c r="AJ42">
        <f t="shared" si="20"/>
        <v>0.19123957941507999</v>
      </c>
      <c r="AK42">
        <f t="shared" si="19"/>
        <v>751.89309116878769</v>
      </c>
      <c r="AL42" s="3"/>
      <c r="AM42" s="3"/>
      <c r="AN42" s="3"/>
      <c r="AO42" s="3"/>
      <c r="AP42" s="3"/>
      <c r="AQ42" s="3"/>
    </row>
    <row r="43" spans="1:43" x14ac:dyDescent="0.25">
      <c r="A43" s="10">
        <v>0</v>
      </c>
      <c r="B43" s="10">
        <v>0</v>
      </c>
      <c r="C43" s="11">
        <v>697.6355837593278</v>
      </c>
      <c r="D43" s="11"/>
      <c r="E43" s="11">
        <f t="shared" si="8"/>
        <v>766.49167182653457</v>
      </c>
      <c r="F43" s="10">
        <f t="shared" si="9"/>
        <v>4741.1608639189344</v>
      </c>
      <c r="G43" s="11">
        <f t="shared" si="10"/>
        <v>524.9975444111484</v>
      </c>
      <c r="H43" s="11"/>
      <c r="I43" s="11">
        <f t="shared" si="11"/>
        <v>763.07699533595235</v>
      </c>
      <c r="J43" s="10">
        <f t="shared" si="12"/>
        <v>4282.5783491411694</v>
      </c>
      <c r="K43" s="11"/>
      <c r="L43" s="11">
        <f t="shared" si="13"/>
        <v>761.68552201105672</v>
      </c>
      <c r="M43" s="10">
        <f t="shared" si="14"/>
        <v>4102.3945900502877</v>
      </c>
      <c r="N43" s="11"/>
      <c r="O43" s="11">
        <f t="shared" si="15"/>
        <v>765.45250252406368</v>
      </c>
      <c r="P43" s="10">
        <f t="shared" si="16"/>
        <v>4599.1344707427843</v>
      </c>
      <c r="Q43" s="3"/>
      <c r="AC43">
        <f t="shared" si="18"/>
        <v>0.10773162973716174</v>
      </c>
      <c r="AD43">
        <f t="shared" si="17"/>
        <v>578.73453218368104</v>
      </c>
      <c r="AE43" s="5"/>
      <c r="AF43" s="3"/>
      <c r="AG43" s="3"/>
      <c r="AH43" s="3"/>
      <c r="AI43" s="3"/>
      <c r="AJ43">
        <f t="shared" si="20"/>
        <v>0.24861145323960399</v>
      </c>
      <c r="AK43">
        <f t="shared" si="19"/>
        <v>737.46055252065923</v>
      </c>
      <c r="AL43" s="3"/>
      <c r="AM43" s="3"/>
      <c r="AN43" s="3"/>
      <c r="AO43" s="3"/>
      <c r="AP43" s="3"/>
      <c r="AQ43" s="3"/>
    </row>
    <row r="44" spans="1:43" x14ac:dyDescent="0.25">
      <c r="A44" s="10"/>
      <c r="B44" s="10"/>
      <c r="C44" s="11"/>
      <c r="D44" s="11"/>
      <c r="E44" s="11"/>
      <c r="F44" s="10"/>
      <c r="G44" s="10"/>
      <c r="H44" s="11"/>
      <c r="I44" s="11"/>
      <c r="J44" s="10"/>
      <c r="K44" s="11"/>
      <c r="L44" s="11"/>
      <c r="M44" s="10"/>
      <c r="N44" s="11"/>
      <c r="O44" s="11"/>
      <c r="P44" s="10"/>
      <c r="Q44" s="3"/>
      <c r="AC44">
        <f t="shared" si="18"/>
        <v>0.14005111865831027</v>
      </c>
      <c r="AD44">
        <f t="shared" si="17"/>
        <v>408.8723732765763</v>
      </c>
      <c r="AE44" s="5"/>
      <c r="AF44" s="3"/>
      <c r="AG44" s="3"/>
      <c r="AH44" s="3"/>
      <c r="AI44" s="3"/>
      <c r="AJ44">
        <f t="shared" si="20"/>
        <v>0.3231948892114852</v>
      </c>
      <c r="AK44">
        <f t="shared" si="19"/>
        <v>703.40543524584871</v>
      </c>
      <c r="AL44" s="3"/>
      <c r="AM44" s="3"/>
      <c r="AN44" s="3"/>
      <c r="AO44" s="3"/>
      <c r="AP44" s="3"/>
      <c r="AQ44" s="3"/>
    </row>
    <row r="45" spans="1:43" x14ac:dyDescent="0.25">
      <c r="A45" s="10"/>
      <c r="B45" s="10"/>
      <c r="C45" s="11"/>
      <c r="D45" s="11"/>
      <c r="E45" s="11"/>
      <c r="F45" s="10"/>
      <c r="G45" s="10"/>
      <c r="H45" s="11"/>
      <c r="I45" s="11"/>
      <c r="J45" s="10"/>
      <c r="K45" s="11"/>
      <c r="L45" s="11"/>
      <c r="M45" s="10"/>
      <c r="N45" s="11"/>
      <c r="O45" s="11"/>
      <c r="P45" s="10"/>
      <c r="Q45" s="3"/>
      <c r="AC45">
        <f t="shared" si="18"/>
        <v>0.18206645425580337</v>
      </c>
      <c r="AD45">
        <f t="shared" si="17"/>
        <v>227.00511628030867</v>
      </c>
      <c r="AE45" s="5"/>
      <c r="AF45" s="3"/>
      <c r="AG45" s="3"/>
      <c r="AH45" s="3"/>
      <c r="AI45" s="3"/>
      <c r="AJ45">
        <f t="shared" si="20"/>
        <v>0.42015335597493081</v>
      </c>
      <c r="AK45">
        <f t="shared" si="19"/>
        <v>630.02331847872813</v>
      </c>
      <c r="AL45" s="3"/>
      <c r="AM45" s="3"/>
      <c r="AN45" s="3"/>
      <c r="AO45" s="3"/>
      <c r="AP45" s="3"/>
      <c r="AQ45" s="3"/>
    </row>
    <row r="46" spans="1:43" x14ac:dyDescent="0.25">
      <c r="A46" s="10"/>
      <c r="B46" s="10"/>
      <c r="C46" s="11"/>
      <c r="D46" s="11"/>
      <c r="E46" s="11"/>
      <c r="F46" s="10"/>
      <c r="G46" s="10"/>
      <c r="H46" s="11"/>
      <c r="I46" s="11"/>
      <c r="J46" s="10"/>
      <c r="K46" s="11"/>
      <c r="L46" s="11"/>
      <c r="M46" s="10"/>
      <c r="N46" s="11"/>
      <c r="O46" s="11"/>
      <c r="P46" s="10"/>
      <c r="Q46" s="3"/>
      <c r="AC46">
        <f t="shared" si="18"/>
        <v>0.23668639053254439</v>
      </c>
      <c r="AD46">
        <f t="shared" si="17"/>
        <v>102.52523683115191</v>
      </c>
      <c r="AE46" s="5"/>
      <c r="AF46" s="3"/>
      <c r="AG46" s="3"/>
      <c r="AH46" s="3"/>
      <c r="AI46" s="3"/>
      <c r="AJ46">
        <f t="shared" si="20"/>
        <v>0.5461993627674101</v>
      </c>
      <c r="AK46">
        <f t="shared" si="19"/>
        <v>498.77847627450956</v>
      </c>
      <c r="AL46" s="3"/>
      <c r="AM46" s="3"/>
      <c r="AN46" s="3"/>
      <c r="AO46" s="3"/>
      <c r="AP46" s="3"/>
      <c r="AQ46" s="3"/>
    </row>
    <row r="47" spans="1:43" x14ac:dyDescent="0.25">
      <c r="A47" s="10"/>
      <c r="B47" s="10"/>
      <c r="C47" s="11"/>
      <c r="D47" s="11"/>
      <c r="E47" s="11"/>
      <c r="F47" s="10"/>
      <c r="G47" s="10"/>
      <c r="H47" s="11"/>
      <c r="I47" s="11"/>
      <c r="J47" s="10"/>
      <c r="K47" s="11"/>
      <c r="L47" s="11"/>
      <c r="M47" s="10"/>
      <c r="N47" s="11"/>
      <c r="O47" s="11"/>
      <c r="P47" s="10"/>
      <c r="Q47" s="3"/>
      <c r="AC47">
        <f t="shared" si="18"/>
        <v>0.30769230769230771</v>
      </c>
      <c r="AD47">
        <f t="shared" si="17"/>
        <v>41.062577422948074</v>
      </c>
      <c r="AE47" s="5"/>
      <c r="AF47" s="3"/>
      <c r="AG47" s="3"/>
      <c r="AH47" s="3"/>
      <c r="AI47" s="3"/>
      <c r="AJ47">
        <f t="shared" si="20"/>
        <v>0.7100591715976331</v>
      </c>
      <c r="AK47">
        <f t="shared" si="19"/>
        <v>326.97545433837172</v>
      </c>
      <c r="AL47" s="3"/>
      <c r="AM47" s="3"/>
      <c r="AN47" s="3"/>
      <c r="AO47" s="3"/>
      <c r="AP47" s="3"/>
      <c r="AQ47" s="3"/>
    </row>
    <row r="48" spans="1:43" x14ac:dyDescent="0.25">
      <c r="A48" s="12">
        <v>2.5000000000000001E-2</v>
      </c>
      <c r="B48" s="12">
        <v>0</v>
      </c>
      <c r="C48" s="13">
        <v>719</v>
      </c>
      <c r="D48" s="13"/>
      <c r="E48" s="13">
        <f>IA(A48,B48,$E$2,$E$3,$E$4,$E$5,$E$6)</f>
        <v>746.77562800948283</v>
      </c>
      <c r="F48" s="13">
        <f>($C48-E48)^2</f>
        <v>771.48551132116711</v>
      </c>
      <c r="G48" s="13">
        <f>$G$25</f>
        <v>524.9975444111484</v>
      </c>
      <c r="H48" s="13"/>
      <c r="I48" s="13">
        <f>IA_SA(A48,B48,$I$2,$I$3,$I$4,$I$5,$I$6,$I$7)</f>
        <v>760.80682158957825</v>
      </c>
      <c r="J48" s="13">
        <f>($C48-I48)^2</f>
        <v>1747.810331422826</v>
      </c>
      <c r="K48" s="13"/>
      <c r="L48" s="13">
        <f>IA_DR(A48,B48,$L$2,$L$3,$L$4,$L$5,$L$6,$L$7,$L$8)</f>
        <v>760.78802529930078</v>
      </c>
      <c r="M48" s="13">
        <f>($C48-L48)^2</f>
        <v>1746.2390584150023</v>
      </c>
      <c r="N48" s="13"/>
      <c r="O48" s="13">
        <f>IA_DL(A48,B48,$O$2,$O$3,$O$4,$O$5,$O$6,$O$7,$O$8)</f>
        <v>764.58900822526186</v>
      </c>
      <c r="P48" s="13">
        <f>($C48-O48)^2</f>
        <v>2078.3576709629938</v>
      </c>
      <c r="Q48" s="3"/>
      <c r="AC48">
        <f>$AC$2</f>
        <v>0.4</v>
      </c>
      <c r="AD48">
        <f t="shared" si="17"/>
        <v>15.575407535348987</v>
      </c>
      <c r="AE48" s="5"/>
      <c r="AF48" s="3"/>
      <c r="AG48" s="3"/>
      <c r="AH48" s="3"/>
      <c r="AI48" s="3"/>
      <c r="AJ48">
        <f t="shared" si="20"/>
        <v>0.92307692307692302</v>
      </c>
      <c r="AK48">
        <f t="shared" si="19"/>
        <v>174.96671486355157</v>
      </c>
      <c r="AL48" s="3"/>
      <c r="AM48" s="3"/>
      <c r="AN48" s="3"/>
      <c r="AO48" s="3"/>
      <c r="AP48" s="3"/>
      <c r="AQ48" s="3"/>
    </row>
    <row r="49" spans="1:43" x14ac:dyDescent="0.25">
      <c r="A49" s="12">
        <v>2.5000000000000001E-2</v>
      </c>
      <c r="B49" s="12">
        <v>0</v>
      </c>
      <c r="C49" s="13">
        <v>806</v>
      </c>
      <c r="D49" s="13"/>
      <c r="E49" s="13">
        <f t="shared" ref="E49:E72" si="21">IA(A49,B49,$E$2,$E$3,$E$4,$E$5,$E$6)</f>
        <v>746.77562800948283</v>
      </c>
      <c r="F49" s="13">
        <f t="shared" ref="F49:F72" si="22">($C49-E49)^2</f>
        <v>3507.5262376711548</v>
      </c>
      <c r="G49" s="13">
        <f t="shared" ref="G49:G72" si="23">$G$25</f>
        <v>524.9975444111484</v>
      </c>
      <c r="H49" s="13"/>
      <c r="I49" s="13">
        <f t="shared" ref="I49:I72" si="24">IA_SA(A49,B49,$I$2,$I$3,$I$4,$I$5,$I$6,$I$7)</f>
        <v>760.80682158957825</v>
      </c>
      <c r="J49" s="13">
        <f t="shared" ref="J49:J72" si="25">($C49-I49)^2</f>
        <v>2042.4233748362108</v>
      </c>
      <c r="K49" s="13"/>
      <c r="L49" s="13">
        <f t="shared" ref="L49:L72" si="26">IA_DR(A49,B49,$L$2,$L$3,$L$4,$L$5,$L$6,$L$7,$L$8)</f>
        <v>760.78802529930078</v>
      </c>
      <c r="M49" s="13">
        <f t="shared" ref="M49:M72" si="27">($C49-L49)^2</f>
        <v>2044.1226563366658</v>
      </c>
      <c r="N49" s="13"/>
      <c r="O49" s="13">
        <f t="shared" ref="O49:O72" si="28">IA_DL(A49,B49,$O$2,$O$3,$O$4,$O$5,$O$6,$O$7,$O$8)</f>
        <v>764.58900822526186</v>
      </c>
      <c r="P49" s="13">
        <f t="shared" ref="P49:P72" si="29">($C49-O49)^2</f>
        <v>1714.8702397674297</v>
      </c>
      <c r="Q49" s="3"/>
      <c r="AC49" s="5">
        <f>AC48*$AE$1</f>
        <v>0.52</v>
      </c>
      <c r="AD49" s="5">
        <f t="shared" si="17"/>
        <v>5.7809846385628028</v>
      </c>
      <c r="AE49" s="5"/>
      <c r="AF49" s="3"/>
      <c r="AG49" s="3"/>
      <c r="AH49" s="3"/>
      <c r="AI49" s="3"/>
      <c r="AJ49">
        <f>$AK$2</f>
        <v>1.2</v>
      </c>
      <c r="AK49">
        <f t="shared" si="19"/>
        <v>80.533977364108381</v>
      </c>
      <c r="AL49" s="3"/>
      <c r="AM49" s="3"/>
      <c r="AN49" s="3"/>
      <c r="AO49" s="3"/>
      <c r="AP49" s="3"/>
      <c r="AQ49" s="3"/>
    </row>
    <row r="50" spans="1:43" x14ac:dyDescent="0.25">
      <c r="A50" s="12">
        <v>2.5000000000000001E-2</v>
      </c>
      <c r="B50" s="12">
        <v>0</v>
      </c>
      <c r="C50" s="13">
        <v>776</v>
      </c>
      <c r="D50" s="13"/>
      <c r="E50" s="13">
        <f t="shared" si="21"/>
        <v>746.77562800948283</v>
      </c>
      <c r="F50" s="13">
        <f t="shared" si="22"/>
        <v>854.06391824012451</v>
      </c>
      <c r="G50" s="13">
        <f t="shared" si="23"/>
        <v>524.9975444111484</v>
      </c>
      <c r="H50" s="13"/>
      <c r="I50" s="13">
        <f t="shared" si="24"/>
        <v>760.80682158957825</v>
      </c>
      <c r="J50" s="13">
        <f t="shared" si="25"/>
        <v>230.8326702109056</v>
      </c>
      <c r="K50" s="13"/>
      <c r="L50" s="13">
        <f t="shared" si="26"/>
        <v>760.78802529930078</v>
      </c>
      <c r="M50" s="13">
        <f t="shared" si="27"/>
        <v>231.40417429471299</v>
      </c>
      <c r="N50" s="13"/>
      <c r="O50" s="13">
        <f t="shared" si="28"/>
        <v>764.58900822526186</v>
      </c>
      <c r="P50" s="13">
        <f t="shared" si="29"/>
        <v>130.21073328314139</v>
      </c>
      <c r="Q50" s="3"/>
      <c r="AC50" s="5"/>
      <c r="AD50" s="5"/>
      <c r="AE50" s="5"/>
      <c r="AF50" s="3"/>
      <c r="AG50" s="3"/>
      <c r="AH50" s="3"/>
      <c r="AI50" s="3"/>
      <c r="AJ50" s="3">
        <f>AJ49*$AN$1</f>
        <v>1.56</v>
      </c>
      <c r="AK50" s="3">
        <f t="shared" si="19"/>
        <v>34.105629157150148</v>
      </c>
      <c r="AL50" s="3"/>
      <c r="AM50" s="3"/>
      <c r="AN50" s="3"/>
      <c r="AO50" s="3"/>
      <c r="AP50" s="3"/>
      <c r="AQ50" s="3"/>
    </row>
    <row r="51" spans="1:43" x14ac:dyDescent="0.25">
      <c r="A51" s="12">
        <v>2.5000000000000001E-2</v>
      </c>
      <c r="B51" s="12">
        <v>0</v>
      </c>
      <c r="C51" s="13">
        <v>771</v>
      </c>
      <c r="D51" s="13"/>
      <c r="E51" s="13">
        <f t="shared" si="21"/>
        <v>746.77562800948283</v>
      </c>
      <c r="F51" s="13">
        <f t="shared" si="22"/>
        <v>586.82019833495281</v>
      </c>
      <c r="G51" s="13">
        <f t="shared" si="23"/>
        <v>524.9975444111484</v>
      </c>
      <c r="H51" s="13"/>
      <c r="I51" s="13">
        <f t="shared" si="24"/>
        <v>760.80682158957825</v>
      </c>
      <c r="J51" s="13">
        <f t="shared" si="25"/>
        <v>103.90088610668811</v>
      </c>
      <c r="K51" s="13"/>
      <c r="L51" s="13">
        <f t="shared" si="26"/>
        <v>760.78802529930078</v>
      </c>
      <c r="M51" s="13">
        <f t="shared" si="27"/>
        <v>104.28442728772083</v>
      </c>
      <c r="N51" s="13"/>
      <c r="O51" s="13">
        <f t="shared" si="28"/>
        <v>764.58900822526186</v>
      </c>
      <c r="P51" s="13">
        <f t="shared" si="29"/>
        <v>41.100815535760034</v>
      </c>
      <c r="Q51" s="3"/>
      <c r="AC51" s="5"/>
      <c r="AD51" s="5"/>
      <c r="AE51" s="5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25">
      <c r="A52" s="12">
        <v>2.5000000000000001E-2</v>
      </c>
      <c r="B52" s="12">
        <v>0</v>
      </c>
      <c r="C52" s="13">
        <v>655</v>
      </c>
      <c r="D52" s="13"/>
      <c r="E52" s="13">
        <f t="shared" si="21"/>
        <v>746.77562800948283</v>
      </c>
      <c r="F52" s="13">
        <f t="shared" si="22"/>
        <v>8422.7658965349692</v>
      </c>
      <c r="G52" s="13">
        <f t="shared" si="23"/>
        <v>524.9975444111484</v>
      </c>
      <c r="H52" s="13"/>
      <c r="I52" s="13">
        <f t="shared" si="24"/>
        <v>760.80682158957825</v>
      </c>
      <c r="J52" s="13">
        <f t="shared" si="25"/>
        <v>11195.083494888842</v>
      </c>
      <c r="K52" s="13"/>
      <c r="L52" s="13">
        <f t="shared" si="26"/>
        <v>760.78802529930078</v>
      </c>
      <c r="M52" s="13">
        <f t="shared" si="27"/>
        <v>11191.106296725502</v>
      </c>
      <c r="N52" s="13"/>
      <c r="O52" s="13">
        <f t="shared" si="28"/>
        <v>764.58900822526186</v>
      </c>
      <c r="P52" s="13">
        <f t="shared" si="29"/>
        <v>12009.750723796513</v>
      </c>
      <c r="Q52" s="3"/>
      <c r="AC52" s="5"/>
      <c r="AD52" s="5"/>
      <c r="AE52" s="5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25">
      <c r="A53" s="12">
        <v>0.05</v>
      </c>
      <c r="B53" s="12">
        <v>0</v>
      </c>
      <c r="C53" s="13">
        <v>645</v>
      </c>
      <c r="D53" s="13"/>
      <c r="E53" s="13">
        <f t="shared" si="21"/>
        <v>670.00696835530994</v>
      </c>
      <c r="F53" s="13">
        <f t="shared" si="22"/>
        <v>625.34846632347251</v>
      </c>
      <c r="G53" s="13">
        <f t="shared" si="23"/>
        <v>524.9975444111484</v>
      </c>
      <c r="H53" s="13"/>
      <c r="I53" s="13">
        <f t="shared" si="24"/>
        <v>740.7098950834968</v>
      </c>
      <c r="J53" s="13">
        <f t="shared" si="25"/>
        <v>9160.384016893966</v>
      </c>
      <c r="K53" s="13"/>
      <c r="L53" s="13">
        <f t="shared" si="26"/>
        <v>749.14022656640213</v>
      </c>
      <c r="M53" s="13">
        <f t="shared" si="27"/>
        <v>10845.18678930157</v>
      </c>
      <c r="N53" s="13"/>
      <c r="O53" s="13">
        <f t="shared" si="28"/>
        <v>752.34375367576865</v>
      </c>
      <c r="P53" s="13">
        <f t="shared" si="29"/>
        <v>11522.681453204095</v>
      </c>
      <c r="Q53" s="3"/>
      <c r="AD53" t="s">
        <v>0</v>
      </c>
      <c r="AE53" s="5"/>
      <c r="AF53" s="3"/>
      <c r="AG53" s="3"/>
      <c r="AH53" s="3"/>
      <c r="AI53" s="3"/>
      <c r="AK53" t="s">
        <v>0</v>
      </c>
      <c r="AL53" s="3"/>
      <c r="AM53" s="3"/>
      <c r="AN53" s="3"/>
      <c r="AO53" s="3"/>
      <c r="AP53" s="3"/>
      <c r="AQ53" s="3"/>
    </row>
    <row r="54" spans="1:43" x14ac:dyDescent="0.25">
      <c r="A54" s="12">
        <v>0.05</v>
      </c>
      <c r="B54" s="12">
        <v>0</v>
      </c>
      <c r="C54" s="13">
        <v>771</v>
      </c>
      <c r="D54" s="13"/>
      <c r="E54" s="13">
        <f t="shared" si="21"/>
        <v>670.00696835530994</v>
      </c>
      <c r="F54" s="13">
        <f t="shared" si="22"/>
        <v>10199.592440785369</v>
      </c>
      <c r="G54" s="13">
        <f t="shared" si="23"/>
        <v>524.9975444111484</v>
      </c>
      <c r="H54" s="13"/>
      <c r="I54" s="13">
        <f t="shared" si="24"/>
        <v>740.7098950834968</v>
      </c>
      <c r="J54" s="13">
        <f t="shared" si="25"/>
        <v>917.49045585277111</v>
      </c>
      <c r="K54" s="13"/>
      <c r="L54" s="13">
        <f t="shared" si="26"/>
        <v>749.14022656640213</v>
      </c>
      <c r="M54" s="13">
        <f t="shared" si="27"/>
        <v>477.84969456823103</v>
      </c>
      <c r="N54" s="13"/>
      <c r="O54" s="13">
        <f t="shared" si="28"/>
        <v>752.34375367576865</v>
      </c>
      <c r="P54" s="13">
        <f t="shared" si="29"/>
        <v>348.05552691039566</v>
      </c>
      <c r="Q54" s="3"/>
      <c r="AC54">
        <v>0</v>
      </c>
      <c r="AD54">
        <f t="shared" ref="AD54:AD66" si="30">$O$2/(1+(AC54/$O$5)^$O$3)</f>
        <v>765.45250252406368</v>
      </c>
      <c r="AE54" s="5"/>
      <c r="AF54" s="3"/>
      <c r="AG54" s="3"/>
      <c r="AH54" s="3"/>
      <c r="AI54" s="3"/>
      <c r="AJ54">
        <v>0</v>
      </c>
      <c r="AK54">
        <f t="shared" ref="AK54:AK66" si="31">$O$2/(1+(AJ54/$O$6)^$O$4)</f>
        <v>765.45250252406368</v>
      </c>
      <c r="AL54" s="3"/>
      <c r="AM54" s="3"/>
      <c r="AN54" s="3"/>
      <c r="AO54" s="3"/>
      <c r="AP54" s="3"/>
      <c r="AQ54" s="3"/>
    </row>
    <row r="55" spans="1:43" x14ac:dyDescent="0.25">
      <c r="A55" s="12">
        <v>0.05</v>
      </c>
      <c r="B55" s="12">
        <v>0</v>
      </c>
      <c r="C55" s="13">
        <v>729</v>
      </c>
      <c r="D55" s="13"/>
      <c r="E55" s="13">
        <f t="shared" si="21"/>
        <v>670.00696835530994</v>
      </c>
      <c r="F55" s="13">
        <f t="shared" si="22"/>
        <v>3480.1777826314033</v>
      </c>
      <c r="G55" s="13">
        <f t="shared" si="23"/>
        <v>524.9975444111484</v>
      </c>
      <c r="H55" s="13"/>
      <c r="I55" s="13">
        <f t="shared" si="24"/>
        <v>740.7098950834968</v>
      </c>
      <c r="J55" s="13">
        <f t="shared" si="25"/>
        <v>137.12164286650261</v>
      </c>
      <c r="K55" s="13"/>
      <c r="L55" s="13">
        <f t="shared" si="26"/>
        <v>749.14022656640213</v>
      </c>
      <c r="M55" s="13">
        <f t="shared" si="27"/>
        <v>405.62872614601031</v>
      </c>
      <c r="N55" s="13"/>
      <c r="O55" s="13">
        <f t="shared" si="28"/>
        <v>752.34375367576865</v>
      </c>
      <c r="P55" s="13">
        <f t="shared" si="29"/>
        <v>544.93083567496251</v>
      </c>
      <c r="Q55" s="3"/>
      <c r="AC55">
        <f t="shared" ref="AC55:AC64" si="32">AC56/$AE$1</f>
        <v>2.9015260114562277E-2</v>
      </c>
      <c r="AD55">
        <f t="shared" si="30"/>
        <v>763.89934022265356</v>
      </c>
      <c r="AE55" s="5"/>
      <c r="AF55" s="3"/>
      <c r="AG55" s="3"/>
      <c r="AH55" s="3"/>
      <c r="AI55" s="3"/>
      <c r="AJ55">
        <f t="shared" ref="AJ55:AJ64" si="33">AJ56/$AN$1</f>
        <v>8.7045780343686832E-2</v>
      </c>
      <c r="AK55">
        <f t="shared" si="31"/>
        <v>765.40945808064646</v>
      </c>
      <c r="AL55" s="3"/>
      <c r="AM55" s="3"/>
      <c r="AN55" s="3"/>
      <c r="AO55" s="3"/>
      <c r="AP55" s="3"/>
      <c r="AQ55" s="3"/>
    </row>
    <row r="56" spans="1:43" x14ac:dyDescent="0.25">
      <c r="A56" s="12">
        <v>0.05</v>
      </c>
      <c r="B56" s="12">
        <v>0</v>
      </c>
      <c r="C56" s="13">
        <v>787</v>
      </c>
      <c r="D56" s="13"/>
      <c r="E56" s="13">
        <f t="shared" si="21"/>
        <v>670.00696835530994</v>
      </c>
      <c r="F56" s="13">
        <f t="shared" si="22"/>
        <v>13687.369453415451</v>
      </c>
      <c r="G56" s="13">
        <f t="shared" si="23"/>
        <v>524.9975444111484</v>
      </c>
      <c r="H56" s="13"/>
      <c r="I56" s="13">
        <f t="shared" si="24"/>
        <v>740.7098950834968</v>
      </c>
      <c r="J56" s="13">
        <f t="shared" si="25"/>
        <v>2142.7738131808733</v>
      </c>
      <c r="K56" s="13"/>
      <c r="L56" s="13">
        <f t="shared" si="26"/>
        <v>749.14022656640213</v>
      </c>
      <c r="M56" s="13">
        <f t="shared" si="27"/>
        <v>1433.3624444433626</v>
      </c>
      <c r="N56" s="13"/>
      <c r="O56" s="13">
        <f t="shared" si="28"/>
        <v>752.34375367576865</v>
      </c>
      <c r="P56" s="13">
        <f t="shared" si="29"/>
        <v>1201.0554092857988</v>
      </c>
      <c r="Q56" s="3"/>
      <c r="AC56">
        <f t="shared" si="32"/>
        <v>3.7719838148930963E-2</v>
      </c>
      <c r="AD56">
        <f t="shared" si="30"/>
        <v>761.0932797428062</v>
      </c>
      <c r="AE56" s="5"/>
      <c r="AF56" s="3"/>
      <c r="AG56" s="3"/>
      <c r="AH56" s="3"/>
      <c r="AI56" s="3"/>
      <c r="AJ56">
        <f t="shared" si="33"/>
        <v>0.11315951444679288</v>
      </c>
      <c r="AK56">
        <f t="shared" si="31"/>
        <v>765.29509282925585</v>
      </c>
      <c r="AL56" s="3"/>
      <c r="AM56" s="3"/>
      <c r="AN56" s="3"/>
      <c r="AO56" s="3"/>
      <c r="AP56" s="3"/>
      <c r="AQ56" s="3"/>
    </row>
    <row r="57" spans="1:43" x14ac:dyDescent="0.25">
      <c r="A57" s="12">
        <v>0.05</v>
      </c>
      <c r="B57" s="12">
        <v>0</v>
      </c>
      <c r="C57" s="13">
        <v>892</v>
      </c>
      <c r="D57" s="13"/>
      <c r="E57" s="13">
        <f t="shared" si="21"/>
        <v>670.00696835530994</v>
      </c>
      <c r="F57" s="13">
        <f t="shared" si="22"/>
        <v>49280.906098800362</v>
      </c>
      <c r="G57" s="13">
        <f t="shared" si="23"/>
        <v>524.9975444111484</v>
      </c>
      <c r="H57" s="13"/>
      <c r="I57" s="13">
        <f t="shared" si="24"/>
        <v>740.7098950834968</v>
      </c>
      <c r="J57" s="13">
        <f t="shared" si="25"/>
        <v>22888.695845646544</v>
      </c>
      <c r="K57" s="13"/>
      <c r="L57" s="13">
        <f t="shared" si="26"/>
        <v>749.14022656640213</v>
      </c>
      <c r="M57" s="13">
        <f t="shared" si="27"/>
        <v>20408.914865498915</v>
      </c>
      <c r="N57" s="13"/>
      <c r="O57" s="13">
        <f t="shared" si="28"/>
        <v>752.34375367576865</v>
      </c>
      <c r="P57" s="13">
        <f t="shared" si="29"/>
        <v>19503.867137374382</v>
      </c>
      <c r="Q57" s="3"/>
      <c r="AC57">
        <f t="shared" si="32"/>
        <v>4.9035789593610254E-2</v>
      </c>
      <c r="AD57">
        <f t="shared" si="30"/>
        <v>753.29824030587429</v>
      </c>
      <c r="AE57" s="5"/>
      <c r="AF57" s="3"/>
      <c r="AG57" s="3"/>
      <c r="AH57" s="3"/>
      <c r="AI57" s="3"/>
      <c r="AJ57">
        <f t="shared" si="33"/>
        <v>0.14710736878083075</v>
      </c>
      <c r="AK57">
        <f t="shared" si="31"/>
        <v>764.87709772229744</v>
      </c>
      <c r="AL57" s="3"/>
      <c r="AM57" s="3"/>
      <c r="AN57" s="3"/>
      <c r="AO57" s="3"/>
      <c r="AP57" s="3"/>
      <c r="AQ57" s="3"/>
    </row>
    <row r="58" spans="1:43" x14ac:dyDescent="0.25">
      <c r="A58" s="12">
        <v>0.1</v>
      </c>
      <c r="B58" s="12">
        <v>0</v>
      </c>
      <c r="C58" s="13">
        <v>736</v>
      </c>
      <c r="D58" s="13"/>
      <c r="E58" s="13">
        <f t="shared" si="21"/>
        <v>429.29447569068361</v>
      </c>
      <c r="F58" s="13">
        <f t="shared" si="22"/>
        <v>94068.278641852667</v>
      </c>
      <c r="G58" s="13">
        <f t="shared" si="23"/>
        <v>524.9975444111484</v>
      </c>
      <c r="H58" s="13"/>
      <c r="I58" s="13">
        <f t="shared" si="24"/>
        <v>584.4693269339499</v>
      </c>
      <c r="J58" s="13">
        <f t="shared" si="25"/>
        <v>22961.54487985016</v>
      </c>
      <c r="K58" s="13"/>
      <c r="L58" s="13">
        <f t="shared" si="26"/>
        <v>615.39387685414727</v>
      </c>
      <c r="M58" s="13">
        <f t="shared" si="27"/>
        <v>14545.836940272595</v>
      </c>
      <c r="N58" s="13"/>
      <c r="O58" s="13">
        <f t="shared" si="28"/>
        <v>603.27996126403582</v>
      </c>
      <c r="P58" s="13">
        <f t="shared" si="29"/>
        <v>17614.608682075832</v>
      </c>
      <c r="Q58" s="3"/>
      <c r="AC58">
        <f t="shared" si="32"/>
        <v>6.3746526471693335E-2</v>
      </c>
      <c r="AD58">
        <f t="shared" si="30"/>
        <v>732.17380596012094</v>
      </c>
      <c r="AE58" s="5"/>
      <c r="AF58" s="3"/>
      <c r="AG58" s="3"/>
      <c r="AH58" s="3"/>
      <c r="AI58" s="3"/>
      <c r="AJ58">
        <f t="shared" si="33"/>
        <v>0.19123957941507999</v>
      </c>
      <c r="AK58">
        <f t="shared" si="31"/>
        <v>763.35217970559017</v>
      </c>
      <c r="AL58" s="3"/>
      <c r="AM58" s="3"/>
      <c r="AN58" s="3"/>
      <c r="AO58" s="3"/>
      <c r="AP58" s="3"/>
      <c r="AQ58" s="3"/>
    </row>
    <row r="59" spans="1:43" x14ac:dyDescent="0.25">
      <c r="A59" s="12">
        <v>0.1</v>
      </c>
      <c r="B59" s="12">
        <v>0</v>
      </c>
      <c r="C59" s="13">
        <v>697</v>
      </c>
      <c r="D59" s="13"/>
      <c r="E59" s="13">
        <f t="shared" si="21"/>
        <v>429.29447569068361</v>
      </c>
      <c r="F59" s="13">
        <f t="shared" si="22"/>
        <v>71666.247745725981</v>
      </c>
      <c r="G59" s="13">
        <f t="shared" si="23"/>
        <v>524.9975444111484</v>
      </c>
      <c r="H59" s="13"/>
      <c r="I59" s="13">
        <f t="shared" si="24"/>
        <v>584.4693269339499</v>
      </c>
      <c r="J59" s="13">
        <f t="shared" si="25"/>
        <v>12663.152380698253</v>
      </c>
      <c r="K59" s="13"/>
      <c r="L59" s="13">
        <f t="shared" si="26"/>
        <v>615.39387685414727</v>
      </c>
      <c r="M59" s="13">
        <f t="shared" si="27"/>
        <v>6659.5593348960811</v>
      </c>
      <c r="N59" s="13"/>
      <c r="O59" s="13">
        <f t="shared" si="28"/>
        <v>603.27996126403582</v>
      </c>
      <c r="P59" s="13">
        <f t="shared" si="29"/>
        <v>8783.4456606706262</v>
      </c>
      <c r="Q59" s="3"/>
      <c r="AC59">
        <f t="shared" si="32"/>
        <v>8.2870484413201342E-2</v>
      </c>
      <c r="AD59">
        <f t="shared" si="30"/>
        <v>678.56912650638731</v>
      </c>
      <c r="AE59" s="5"/>
      <c r="AF59" s="3"/>
      <c r="AG59" s="3"/>
      <c r="AH59" s="3"/>
      <c r="AI59" s="3"/>
      <c r="AJ59">
        <f t="shared" si="33"/>
        <v>0.24861145323960399</v>
      </c>
      <c r="AK59">
        <f t="shared" si="31"/>
        <v>757.82627017327877</v>
      </c>
      <c r="AL59" s="3"/>
      <c r="AM59" s="3"/>
      <c r="AN59" s="3"/>
      <c r="AO59" s="3"/>
      <c r="AP59" s="3"/>
      <c r="AQ59" s="3"/>
    </row>
    <row r="60" spans="1:43" x14ac:dyDescent="0.25">
      <c r="A60" s="12">
        <v>0.1</v>
      </c>
      <c r="B60" s="12">
        <v>0</v>
      </c>
      <c r="C60" s="13">
        <v>718</v>
      </c>
      <c r="D60" s="13"/>
      <c r="E60" s="13">
        <f t="shared" si="21"/>
        <v>429.29447569068361</v>
      </c>
      <c r="F60" s="13">
        <f t="shared" si="22"/>
        <v>83350.879766717277</v>
      </c>
      <c r="G60" s="13">
        <f t="shared" si="23"/>
        <v>524.9975444111484</v>
      </c>
      <c r="H60" s="13"/>
      <c r="I60" s="13">
        <f t="shared" si="24"/>
        <v>584.4693269339499</v>
      </c>
      <c r="J60" s="13">
        <f t="shared" si="25"/>
        <v>17830.440649472359</v>
      </c>
      <c r="K60" s="13"/>
      <c r="L60" s="13">
        <f t="shared" si="26"/>
        <v>615.39387685414727</v>
      </c>
      <c r="M60" s="13">
        <f t="shared" si="27"/>
        <v>10528.016507021895</v>
      </c>
      <c r="N60" s="13"/>
      <c r="O60" s="13">
        <f t="shared" si="28"/>
        <v>603.27996126403582</v>
      </c>
      <c r="P60" s="13">
        <f t="shared" si="29"/>
        <v>13160.687287581122</v>
      </c>
      <c r="Q60" s="3"/>
      <c r="AC60">
        <f t="shared" si="32"/>
        <v>0.10773162973716174</v>
      </c>
      <c r="AD60">
        <f t="shared" si="30"/>
        <v>562.54766906536747</v>
      </c>
      <c r="AE60" s="5"/>
      <c r="AF60" s="3"/>
      <c r="AG60" s="3"/>
      <c r="AH60" s="3"/>
      <c r="AI60" s="3"/>
      <c r="AJ60">
        <f t="shared" si="33"/>
        <v>0.3231948892114852</v>
      </c>
      <c r="AK60">
        <f t="shared" si="31"/>
        <v>738.27932901803479</v>
      </c>
      <c r="AL60" s="3"/>
      <c r="AM60" s="3"/>
      <c r="AN60" s="3"/>
      <c r="AO60" s="3"/>
      <c r="AP60" s="3"/>
      <c r="AQ60" s="3"/>
    </row>
    <row r="61" spans="1:43" x14ac:dyDescent="0.25">
      <c r="A61" s="12">
        <v>0.1</v>
      </c>
      <c r="B61" s="12">
        <v>0</v>
      </c>
      <c r="C61" s="13">
        <v>731</v>
      </c>
      <c r="D61" s="13"/>
      <c r="E61" s="13">
        <f t="shared" si="21"/>
        <v>429.29447569068361</v>
      </c>
      <c r="F61" s="13">
        <f t="shared" si="22"/>
        <v>91026.223398759495</v>
      </c>
      <c r="G61" s="13">
        <f t="shared" si="23"/>
        <v>524.9975444111484</v>
      </c>
      <c r="H61" s="13"/>
      <c r="I61" s="13">
        <f t="shared" si="24"/>
        <v>584.4693269339499</v>
      </c>
      <c r="J61" s="13">
        <f t="shared" si="25"/>
        <v>21471.238149189659</v>
      </c>
      <c r="K61" s="13"/>
      <c r="L61" s="13">
        <f t="shared" si="26"/>
        <v>615.39387685414727</v>
      </c>
      <c r="M61" s="13">
        <f t="shared" si="27"/>
        <v>13364.775708814068</v>
      </c>
      <c r="N61" s="13"/>
      <c r="O61" s="13">
        <f t="shared" si="28"/>
        <v>603.27996126403582</v>
      </c>
      <c r="P61" s="13">
        <f t="shared" si="29"/>
        <v>16312.408294716191</v>
      </c>
      <c r="Q61" s="3"/>
      <c r="AC61">
        <f t="shared" si="32"/>
        <v>0.14005111865831027</v>
      </c>
      <c r="AD61">
        <f t="shared" si="30"/>
        <v>379.67559966334187</v>
      </c>
      <c r="AE61" s="5"/>
      <c r="AF61" s="3"/>
      <c r="AG61" s="3"/>
      <c r="AH61" s="3"/>
      <c r="AI61" s="3"/>
      <c r="AJ61">
        <f t="shared" si="33"/>
        <v>0.42015335597493081</v>
      </c>
      <c r="AK61">
        <f t="shared" si="31"/>
        <v>674.63532379962953</v>
      </c>
      <c r="AL61" s="3"/>
      <c r="AM61" s="3"/>
      <c r="AN61" s="3"/>
      <c r="AO61" s="3"/>
      <c r="AP61" s="3"/>
      <c r="AQ61" s="3"/>
    </row>
    <row r="62" spans="1:43" x14ac:dyDescent="0.25">
      <c r="A62" s="12">
        <v>0.1</v>
      </c>
      <c r="B62" s="12">
        <v>0</v>
      </c>
      <c r="C62" s="13">
        <v>488</v>
      </c>
      <c r="D62" s="13"/>
      <c r="E62" s="13">
        <f t="shared" si="21"/>
        <v>429.29447569068361</v>
      </c>
      <c r="F62" s="13">
        <f t="shared" si="22"/>
        <v>3446.3385844317372</v>
      </c>
      <c r="G62" s="13">
        <f t="shared" si="23"/>
        <v>524.9975444111484</v>
      </c>
      <c r="H62" s="13"/>
      <c r="I62" s="13">
        <f t="shared" si="24"/>
        <v>584.4693269339499</v>
      </c>
      <c r="J62" s="13">
        <f t="shared" si="25"/>
        <v>9306.3310390893112</v>
      </c>
      <c r="K62" s="13"/>
      <c r="L62" s="13">
        <f t="shared" si="26"/>
        <v>615.39387685414727</v>
      </c>
      <c r="M62" s="13">
        <f t="shared" si="27"/>
        <v>16229.199859929638</v>
      </c>
      <c r="N62" s="13"/>
      <c r="O62" s="13">
        <f t="shared" si="28"/>
        <v>603.27996126403582</v>
      </c>
      <c r="P62" s="13">
        <f t="shared" si="29"/>
        <v>13289.469469037598</v>
      </c>
      <c r="Q62" s="3"/>
      <c r="AC62">
        <f t="shared" si="32"/>
        <v>0.18206645425580337</v>
      </c>
      <c r="AD62">
        <f t="shared" si="30"/>
        <v>198.1860542951282</v>
      </c>
      <c r="AE62" s="5"/>
      <c r="AF62" s="3"/>
      <c r="AG62" s="3"/>
      <c r="AH62" s="3"/>
      <c r="AI62" s="3"/>
      <c r="AJ62">
        <f t="shared" si="33"/>
        <v>0.5461993627674101</v>
      </c>
      <c r="AK62">
        <f t="shared" si="31"/>
        <v>512.91588675229093</v>
      </c>
      <c r="AL62" s="3"/>
      <c r="AM62" s="3"/>
      <c r="AN62" s="3"/>
      <c r="AO62" s="3"/>
      <c r="AP62" s="3"/>
      <c r="AQ62" s="3"/>
    </row>
    <row r="63" spans="1:43" x14ac:dyDescent="0.25">
      <c r="A63" s="12">
        <v>0.2</v>
      </c>
      <c r="B63" s="12">
        <v>0</v>
      </c>
      <c r="C63" s="13">
        <v>81</v>
      </c>
      <c r="D63" s="13"/>
      <c r="E63" s="13">
        <f t="shared" si="21"/>
        <v>145.05121211995595</v>
      </c>
      <c r="F63" s="13">
        <f t="shared" si="22"/>
        <v>4102.557774035592</v>
      </c>
      <c r="G63" s="13">
        <f t="shared" si="23"/>
        <v>524.9975444111484</v>
      </c>
      <c r="H63" s="13"/>
      <c r="I63" s="13">
        <f t="shared" si="24"/>
        <v>186.45563420052073</v>
      </c>
      <c r="J63" s="13">
        <f t="shared" si="25"/>
        <v>11120.890784634039</v>
      </c>
      <c r="K63" s="13"/>
      <c r="L63" s="13">
        <f t="shared" si="26"/>
        <v>174.11774675425607</v>
      </c>
      <c r="M63" s="13">
        <f t="shared" si="27"/>
        <v>8670.914760589767</v>
      </c>
      <c r="N63" s="13"/>
      <c r="O63" s="13">
        <f t="shared" si="28"/>
        <v>148.70773318402112</v>
      </c>
      <c r="P63" s="13">
        <f t="shared" si="29"/>
        <v>4584.3371329185948</v>
      </c>
      <c r="Q63" s="3"/>
      <c r="AC63">
        <f t="shared" si="32"/>
        <v>0.23668639053254439</v>
      </c>
      <c r="AD63">
        <f t="shared" si="30"/>
        <v>84.457712029626464</v>
      </c>
      <c r="AE63" s="5"/>
      <c r="AF63" s="3"/>
      <c r="AG63" s="3"/>
      <c r="AH63" s="3"/>
      <c r="AI63" s="3"/>
      <c r="AJ63">
        <f t="shared" si="33"/>
        <v>0.7100591715976331</v>
      </c>
      <c r="AK63">
        <f t="shared" si="31"/>
        <v>273.30104573218887</v>
      </c>
      <c r="AL63" s="3"/>
      <c r="AM63" s="3"/>
      <c r="AN63" s="3"/>
      <c r="AO63" s="3"/>
      <c r="AP63" s="3"/>
      <c r="AQ63" s="3"/>
    </row>
    <row r="64" spans="1:43" x14ac:dyDescent="0.25">
      <c r="A64" s="12">
        <v>0.2</v>
      </c>
      <c r="B64" s="12">
        <v>0</v>
      </c>
      <c r="C64" s="13">
        <v>71</v>
      </c>
      <c r="D64" s="13"/>
      <c r="E64" s="13">
        <f t="shared" si="21"/>
        <v>145.05121211995595</v>
      </c>
      <c r="F64" s="13">
        <f t="shared" si="22"/>
        <v>5483.5820164347106</v>
      </c>
      <c r="G64" s="13">
        <f t="shared" si="23"/>
        <v>524.9975444111484</v>
      </c>
      <c r="H64" s="13"/>
      <c r="I64" s="13">
        <f t="shared" si="24"/>
        <v>186.45563420052073</v>
      </c>
      <c r="J64" s="13">
        <f t="shared" si="25"/>
        <v>13330.003468644452</v>
      </c>
      <c r="K64" s="13"/>
      <c r="L64" s="13">
        <f t="shared" si="26"/>
        <v>174.11774675425607</v>
      </c>
      <c r="M64" s="13">
        <f t="shared" si="27"/>
        <v>10633.26969567489</v>
      </c>
      <c r="N64" s="13"/>
      <c r="O64" s="13">
        <f t="shared" si="28"/>
        <v>148.70773318402112</v>
      </c>
      <c r="P64" s="13">
        <f t="shared" si="29"/>
        <v>6038.491796599018</v>
      </c>
      <c r="Q64" s="3"/>
      <c r="AC64">
        <f t="shared" si="32"/>
        <v>0.30769230769230771</v>
      </c>
      <c r="AD64">
        <f t="shared" si="30"/>
        <v>32.278411969906905</v>
      </c>
      <c r="AE64" s="5"/>
      <c r="AF64" s="3"/>
      <c r="AG64" s="3"/>
      <c r="AH64" s="3"/>
      <c r="AI64" s="3"/>
      <c r="AJ64">
        <f t="shared" si="33"/>
        <v>0.92307692307692302</v>
      </c>
      <c r="AK64">
        <f t="shared" si="31"/>
        <v>100.9002771087309</v>
      </c>
      <c r="AL64" s="3"/>
      <c r="AM64" s="3"/>
      <c r="AN64" s="3"/>
      <c r="AO64" s="3"/>
      <c r="AP64" s="3"/>
      <c r="AQ64" s="3"/>
    </row>
    <row r="65" spans="1:43" x14ac:dyDescent="0.25">
      <c r="A65" s="12">
        <v>0.2</v>
      </c>
      <c r="B65" s="12">
        <v>0</v>
      </c>
      <c r="C65" s="13">
        <v>77</v>
      </c>
      <c r="D65" s="13"/>
      <c r="E65" s="13">
        <f t="shared" si="21"/>
        <v>145.05121211995595</v>
      </c>
      <c r="F65" s="13">
        <f t="shared" si="22"/>
        <v>4630.9674709952396</v>
      </c>
      <c r="G65" s="13">
        <f t="shared" si="23"/>
        <v>524.9975444111484</v>
      </c>
      <c r="H65" s="13"/>
      <c r="I65" s="13">
        <f t="shared" si="24"/>
        <v>186.45563420052073</v>
      </c>
      <c r="J65" s="13">
        <f t="shared" si="25"/>
        <v>11980.535858238205</v>
      </c>
      <c r="K65" s="13"/>
      <c r="L65" s="13">
        <f t="shared" si="26"/>
        <v>174.11774675425607</v>
      </c>
      <c r="M65" s="13">
        <f t="shared" si="27"/>
        <v>9431.856734623816</v>
      </c>
      <c r="N65" s="13"/>
      <c r="O65" s="13">
        <f t="shared" si="28"/>
        <v>148.70773318402112</v>
      </c>
      <c r="P65" s="13">
        <f t="shared" si="29"/>
        <v>5141.9989983907644</v>
      </c>
      <c r="Q65" s="3"/>
      <c r="AC65">
        <f>$AC$2</f>
        <v>0.4</v>
      </c>
      <c r="AD65">
        <f t="shared" si="30"/>
        <v>11.77871705360822</v>
      </c>
      <c r="AE65" s="5"/>
      <c r="AF65" s="3"/>
      <c r="AG65" s="3"/>
      <c r="AH65" s="3"/>
      <c r="AI65" s="3"/>
      <c r="AJ65">
        <f>$AK$2</f>
        <v>1.2</v>
      </c>
      <c r="AK65">
        <f t="shared" si="31"/>
        <v>30.509670992086932</v>
      </c>
      <c r="AL65" s="3"/>
      <c r="AM65" s="3"/>
      <c r="AN65" s="3"/>
      <c r="AO65" s="3"/>
      <c r="AP65" s="3"/>
      <c r="AQ65" s="3"/>
    </row>
    <row r="66" spans="1:43" x14ac:dyDescent="0.25">
      <c r="A66" s="12">
        <v>0.2</v>
      </c>
      <c r="B66" s="12">
        <v>0</v>
      </c>
      <c r="C66" s="13">
        <v>113</v>
      </c>
      <c r="D66" s="13"/>
      <c r="E66" s="13">
        <f t="shared" si="21"/>
        <v>145.05121211995595</v>
      </c>
      <c r="F66" s="13">
        <f t="shared" si="22"/>
        <v>1027.2801983584111</v>
      </c>
      <c r="G66" s="13">
        <f t="shared" si="23"/>
        <v>524.9975444111484</v>
      </c>
      <c r="H66" s="13"/>
      <c r="I66" s="13">
        <f t="shared" si="24"/>
        <v>186.45563420052073</v>
      </c>
      <c r="J66" s="13">
        <f t="shared" si="25"/>
        <v>5395.730195800711</v>
      </c>
      <c r="K66" s="13"/>
      <c r="L66" s="13">
        <f t="shared" si="26"/>
        <v>174.11774675425607</v>
      </c>
      <c r="M66" s="13">
        <f t="shared" si="27"/>
        <v>3735.3789683173791</v>
      </c>
      <c r="N66" s="13"/>
      <c r="O66" s="13">
        <f t="shared" si="28"/>
        <v>148.70773318402112</v>
      </c>
      <c r="P66" s="13">
        <f t="shared" si="29"/>
        <v>1275.0422091412433</v>
      </c>
      <c r="Q66" s="3"/>
      <c r="AC66" s="5">
        <f>AC65*$AE$1</f>
        <v>0.52</v>
      </c>
      <c r="AD66" s="5">
        <f t="shared" si="30"/>
        <v>4.2231802398434759</v>
      </c>
      <c r="AE66" s="5"/>
      <c r="AF66" s="3"/>
      <c r="AG66" s="3"/>
      <c r="AH66" s="3"/>
      <c r="AI66" s="3"/>
      <c r="AJ66" s="3">
        <f>AJ65*$AN$1</f>
        <v>1.56</v>
      </c>
      <c r="AK66" s="3">
        <f t="shared" si="31"/>
        <v>8.5905577021024797</v>
      </c>
      <c r="AL66" s="3"/>
      <c r="AM66" s="3"/>
      <c r="AN66" s="3"/>
      <c r="AO66" s="3"/>
      <c r="AP66" s="3"/>
      <c r="AQ66" s="3"/>
    </row>
    <row r="67" spans="1:43" x14ac:dyDescent="0.25">
      <c r="A67" s="12">
        <v>0.2</v>
      </c>
      <c r="B67" s="12">
        <v>0</v>
      </c>
      <c r="C67" s="13">
        <v>61</v>
      </c>
      <c r="D67" s="13"/>
      <c r="E67" s="13">
        <f t="shared" si="21"/>
        <v>145.05121211995595</v>
      </c>
      <c r="F67" s="13">
        <f t="shared" si="22"/>
        <v>7064.60625883383</v>
      </c>
      <c r="G67" s="13">
        <f t="shared" si="23"/>
        <v>524.9975444111484</v>
      </c>
      <c r="H67" s="13"/>
      <c r="I67" s="13">
        <f t="shared" si="24"/>
        <v>186.45563420052073</v>
      </c>
      <c r="J67" s="13">
        <f t="shared" si="25"/>
        <v>15739.116152654868</v>
      </c>
      <c r="K67" s="13"/>
      <c r="L67" s="13">
        <f t="shared" si="26"/>
        <v>174.11774675425607</v>
      </c>
      <c r="M67" s="13">
        <f t="shared" si="27"/>
        <v>12795.62463076001</v>
      </c>
      <c r="N67" s="13"/>
      <c r="O67" s="13">
        <f t="shared" si="28"/>
        <v>148.70773318402112</v>
      </c>
      <c r="P67" s="13">
        <f t="shared" si="29"/>
        <v>7692.6464602794404</v>
      </c>
      <c r="Q67" s="3"/>
      <c r="AC67" s="5"/>
      <c r="AD67" s="5"/>
      <c r="AE67" s="5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25">
      <c r="A68" s="12">
        <v>0.4</v>
      </c>
      <c r="B68" s="12">
        <v>0</v>
      </c>
      <c r="C68" s="13">
        <v>7</v>
      </c>
      <c r="D68" s="13"/>
      <c r="E68" s="13">
        <f t="shared" si="21"/>
        <v>31.454419826427376</v>
      </c>
      <c r="F68" s="13">
        <f t="shared" si="22"/>
        <v>598.01864904716433</v>
      </c>
      <c r="G68" s="13">
        <f t="shared" si="23"/>
        <v>524.9975444111484</v>
      </c>
      <c r="H68" s="13"/>
      <c r="I68" s="13">
        <f t="shared" si="24"/>
        <v>23.627430953045845</v>
      </c>
      <c r="J68" s="13">
        <f t="shared" si="25"/>
        <v>276.47146009830709</v>
      </c>
      <c r="K68" s="13"/>
      <c r="L68" s="13">
        <f t="shared" si="26"/>
        <v>15.575407535348981</v>
      </c>
      <c r="M68" s="13">
        <f t="shared" si="27"/>
        <v>73.537614397320098</v>
      </c>
      <c r="N68" s="13"/>
      <c r="O68" s="13">
        <f t="shared" si="28"/>
        <v>11.778717053608226</v>
      </c>
      <c r="P68" s="13">
        <f t="shared" si="29"/>
        <v>22.836136678446081</v>
      </c>
      <c r="Q68" s="3"/>
      <c r="AC68" s="5"/>
      <c r="AD68" s="5"/>
      <c r="AE68" s="5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25">
      <c r="A69" s="12">
        <v>0.4</v>
      </c>
      <c r="B69" s="12">
        <v>0</v>
      </c>
      <c r="C69" s="13">
        <v>14</v>
      </c>
      <c r="D69" s="13"/>
      <c r="E69" s="13">
        <f t="shared" si="21"/>
        <v>31.454419826427376</v>
      </c>
      <c r="F69" s="13">
        <f t="shared" si="22"/>
        <v>304.65677147718105</v>
      </c>
      <c r="G69" s="13">
        <f t="shared" si="23"/>
        <v>524.9975444111484</v>
      </c>
      <c r="H69" s="13"/>
      <c r="I69" s="13">
        <f t="shared" si="24"/>
        <v>23.627430953045845</v>
      </c>
      <c r="J69" s="13">
        <f t="shared" si="25"/>
        <v>92.687426755665228</v>
      </c>
      <c r="K69" s="13"/>
      <c r="L69" s="13">
        <f t="shared" si="26"/>
        <v>15.575407535348981</v>
      </c>
      <c r="M69" s="13">
        <f t="shared" si="27"/>
        <v>2.4819089024343519</v>
      </c>
      <c r="N69" s="13"/>
      <c r="O69" s="13">
        <f t="shared" si="28"/>
        <v>11.778717053608226</v>
      </c>
      <c r="P69" s="13">
        <f t="shared" si="29"/>
        <v>4.9340979279309218</v>
      </c>
      <c r="Q69" s="3"/>
      <c r="AC69" s="5"/>
      <c r="AD69" s="5"/>
      <c r="AE69" s="5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25">
      <c r="A70" s="12">
        <v>0.4</v>
      </c>
      <c r="B70" s="12">
        <v>0</v>
      </c>
      <c r="C70" s="13">
        <v>0</v>
      </c>
      <c r="D70" s="13"/>
      <c r="E70" s="13">
        <f t="shared" si="21"/>
        <v>31.454419826427376</v>
      </c>
      <c r="F70" s="13">
        <f t="shared" si="22"/>
        <v>989.38052661714755</v>
      </c>
      <c r="G70" s="13">
        <f t="shared" si="23"/>
        <v>524.9975444111484</v>
      </c>
      <c r="H70" s="13"/>
      <c r="I70" s="13">
        <f t="shared" si="24"/>
        <v>23.627430953045845</v>
      </c>
      <c r="J70" s="13">
        <f t="shared" si="25"/>
        <v>558.25549344094895</v>
      </c>
      <c r="K70" s="13"/>
      <c r="L70" s="13">
        <f t="shared" si="26"/>
        <v>15.575407535348981</v>
      </c>
      <c r="M70" s="13">
        <f t="shared" si="27"/>
        <v>242.59331989220584</v>
      </c>
      <c r="N70" s="13"/>
      <c r="O70" s="13">
        <f t="shared" si="28"/>
        <v>11.778717053608226</v>
      </c>
      <c r="P70" s="13">
        <f t="shared" si="29"/>
        <v>138.73817542896126</v>
      </c>
      <c r="Q70" s="3"/>
      <c r="AC70" s="5"/>
      <c r="AD70" s="5"/>
      <c r="AE70" s="5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25">
      <c r="A71" s="12">
        <v>0.4</v>
      </c>
      <c r="B71" s="12">
        <v>0</v>
      </c>
      <c r="C71" s="13">
        <v>25</v>
      </c>
      <c r="D71" s="13"/>
      <c r="E71" s="13">
        <f t="shared" si="21"/>
        <v>31.454419826427376</v>
      </c>
      <c r="F71" s="13">
        <f t="shared" si="22"/>
        <v>41.659535295778795</v>
      </c>
      <c r="G71" s="13">
        <f t="shared" si="23"/>
        <v>524.9975444111484</v>
      </c>
      <c r="H71" s="13"/>
      <c r="I71" s="13">
        <f t="shared" si="24"/>
        <v>23.627430953045845</v>
      </c>
      <c r="J71" s="13">
        <f t="shared" si="25"/>
        <v>1.8839457886566366</v>
      </c>
      <c r="K71" s="13"/>
      <c r="L71" s="13">
        <f t="shared" si="26"/>
        <v>15.575407535348981</v>
      </c>
      <c r="M71" s="13">
        <f t="shared" si="27"/>
        <v>88.822943124756762</v>
      </c>
      <c r="N71" s="13"/>
      <c r="O71" s="13">
        <f t="shared" si="28"/>
        <v>11.778717053608226</v>
      </c>
      <c r="P71" s="13">
        <f t="shared" si="29"/>
        <v>174.80232274854995</v>
      </c>
      <c r="AC71" s="5"/>
      <c r="AD71" s="5"/>
      <c r="AE71" s="5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25">
      <c r="A72" s="12">
        <v>0.4</v>
      </c>
      <c r="B72" s="12">
        <v>0</v>
      </c>
      <c r="C72" s="13">
        <v>3</v>
      </c>
      <c r="D72" s="13"/>
      <c r="E72" s="13">
        <f t="shared" si="21"/>
        <v>31.454419826427376</v>
      </c>
      <c r="F72" s="13">
        <f t="shared" si="22"/>
        <v>809.6540076585834</v>
      </c>
      <c r="G72" s="13">
        <f t="shared" si="23"/>
        <v>524.9975444111484</v>
      </c>
      <c r="H72" s="13"/>
      <c r="I72" s="13">
        <f t="shared" si="24"/>
        <v>23.627430953045845</v>
      </c>
      <c r="J72" s="13">
        <f t="shared" si="25"/>
        <v>425.49090772267385</v>
      </c>
      <c r="K72" s="13"/>
      <c r="L72" s="13">
        <f t="shared" si="26"/>
        <v>15.575407535348981</v>
      </c>
      <c r="M72" s="13">
        <f t="shared" si="27"/>
        <v>158.14087468011195</v>
      </c>
      <c r="N72" s="13"/>
      <c r="O72" s="13">
        <f t="shared" si="28"/>
        <v>11.778717053608226</v>
      </c>
      <c r="P72" s="13">
        <f t="shared" si="29"/>
        <v>77.065873107311887</v>
      </c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25">
      <c r="A73" s="12"/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25">
      <c r="A74" s="12"/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25">
      <c r="A75" s="12"/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25">
      <c r="A76" s="12"/>
      <c r="B76" s="12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25">
      <c r="A77" s="12"/>
      <c r="B77" s="12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25">
      <c r="A78" s="12"/>
      <c r="B78" s="12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25">
      <c r="A79" s="12"/>
      <c r="B79" s="12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25">
      <c r="A80" s="12"/>
      <c r="B80" s="12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25">
      <c r="A81" s="12"/>
      <c r="B81" s="12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25">
      <c r="A82" s="12"/>
      <c r="B82" s="12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25">
      <c r="A83" s="12"/>
      <c r="B83" s="12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25">
      <c r="A84" s="12"/>
      <c r="B84" s="12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25">
      <c r="A85" s="12"/>
      <c r="B85" s="12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3" t="s">
        <v>34</v>
      </c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25">
      <c r="A86" s="12"/>
      <c r="B86" s="12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25">
      <c r="A87" s="12"/>
      <c r="B87" s="12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25">
      <c r="A88" s="12"/>
      <c r="B88" s="12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25">
      <c r="A89" s="12"/>
      <c r="B89" s="12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25">
      <c r="A90" s="12"/>
      <c r="B90" s="12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3"/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25">
      <c r="A91" s="12"/>
      <c r="B91" s="12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25">
      <c r="A92" s="12"/>
      <c r="B92" s="12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25">
      <c r="A93" s="8">
        <v>0</v>
      </c>
      <c r="B93" s="8">
        <v>7.4999999999999997E-2</v>
      </c>
      <c r="C93" s="9">
        <v>762.09883071860861</v>
      </c>
      <c r="D93" s="9"/>
      <c r="E93" s="9">
        <f>IA(A93,B93,$E$2,$E$3,$E$4,$E$5,$E$6)</f>
        <v>764.91387218557531</v>
      </c>
      <c r="F93" s="9">
        <f>($C93-E93)^2</f>
        <v>7.9244584607420547</v>
      </c>
      <c r="G93" s="9">
        <f>$G$25</f>
        <v>524.9975444111484</v>
      </c>
      <c r="H93" s="9"/>
      <c r="I93" s="9">
        <f>IA_SA(A93,B93,$I$2,$I$3,$I$4,$I$5,$I$6,$I$7)</f>
        <v>763.01822350398868</v>
      </c>
      <c r="J93" s="9">
        <f>($C93-I93)^2</f>
        <v>0.84528309380892119</v>
      </c>
      <c r="K93" s="9"/>
      <c r="L93" s="9">
        <f>IA_DR(A93,B93,$L$2,$L$3,$L$4,$L$5,$L$6,$L$7,$L$8)</f>
        <v>761.32006816535466</v>
      </c>
      <c r="M93" s="9">
        <f>($C93-L93)^2</f>
        <v>0.60647111435061918</v>
      </c>
      <c r="N93" s="9"/>
      <c r="O93" s="9">
        <f>IA_DL(A93,B93,$O$2,$O$3,$O$4,$O$5,$O$6,$O$7,$O$8)</f>
        <v>765.43188631063128</v>
      </c>
      <c r="P93" s="9">
        <f>($C93-O93)^2</f>
        <v>11.109259579513621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25">
      <c r="A94" s="8">
        <v>0</v>
      </c>
      <c r="B94" s="8">
        <v>7.4999999999999997E-2</v>
      </c>
      <c r="C94" s="9">
        <v>946.89347200188024</v>
      </c>
      <c r="D94" s="9"/>
      <c r="E94" s="9">
        <f t="shared" ref="E94:E117" si="34">IA(A94,B94,$E$2,$E$3,$E$4,$E$5,$E$6)</f>
        <v>764.91387218557531</v>
      </c>
      <c r="F94" s="9">
        <f t="shared" ref="F94:F117" si="35">($C94-E94)^2</f>
        <v>33116.57474930249</v>
      </c>
      <c r="G94" s="9">
        <f t="shared" ref="G94:G117" si="36">$G$25</f>
        <v>524.9975444111484</v>
      </c>
      <c r="H94" s="9"/>
      <c r="I94" s="9">
        <f t="shared" ref="I94:I117" si="37">IA_SA(A94,B94,$I$2,$I$3,$I$4,$I$5,$I$6,$I$7)</f>
        <v>763.01822350398868</v>
      </c>
      <c r="J94" s="9">
        <f t="shared" ref="J94:J117" si="38">($C94-I94)^2</f>
        <v>33810.107010161373</v>
      </c>
      <c r="K94" s="9"/>
      <c r="L94" s="9">
        <f t="shared" ref="L94:L117" si="39">IA_DR(A94,B94,$L$2,$L$3,$L$4,$L$5,$L$6,$L$7,$L$8)</f>
        <v>761.32006816535466</v>
      </c>
      <c r="M94" s="9">
        <f t="shared" ref="M94:M117" si="40">($C94-L94)^2</f>
        <v>34437.488211474207</v>
      </c>
      <c r="N94" s="9"/>
      <c r="O94" s="9">
        <f t="shared" ref="O94:O117" si="41">IA_DL(A94,B94,$O$2,$O$3,$O$4,$O$5,$O$6,$O$7,$O$8)</f>
        <v>765.43188631063128</v>
      </c>
      <c r="P94" s="9">
        <f t="shared" ref="P94:P117" si="42">($C94-O94)^2</f>
        <v>32928.30708158249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25">
      <c r="A95" s="8">
        <v>0</v>
      </c>
      <c r="B95" s="8">
        <v>7.4999999999999997E-2</v>
      </c>
      <c r="C95" s="9">
        <v>1028.5469181503026</v>
      </c>
      <c r="D95" s="9"/>
      <c r="E95" s="9">
        <f t="shared" si="34"/>
        <v>764.91387218557531</v>
      </c>
      <c r="F95" s="9">
        <f t="shared" si="35"/>
        <v>69502.382924640027</v>
      </c>
      <c r="G95" s="9">
        <f t="shared" si="36"/>
        <v>524.9975444111484</v>
      </c>
      <c r="H95" s="9"/>
      <c r="I95" s="9">
        <f t="shared" si="37"/>
        <v>763.01822350398868</v>
      </c>
      <c r="J95" s="9">
        <f t="shared" si="38"/>
        <v>70505.487680575447</v>
      </c>
      <c r="K95" s="9"/>
      <c r="L95" s="9">
        <f t="shared" si="39"/>
        <v>761.32006816535466</v>
      </c>
      <c r="M95" s="9">
        <f t="shared" si="40"/>
        <v>71410.189352877904</v>
      </c>
      <c r="N95" s="9"/>
      <c r="O95" s="9">
        <f t="shared" si="41"/>
        <v>765.43188631063128</v>
      </c>
      <c r="P95" s="9">
        <f t="shared" si="42"/>
        <v>69229.519979991281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25">
      <c r="A96" s="8">
        <v>0</v>
      </c>
      <c r="B96" s="8">
        <v>7.4999999999999997E-2</v>
      </c>
      <c r="C96" s="9">
        <v>677.58035137199602</v>
      </c>
      <c r="D96" s="9"/>
      <c r="E96" s="9">
        <f t="shared" si="34"/>
        <v>764.91387218557531</v>
      </c>
      <c r="F96" s="9">
        <f t="shared" si="35"/>
        <v>7627.1438576958881</v>
      </c>
      <c r="G96" s="9">
        <f t="shared" si="36"/>
        <v>524.9975444111484</v>
      </c>
      <c r="H96" s="9"/>
      <c r="I96" s="9">
        <f t="shared" si="37"/>
        <v>763.01822350398868</v>
      </c>
      <c r="J96" s="9">
        <f t="shared" si="38"/>
        <v>7299.6299944427283</v>
      </c>
      <c r="K96" s="9"/>
      <c r="L96" s="9">
        <f t="shared" si="39"/>
        <v>761.32006816535466</v>
      </c>
      <c r="M96" s="9">
        <f t="shared" si="40"/>
        <v>7012.3401686319112</v>
      </c>
      <c r="N96" s="9"/>
      <c r="O96" s="9">
        <f t="shared" si="41"/>
        <v>765.43188631063128</v>
      </c>
      <c r="P96" s="9">
        <f t="shared" si="42"/>
        <v>7717.8921910742529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25">
      <c r="A97" s="8">
        <v>0</v>
      </c>
      <c r="B97" s="8">
        <v>7.4999999999999997E-2</v>
      </c>
      <c r="C97" s="9">
        <v>836.58969387155537</v>
      </c>
      <c r="D97" s="9"/>
      <c r="E97" s="9">
        <f t="shared" si="34"/>
        <v>764.91387218557531</v>
      </c>
      <c r="F97" s="9">
        <f t="shared" si="35"/>
        <v>5137.423414360409</v>
      </c>
      <c r="G97" s="9">
        <f t="shared" si="36"/>
        <v>524.9975444111484</v>
      </c>
      <c r="H97" s="9"/>
      <c r="I97" s="9">
        <f t="shared" si="37"/>
        <v>763.01822350398868</v>
      </c>
      <c r="J97" s="9">
        <f t="shared" si="38"/>
        <v>5412.7612520457433</v>
      </c>
      <c r="K97" s="9"/>
      <c r="L97" s="9">
        <f t="shared" si="39"/>
        <v>761.32006816535466</v>
      </c>
      <c r="M97" s="9">
        <f t="shared" si="40"/>
        <v>5665.516553951551</v>
      </c>
      <c r="N97" s="9"/>
      <c r="O97" s="9">
        <f t="shared" si="41"/>
        <v>765.43188631063128</v>
      </c>
      <c r="P97" s="9">
        <f t="shared" si="42"/>
        <v>5063.4335768775045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25">
      <c r="A98" s="8">
        <v>0</v>
      </c>
      <c r="B98" s="8">
        <v>0.15</v>
      </c>
      <c r="C98" s="9">
        <v>1011.3567189611611</v>
      </c>
      <c r="D98" s="9"/>
      <c r="E98" s="9">
        <f t="shared" si="34"/>
        <v>753.69620712951871</v>
      </c>
      <c r="F98" s="9">
        <f t="shared" si="35"/>
        <v>66388.939357343901</v>
      </c>
      <c r="G98" s="9">
        <f t="shared" si="36"/>
        <v>524.9975444111484</v>
      </c>
      <c r="H98" s="9"/>
      <c r="I98" s="9">
        <f t="shared" si="37"/>
        <v>761.85082454111409</v>
      </c>
      <c r="J98" s="9">
        <f t="shared" si="38"/>
        <v>62253.191350347617</v>
      </c>
      <c r="K98" s="9"/>
      <c r="L98" s="9">
        <f t="shared" si="39"/>
        <v>757.49618265303104</v>
      </c>
      <c r="M98" s="9">
        <f t="shared" si="40"/>
        <v>64445.171894651394</v>
      </c>
      <c r="N98" s="9"/>
      <c r="O98" s="9">
        <f t="shared" si="41"/>
        <v>764.81901298470495</v>
      </c>
      <c r="P98" s="9">
        <f t="shared" si="42"/>
        <v>60780.840468133516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25">
      <c r="A99" s="8">
        <v>0</v>
      </c>
      <c r="B99" s="8">
        <v>0.15</v>
      </c>
      <c r="C99" s="9">
        <v>908.21552382631182</v>
      </c>
      <c r="D99" s="9"/>
      <c r="E99" s="9">
        <f t="shared" si="34"/>
        <v>753.69620712951871</v>
      </c>
      <c r="F99" s="9">
        <f t="shared" si="35"/>
        <v>23876.219232443847</v>
      </c>
      <c r="G99" s="9">
        <f t="shared" si="36"/>
        <v>524.9975444111484</v>
      </c>
      <c r="H99" s="9"/>
      <c r="I99" s="9">
        <f t="shared" si="37"/>
        <v>761.85082454111409</v>
      </c>
      <c r="J99" s="9">
        <f t="shared" si="38"/>
        <v>21422.625196846362</v>
      </c>
      <c r="K99" s="9"/>
      <c r="L99" s="9">
        <f t="shared" si="39"/>
        <v>757.49618265303104</v>
      </c>
      <c r="M99" s="9">
        <f t="shared" si="40"/>
        <v>22716.319803707811</v>
      </c>
      <c r="N99" s="9"/>
      <c r="O99" s="9">
        <f t="shared" si="41"/>
        <v>764.81901298470495</v>
      </c>
      <c r="P99" s="9">
        <f t="shared" si="42"/>
        <v>20562.559321547076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25">
      <c r="A100" s="8">
        <v>0</v>
      </c>
      <c r="B100" s="8">
        <v>0.15</v>
      </c>
      <c r="C100" s="9">
        <v>858.07744285798231</v>
      </c>
      <c r="D100" s="9"/>
      <c r="E100" s="9">
        <f t="shared" si="34"/>
        <v>753.69620712951871</v>
      </c>
      <c r="F100" s="9">
        <f t="shared" si="35"/>
        <v>10895.442372201085</v>
      </c>
      <c r="G100" s="9">
        <f t="shared" si="36"/>
        <v>524.9975444111484</v>
      </c>
      <c r="H100" s="9"/>
      <c r="I100" s="9">
        <f t="shared" si="37"/>
        <v>761.85082454111409</v>
      </c>
      <c r="J100" s="9">
        <f t="shared" si="38"/>
        <v>9259.562072700237</v>
      </c>
      <c r="K100" s="9"/>
      <c r="L100" s="9">
        <f t="shared" si="39"/>
        <v>757.49618265303104</v>
      </c>
      <c r="M100" s="9">
        <f t="shared" si="40"/>
        <v>10116.589904416112</v>
      </c>
      <c r="N100" s="9"/>
      <c r="O100" s="9">
        <f t="shared" si="41"/>
        <v>764.81901298470495</v>
      </c>
      <c r="P100" s="9">
        <f t="shared" si="42"/>
        <v>8697.1347424289888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25">
      <c r="A101" s="8">
        <v>0</v>
      </c>
      <c r="B101" s="8">
        <v>0.15</v>
      </c>
      <c r="C101" s="9">
        <v>1055.7647335331101</v>
      </c>
      <c r="D101" s="9"/>
      <c r="E101" s="9">
        <f t="shared" si="34"/>
        <v>753.69620712951871</v>
      </c>
      <c r="F101" s="9">
        <f t="shared" si="35"/>
        <v>91245.394643637177</v>
      </c>
      <c r="G101" s="9">
        <f t="shared" si="36"/>
        <v>524.9975444111484</v>
      </c>
      <c r="H101" s="9"/>
      <c r="I101" s="9">
        <f t="shared" si="37"/>
        <v>761.85082454111409</v>
      </c>
      <c r="J101" s="9">
        <f t="shared" si="38"/>
        <v>86385.385898955297</v>
      </c>
      <c r="K101" s="9"/>
      <c r="L101" s="9">
        <f t="shared" si="39"/>
        <v>757.49618265303104</v>
      </c>
      <c r="M101" s="9">
        <f t="shared" si="40"/>
        <v>88964.128444102302</v>
      </c>
      <c r="N101" s="9"/>
      <c r="O101" s="9">
        <f t="shared" si="41"/>
        <v>764.81901298470495</v>
      </c>
      <c r="P101" s="9">
        <f t="shared" si="42"/>
        <v>84649.41230543064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25">
      <c r="A102" s="8">
        <v>0</v>
      </c>
      <c r="B102" s="8">
        <v>0.15</v>
      </c>
      <c r="C102" s="9">
        <v>934.0008226100241</v>
      </c>
      <c r="D102" s="9"/>
      <c r="E102" s="9">
        <f t="shared" si="34"/>
        <v>753.69620712951871</v>
      </c>
      <c r="F102" s="9">
        <f t="shared" si="35"/>
        <v>32509.754363572905</v>
      </c>
      <c r="G102" s="9">
        <f t="shared" si="36"/>
        <v>524.9975444111484</v>
      </c>
      <c r="H102" s="9"/>
      <c r="I102" s="9">
        <f t="shared" si="37"/>
        <v>761.85082454111409</v>
      </c>
      <c r="J102" s="9">
        <f t="shared" si="38"/>
        <v>29635.621835125719</v>
      </c>
      <c r="K102" s="9"/>
      <c r="L102" s="9">
        <f t="shared" si="39"/>
        <v>757.49618265303104</v>
      </c>
      <c r="M102" s="9">
        <f t="shared" si="40"/>
        <v>31153.88792634775</v>
      </c>
      <c r="N102" s="9"/>
      <c r="O102" s="9">
        <f t="shared" si="41"/>
        <v>764.81901298470495</v>
      </c>
      <c r="P102" s="9">
        <f t="shared" si="42"/>
        <v>28622.484708097731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25">
      <c r="A103" s="8">
        <v>0</v>
      </c>
      <c r="B103" s="8">
        <v>0.3</v>
      </c>
      <c r="C103" s="9">
        <v>756.36876432222812</v>
      </c>
      <c r="D103" s="9"/>
      <c r="E103" s="9">
        <f t="shared" si="34"/>
        <v>672.52220193455355</v>
      </c>
      <c r="F103" s="9">
        <f t="shared" si="35"/>
        <v>7030.2460242302031</v>
      </c>
      <c r="G103" s="9">
        <f t="shared" si="36"/>
        <v>524.9975444111484</v>
      </c>
      <c r="H103" s="9"/>
      <c r="I103" s="9">
        <f t="shared" si="37"/>
        <v>738.24961135501951</v>
      </c>
      <c r="J103" s="9">
        <f t="shared" si="38"/>
        <v>328.30370424910444</v>
      </c>
      <c r="K103" s="9"/>
      <c r="L103" s="9">
        <f t="shared" si="39"/>
        <v>716.05935844106739</v>
      </c>
      <c r="M103" s="9">
        <f t="shared" si="40"/>
        <v>1624.8482024921552</v>
      </c>
      <c r="N103" s="9"/>
      <c r="O103" s="9">
        <f t="shared" si="41"/>
        <v>746.43936764786361</v>
      </c>
      <c r="P103" s="9">
        <f t="shared" si="42"/>
        <v>98.592918316881025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25">
      <c r="A104" s="8">
        <v>0</v>
      </c>
      <c r="B104" s="8">
        <v>0.3</v>
      </c>
      <c r="C104" s="9">
        <v>782.15406310594051</v>
      </c>
      <c r="D104" s="9"/>
      <c r="E104" s="9">
        <f t="shared" si="34"/>
        <v>672.52220193455355</v>
      </c>
      <c r="F104" s="9">
        <f t="shared" si="35"/>
        <v>12019.144983902264</v>
      </c>
      <c r="G104" s="9">
        <f t="shared" si="36"/>
        <v>524.9975444111484</v>
      </c>
      <c r="H104" s="9"/>
      <c r="I104" s="9">
        <f t="shared" si="37"/>
        <v>738.24961135501951</v>
      </c>
      <c r="J104" s="9">
        <f t="shared" si="38"/>
        <v>1927.6008835489499</v>
      </c>
      <c r="K104" s="9"/>
      <c r="L104" s="9">
        <f t="shared" si="39"/>
        <v>716.05935844106739</v>
      </c>
      <c r="M104" s="9">
        <f t="shared" si="40"/>
        <v>4368.509984736801</v>
      </c>
      <c r="N104" s="9"/>
      <c r="O104" s="9">
        <f t="shared" si="41"/>
        <v>746.43936764786361</v>
      </c>
      <c r="P104" s="9">
        <f t="shared" si="42"/>
        <v>1275.539471663179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25">
      <c r="A105" s="8">
        <v>0</v>
      </c>
      <c r="B105" s="8">
        <v>0.3</v>
      </c>
      <c r="C105" s="9">
        <v>753.50373112403781</v>
      </c>
      <c r="D105" s="9"/>
      <c r="E105" s="9">
        <f t="shared" si="34"/>
        <v>672.52220193455355</v>
      </c>
      <c r="F105" s="9">
        <f t="shared" si="35"/>
        <v>6558.0080698672919</v>
      </c>
      <c r="G105" s="9">
        <f t="shared" si="36"/>
        <v>524.9975444111484</v>
      </c>
      <c r="H105" s="9"/>
      <c r="I105" s="9">
        <f t="shared" si="37"/>
        <v>738.24961135501951</v>
      </c>
      <c r="J105" s="9">
        <f t="shared" si="38"/>
        <v>232.68816992755498</v>
      </c>
      <c r="K105" s="9"/>
      <c r="L105" s="9">
        <f t="shared" si="39"/>
        <v>716.05935844106739</v>
      </c>
      <c r="M105" s="9">
        <f t="shared" si="40"/>
        <v>1402.0810456211818</v>
      </c>
      <c r="N105" s="9"/>
      <c r="O105" s="9">
        <f t="shared" si="41"/>
        <v>746.43936764786361</v>
      </c>
      <c r="P105" s="9">
        <f t="shared" si="42"/>
        <v>49.90523132350414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25">
      <c r="A106" s="8">
        <v>0</v>
      </c>
      <c r="B106" s="8">
        <v>0.3</v>
      </c>
      <c r="C106" s="9">
        <v>760.66631411951357</v>
      </c>
      <c r="D106" s="9"/>
      <c r="E106" s="9">
        <f t="shared" si="34"/>
        <v>672.52220193455355</v>
      </c>
      <c r="F106" s="9">
        <f t="shared" si="35"/>
        <v>7769.384512874818</v>
      </c>
      <c r="G106" s="9">
        <f t="shared" si="36"/>
        <v>524.9975444111484</v>
      </c>
      <c r="H106" s="9"/>
      <c r="I106" s="9">
        <f t="shared" si="37"/>
        <v>738.24961135501951</v>
      </c>
      <c r="J106" s="9">
        <f t="shared" si="38"/>
        <v>502.5085628316757</v>
      </c>
      <c r="K106" s="9"/>
      <c r="L106" s="9">
        <f t="shared" si="39"/>
        <v>716.05935844106739</v>
      </c>
      <c r="M106" s="9">
        <f t="shared" si="40"/>
        <v>1989.7804948988623</v>
      </c>
      <c r="N106" s="9"/>
      <c r="O106" s="9">
        <f t="shared" si="41"/>
        <v>746.43936764786361</v>
      </c>
      <c r="P106" s="9">
        <f t="shared" si="42"/>
        <v>202.40600590719345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25">
      <c r="A107" s="8">
        <v>0</v>
      </c>
      <c r="B107" s="8">
        <v>0.3</v>
      </c>
      <c r="C107" s="9">
        <v>889.59280803807519</v>
      </c>
      <c r="D107" s="9"/>
      <c r="E107" s="9">
        <f t="shared" si="34"/>
        <v>672.52220193455355</v>
      </c>
      <c r="F107" s="9">
        <f t="shared" si="35"/>
        <v>47119.648034150247</v>
      </c>
      <c r="G107" s="9">
        <f t="shared" si="36"/>
        <v>524.9975444111484</v>
      </c>
      <c r="H107" s="9"/>
      <c r="I107" s="9">
        <f t="shared" si="37"/>
        <v>738.24961135501951</v>
      </c>
      <c r="J107" s="9">
        <f t="shared" si="38"/>
        <v>22904.763182246075</v>
      </c>
      <c r="K107" s="9"/>
      <c r="L107" s="9">
        <f t="shared" si="39"/>
        <v>716.05935844106739</v>
      </c>
      <c r="M107" s="9">
        <f t="shared" si="40"/>
        <v>30113.858129037246</v>
      </c>
      <c r="N107" s="9"/>
      <c r="O107" s="9">
        <f t="shared" si="41"/>
        <v>746.43936764786361</v>
      </c>
      <c r="P107" s="9">
        <f t="shared" si="42"/>
        <v>20492.907495553864</v>
      </c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25">
      <c r="A108" s="8">
        <v>0</v>
      </c>
      <c r="B108" s="8">
        <v>0.6</v>
      </c>
      <c r="C108" s="9">
        <v>345.23650038192608</v>
      </c>
      <c r="D108" s="9"/>
      <c r="E108" s="9">
        <f t="shared" si="34"/>
        <v>356.50655663659899</v>
      </c>
      <c r="F108" s="9">
        <f t="shared" si="35"/>
        <v>127.01416798349196</v>
      </c>
      <c r="G108" s="9">
        <f t="shared" si="36"/>
        <v>524.9975444111484</v>
      </c>
      <c r="H108" s="9"/>
      <c r="I108" s="9">
        <f t="shared" si="37"/>
        <v>448.15513032544391</v>
      </c>
      <c r="J108" s="9">
        <f t="shared" si="38"/>
        <v>10592.244389450765</v>
      </c>
      <c r="K108" s="9"/>
      <c r="L108" s="9">
        <f t="shared" si="39"/>
        <v>439.235591896806</v>
      </c>
      <c r="M108" s="9">
        <f t="shared" si="40"/>
        <v>8835.829205622771</v>
      </c>
      <c r="N108" s="9"/>
      <c r="O108" s="9">
        <f t="shared" si="41"/>
        <v>429.22960697416852</v>
      </c>
      <c r="P108" s="9">
        <f t="shared" si="42"/>
        <v>7054.8419550158005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25">
      <c r="A109" s="8">
        <v>0</v>
      </c>
      <c r="B109" s="8">
        <v>0.6</v>
      </c>
      <c r="C109" s="9">
        <v>471.29796110229745</v>
      </c>
      <c r="D109" s="9"/>
      <c r="E109" s="9">
        <f t="shared" si="34"/>
        <v>356.50655663659899</v>
      </c>
      <c r="F109" s="9">
        <f t="shared" si="35"/>
        <v>13177.066539207577</v>
      </c>
      <c r="G109" s="9">
        <f t="shared" si="36"/>
        <v>524.9975444111484</v>
      </c>
      <c r="H109" s="9"/>
      <c r="I109" s="9">
        <f t="shared" si="37"/>
        <v>448.15513032544391</v>
      </c>
      <c r="J109" s="9">
        <f t="shared" si="38"/>
        <v>535.59061636607953</v>
      </c>
      <c r="K109" s="9"/>
      <c r="L109" s="9">
        <f t="shared" si="39"/>
        <v>439.235591896806</v>
      </c>
      <c r="M109" s="9">
        <f t="shared" si="40"/>
        <v>1027.9955190692465</v>
      </c>
      <c r="N109" s="9"/>
      <c r="O109" s="9">
        <f t="shared" si="41"/>
        <v>429.22960697416852</v>
      </c>
      <c r="P109" s="9">
        <f t="shared" si="42"/>
        <v>1769.7464190496626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25">
      <c r="A110" s="8">
        <v>0</v>
      </c>
      <c r="B110" s="8">
        <v>0.6</v>
      </c>
      <c r="C110" s="9">
        <v>461.27034490863156</v>
      </c>
      <c r="D110" s="9"/>
      <c r="E110" s="9">
        <f t="shared" si="34"/>
        <v>356.50655663659899</v>
      </c>
      <c r="F110" s="9">
        <f t="shared" si="35"/>
        <v>10975.451333107269</v>
      </c>
      <c r="G110" s="9">
        <f t="shared" si="36"/>
        <v>524.9975444111484</v>
      </c>
      <c r="H110" s="9"/>
      <c r="I110" s="9">
        <f t="shared" si="37"/>
        <v>448.15513032544391</v>
      </c>
      <c r="J110" s="9">
        <f t="shared" si="38"/>
        <v>172.00885356305804</v>
      </c>
      <c r="K110" s="9"/>
      <c r="L110" s="9">
        <f t="shared" si="39"/>
        <v>439.235591896806</v>
      </c>
      <c r="M110" s="9">
        <f t="shared" si="40"/>
        <v>485.53034029215547</v>
      </c>
      <c r="N110" s="9"/>
      <c r="O110" s="9">
        <f t="shared" si="41"/>
        <v>429.22960697416852</v>
      </c>
      <c r="P110" s="9">
        <f t="shared" si="42"/>
        <v>1026.6088873849387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25">
      <c r="A111" s="8">
        <v>0</v>
      </c>
      <c r="B111" s="8">
        <v>0.6</v>
      </c>
      <c r="C111" s="9">
        <v>391.07703155297025</v>
      </c>
      <c r="D111" s="9"/>
      <c r="E111" s="9">
        <f t="shared" si="34"/>
        <v>356.50655663659899</v>
      </c>
      <c r="F111" s="9">
        <f t="shared" si="35"/>
        <v>1195.117735943455</v>
      </c>
      <c r="G111" s="9">
        <f t="shared" si="36"/>
        <v>524.9975444111484</v>
      </c>
      <c r="H111" s="9"/>
      <c r="I111" s="9">
        <f t="shared" si="37"/>
        <v>448.15513032544391</v>
      </c>
      <c r="J111" s="9">
        <f t="shared" si="38"/>
        <v>3257.909359480258</v>
      </c>
      <c r="K111" s="9"/>
      <c r="L111" s="9">
        <f t="shared" si="39"/>
        <v>439.235591896806</v>
      </c>
      <c r="M111" s="9">
        <f t="shared" si="40"/>
        <v>2319.2469343908688</v>
      </c>
      <c r="N111" s="9"/>
      <c r="O111" s="9">
        <f t="shared" si="41"/>
        <v>429.22960697416852</v>
      </c>
      <c r="P111" s="9">
        <f t="shared" si="42"/>
        <v>1455.619011270222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25">
      <c r="A112" s="8">
        <v>0</v>
      </c>
      <c r="B112" s="8">
        <v>0.6</v>
      </c>
      <c r="C112" s="9">
        <v>332.34385099006994</v>
      </c>
      <c r="D112" s="9"/>
      <c r="E112" s="9">
        <f t="shared" si="34"/>
        <v>356.50655663659899</v>
      </c>
      <c r="F112" s="9">
        <f t="shared" si="35"/>
        <v>583.83634416080679</v>
      </c>
      <c r="G112" s="9">
        <f t="shared" si="36"/>
        <v>524.9975444111484</v>
      </c>
      <c r="H112" s="9"/>
      <c r="I112" s="9">
        <f t="shared" si="37"/>
        <v>448.15513032544391</v>
      </c>
      <c r="J112" s="9">
        <f t="shared" si="38"/>
        <v>13412.252421296018</v>
      </c>
      <c r="K112" s="9"/>
      <c r="L112" s="9">
        <f t="shared" si="39"/>
        <v>439.235591896806</v>
      </c>
      <c r="M112" s="9">
        <f t="shared" si="40"/>
        <v>11425.844274072791</v>
      </c>
      <c r="N112" s="9"/>
      <c r="O112" s="9">
        <f t="shared" si="41"/>
        <v>429.22960697416852</v>
      </c>
      <c r="P112" s="9">
        <f t="shared" si="42"/>
        <v>9386.8497126102939</v>
      </c>
      <c r="Q112" s="3"/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25">
      <c r="A113" s="8">
        <v>0</v>
      </c>
      <c r="B113" s="8">
        <v>1.2</v>
      </c>
      <c r="C113" s="9">
        <v>117.46636112580057</v>
      </c>
      <c r="D113" s="9"/>
      <c r="E113" s="9">
        <f t="shared" si="34"/>
        <v>73.243295324117184</v>
      </c>
      <c r="F113" s="9">
        <f t="shared" si="35"/>
        <v>1955.679548900019</v>
      </c>
      <c r="G113" s="9">
        <f t="shared" si="36"/>
        <v>524.9975444111484</v>
      </c>
      <c r="H113" s="9"/>
      <c r="I113" s="9">
        <f t="shared" si="37"/>
        <v>48.655649223555699</v>
      </c>
      <c r="J113" s="9">
        <f t="shared" si="38"/>
        <v>4734.9140724937442</v>
      </c>
      <c r="K113" s="9"/>
      <c r="L113" s="9">
        <f t="shared" si="39"/>
        <v>80.533977364108395</v>
      </c>
      <c r="M113" s="9">
        <f t="shared" si="40"/>
        <v>1364.0009703209041</v>
      </c>
      <c r="N113" s="9"/>
      <c r="O113" s="9">
        <f t="shared" si="41"/>
        <v>30.509670992086939</v>
      </c>
      <c r="P113" s="9">
        <f t="shared" si="42"/>
        <v>7561.4659590106903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25">
      <c r="A114" s="8">
        <v>0</v>
      </c>
      <c r="B114" s="8">
        <v>1.2</v>
      </c>
      <c r="C114" s="9">
        <v>22.920265585522063</v>
      </c>
      <c r="D114" s="9"/>
      <c r="E114" s="9">
        <f t="shared" si="34"/>
        <v>73.243295324117184</v>
      </c>
      <c r="F114" s="9">
        <f t="shared" si="35"/>
        <v>2532.4073220715295</v>
      </c>
      <c r="G114" s="9">
        <f t="shared" si="36"/>
        <v>524.9975444111484</v>
      </c>
      <c r="H114" s="9"/>
      <c r="I114" s="9">
        <f t="shared" si="37"/>
        <v>48.655649223555699</v>
      </c>
      <c r="J114" s="9">
        <f t="shared" si="38"/>
        <v>662.30997099676938</v>
      </c>
      <c r="K114" s="9"/>
      <c r="L114" s="9">
        <f t="shared" si="39"/>
        <v>80.533977364108395</v>
      </c>
      <c r="M114" s="9">
        <f t="shared" si="40"/>
        <v>3319.3397849060179</v>
      </c>
      <c r="N114" s="9"/>
      <c r="O114" s="9">
        <f t="shared" si="41"/>
        <v>30.509670992086939</v>
      </c>
      <c r="P114" s="9">
        <f t="shared" si="42"/>
        <v>57.599074425196157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25">
      <c r="A115" s="8">
        <v>0</v>
      </c>
      <c r="B115" s="8">
        <v>1.2</v>
      </c>
      <c r="C115" s="9">
        <v>78.7884129502321</v>
      </c>
      <c r="D115" s="9"/>
      <c r="E115" s="9">
        <f t="shared" si="34"/>
        <v>73.243295324117184</v>
      </c>
      <c r="F115" s="9">
        <f t="shared" si="35"/>
        <v>30.74832948745032</v>
      </c>
      <c r="G115" s="9">
        <f t="shared" si="36"/>
        <v>524.9975444111484</v>
      </c>
      <c r="H115" s="9"/>
      <c r="I115" s="9">
        <f t="shared" si="37"/>
        <v>48.655649223555699</v>
      </c>
      <c r="J115" s="9">
        <f t="shared" si="38"/>
        <v>907.98344980770514</v>
      </c>
      <c r="K115" s="9"/>
      <c r="L115" s="9">
        <f t="shared" si="39"/>
        <v>80.533977364108395</v>
      </c>
      <c r="M115" s="9">
        <f t="shared" si="40"/>
        <v>3.046995122991293</v>
      </c>
      <c r="N115" s="9"/>
      <c r="O115" s="9">
        <f t="shared" si="41"/>
        <v>30.509670992086939</v>
      </c>
      <c r="P115" s="9">
        <f t="shared" si="42"/>
        <v>2330.8369250611663</v>
      </c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25">
      <c r="A116" s="8">
        <v>0</v>
      </c>
      <c r="B116" s="8">
        <v>1.2</v>
      </c>
      <c r="C116" s="9">
        <v>21.487748986426936</v>
      </c>
      <c r="D116" s="9"/>
      <c r="E116" s="9">
        <f t="shared" si="34"/>
        <v>73.243295324117184</v>
      </c>
      <c r="F116" s="9">
        <f t="shared" si="35"/>
        <v>2678.6365767128023</v>
      </c>
      <c r="G116" s="9">
        <f t="shared" si="36"/>
        <v>524.9975444111484</v>
      </c>
      <c r="H116" s="9"/>
      <c r="I116" s="9">
        <f t="shared" si="37"/>
        <v>48.655649223555699</v>
      </c>
      <c r="J116" s="9">
        <f t="shared" si="38"/>
        <v>738.09480329458108</v>
      </c>
      <c r="K116" s="9"/>
      <c r="L116" s="9">
        <f t="shared" si="39"/>
        <v>80.533977364108395</v>
      </c>
      <c r="M116" s="9">
        <f t="shared" si="40"/>
        <v>3486.4570856293153</v>
      </c>
      <c r="N116" s="9"/>
      <c r="O116" s="9">
        <f t="shared" si="41"/>
        <v>30.509670992086939</v>
      </c>
      <c r="P116" s="9">
        <f t="shared" si="42"/>
        <v>81.395076676212199</v>
      </c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25">
      <c r="A117" s="8">
        <v>0</v>
      </c>
      <c r="B117" s="8">
        <v>1.2</v>
      </c>
      <c r="C117" s="9">
        <v>91.681062342088254</v>
      </c>
      <c r="D117" s="9"/>
      <c r="E117" s="9">
        <f t="shared" si="34"/>
        <v>73.243295324117184</v>
      </c>
      <c r="F117" s="9">
        <f t="shared" si="35"/>
        <v>339.95125260898175</v>
      </c>
      <c r="G117" s="9">
        <f t="shared" si="36"/>
        <v>524.9975444111484</v>
      </c>
      <c r="H117" s="9"/>
      <c r="I117" s="9">
        <f t="shared" si="37"/>
        <v>48.655649223555699</v>
      </c>
      <c r="J117" s="9">
        <f t="shared" si="38"/>
        <v>1851.1861740203933</v>
      </c>
      <c r="K117" s="9"/>
      <c r="L117" s="9">
        <f t="shared" si="39"/>
        <v>80.533977364108395</v>
      </c>
      <c r="M117" s="9">
        <f t="shared" si="40"/>
        <v>124.25750350630422</v>
      </c>
      <c r="N117" s="9"/>
      <c r="O117" s="9">
        <f t="shared" si="41"/>
        <v>30.509670992086939</v>
      </c>
      <c r="P117" s="9">
        <f t="shared" si="42"/>
        <v>3741.9391196950155</v>
      </c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25">
      <c r="A118" s="8"/>
      <c r="B118" s="8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25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25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25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25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25">
      <c r="A123" s="8"/>
      <c r="B123" s="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25">
      <c r="A124" s="8"/>
      <c r="B124" s="8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25">
      <c r="A125" s="8"/>
      <c r="B125" s="8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25">
      <c r="A126" s="8"/>
      <c r="B126" s="8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25">
      <c r="A127" s="8"/>
      <c r="B127" s="8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25">
      <c r="A128" s="8"/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25">
      <c r="A129" s="8"/>
      <c r="B129" s="8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25">
      <c r="A130" s="8"/>
      <c r="B130" s="8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3" t="s">
        <v>35</v>
      </c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25">
      <c r="A131" s="8"/>
      <c r="B131" s="8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25">
      <c r="A132" s="8"/>
      <c r="B132" s="8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25">
      <c r="A133" s="8"/>
      <c r="B133" s="8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25">
      <c r="A134" s="8"/>
      <c r="B134" s="8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25">
      <c r="A135" s="8"/>
      <c r="B135" s="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3"/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25">
      <c r="A136" s="8"/>
      <c r="B136" s="8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25">
      <c r="A137" s="8"/>
      <c r="B137" s="8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25">
      <c r="A138" s="14">
        <v>6.2500000000000003E-3</v>
      </c>
      <c r="B138" s="14">
        <v>5.6250000000000001E-2</v>
      </c>
      <c r="C138" s="15">
        <v>741</v>
      </c>
      <c r="D138" s="15"/>
      <c r="E138" s="15">
        <f>IA(A138,B138,$E$2,$E$3,$E$4,$E$5,$E$6)</f>
        <v>765.15402950145096</v>
      </c>
      <c r="F138" s="15">
        <f>($C138-E138)^2</f>
        <v>583.41714115696345</v>
      </c>
      <c r="G138" s="15">
        <f>$G$25</f>
        <v>524.9975444111484</v>
      </c>
      <c r="H138" s="15"/>
      <c r="I138" s="15">
        <f>IA_SA(A138,B138,$I$2,$I$3,$I$4,$I$5,$I$6,$I$7)</f>
        <v>761.59542305428795</v>
      </c>
      <c r="J138" s="15">
        <f>($C138-I138)^2</f>
        <v>424.17145078509554</v>
      </c>
      <c r="K138" s="15"/>
      <c r="L138" s="15">
        <f>IA_DR(A138,B138,$L$2,$L$3,$L$4,$L$5,$L$6,$L$7,$L$8)</f>
        <v>759.4545205988461</v>
      </c>
      <c r="M138" s="15">
        <f>($C138-L138)^2</f>
        <v>340.56933053323507</v>
      </c>
      <c r="N138" s="15"/>
      <c r="O138" s="15">
        <f>IA_DL(A138,B138,$O$2,$O$3,$O$4,$O$5,$O$6,$O$7,$O$8)</f>
        <v>763.958456771545</v>
      </c>
      <c r="P138" s="15">
        <f>($C138-O138)^2</f>
        <v>527.09073733090054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25">
      <c r="A139" s="14">
        <v>6.2500000000000003E-3</v>
      </c>
      <c r="B139" s="14">
        <v>5.6250000000000001E-2</v>
      </c>
      <c r="C139" s="15">
        <v>707</v>
      </c>
      <c r="D139" s="15"/>
      <c r="E139" s="15">
        <f t="shared" ref="E139:E202" si="43">IA(A139,B139,$E$2,$E$3,$E$4,$E$5,$E$6)</f>
        <v>765.15402950145096</v>
      </c>
      <c r="F139" s="15">
        <f t="shared" ref="F139:F202" si="44">($C139-E139)^2</f>
        <v>3381.8911472556292</v>
      </c>
      <c r="G139" s="15">
        <f t="shared" ref="G139:G202" si="45">$G$25</f>
        <v>524.9975444111484</v>
      </c>
      <c r="H139" s="15"/>
      <c r="I139" s="15">
        <f t="shared" ref="I139:I202" si="46">IA_SA(A139,B139,$I$2,$I$3,$I$4,$I$5,$I$6,$I$7)</f>
        <v>761.59542305428795</v>
      </c>
      <c r="J139" s="15">
        <f t="shared" ref="J139:J202" si="47">($C139-I139)^2</f>
        <v>2980.6602184766762</v>
      </c>
      <c r="K139" s="15"/>
      <c r="L139" s="15">
        <f t="shared" ref="L139:L202" si="48">IA_DR(A139,B139,$L$2,$L$3,$L$4,$L$5,$L$6,$L$7,$L$8)</f>
        <v>759.4545205988461</v>
      </c>
      <c r="M139" s="15">
        <f t="shared" ref="M139:M202" si="49">($C139-L139)^2</f>
        <v>2751.4767312547701</v>
      </c>
      <c r="N139" s="15"/>
      <c r="O139" s="15">
        <f t="shared" ref="O139:O202" si="50">IA_DL(A139,B139,$O$2,$O$3,$O$4,$O$5,$O$6,$O$7,$O$8)</f>
        <v>763.958456771545</v>
      </c>
      <c r="P139" s="15">
        <f t="shared" ref="P139:P202" si="51">($C139-O139)^2</f>
        <v>3244.2657977959607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25">
      <c r="A140" s="14">
        <v>6.2500000000000003E-3</v>
      </c>
      <c r="B140" s="14">
        <v>5.6250000000000001E-2</v>
      </c>
      <c r="C140" s="15">
        <v>775</v>
      </c>
      <c r="D140" s="15"/>
      <c r="E140" s="15">
        <f t="shared" si="43"/>
        <v>765.15402950145096</v>
      </c>
      <c r="F140" s="15">
        <f t="shared" si="44"/>
        <v>96.943135058297955</v>
      </c>
      <c r="G140" s="15">
        <f t="shared" si="45"/>
        <v>524.9975444111484</v>
      </c>
      <c r="H140" s="15"/>
      <c r="I140" s="15">
        <f t="shared" si="46"/>
        <v>761.59542305428795</v>
      </c>
      <c r="J140" s="15">
        <f t="shared" si="47"/>
        <v>179.68268309351504</v>
      </c>
      <c r="K140" s="15"/>
      <c r="L140" s="15">
        <f t="shared" si="48"/>
        <v>759.4545205988461</v>
      </c>
      <c r="M140" s="15">
        <f t="shared" si="49"/>
        <v>241.66192981170016</v>
      </c>
      <c r="N140" s="15"/>
      <c r="O140" s="15">
        <f t="shared" si="50"/>
        <v>763.958456771545</v>
      </c>
      <c r="P140" s="15">
        <f t="shared" si="51"/>
        <v>121.91567686584042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25">
      <c r="A141" s="14">
        <v>6.2500000000000003E-3</v>
      </c>
      <c r="B141" s="14">
        <v>5.6250000000000001E-2</v>
      </c>
      <c r="C141" s="15">
        <v>829</v>
      </c>
      <c r="D141" s="15"/>
      <c r="E141" s="15">
        <f t="shared" si="43"/>
        <v>765.15402950145096</v>
      </c>
      <c r="F141" s="15">
        <f t="shared" si="44"/>
        <v>4076.307948901594</v>
      </c>
      <c r="G141" s="15">
        <f t="shared" si="45"/>
        <v>524.9975444111484</v>
      </c>
      <c r="H141" s="15"/>
      <c r="I141" s="15">
        <f t="shared" si="46"/>
        <v>761.59542305428795</v>
      </c>
      <c r="J141" s="15">
        <f t="shared" si="47"/>
        <v>4543.3769932304167</v>
      </c>
      <c r="K141" s="15"/>
      <c r="L141" s="15">
        <f t="shared" si="48"/>
        <v>759.4545205988461</v>
      </c>
      <c r="M141" s="15">
        <f t="shared" si="49"/>
        <v>4836.5737051363212</v>
      </c>
      <c r="N141" s="15"/>
      <c r="O141" s="15">
        <f t="shared" si="50"/>
        <v>763.958456771545</v>
      </c>
      <c r="P141" s="15">
        <f t="shared" si="51"/>
        <v>4230.4023455389806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25">
      <c r="A142" s="14">
        <v>6.2500000000000003E-3</v>
      </c>
      <c r="B142" s="14">
        <v>5.6250000000000001E-2</v>
      </c>
      <c r="C142" s="15">
        <v>840</v>
      </c>
      <c r="D142" s="15"/>
      <c r="E142" s="15">
        <f t="shared" si="43"/>
        <v>765.15402950145096</v>
      </c>
      <c r="F142" s="15">
        <f t="shared" si="44"/>
        <v>5601.9192998696726</v>
      </c>
      <c r="G142" s="15">
        <f t="shared" si="45"/>
        <v>524.9975444111484</v>
      </c>
      <c r="H142" s="15"/>
      <c r="I142" s="15">
        <f t="shared" si="46"/>
        <v>761.59542305428795</v>
      </c>
      <c r="J142" s="15">
        <f t="shared" si="47"/>
        <v>6147.2776860360818</v>
      </c>
      <c r="K142" s="15"/>
      <c r="L142" s="15">
        <f t="shared" si="48"/>
        <v>759.4545205988461</v>
      </c>
      <c r="M142" s="15">
        <f t="shared" si="49"/>
        <v>6487.574251961707</v>
      </c>
      <c r="N142" s="15"/>
      <c r="O142" s="15">
        <f t="shared" si="50"/>
        <v>763.958456771545</v>
      </c>
      <c r="P142" s="15">
        <f t="shared" si="51"/>
        <v>5782.3162965649899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25">
      <c r="A143" s="14">
        <v>1.2500000000000001E-2</v>
      </c>
      <c r="B143" s="14">
        <v>0.1125</v>
      </c>
      <c r="C143" s="15">
        <v>629</v>
      </c>
      <c r="D143" s="15"/>
      <c r="E143" s="15">
        <f t="shared" si="43"/>
        <v>757.43809042131215</v>
      </c>
      <c r="F143" s="15">
        <f t="shared" si="44"/>
        <v>16496.343071073155</v>
      </c>
      <c r="G143" s="15">
        <f t="shared" si="45"/>
        <v>524.9975444111484</v>
      </c>
      <c r="H143" s="15"/>
      <c r="I143" s="15">
        <f t="shared" si="46"/>
        <v>751.80216616729695</v>
      </c>
      <c r="J143" s="15">
        <f t="shared" si="47"/>
        <v>15080.372015380412</v>
      </c>
      <c r="K143" s="15"/>
      <c r="L143" s="15">
        <f t="shared" si="48"/>
        <v>746.41566744734382</v>
      </c>
      <c r="M143" s="15">
        <f t="shared" si="49"/>
        <v>13786.438962105236</v>
      </c>
      <c r="N143" s="15"/>
      <c r="O143" s="15">
        <f t="shared" si="50"/>
        <v>751.93412333877609</v>
      </c>
      <c r="P143" s="15">
        <f t="shared" si="51"/>
        <v>15112.798681073413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25">
      <c r="A144" s="14">
        <v>1.2500000000000001E-2</v>
      </c>
      <c r="B144" s="14">
        <v>0.1125</v>
      </c>
      <c r="C144" s="15">
        <v>755</v>
      </c>
      <c r="D144" s="15"/>
      <c r="E144" s="15">
        <f t="shared" si="43"/>
        <v>757.43809042131215</v>
      </c>
      <c r="F144" s="15">
        <f t="shared" si="44"/>
        <v>5.9442849024940765</v>
      </c>
      <c r="G144" s="15">
        <f t="shared" si="45"/>
        <v>524.9975444111484</v>
      </c>
      <c r="H144" s="15"/>
      <c r="I144" s="15">
        <f t="shared" si="46"/>
        <v>751.80216616729695</v>
      </c>
      <c r="J144" s="15">
        <f t="shared" si="47"/>
        <v>10.226141221580304</v>
      </c>
      <c r="K144" s="15"/>
      <c r="L144" s="15">
        <f t="shared" si="48"/>
        <v>746.41566744734382</v>
      </c>
      <c r="M144" s="15">
        <f t="shared" si="49"/>
        <v>73.690765374592544</v>
      </c>
      <c r="N144" s="15"/>
      <c r="O144" s="15">
        <f t="shared" si="50"/>
        <v>751.93412333877609</v>
      </c>
      <c r="P144" s="15">
        <f t="shared" si="51"/>
        <v>9.3995997018374737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25">
      <c r="A145" s="14">
        <v>1.2500000000000001E-2</v>
      </c>
      <c r="B145" s="14">
        <v>0.1125</v>
      </c>
      <c r="C145" s="15">
        <v>727</v>
      </c>
      <c r="D145" s="15"/>
      <c r="E145" s="15">
        <f t="shared" si="43"/>
        <v>757.43809042131215</v>
      </c>
      <c r="F145" s="15">
        <f t="shared" si="44"/>
        <v>926.47734849597475</v>
      </c>
      <c r="G145" s="15">
        <f t="shared" si="45"/>
        <v>524.9975444111484</v>
      </c>
      <c r="H145" s="15"/>
      <c r="I145" s="15">
        <f t="shared" si="46"/>
        <v>751.80216616729695</v>
      </c>
      <c r="J145" s="15">
        <f t="shared" si="47"/>
        <v>615.14744659020926</v>
      </c>
      <c r="K145" s="15"/>
      <c r="L145" s="15">
        <f t="shared" si="48"/>
        <v>746.41566744734382</v>
      </c>
      <c r="M145" s="15">
        <f t="shared" si="49"/>
        <v>376.96814242584657</v>
      </c>
      <c r="N145" s="15"/>
      <c r="O145" s="15">
        <f t="shared" si="50"/>
        <v>751.93412333877609</v>
      </c>
      <c r="P145" s="15">
        <f t="shared" si="51"/>
        <v>621.71050667329848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25">
      <c r="A146" s="14">
        <v>1.2500000000000001E-2</v>
      </c>
      <c r="B146" s="14">
        <v>0.1125</v>
      </c>
      <c r="C146" s="15">
        <v>748</v>
      </c>
      <c r="D146" s="15"/>
      <c r="E146" s="15">
        <f t="shared" si="43"/>
        <v>757.43809042131215</v>
      </c>
      <c r="F146" s="15">
        <f t="shared" si="44"/>
        <v>89.07755080086423</v>
      </c>
      <c r="G146" s="15">
        <f t="shared" si="45"/>
        <v>524.9975444111484</v>
      </c>
      <c r="H146" s="15"/>
      <c r="I146" s="15">
        <f t="shared" si="46"/>
        <v>751.80216616729695</v>
      </c>
      <c r="J146" s="15">
        <f t="shared" si="47"/>
        <v>14.456467563737545</v>
      </c>
      <c r="K146" s="15"/>
      <c r="L146" s="15">
        <f t="shared" si="48"/>
        <v>746.41566744734382</v>
      </c>
      <c r="M146" s="15">
        <f t="shared" si="49"/>
        <v>2.5101096374060425</v>
      </c>
      <c r="N146" s="15"/>
      <c r="O146" s="15">
        <f t="shared" si="50"/>
        <v>751.93412333877609</v>
      </c>
      <c r="P146" s="15">
        <f t="shared" si="51"/>
        <v>15.477326444702726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25">
      <c r="A147" s="14">
        <v>1.2500000000000001E-2</v>
      </c>
      <c r="B147" s="14">
        <v>0.1125</v>
      </c>
      <c r="C147" s="15">
        <v>762</v>
      </c>
      <c r="D147" s="15"/>
      <c r="E147" s="15">
        <f t="shared" si="43"/>
        <v>757.43809042131215</v>
      </c>
      <c r="F147" s="15">
        <f t="shared" si="44"/>
        <v>20.811019004123921</v>
      </c>
      <c r="G147" s="15">
        <f t="shared" si="45"/>
        <v>524.9975444111484</v>
      </c>
      <c r="H147" s="15"/>
      <c r="I147" s="15">
        <f t="shared" si="46"/>
        <v>751.80216616729695</v>
      </c>
      <c r="J147" s="15">
        <f t="shared" si="47"/>
        <v>103.99581487942307</v>
      </c>
      <c r="K147" s="15"/>
      <c r="L147" s="15">
        <f t="shared" si="48"/>
        <v>746.41566744734382</v>
      </c>
      <c r="M147" s="15">
        <f t="shared" si="49"/>
        <v>242.87142111177903</v>
      </c>
      <c r="N147" s="15"/>
      <c r="O147" s="15">
        <f t="shared" si="50"/>
        <v>751.93412333877609</v>
      </c>
      <c r="P147" s="15">
        <f t="shared" si="51"/>
        <v>101.32187295897222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25">
      <c r="A148" s="14">
        <v>2.5000000000000001E-2</v>
      </c>
      <c r="B148" s="14">
        <v>0.22500000000000001</v>
      </c>
      <c r="C148" s="15">
        <v>525</v>
      </c>
      <c r="D148" s="15"/>
      <c r="E148" s="15">
        <f t="shared" si="43"/>
        <v>705.66582147918768</v>
      </c>
      <c r="F148" s="15">
        <f t="shared" si="44"/>
        <v>32640.139050749713</v>
      </c>
      <c r="G148" s="15">
        <f t="shared" si="45"/>
        <v>524.9975444111484</v>
      </c>
      <c r="H148" s="15"/>
      <c r="I148" s="15">
        <f t="shared" si="46"/>
        <v>681.97514046080903</v>
      </c>
      <c r="J148" s="15">
        <f t="shared" si="47"/>
        <v>24641.194722690725</v>
      </c>
      <c r="K148" s="15"/>
      <c r="L148" s="15">
        <f t="shared" si="48"/>
        <v>669.48250580858144</v>
      </c>
      <c r="M148" s="15">
        <f t="shared" si="49"/>
        <v>20875.19448472677</v>
      </c>
      <c r="N148" s="15"/>
      <c r="O148" s="15">
        <f t="shared" si="50"/>
        <v>661.98212626256532</v>
      </c>
      <c r="P148" s="15">
        <f t="shared" si="51"/>
        <v>18764.102915413387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25">
      <c r="A149" s="14">
        <v>2.5000000000000001E-2</v>
      </c>
      <c r="B149" s="14">
        <v>0.22500000000000001</v>
      </c>
      <c r="C149" s="15">
        <v>540</v>
      </c>
      <c r="D149" s="15"/>
      <c r="E149" s="15">
        <f t="shared" si="43"/>
        <v>705.66582147918768</v>
      </c>
      <c r="F149" s="15">
        <f t="shared" si="44"/>
        <v>27445.164406374082</v>
      </c>
      <c r="G149" s="15">
        <f t="shared" si="45"/>
        <v>524.9975444111484</v>
      </c>
      <c r="H149" s="15"/>
      <c r="I149" s="15">
        <f t="shared" si="46"/>
        <v>681.97514046080903</v>
      </c>
      <c r="J149" s="15">
        <f t="shared" si="47"/>
        <v>20156.940508866453</v>
      </c>
      <c r="K149" s="15"/>
      <c r="L149" s="15">
        <f t="shared" si="48"/>
        <v>669.48250580858144</v>
      </c>
      <c r="M149" s="15">
        <f t="shared" si="49"/>
        <v>16765.719310469325</v>
      </c>
      <c r="N149" s="15"/>
      <c r="O149" s="15">
        <f t="shared" si="50"/>
        <v>661.98212626256532</v>
      </c>
      <c r="P149" s="15">
        <f t="shared" si="51"/>
        <v>14879.639127536428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25">
      <c r="A150" s="14">
        <v>2.5000000000000001E-2</v>
      </c>
      <c r="B150" s="14">
        <v>0.22500000000000001</v>
      </c>
      <c r="C150" s="15">
        <v>686</v>
      </c>
      <c r="D150" s="15"/>
      <c r="E150" s="15">
        <f t="shared" si="43"/>
        <v>705.66582147918768</v>
      </c>
      <c r="F150" s="15">
        <f t="shared" si="44"/>
        <v>386.74453445127966</v>
      </c>
      <c r="G150" s="15">
        <f t="shared" si="45"/>
        <v>524.9975444111484</v>
      </c>
      <c r="H150" s="15"/>
      <c r="I150" s="15">
        <f t="shared" si="46"/>
        <v>681.97514046080903</v>
      </c>
      <c r="J150" s="15">
        <f t="shared" si="47"/>
        <v>16.199494310216551</v>
      </c>
      <c r="K150" s="15"/>
      <c r="L150" s="15">
        <f t="shared" si="48"/>
        <v>669.48250580858144</v>
      </c>
      <c r="M150" s="15">
        <f t="shared" si="49"/>
        <v>272.82761436354599</v>
      </c>
      <c r="N150" s="15"/>
      <c r="O150" s="15">
        <f t="shared" si="50"/>
        <v>661.98212626256532</v>
      </c>
      <c r="P150" s="15">
        <f t="shared" si="51"/>
        <v>576.85825886735472</v>
      </c>
      <c r="Q150" s="3"/>
      <c r="AE150" s="5"/>
      <c r="AF150" s="3"/>
      <c r="AG150" s="3"/>
      <c r="AH150" s="3"/>
      <c r="AI150" s="3"/>
      <c r="AL150" s="3"/>
      <c r="AM150" s="3"/>
      <c r="AN150" s="3"/>
      <c r="AO150" s="3"/>
      <c r="AP150" s="3"/>
      <c r="AQ150" s="3"/>
    </row>
    <row r="151" spans="1:43" x14ac:dyDescent="0.25">
      <c r="A151" s="14">
        <v>2.5000000000000001E-2</v>
      </c>
      <c r="B151" s="14">
        <v>0.22500000000000001</v>
      </c>
      <c r="C151" s="15">
        <v>616</v>
      </c>
      <c r="D151" s="15"/>
      <c r="E151" s="15">
        <f t="shared" si="43"/>
        <v>705.66582147918768</v>
      </c>
      <c r="F151" s="15">
        <f t="shared" si="44"/>
        <v>8039.9595415375552</v>
      </c>
      <c r="G151" s="15">
        <f t="shared" si="45"/>
        <v>524.9975444111484</v>
      </c>
      <c r="H151" s="15"/>
      <c r="I151" s="15">
        <f t="shared" si="46"/>
        <v>681.97514046080903</v>
      </c>
      <c r="J151" s="15">
        <f t="shared" si="47"/>
        <v>4352.7191588234809</v>
      </c>
      <c r="K151" s="15"/>
      <c r="L151" s="15">
        <f t="shared" si="48"/>
        <v>669.48250580858144</v>
      </c>
      <c r="M151" s="15">
        <f t="shared" si="49"/>
        <v>2860.3784275649473</v>
      </c>
      <c r="N151" s="15"/>
      <c r="O151" s="15">
        <f t="shared" si="50"/>
        <v>661.98212626256532</v>
      </c>
      <c r="P151" s="15">
        <f t="shared" si="51"/>
        <v>2114.3559356264991</v>
      </c>
      <c r="Q151" s="3"/>
      <c r="AE151" s="5"/>
      <c r="AF151" s="3"/>
      <c r="AG151" s="3"/>
      <c r="AH151" s="3"/>
      <c r="AI151" s="3"/>
      <c r="AL151" s="3"/>
      <c r="AM151" s="3"/>
      <c r="AN151" s="3"/>
      <c r="AO151" s="3"/>
      <c r="AP151" s="3"/>
      <c r="AQ151" s="3"/>
    </row>
    <row r="152" spans="1:43" x14ac:dyDescent="0.25">
      <c r="A152" s="14">
        <v>2.5000000000000001E-2</v>
      </c>
      <c r="B152" s="14">
        <v>0.22500000000000001</v>
      </c>
      <c r="C152" s="15">
        <v>706</v>
      </c>
      <c r="D152" s="15"/>
      <c r="E152" s="15">
        <f t="shared" si="43"/>
        <v>705.66582147918768</v>
      </c>
      <c r="F152" s="15">
        <f t="shared" si="44"/>
        <v>0.11167528377230723</v>
      </c>
      <c r="G152" s="15">
        <f t="shared" si="45"/>
        <v>524.9975444111484</v>
      </c>
      <c r="H152" s="15"/>
      <c r="I152" s="15">
        <f t="shared" si="46"/>
        <v>681.97514046080903</v>
      </c>
      <c r="J152" s="15">
        <f t="shared" si="47"/>
        <v>577.19387587785536</v>
      </c>
      <c r="K152" s="15"/>
      <c r="L152" s="15">
        <f t="shared" si="48"/>
        <v>669.48250580858144</v>
      </c>
      <c r="M152" s="15">
        <f t="shared" si="49"/>
        <v>1333.5273820202885</v>
      </c>
      <c r="N152" s="15"/>
      <c r="O152" s="15">
        <f t="shared" si="50"/>
        <v>661.98212626256532</v>
      </c>
      <c r="P152" s="15">
        <f t="shared" si="51"/>
        <v>1937.573208364742</v>
      </c>
      <c r="Q152" s="3"/>
      <c r="AE152" s="5"/>
      <c r="AF152" s="3"/>
      <c r="AG152" s="3"/>
      <c r="AH152" s="3"/>
      <c r="AI152" s="3"/>
      <c r="AL152" s="3"/>
      <c r="AM152" s="3"/>
      <c r="AN152" s="3"/>
      <c r="AO152" s="3"/>
      <c r="AP152" s="3"/>
      <c r="AQ152" s="3"/>
    </row>
    <row r="153" spans="1:43" x14ac:dyDescent="0.25">
      <c r="A153" s="14">
        <v>0.05</v>
      </c>
      <c r="B153" s="14">
        <v>0.45</v>
      </c>
      <c r="C153" s="15">
        <v>363</v>
      </c>
      <c r="D153" s="15"/>
      <c r="E153" s="15">
        <f t="shared" si="43"/>
        <v>452.8677866530071</v>
      </c>
      <c r="F153" s="15">
        <f t="shared" si="44"/>
        <v>8076.2190779104012</v>
      </c>
      <c r="G153" s="15">
        <f t="shared" si="45"/>
        <v>524.9975444111484</v>
      </c>
      <c r="H153" s="15"/>
      <c r="I153" s="15">
        <f t="shared" si="46"/>
        <v>344.42190221332277</v>
      </c>
      <c r="J153" s="15">
        <f t="shared" si="47"/>
        <v>345.1457173713415</v>
      </c>
      <c r="K153" s="15"/>
      <c r="L153" s="15">
        <f t="shared" si="48"/>
        <v>365.33801976982761</v>
      </c>
      <c r="M153" s="15">
        <f t="shared" si="49"/>
        <v>5.4663364441047531</v>
      </c>
      <c r="N153" s="15"/>
      <c r="O153" s="15">
        <f t="shared" si="50"/>
        <v>326.19964806960297</v>
      </c>
      <c r="P153" s="15">
        <f t="shared" si="51"/>
        <v>1354.2659022010762</v>
      </c>
      <c r="Q153" s="3"/>
      <c r="AE153" s="5"/>
      <c r="AF153" s="3"/>
      <c r="AG153" s="3"/>
      <c r="AH153" s="3"/>
      <c r="AI153" s="3"/>
      <c r="AL153" s="3"/>
      <c r="AM153" s="3"/>
      <c r="AN153" s="3"/>
      <c r="AO153" s="3"/>
      <c r="AP153" s="3"/>
      <c r="AQ153" s="3"/>
    </row>
    <row r="154" spans="1:43" x14ac:dyDescent="0.25">
      <c r="A154" s="14">
        <v>0.05</v>
      </c>
      <c r="B154" s="14">
        <v>0.45</v>
      </c>
      <c r="C154" s="15">
        <v>324</v>
      </c>
      <c r="D154" s="15"/>
      <c r="E154" s="15">
        <f t="shared" si="43"/>
        <v>452.8677866530071</v>
      </c>
      <c r="F154" s="15">
        <f t="shared" si="44"/>
        <v>16606.906436844954</v>
      </c>
      <c r="G154" s="15">
        <f t="shared" si="45"/>
        <v>524.9975444111484</v>
      </c>
      <c r="H154" s="15"/>
      <c r="I154" s="15">
        <f t="shared" si="46"/>
        <v>344.42190221332277</v>
      </c>
      <c r="J154" s="15">
        <f t="shared" si="47"/>
        <v>417.05409001051731</v>
      </c>
      <c r="K154" s="15"/>
      <c r="L154" s="15">
        <f t="shared" si="48"/>
        <v>365.33801976982761</v>
      </c>
      <c r="M154" s="15">
        <f t="shared" si="49"/>
        <v>1708.8318784906585</v>
      </c>
      <c r="N154" s="15"/>
      <c r="O154" s="15">
        <f t="shared" si="50"/>
        <v>326.19964806960297</v>
      </c>
      <c r="P154" s="15">
        <f t="shared" si="51"/>
        <v>4.8384516301080813</v>
      </c>
      <c r="Q154" s="3"/>
      <c r="AE154" s="5"/>
      <c r="AF154" s="3"/>
      <c r="AG154" s="3"/>
      <c r="AH154" s="3"/>
      <c r="AI154" s="3"/>
      <c r="AL154" s="3"/>
      <c r="AM154" s="3"/>
      <c r="AN154" s="3"/>
      <c r="AO154" s="3"/>
      <c r="AP154" s="3"/>
      <c r="AQ154" s="3"/>
    </row>
    <row r="155" spans="1:43" x14ac:dyDescent="0.25">
      <c r="A155" s="14">
        <v>0.05</v>
      </c>
      <c r="B155" s="14">
        <v>0.45</v>
      </c>
      <c r="C155" s="15">
        <v>474</v>
      </c>
      <c r="D155" s="15"/>
      <c r="E155" s="15">
        <f t="shared" si="43"/>
        <v>452.8677866530071</v>
      </c>
      <c r="F155" s="15">
        <f t="shared" si="44"/>
        <v>446.5704409428248</v>
      </c>
      <c r="G155" s="15">
        <f t="shared" si="45"/>
        <v>524.9975444111484</v>
      </c>
      <c r="H155" s="15"/>
      <c r="I155" s="15">
        <f t="shared" si="46"/>
        <v>344.42190221332277</v>
      </c>
      <c r="J155" s="15">
        <f t="shared" si="47"/>
        <v>16790.483426013689</v>
      </c>
      <c r="K155" s="15"/>
      <c r="L155" s="15">
        <f t="shared" si="48"/>
        <v>365.33801976982761</v>
      </c>
      <c r="M155" s="15">
        <f t="shared" si="49"/>
        <v>11807.425947542375</v>
      </c>
      <c r="N155" s="15"/>
      <c r="O155" s="15">
        <f t="shared" si="50"/>
        <v>326.19964806960297</v>
      </c>
      <c r="P155" s="15">
        <f t="shared" si="51"/>
        <v>21844.944030749215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25">
      <c r="A156" s="14">
        <v>0.05</v>
      </c>
      <c r="B156" s="14">
        <v>0.45</v>
      </c>
      <c r="C156" s="15">
        <v>468</v>
      </c>
      <c r="D156" s="15"/>
      <c r="E156" s="15">
        <f t="shared" si="43"/>
        <v>452.8677866530071</v>
      </c>
      <c r="F156" s="15">
        <f t="shared" si="44"/>
        <v>228.98388077891002</v>
      </c>
      <c r="G156" s="15">
        <f t="shared" si="45"/>
        <v>524.9975444111484</v>
      </c>
      <c r="H156" s="15"/>
      <c r="I156" s="15">
        <f t="shared" si="46"/>
        <v>344.42190221332277</v>
      </c>
      <c r="J156" s="15">
        <f t="shared" si="47"/>
        <v>15271.54625257356</v>
      </c>
      <c r="K156" s="15"/>
      <c r="L156" s="15">
        <f t="shared" si="48"/>
        <v>365.33801976982761</v>
      </c>
      <c r="M156" s="15">
        <f t="shared" si="49"/>
        <v>10539.482184780307</v>
      </c>
      <c r="N156" s="15"/>
      <c r="O156" s="15">
        <f t="shared" si="50"/>
        <v>326.19964806960297</v>
      </c>
      <c r="P156" s="15">
        <f t="shared" si="51"/>
        <v>20107.339807584453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25">
      <c r="A157" s="14">
        <v>0.05</v>
      </c>
      <c r="B157" s="14">
        <v>0.45</v>
      </c>
      <c r="C157" s="15">
        <v>422</v>
      </c>
      <c r="D157" s="15"/>
      <c r="E157" s="15">
        <f t="shared" si="43"/>
        <v>452.8677866530071</v>
      </c>
      <c r="F157" s="15">
        <f t="shared" si="44"/>
        <v>952.82025285556335</v>
      </c>
      <c r="G157" s="15">
        <f t="shared" si="45"/>
        <v>524.9975444111484</v>
      </c>
      <c r="H157" s="15"/>
      <c r="I157" s="15">
        <f t="shared" si="46"/>
        <v>344.42190221332277</v>
      </c>
      <c r="J157" s="15">
        <f t="shared" si="47"/>
        <v>6018.361256199255</v>
      </c>
      <c r="K157" s="15"/>
      <c r="L157" s="15">
        <f t="shared" si="48"/>
        <v>365.33801976982761</v>
      </c>
      <c r="M157" s="15">
        <f t="shared" si="49"/>
        <v>3210.5800036044466</v>
      </c>
      <c r="N157" s="15"/>
      <c r="O157" s="15">
        <f t="shared" si="50"/>
        <v>326.19964806960297</v>
      </c>
      <c r="P157" s="15">
        <f t="shared" si="51"/>
        <v>9177.7074299879259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25">
      <c r="A158" s="14">
        <v>0.1</v>
      </c>
      <c r="B158" s="14">
        <v>0.9</v>
      </c>
      <c r="C158" s="15">
        <v>55</v>
      </c>
      <c r="D158" s="15"/>
      <c r="E158" s="15">
        <f t="shared" si="43"/>
        <v>86.791495225409392</v>
      </c>
      <c r="F158" s="15">
        <f t="shared" si="44"/>
        <v>1010.6991686672282</v>
      </c>
      <c r="G158" s="15">
        <f t="shared" si="45"/>
        <v>524.9975444111484</v>
      </c>
      <c r="H158" s="15"/>
      <c r="I158" s="15">
        <f t="shared" si="46"/>
        <v>15.719307374160868</v>
      </c>
      <c r="J158" s="15">
        <f t="shared" si="47"/>
        <v>1542.9728131656525</v>
      </c>
      <c r="K158" s="15"/>
      <c r="L158" s="15">
        <f t="shared" si="48"/>
        <v>37.004689487939885</v>
      </c>
      <c r="M158" s="15">
        <f t="shared" si="49"/>
        <v>323.8312004254613</v>
      </c>
      <c r="N158" s="15"/>
      <c r="O158" s="15">
        <f t="shared" si="50"/>
        <v>61.984652564258056</v>
      </c>
      <c r="P158" s="15">
        <f t="shared" si="51"/>
        <v>48.785371443396635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25">
      <c r="A159" s="14">
        <v>0.1</v>
      </c>
      <c r="B159" s="14">
        <v>0.9</v>
      </c>
      <c r="C159" s="15">
        <v>32</v>
      </c>
      <c r="D159" s="15"/>
      <c r="E159" s="15">
        <f t="shared" si="43"/>
        <v>86.791495225409392</v>
      </c>
      <c r="F159" s="15">
        <f t="shared" si="44"/>
        <v>3002.1079490360603</v>
      </c>
      <c r="G159" s="15">
        <f t="shared" si="45"/>
        <v>524.9975444111484</v>
      </c>
      <c r="H159" s="15"/>
      <c r="I159" s="15">
        <f t="shared" si="46"/>
        <v>15.719307374160868</v>
      </c>
      <c r="J159" s="15">
        <f t="shared" si="47"/>
        <v>265.06095237705262</v>
      </c>
      <c r="K159" s="15"/>
      <c r="L159" s="15">
        <f t="shared" si="48"/>
        <v>37.004689487939885</v>
      </c>
      <c r="M159" s="15">
        <f t="shared" si="49"/>
        <v>25.046916870695988</v>
      </c>
      <c r="N159" s="15"/>
      <c r="O159" s="15">
        <f t="shared" si="50"/>
        <v>61.984652564258056</v>
      </c>
      <c r="P159" s="15">
        <f t="shared" si="51"/>
        <v>899.07938939926726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25">
      <c r="A160" s="14">
        <v>0.1</v>
      </c>
      <c r="B160" s="14">
        <v>0.9</v>
      </c>
      <c r="C160" s="15">
        <v>51</v>
      </c>
      <c r="D160" s="15"/>
      <c r="E160" s="15">
        <f t="shared" si="43"/>
        <v>86.791495225409392</v>
      </c>
      <c r="F160" s="15">
        <f t="shared" si="44"/>
        <v>1281.0311304705033</v>
      </c>
      <c r="G160" s="15">
        <f t="shared" si="45"/>
        <v>524.9975444111484</v>
      </c>
      <c r="H160" s="15"/>
      <c r="I160" s="15">
        <f t="shared" si="46"/>
        <v>15.719307374160868</v>
      </c>
      <c r="J160" s="15">
        <f t="shared" si="47"/>
        <v>1244.7272721589395</v>
      </c>
      <c r="K160" s="15"/>
      <c r="L160" s="15">
        <f t="shared" si="48"/>
        <v>37.004689487939885</v>
      </c>
      <c r="M160" s="15">
        <f t="shared" si="49"/>
        <v>195.86871632898036</v>
      </c>
      <c r="N160" s="15"/>
      <c r="O160" s="15">
        <f t="shared" si="50"/>
        <v>61.984652564258056</v>
      </c>
      <c r="P160" s="15">
        <f t="shared" si="51"/>
        <v>120.66259195746109</v>
      </c>
      <c r="Q160" s="3"/>
    </row>
    <row r="161" spans="1:17" x14ac:dyDescent="0.25">
      <c r="A161" s="14">
        <v>0.1</v>
      </c>
      <c r="B161" s="14">
        <v>0.9</v>
      </c>
      <c r="C161" s="15">
        <v>33</v>
      </c>
      <c r="D161" s="15"/>
      <c r="E161" s="15">
        <f t="shared" si="43"/>
        <v>86.791495225409392</v>
      </c>
      <c r="F161" s="15">
        <f t="shared" si="44"/>
        <v>2893.5249585852416</v>
      </c>
      <c r="G161" s="15">
        <f t="shared" si="45"/>
        <v>524.9975444111484</v>
      </c>
      <c r="H161" s="15"/>
      <c r="I161" s="15">
        <f t="shared" si="46"/>
        <v>15.719307374160868</v>
      </c>
      <c r="J161" s="15">
        <f t="shared" si="47"/>
        <v>298.62233762873086</v>
      </c>
      <c r="K161" s="15"/>
      <c r="L161" s="15">
        <f t="shared" si="48"/>
        <v>37.004689487939885</v>
      </c>
      <c r="M161" s="15">
        <f t="shared" si="49"/>
        <v>16.037537894816218</v>
      </c>
      <c r="N161" s="15"/>
      <c r="O161" s="15">
        <f t="shared" si="50"/>
        <v>61.984652564258056</v>
      </c>
      <c r="P161" s="15">
        <f t="shared" si="51"/>
        <v>840.11008427075114</v>
      </c>
      <c r="Q161" s="3"/>
    </row>
    <row r="162" spans="1:17" x14ac:dyDescent="0.25">
      <c r="A162" s="14">
        <v>0.1</v>
      </c>
      <c r="B162" s="14">
        <v>0.9</v>
      </c>
      <c r="C162" s="15">
        <v>108</v>
      </c>
      <c r="D162" s="15"/>
      <c r="E162" s="15">
        <f t="shared" si="43"/>
        <v>86.791495225409392</v>
      </c>
      <c r="F162" s="15">
        <f t="shared" si="44"/>
        <v>449.80067477383261</v>
      </c>
      <c r="G162" s="15">
        <f t="shared" si="45"/>
        <v>524.9975444111484</v>
      </c>
      <c r="H162" s="15"/>
      <c r="I162" s="15">
        <f t="shared" si="46"/>
        <v>15.719307374160868</v>
      </c>
      <c r="J162" s="15">
        <f t="shared" si="47"/>
        <v>8515.7262315046009</v>
      </c>
      <c r="K162" s="15"/>
      <c r="L162" s="15">
        <f t="shared" si="48"/>
        <v>37.004689487939885</v>
      </c>
      <c r="M162" s="15">
        <f t="shared" si="49"/>
        <v>5040.3341147038336</v>
      </c>
      <c r="N162" s="15"/>
      <c r="O162" s="15">
        <f t="shared" si="50"/>
        <v>61.984652564258056</v>
      </c>
      <c r="P162" s="15">
        <f t="shared" si="51"/>
        <v>2117.4121996320428</v>
      </c>
      <c r="Q162" s="3"/>
    </row>
    <row r="163" spans="1:17" x14ac:dyDescent="0.25">
      <c r="A163" s="14">
        <v>1.8749999999999999E-2</v>
      </c>
      <c r="B163" s="14">
        <v>1.8749999999999999E-2</v>
      </c>
      <c r="C163" s="15">
        <v>745</v>
      </c>
      <c r="D163" s="15"/>
      <c r="E163" s="15">
        <f t="shared" si="43"/>
        <v>756.58937282455508</v>
      </c>
      <c r="F163" s="15">
        <f t="shared" si="44"/>
        <v>134.3135624665359</v>
      </c>
      <c r="G163" s="15">
        <f t="shared" si="45"/>
        <v>524.9975444111484</v>
      </c>
      <c r="H163" s="15"/>
      <c r="I163" s="15">
        <f t="shared" si="46"/>
        <v>756.664786604906</v>
      </c>
      <c r="J163" s="15">
        <f t="shared" si="47"/>
        <v>136.06724653799441</v>
      </c>
      <c r="K163" s="15"/>
      <c r="L163" s="15">
        <f t="shared" si="48"/>
        <v>757.05771707866597</v>
      </c>
      <c r="M163" s="15">
        <f t="shared" si="49"/>
        <v>145.3885411491531</v>
      </c>
      <c r="N163" s="15"/>
      <c r="O163" s="15">
        <f t="shared" si="50"/>
        <v>760.39972951156369</v>
      </c>
      <c r="P163" s="15">
        <f t="shared" si="51"/>
        <v>237.15166902932569</v>
      </c>
      <c r="Q163" s="3"/>
    </row>
    <row r="164" spans="1:17" x14ac:dyDescent="0.25">
      <c r="A164" s="14">
        <v>1.8749999999999999E-2</v>
      </c>
      <c r="B164" s="14">
        <v>1.8749999999999999E-2</v>
      </c>
      <c r="C164" s="15">
        <v>602</v>
      </c>
      <c r="D164" s="15"/>
      <c r="E164" s="15">
        <f t="shared" si="43"/>
        <v>756.58937282455508</v>
      </c>
      <c r="F164" s="15">
        <f t="shared" si="44"/>
        <v>23897.874190289291</v>
      </c>
      <c r="G164" s="15">
        <f t="shared" si="45"/>
        <v>524.9975444111484</v>
      </c>
      <c r="H164" s="15"/>
      <c r="I164" s="15">
        <f t="shared" si="46"/>
        <v>756.664786604906</v>
      </c>
      <c r="J164" s="15">
        <f t="shared" si="47"/>
        <v>23921.196215541109</v>
      </c>
      <c r="K164" s="15"/>
      <c r="L164" s="15">
        <f t="shared" si="48"/>
        <v>757.05771707866597</v>
      </c>
      <c r="M164" s="15">
        <f t="shared" si="49"/>
        <v>24042.895625647623</v>
      </c>
      <c r="N164" s="15"/>
      <c r="O164" s="15">
        <f t="shared" si="50"/>
        <v>760.39972951156369</v>
      </c>
      <c r="P164" s="15">
        <f t="shared" si="51"/>
        <v>25090.474309336543</v>
      </c>
      <c r="Q164" s="3"/>
    </row>
    <row r="165" spans="1:17" x14ac:dyDescent="0.25">
      <c r="A165" s="14">
        <v>1.8749999999999999E-2</v>
      </c>
      <c r="B165" s="14">
        <v>1.8749999999999999E-2</v>
      </c>
      <c r="C165" s="15">
        <v>585</v>
      </c>
      <c r="D165" s="15"/>
      <c r="E165" s="15">
        <f t="shared" si="43"/>
        <v>756.58937282455508</v>
      </c>
      <c r="F165" s="15">
        <f t="shared" si="44"/>
        <v>29442.912866324164</v>
      </c>
      <c r="G165" s="15">
        <f t="shared" si="45"/>
        <v>524.9975444111484</v>
      </c>
      <c r="H165" s="15"/>
      <c r="I165" s="15">
        <f t="shared" si="46"/>
        <v>756.664786604906</v>
      </c>
      <c r="J165" s="15">
        <f t="shared" si="47"/>
        <v>29468.798960107913</v>
      </c>
      <c r="K165" s="15"/>
      <c r="L165" s="15">
        <f t="shared" si="48"/>
        <v>757.05771707866597</v>
      </c>
      <c r="M165" s="15">
        <f t="shared" si="49"/>
        <v>29603.858006322265</v>
      </c>
      <c r="N165" s="15"/>
      <c r="O165" s="15">
        <f t="shared" si="50"/>
        <v>760.39972951156369</v>
      </c>
      <c r="P165" s="15">
        <f t="shared" si="51"/>
        <v>30765.065112729706</v>
      </c>
      <c r="Q165" s="3"/>
    </row>
    <row r="166" spans="1:17" x14ac:dyDescent="0.25">
      <c r="A166" s="14">
        <v>1.8749999999999999E-2</v>
      </c>
      <c r="B166" s="14">
        <v>1.8749999999999999E-2</v>
      </c>
      <c r="C166" s="15">
        <v>521</v>
      </c>
      <c r="D166" s="15"/>
      <c r="E166" s="15">
        <f t="shared" si="43"/>
        <v>756.58937282455508</v>
      </c>
      <c r="F166" s="15">
        <f t="shared" si="44"/>
        <v>55502.352587867215</v>
      </c>
      <c r="G166" s="15">
        <f t="shared" si="45"/>
        <v>524.9975444111484</v>
      </c>
      <c r="H166" s="15"/>
      <c r="I166" s="15">
        <f t="shared" si="46"/>
        <v>756.664786604906</v>
      </c>
      <c r="J166" s="15">
        <f t="shared" si="47"/>
        <v>55537.891645535885</v>
      </c>
      <c r="K166" s="15"/>
      <c r="L166" s="15">
        <f t="shared" si="48"/>
        <v>757.05771707866597</v>
      </c>
      <c r="M166" s="15">
        <f t="shared" si="49"/>
        <v>55723.245792391506</v>
      </c>
      <c r="N166" s="15"/>
      <c r="O166" s="15">
        <f t="shared" si="50"/>
        <v>760.39972951156369</v>
      </c>
      <c r="P166" s="15">
        <f t="shared" si="51"/>
        <v>57312.230490209862</v>
      </c>
      <c r="Q166" s="3"/>
    </row>
    <row r="167" spans="1:17" x14ac:dyDescent="0.25">
      <c r="A167" s="14">
        <v>1.8749999999999999E-2</v>
      </c>
      <c r="B167" s="14">
        <v>1.8749999999999999E-2</v>
      </c>
      <c r="C167" s="15">
        <v>687</v>
      </c>
      <c r="D167" s="15"/>
      <c r="E167" s="15">
        <f t="shared" si="43"/>
        <v>756.58937282455508</v>
      </c>
      <c r="F167" s="15">
        <f t="shared" si="44"/>
        <v>4842.6808101149254</v>
      </c>
      <c r="G167" s="15">
        <f t="shared" si="45"/>
        <v>524.9975444111484</v>
      </c>
      <c r="H167" s="15"/>
      <c r="I167" s="15">
        <f t="shared" si="46"/>
        <v>756.664786604906</v>
      </c>
      <c r="J167" s="15">
        <f t="shared" si="47"/>
        <v>4853.1824927070902</v>
      </c>
      <c r="K167" s="15"/>
      <c r="L167" s="15">
        <f t="shared" si="48"/>
        <v>757.05771707866597</v>
      </c>
      <c r="M167" s="15">
        <f t="shared" si="49"/>
        <v>4908.0837222744058</v>
      </c>
      <c r="N167" s="15"/>
      <c r="O167" s="15">
        <f t="shared" si="50"/>
        <v>760.39972951156369</v>
      </c>
      <c r="P167" s="15">
        <f t="shared" si="51"/>
        <v>5387.5202923707138</v>
      </c>
      <c r="Q167" s="3"/>
    </row>
    <row r="168" spans="1:17" x14ac:dyDescent="0.25">
      <c r="A168" s="14">
        <v>3.7499999999999999E-2</v>
      </c>
      <c r="B168" s="14">
        <v>3.7499999999999999E-2</v>
      </c>
      <c r="C168" s="15">
        <v>496</v>
      </c>
      <c r="D168" s="15"/>
      <c r="E168" s="15">
        <f t="shared" si="43"/>
        <v>715.35239809730501</v>
      </c>
      <c r="F168" s="15">
        <f t="shared" si="44"/>
        <v>48115.474551038576</v>
      </c>
      <c r="G168" s="15">
        <f t="shared" si="45"/>
        <v>524.9975444111484</v>
      </c>
      <c r="H168" s="15"/>
      <c r="I168" s="15">
        <f t="shared" si="46"/>
        <v>722.58730459564129</v>
      </c>
      <c r="J168" s="15">
        <f t="shared" si="47"/>
        <v>51341.806603917925</v>
      </c>
      <c r="K168" s="15"/>
      <c r="L168" s="15">
        <f t="shared" si="48"/>
        <v>726.99339540838525</v>
      </c>
      <c r="M168" s="15">
        <f t="shared" si="49"/>
        <v>53357.948722294619</v>
      </c>
      <c r="N168" s="15"/>
      <c r="O168" s="15">
        <f t="shared" si="50"/>
        <v>726.91102910496602</v>
      </c>
      <c r="P168" s="15">
        <f t="shared" si="51"/>
        <v>53319.903362314464</v>
      </c>
      <c r="Q168" s="3"/>
    </row>
    <row r="169" spans="1:17" x14ac:dyDescent="0.25">
      <c r="A169" s="14">
        <v>3.7499999999999999E-2</v>
      </c>
      <c r="B169" s="14">
        <v>3.7499999999999999E-2</v>
      </c>
      <c r="C169" s="15">
        <v>442</v>
      </c>
      <c r="D169" s="15"/>
      <c r="E169" s="15">
        <f t="shared" si="43"/>
        <v>715.35239809730501</v>
      </c>
      <c r="F169" s="15">
        <f t="shared" si="44"/>
        <v>74721.533545547514</v>
      </c>
      <c r="G169" s="15">
        <f t="shared" si="45"/>
        <v>524.9975444111484</v>
      </c>
      <c r="H169" s="15"/>
      <c r="I169" s="15">
        <f t="shared" si="46"/>
        <v>722.58730459564129</v>
      </c>
      <c r="J169" s="15">
        <f t="shared" si="47"/>
        <v>78729.235500247174</v>
      </c>
      <c r="K169" s="15"/>
      <c r="L169" s="15">
        <f t="shared" si="48"/>
        <v>726.99339540838525</v>
      </c>
      <c r="M169" s="15">
        <f t="shared" si="49"/>
        <v>81221.235426400221</v>
      </c>
      <c r="N169" s="15"/>
      <c r="O169" s="15">
        <f t="shared" si="50"/>
        <v>726.91102910496602</v>
      </c>
      <c r="P169" s="15">
        <f t="shared" si="51"/>
        <v>81174.294505650789</v>
      </c>
      <c r="Q169" s="3"/>
    </row>
    <row r="170" spans="1:17" x14ac:dyDescent="0.25">
      <c r="A170" s="14">
        <v>3.7499999999999999E-2</v>
      </c>
      <c r="B170" s="14">
        <v>3.7499999999999999E-2</v>
      </c>
      <c r="C170" s="15">
        <v>692</v>
      </c>
      <c r="D170" s="15"/>
      <c r="E170" s="15">
        <f t="shared" si="43"/>
        <v>715.35239809730501</v>
      </c>
      <c r="F170" s="15">
        <f t="shared" si="44"/>
        <v>545.33449689501481</v>
      </c>
      <c r="G170" s="15">
        <f t="shared" si="45"/>
        <v>524.9975444111484</v>
      </c>
      <c r="H170" s="15"/>
      <c r="I170" s="15">
        <f t="shared" si="46"/>
        <v>722.58730459564129</v>
      </c>
      <c r="J170" s="15">
        <f t="shared" si="47"/>
        <v>935.58320242653849</v>
      </c>
      <c r="K170" s="15"/>
      <c r="L170" s="15">
        <f t="shared" si="48"/>
        <v>726.99339540838525</v>
      </c>
      <c r="M170" s="15">
        <f t="shared" si="49"/>
        <v>1224.5377222075981</v>
      </c>
      <c r="N170" s="15"/>
      <c r="O170" s="15">
        <f t="shared" si="50"/>
        <v>726.91102910496602</v>
      </c>
      <c r="P170" s="15">
        <f t="shared" si="51"/>
        <v>1218.7799531677845</v>
      </c>
      <c r="Q170" s="3"/>
    </row>
    <row r="171" spans="1:17" x14ac:dyDescent="0.25">
      <c r="A171" s="14">
        <v>3.7499999999999999E-2</v>
      </c>
      <c r="B171" s="14">
        <v>3.7499999999999999E-2</v>
      </c>
      <c r="C171" s="15">
        <v>689</v>
      </c>
      <c r="D171" s="15"/>
      <c r="E171" s="15">
        <f t="shared" si="43"/>
        <v>715.35239809730501</v>
      </c>
      <c r="F171" s="15">
        <f t="shared" si="44"/>
        <v>694.44888547884489</v>
      </c>
      <c r="G171" s="15">
        <f t="shared" si="45"/>
        <v>524.9975444111484</v>
      </c>
      <c r="H171" s="15"/>
      <c r="I171" s="15">
        <f t="shared" si="46"/>
        <v>722.58730459564129</v>
      </c>
      <c r="J171" s="15">
        <f t="shared" si="47"/>
        <v>1128.1070300003862</v>
      </c>
      <c r="K171" s="15"/>
      <c r="L171" s="15">
        <f t="shared" si="48"/>
        <v>726.99339540838525</v>
      </c>
      <c r="M171" s="15">
        <f t="shared" si="49"/>
        <v>1443.4980946579096</v>
      </c>
      <c r="N171" s="15"/>
      <c r="O171" s="15">
        <f t="shared" si="50"/>
        <v>726.91102910496602</v>
      </c>
      <c r="P171" s="15">
        <f t="shared" si="51"/>
        <v>1437.2461277975806</v>
      </c>
      <c r="Q171" s="3"/>
    </row>
    <row r="172" spans="1:17" x14ac:dyDescent="0.25">
      <c r="A172" s="14">
        <v>3.7499999999999999E-2</v>
      </c>
      <c r="B172" s="14">
        <v>3.7499999999999999E-2</v>
      </c>
      <c r="C172" s="15">
        <v>709</v>
      </c>
      <c r="D172" s="15"/>
      <c r="E172" s="15">
        <f t="shared" si="43"/>
        <v>715.35239809730501</v>
      </c>
      <c r="F172" s="15">
        <f t="shared" si="44"/>
        <v>40.352961586644348</v>
      </c>
      <c r="G172" s="15">
        <f t="shared" si="45"/>
        <v>524.9975444111484</v>
      </c>
      <c r="H172" s="15"/>
      <c r="I172" s="15">
        <f t="shared" si="46"/>
        <v>722.58730459564129</v>
      </c>
      <c r="J172" s="15">
        <f t="shared" si="47"/>
        <v>184.61484617473479</v>
      </c>
      <c r="K172" s="15"/>
      <c r="L172" s="15">
        <f t="shared" si="48"/>
        <v>726.99339540838525</v>
      </c>
      <c r="M172" s="15">
        <f t="shared" si="49"/>
        <v>323.76227832249953</v>
      </c>
      <c r="N172" s="15"/>
      <c r="O172" s="15">
        <f t="shared" si="50"/>
        <v>726.91102910496602</v>
      </c>
      <c r="P172" s="15">
        <f t="shared" si="51"/>
        <v>320.80496359893982</v>
      </c>
      <c r="Q172" s="3"/>
    </row>
    <row r="173" spans="1:17" x14ac:dyDescent="0.25">
      <c r="A173" s="14">
        <v>7.4999999999999997E-2</v>
      </c>
      <c r="B173" s="14">
        <v>7.4999999999999997E-2</v>
      </c>
      <c r="C173" s="15">
        <v>721</v>
      </c>
      <c r="D173" s="15"/>
      <c r="E173" s="15">
        <f t="shared" si="43"/>
        <v>550.90680390408988</v>
      </c>
      <c r="F173" s="15">
        <f t="shared" si="44"/>
        <v>28931.695358121731</v>
      </c>
      <c r="G173" s="15">
        <f t="shared" si="45"/>
        <v>524.9975444111484</v>
      </c>
      <c r="H173" s="15"/>
      <c r="I173" s="15">
        <f t="shared" si="46"/>
        <v>552.49317917940493</v>
      </c>
      <c r="J173" s="15">
        <f t="shared" si="47"/>
        <v>28394.548663064132</v>
      </c>
      <c r="K173" s="15"/>
      <c r="L173" s="15">
        <f t="shared" si="48"/>
        <v>552.97472013054266</v>
      </c>
      <c r="M173" s="15">
        <f t="shared" si="49"/>
        <v>28232.494675209466</v>
      </c>
      <c r="N173" s="15"/>
      <c r="O173" s="15">
        <f t="shared" si="50"/>
        <v>549.23047663806312</v>
      </c>
      <c r="P173" s="15">
        <f t="shared" si="51"/>
        <v>29504.769155986978</v>
      </c>
      <c r="Q173" s="3"/>
    </row>
    <row r="174" spans="1:17" x14ac:dyDescent="0.25">
      <c r="A174" s="14">
        <v>7.4999999999999997E-2</v>
      </c>
      <c r="B174" s="14">
        <v>7.4999999999999997E-2</v>
      </c>
      <c r="C174" s="15">
        <v>563</v>
      </c>
      <c r="D174" s="15"/>
      <c r="E174" s="15">
        <f t="shared" si="43"/>
        <v>550.90680390408988</v>
      </c>
      <c r="F174" s="15">
        <f t="shared" si="44"/>
        <v>146.24539181413567</v>
      </c>
      <c r="G174" s="15">
        <f t="shared" si="45"/>
        <v>524.9975444111484</v>
      </c>
      <c r="H174" s="15"/>
      <c r="I174" s="15">
        <f t="shared" si="46"/>
        <v>552.49317917940493</v>
      </c>
      <c r="J174" s="15">
        <f t="shared" si="47"/>
        <v>110.39328375609</v>
      </c>
      <c r="K174" s="15"/>
      <c r="L174" s="15">
        <f t="shared" si="48"/>
        <v>552.97472013054266</v>
      </c>
      <c r="M174" s="15">
        <f t="shared" si="49"/>
        <v>100.5062364609465</v>
      </c>
      <c r="N174" s="15"/>
      <c r="O174" s="15">
        <f t="shared" si="50"/>
        <v>549.23047663806312</v>
      </c>
      <c r="P174" s="15">
        <f t="shared" si="51"/>
        <v>189.59977361492543</v>
      </c>
      <c r="Q174" s="3"/>
    </row>
    <row r="175" spans="1:17" x14ac:dyDescent="0.25">
      <c r="A175" s="14">
        <v>7.4999999999999997E-2</v>
      </c>
      <c r="B175" s="14">
        <v>7.4999999999999997E-2</v>
      </c>
      <c r="C175" s="15">
        <v>520</v>
      </c>
      <c r="D175" s="15"/>
      <c r="E175" s="15">
        <f t="shared" si="43"/>
        <v>550.90680390408988</v>
      </c>
      <c r="F175" s="15">
        <f t="shared" si="44"/>
        <v>955.23052756586571</v>
      </c>
      <c r="G175" s="15">
        <f t="shared" si="45"/>
        <v>524.9975444111484</v>
      </c>
      <c r="H175" s="15"/>
      <c r="I175" s="15">
        <f t="shared" si="46"/>
        <v>552.49317917940493</v>
      </c>
      <c r="J175" s="15">
        <f t="shared" si="47"/>
        <v>1055.8066931849141</v>
      </c>
      <c r="K175" s="15"/>
      <c r="L175" s="15">
        <f t="shared" si="48"/>
        <v>552.97472013054266</v>
      </c>
      <c r="M175" s="15">
        <f t="shared" si="49"/>
        <v>1087.3321676876155</v>
      </c>
      <c r="N175" s="15"/>
      <c r="O175" s="15">
        <f t="shared" si="50"/>
        <v>549.23047663806312</v>
      </c>
      <c r="P175" s="15">
        <f t="shared" si="51"/>
        <v>854.42076448835405</v>
      </c>
      <c r="Q175" s="3"/>
    </row>
    <row r="176" spans="1:17" x14ac:dyDescent="0.25">
      <c r="A176" s="14">
        <v>7.4999999999999997E-2</v>
      </c>
      <c r="B176" s="14">
        <v>7.4999999999999997E-2</v>
      </c>
      <c r="C176" s="15">
        <v>544</v>
      </c>
      <c r="D176" s="15"/>
      <c r="E176" s="15">
        <f t="shared" si="43"/>
        <v>550.90680390408988</v>
      </c>
      <c r="F176" s="15">
        <f t="shared" si="44"/>
        <v>47.703940169551259</v>
      </c>
      <c r="G176" s="15">
        <f t="shared" si="45"/>
        <v>524.9975444111484</v>
      </c>
      <c r="H176" s="15"/>
      <c r="I176" s="15">
        <f t="shared" si="46"/>
        <v>552.49317917940493</v>
      </c>
      <c r="J176" s="15">
        <f t="shared" si="47"/>
        <v>72.13409257347746</v>
      </c>
      <c r="K176" s="15"/>
      <c r="L176" s="15">
        <f t="shared" si="48"/>
        <v>552.97472013054266</v>
      </c>
      <c r="M176" s="15">
        <f t="shared" si="49"/>
        <v>80.545601421567738</v>
      </c>
      <c r="N176" s="15"/>
      <c r="O176" s="15">
        <f t="shared" si="50"/>
        <v>549.23047663806312</v>
      </c>
      <c r="P176" s="15">
        <f t="shared" si="51"/>
        <v>27.357885861324117</v>
      </c>
      <c r="Q176" s="3"/>
    </row>
    <row r="177" spans="1:17" x14ac:dyDescent="0.25">
      <c r="A177" s="14">
        <v>7.4999999999999997E-2</v>
      </c>
      <c r="B177" s="14">
        <v>7.4999999999999997E-2</v>
      </c>
      <c r="C177" s="15">
        <v>592</v>
      </c>
      <c r="D177" s="15"/>
      <c r="E177" s="15">
        <f t="shared" si="43"/>
        <v>550.90680390408988</v>
      </c>
      <c r="F177" s="15">
        <f t="shared" si="44"/>
        <v>1688.6507653769224</v>
      </c>
      <c r="G177" s="15">
        <f t="shared" si="45"/>
        <v>524.9975444111484</v>
      </c>
      <c r="H177" s="15"/>
      <c r="I177" s="15">
        <f t="shared" si="46"/>
        <v>552.49317917940493</v>
      </c>
      <c r="J177" s="15">
        <f t="shared" si="47"/>
        <v>1560.7888913506038</v>
      </c>
      <c r="K177" s="15"/>
      <c r="L177" s="15">
        <f t="shared" si="48"/>
        <v>552.97472013054266</v>
      </c>
      <c r="M177" s="15">
        <f t="shared" si="49"/>
        <v>1522.9724688894719</v>
      </c>
      <c r="N177" s="15"/>
      <c r="O177" s="15">
        <f t="shared" si="50"/>
        <v>549.23047663806312</v>
      </c>
      <c r="P177" s="15">
        <f t="shared" si="51"/>
        <v>1829.2321286072643</v>
      </c>
      <c r="Q177" s="3"/>
    </row>
    <row r="178" spans="1:17" x14ac:dyDescent="0.25">
      <c r="A178" s="14">
        <v>0.15</v>
      </c>
      <c r="B178" s="14">
        <v>0.15</v>
      </c>
      <c r="C178" s="15">
        <v>154</v>
      </c>
      <c r="D178" s="15"/>
      <c r="E178" s="15">
        <f t="shared" si="43"/>
        <v>241.65864337933411</v>
      </c>
      <c r="F178" s="15">
        <f t="shared" si="44"/>
        <v>7684.0377591052757</v>
      </c>
      <c r="G178" s="15">
        <f t="shared" si="45"/>
        <v>524.9975444111484</v>
      </c>
      <c r="H178" s="15"/>
      <c r="I178" s="15">
        <f t="shared" si="46"/>
        <v>168.9790976877328</v>
      </c>
      <c r="J178" s="15">
        <f t="shared" si="47"/>
        <v>224.37336753864221</v>
      </c>
      <c r="K178" s="15"/>
      <c r="L178" s="15">
        <f t="shared" si="48"/>
        <v>134.84223102919091</v>
      </c>
      <c r="M178" s="15">
        <f t="shared" si="49"/>
        <v>367.02011193889547</v>
      </c>
      <c r="N178" s="15"/>
      <c r="O178" s="15">
        <f t="shared" si="50"/>
        <v>213.44269522488969</v>
      </c>
      <c r="P178" s="15">
        <f t="shared" si="51"/>
        <v>3533.4340155991235</v>
      </c>
      <c r="Q178" s="3"/>
    </row>
    <row r="179" spans="1:17" x14ac:dyDescent="0.25">
      <c r="A179" s="14">
        <v>0.15</v>
      </c>
      <c r="B179" s="14">
        <v>0.15</v>
      </c>
      <c r="C179" s="15">
        <v>166</v>
      </c>
      <c r="D179" s="15"/>
      <c r="E179" s="15">
        <f t="shared" si="43"/>
        <v>241.65864337933411</v>
      </c>
      <c r="F179" s="15">
        <f t="shared" si="44"/>
        <v>5724.2303180012568</v>
      </c>
      <c r="G179" s="15">
        <f t="shared" si="45"/>
        <v>524.9975444111484</v>
      </c>
      <c r="H179" s="15"/>
      <c r="I179" s="15">
        <f t="shared" si="46"/>
        <v>168.9790976877328</v>
      </c>
      <c r="J179" s="15">
        <f t="shared" si="47"/>
        <v>8.8750230330549371</v>
      </c>
      <c r="K179" s="15"/>
      <c r="L179" s="15">
        <f t="shared" si="48"/>
        <v>134.84223102919091</v>
      </c>
      <c r="M179" s="15">
        <f t="shared" si="49"/>
        <v>970.80656723831362</v>
      </c>
      <c r="N179" s="15"/>
      <c r="O179" s="15">
        <f t="shared" si="50"/>
        <v>213.44269522488969</v>
      </c>
      <c r="P179" s="15">
        <f t="shared" si="51"/>
        <v>2250.809330201771</v>
      </c>
      <c r="Q179" s="3"/>
    </row>
    <row r="180" spans="1:17" x14ac:dyDescent="0.25">
      <c r="A180" s="14">
        <v>0.15</v>
      </c>
      <c r="B180" s="14">
        <v>0.15</v>
      </c>
      <c r="C180" s="15">
        <v>310</v>
      </c>
      <c r="D180" s="15"/>
      <c r="E180" s="15">
        <f t="shared" si="43"/>
        <v>241.65864337933411</v>
      </c>
      <c r="F180" s="15">
        <f t="shared" si="44"/>
        <v>4670.5410247530335</v>
      </c>
      <c r="G180" s="15">
        <f t="shared" si="45"/>
        <v>524.9975444111484</v>
      </c>
      <c r="H180" s="15"/>
      <c r="I180" s="15">
        <f t="shared" si="46"/>
        <v>168.9790976877328</v>
      </c>
      <c r="J180" s="15">
        <f t="shared" si="47"/>
        <v>19886.894888966006</v>
      </c>
      <c r="K180" s="15"/>
      <c r="L180" s="15">
        <f t="shared" si="48"/>
        <v>134.84223102919091</v>
      </c>
      <c r="M180" s="15">
        <f t="shared" si="49"/>
        <v>30680.244030831331</v>
      </c>
      <c r="N180" s="15"/>
      <c r="O180" s="15">
        <f t="shared" si="50"/>
        <v>213.44269522488969</v>
      </c>
      <c r="P180" s="15">
        <f t="shared" si="51"/>
        <v>9323.3131054335408</v>
      </c>
      <c r="Q180" s="3"/>
    </row>
    <row r="181" spans="1:17" x14ac:dyDescent="0.25">
      <c r="A181" s="14">
        <v>0.15</v>
      </c>
      <c r="B181" s="14">
        <v>0.15</v>
      </c>
      <c r="C181" s="15">
        <v>169</v>
      </c>
      <c r="D181" s="15"/>
      <c r="E181" s="15">
        <f t="shared" si="43"/>
        <v>241.65864337933411</v>
      </c>
      <c r="F181" s="15">
        <f t="shared" si="44"/>
        <v>5279.2784577252523</v>
      </c>
      <c r="G181" s="15">
        <f t="shared" si="45"/>
        <v>524.9975444111484</v>
      </c>
      <c r="H181" s="15"/>
      <c r="I181" s="15">
        <f t="shared" si="46"/>
        <v>168.9790976877328</v>
      </c>
      <c r="J181" s="15">
        <f t="shared" si="47"/>
        <v>4.3690665811539419E-4</v>
      </c>
      <c r="K181" s="15"/>
      <c r="L181" s="15">
        <f t="shared" si="48"/>
        <v>134.84223102919091</v>
      </c>
      <c r="M181" s="15">
        <f t="shared" si="49"/>
        <v>1166.7531810631681</v>
      </c>
      <c r="N181" s="15"/>
      <c r="O181" s="15">
        <f t="shared" si="50"/>
        <v>213.44269522488969</v>
      </c>
      <c r="P181" s="15">
        <f t="shared" si="51"/>
        <v>1975.1531588524329</v>
      </c>
      <c r="Q181" s="3"/>
    </row>
    <row r="182" spans="1:17" x14ac:dyDescent="0.25">
      <c r="A182" s="14">
        <v>0.15</v>
      </c>
      <c r="B182" s="14">
        <v>0.15</v>
      </c>
      <c r="C182" s="15">
        <v>190</v>
      </c>
      <c r="D182" s="15"/>
      <c r="E182" s="15">
        <f t="shared" si="43"/>
        <v>241.65864337933411</v>
      </c>
      <c r="F182" s="15">
        <f t="shared" si="44"/>
        <v>2668.6154357932196</v>
      </c>
      <c r="G182" s="15">
        <f t="shared" si="45"/>
        <v>524.9975444111484</v>
      </c>
      <c r="H182" s="15"/>
      <c r="I182" s="15">
        <f t="shared" si="46"/>
        <v>168.9790976877328</v>
      </c>
      <c r="J182" s="15">
        <f t="shared" si="47"/>
        <v>441.87833402188039</v>
      </c>
      <c r="K182" s="15"/>
      <c r="L182" s="15">
        <f t="shared" si="48"/>
        <v>134.84223102919091</v>
      </c>
      <c r="M182" s="15">
        <f t="shared" si="49"/>
        <v>3042.3794778371498</v>
      </c>
      <c r="N182" s="15"/>
      <c r="O182" s="15">
        <f t="shared" si="50"/>
        <v>213.44269522488969</v>
      </c>
      <c r="P182" s="15">
        <f t="shared" si="51"/>
        <v>549.55995940706589</v>
      </c>
      <c r="Q182" s="3"/>
    </row>
    <row r="183" spans="1:17" x14ac:dyDescent="0.25">
      <c r="A183" s="14">
        <v>0.3</v>
      </c>
      <c r="B183" s="14">
        <v>0.3</v>
      </c>
      <c r="C183" s="15">
        <v>0</v>
      </c>
      <c r="D183" s="15"/>
      <c r="E183" s="15">
        <f t="shared" si="43"/>
        <v>53.557112862527269</v>
      </c>
      <c r="F183" s="15">
        <f t="shared" si="44"/>
        <v>2868.3643381694837</v>
      </c>
      <c r="G183" s="15">
        <f t="shared" si="45"/>
        <v>524.9975444111484</v>
      </c>
      <c r="H183" s="15"/>
      <c r="I183" s="15">
        <f t="shared" si="46"/>
        <v>13.543004258980572</v>
      </c>
      <c r="J183" s="15">
        <f t="shared" si="47"/>
        <v>183.41296435876592</v>
      </c>
      <c r="K183" s="15"/>
      <c r="L183" s="15">
        <f t="shared" si="48"/>
        <v>5.5708255661134709</v>
      </c>
      <c r="M183" s="15">
        <f t="shared" si="49"/>
        <v>31.034097488063473</v>
      </c>
      <c r="N183" s="15"/>
      <c r="O183" s="15">
        <f t="shared" si="50"/>
        <v>29.607380380134014</v>
      </c>
      <c r="P183" s="15">
        <f t="shared" si="51"/>
        <v>876.5969729739445</v>
      </c>
      <c r="Q183" s="2"/>
    </row>
    <row r="184" spans="1:17" ht="13" x14ac:dyDescent="0.3">
      <c r="A184" s="14">
        <v>0.3</v>
      </c>
      <c r="B184" s="14">
        <v>0.3</v>
      </c>
      <c r="C184" s="15">
        <v>11</v>
      </c>
      <c r="D184" s="15"/>
      <c r="E184" s="15">
        <f t="shared" si="43"/>
        <v>53.557112862527269</v>
      </c>
      <c r="F184" s="15">
        <f t="shared" si="44"/>
        <v>1811.107855193884</v>
      </c>
      <c r="G184" s="15">
        <f t="shared" si="45"/>
        <v>524.9975444111484</v>
      </c>
      <c r="H184" s="15"/>
      <c r="I184" s="15">
        <f t="shared" si="46"/>
        <v>13.543004258980572</v>
      </c>
      <c r="J184" s="15">
        <f t="shared" si="47"/>
        <v>6.4668706611933278</v>
      </c>
      <c r="K184" s="15"/>
      <c r="L184" s="15">
        <f t="shared" si="48"/>
        <v>5.5708255661134709</v>
      </c>
      <c r="M184" s="15">
        <f t="shared" si="49"/>
        <v>29.475935033567115</v>
      </c>
      <c r="N184" s="15"/>
      <c r="O184" s="15">
        <f t="shared" si="50"/>
        <v>29.607380380134014</v>
      </c>
      <c r="P184" s="15">
        <f t="shared" si="51"/>
        <v>346.23460461099626</v>
      </c>
      <c r="Q184" s="1"/>
    </row>
    <row r="185" spans="1:17" x14ac:dyDescent="0.25">
      <c r="A185" s="14">
        <v>0.3</v>
      </c>
      <c r="B185" s="14">
        <v>0.3</v>
      </c>
      <c r="C185" s="15">
        <v>11</v>
      </c>
      <c r="D185" s="15"/>
      <c r="E185" s="15">
        <f t="shared" si="43"/>
        <v>53.557112862527269</v>
      </c>
      <c r="F185" s="15">
        <f t="shared" si="44"/>
        <v>1811.107855193884</v>
      </c>
      <c r="G185" s="15">
        <f t="shared" si="45"/>
        <v>524.9975444111484</v>
      </c>
      <c r="H185" s="15"/>
      <c r="I185" s="15">
        <f t="shared" si="46"/>
        <v>13.543004258980572</v>
      </c>
      <c r="J185" s="15">
        <f t="shared" si="47"/>
        <v>6.4668706611933278</v>
      </c>
      <c r="K185" s="15"/>
      <c r="L185" s="15">
        <f t="shared" si="48"/>
        <v>5.5708255661134709</v>
      </c>
      <c r="M185" s="15">
        <f t="shared" si="49"/>
        <v>29.475935033567115</v>
      </c>
      <c r="N185" s="15"/>
      <c r="O185" s="15">
        <f t="shared" si="50"/>
        <v>29.607380380134014</v>
      </c>
      <c r="P185" s="15">
        <f t="shared" si="51"/>
        <v>346.23460461099626</v>
      </c>
      <c r="Q185" s="4"/>
    </row>
    <row r="186" spans="1:17" x14ac:dyDescent="0.25">
      <c r="A186" s="14">
        <v>0.3</v>
      </c>
      <c r="B186" s="14">
        <v>0.3</v>
      </c>
      <c r="C186" s="15">
        <v>22</v>
      </c>
      <c r="D186" s="15"/>
      <c r="E186" s="15">
        <f t="shared" si="43"/>
        <v>53.557112862527269</v>
      </c>
      <c r="F186" s="15">
        <f t="shared" si="44"/>
        <v>995.85137221828404</v>
      </c>
      <c r="G186" s="15">
        <f t="shared" si="45"/>
        <v>524.9975444111484</v>
      </c>
      <c r="H186" s="15"/>
      <c r="I186" s="15">
        <f t="shared" si="46"/>
        <v>13.543004258980572</v>
      </c>
      <c r="J186" s="15">
        <f t="shared" si="47"/>
        <v>71.520776963620747</v>
      </c>
      <c r="K186" s="15"/>
      <c r="L186" s="15">
        <f t="shared" si="48"/>
        <v>5.5708255661134709</v>
      </c>
      <c r="M186" s="15">
        <f t="shared" si="49"/>
        <v>269.9177725790708</v>
      </c>
      <c r="N186" s="15"/>
      <c r="O186" s="15">
        <f t="shared" si="50"/>
        <v>29.607380380134014</v>
      </c>
      <c r="P186" s="15">
        <f t="shared" si="51"/>
        <v>57.872236248047933</v>
      </c>
      <c r="Q186" s="4"/>
    </row>
    <row r="187" spans="1:17" x14ac:dyDescent="0.25">
      <c r="A187" s="14">
        <v>0.3</v>
      </c>
      <c r="B187" s="14">
        <v>0.3</v>
      </c>
      <c r="C187" s="15">
        <v>6</v>
      </c>
      <c r="D187" s="15"/>
      <c r="E187" s="15">
        <f t="shared" si="43"/>
        <v>53.557112862527269</v>
      </c>
      <c r="F187" s="15">
        <f t="shared" si="44"/>
        <v>2261.6789838191567</v>
      </c>
      <c r="G187" s="15">
        <f t="shared" si="45"/>
        <v>524.9975444111484</v>
      </c>
      <c r="H187" s="15"/>
      <c r="I187" s="15">
        <f t="shared" si="46"/>
        <v>13.543004258980572</v>
      </c>
      <c r="J187" s="15">
        <f t="shared" si="47"/>
        <v>56.896913250999049</v>
      </c>
      <c r="K187" s="15"/>
      <c r="L187" s="15">
        <f t="shared" si="48"/>
        <v>5.5708255661134709</v>
      </c>
      <c r="M187" s="15">
        <f t="shared" si="49"/>
        <v>0.18419069470182273</v>
      </c>
      <c r="N187" s="15"/>
      <c r="O187" s="15">
        <f t="shared" si="50"/>
        <v>29.607380380134014</v>
      </c>
      <c r="P187" s="15">
        <f t="shared" si="51"/>
        <v>557.30840841233635</v>
      </c>
      <c r="Q187" s="4"/>
    </row>
    <row r="188" spans="1:17" x14ac:dyDescent="0.25">
      <c r="A188" s="14">
        <v>1.2500000000000001E-2</v>
      </c>
      <c r="B188" s="14">
        <v>3.7499999999999999E-2</v>
      </c>
      <c r="C188" s="15">
        <v>632</v>
      </c>
      <c r="D188" s="15"/>
      <c r="E188" s="15">
        <f t="shared" si="43"/>
        <v>762.60830072462829</v>
      </c>
      <c r="F188" s="15">
        <f t="shared" si="44"/>
        <v>17058.528218174939</v>
      </c>
      <c r="G188" s="15">
        <f t="shared" si="45"/>
        <v>524.9975444111484</v>
      </c>
      <c r="H188" s="15"/>
      <c r="I188" s="15">
        <f t="shared" si="46"/>
        <v>756.14423141328598</v>
      </c>
      <c r="J188" s="15">
        <f t="shared" si="47"/>
        <v>15411.790193195502</v>
      </c>
      <c r="K188" s="15"/>
      <c r="L188" s="15">
        <f t="shared" si="48"/>
        <v>757.15824465084313</v>
      </c>
      <c r="M188" s="15">
        <f t="shared" si="49"/>
        <v>15664.586204080302</v>
      </c>
      <c r="N188" s="15"/>
      <c r="O188" s="15">
        <f t="shared" si="50"/>
        <v>758.0034498457569</v>
      </c>
      <c r="P188" s="15">
        <f t="shared" si="51"/>
        <v>15876.869373032176</v>
      </c>
      <c r="Q188" s="4"/>
    </row>
    <row r="189" spans="1:17" x14ac:dyDescent="0.25">
      <c r="A189" s="14">
        <v>1.2500000000000001E-2</v>
      </c>
      <c r="B189" s="14">
        <v>3.7499999999999999E-2</v>
      </c>
      <c r="C189" s="15">
        <v>632</v>
      </c>
      <c r="D189" s="15"/>
      <c r="E189" s="15">
        <f t="shared" si="43"/>
        <v>762.60830072462829</v>
      </c>
      <c r="F189" s="15">
        <f t="shared" si="44"/>
        <v>17058.528218174939</v>
      </c>
      <c r="G189" s="15">
        <f t="shared" si="45"/>
        <v>524.9975444111484</v>
      </c>
      <c r="H189" s="15"/>
      <c r="I189" s="15">
        <f t="shared" si="46"/>
        <v>756.14423141328598</v>
      </c>
      <c r="J189" s="15">
        <f t="shared" si="47"/>
        <v>15411.790193195502</v>
      </c>
      <c r="K189" s="15"/>
      <c r="L189" s="15">
        <f t="shared" si="48"/>
        <v>757.15824465084313</v>
      </c>
      <c r="M189" s="15">
        <f t="shared" si="49"/>
        <v>15664.586204080302</v>
      </c>
      <c r="N189" s="15"/>
      <c r="O189" s="15">
        <f t="shared" si="50"/>
        <v>758.0034498457569</v>
      </c>
      <c r="P189" s="15">
        <f t="shared" si="51"/>
        <v>15876.869373032176</v>
      </c>
      <c r="Q189" s="4"/>
    </row>
    <row r="190" spans="1:17" x14ac:dyDescent="0.25">
      <c r="A190" s="14">
        <v>1.2500000000000001E-2</v>
      </c>
      <c r="B190" s="14">
        <v>3.7499999999999999E-2</v>
      </c>
      <c r="C190" s="15">
        <v>595</v>
      </c>
      <c r="D190" s="15"/>
      <c r="E190" s="15">
        <f t="shared" si="43"/>
        <v>762.60830072462829</v>
      </c>
      <c r="F190" s="15">
        <f t="shared" si="44"/>
        <v>28092.542471797435</v>
      </c>
      <c r="G190" s="15">
        <f t="shared" si="45"/>
        <v>524.9975444111484</v>
      </c>
      <c r="H190" s="15"/>
      <c r="I190" s="15">
        <f t="shared" si="46"/>
        <v>756.14423141328598</v>
      </c>
      <c r="J190" s="15">
        <f t="shared" si="47"/>
        <v>25967.463317778664</v>
      </c>
      <c r="K190" s="15"/>
      <c r="L190" s="15">
        <f t="shared" si="48"/>
        <v>757.15824465084313</v>
      </c>
      <c r="M190" s="15">
        <f t="shared" si="49"/>
        <v>26295.296308242694</v>
      </c>
      <c r="N190" s="15"/>
      <c r="O190" s="15">
        <f t="shared" si="50"/>
        <v>758.0034498457569</v>
      </c>
      <c r="P190" s="15">
        <f t="shared" si="51"/>
        <v>26570.124661618185</v>
      </c>
      <c r="Q190" s="4"/>
    </row>
    <row r="191" spans="1:17" x14ac:dyDescent="0.25">
      <c r="A191" s="14">
        <v>1.2500000000000001E-2</v>
      </c>
      <c r="B191" s="14">
        <v>3.7499999999999999E-2</v>
      </c>
      <c r="C191" s="15">
        <v>567</v>
      </c>
      <c r="D191" s="15"/>
      <c r="E191" s="15">
        <f t="shared" si="43"/>
        <v>762.60830072462829</v>
      </c>
      <c r="F191" s="15">
        <f t="shared" si="44"/>
        <v>38262.607312376618</v>
      </c>
      <c r="G191" s="15">
        <f t="shared" si="45"/>
        <v>524.9975444111484</v>
      </c>
      <c r="H191" s="15"/>
      <c r="I191" s="15">
        <f t="shared" si="46"/>
        <v>756.14423141328598</v>
      </c>
      <c r="J191" s="15">
        <f t="shared" si="47"/>
        <v>35775.540276922678</v>
      </c>
      <c r="K191" s="15"/>
      <c r="L191" s="15">
        <f t="shared" si="48"/>
        <v>757.15824465084313</v>
      </c>
      <c r="M191" s="15">
        <f t="shared" si="49"/>
        <v>36160.158008689912</v>
      </c>
      <c r="N191" s="15"/>
      <c r="O191" s="15">
        <f t="shared" si="50"/>
        <v>758.0034498457569</v>
      </c>
      <c r="P191" s="15">
        <f t="shared" si="51"/>
        <v>36482.317852980574</v>
      </c>
      <c r="Q191" s="4"/>
    </row>
    <row r="192" spans="1:17" x14ac:dyDescent="0.25">
      <c r="A192" s="14">
        <v>1.2500000000000001E-2</v>
      </c>
      <c r="B192" s="14">
        <v>3.7499999999999999E-2</v>
      </c>
      <c r="C192" s="15">
        <v>398</v>
      </c>
      <c r="D192" s="15"/>
      <c r="E192" s="15">
        <f t="shared" si="43"/>
        <v>762.60830072462829</v>
      </c>
      <c r="F192" s="15">
        <f t="shared" si="44"/>
        <v>132939.21295730097</v>
      </c>
      <c r="G192" s="15">
        <f t="shared" si="45"/>
        <v>524.9975444111484</v>
      </c>
      <c r="H192" s="15"/>
      <c r="I192" s="15">
        <f t="shared" si="46"/>
        <v>756.14423141328598</v>
      </c>
      <c r="J192" s="15">
        <f t="shared" si="47"/>
        <v>128267.29049461333</v>
      </c>
      <c r="K192" s="15"/>
      <c r="L192" s="15">
        <f t="shared" si="48"/>
        <v>757.15824465084313</v>
      </c>
      <c r="M192" s="15">
        <f t="shared" si="49"/>
        <v>128994.64470067489</v>
      </c>
      <c r="N192" s="15"/>
      <c r="O192" s="15">
        <f t="shared" si="50"/>
        <v>758.0034498457569</v>
      </c>
      <c r="P192" s="15">
        <f t="shared" si="51"/>
        <v>129602.4839008464</v>
      </c>
      <c r="Q192" s="4"/>
    </row>
    <row r="193" spans="1:17" x14ac:dyDescent="0.25">
      <c r="A193" s="14">
        <v>2.5000000000000001E-2</v>
      </c>
      <c r="B193" s="14">
        <v>7.4999999999999997E-2</v>
      </c>
      <c r="C193" s="15">
        <v>594</v>
      </c>
      <c r="D193" s="15"/>
      <c r="E193" s="15">
        <f t="shared" si="43"/>
        <v>745.23841324113107</v>
      </c>
      <c r="F193" s="15">
        <f t="shared" si="44"/>
        <v>22873.057639695129</v>
      </c>
      <c r="G193" s="15">
        <f t="shared" si="45"/>
        <v>524.9975444111484</v>
      </c>
      <c r="H193" s="15"/>
      <c r="I193" s="15">
        <f t="shared" si="46"/>
        <v>726.9573145952761</v>
      </c>
      <c r="J193" s="15">
        <f t="shared" si="47"/>
        <v>17677.64750438722</v>
      </c>
      <c r="K193" s="15"/>
      <c r="L193" s="15">
        <f t="shared" si="48"/>
        <v>733.687209986423</v>
      </c>
      <c r="M193" s="15">
        <f t="shared" si="49"/>
        <v>19512.516633791034</v>
      </c>
      <c r="N193" s="15"/>
      <c r="O193" s="15">
        <f t="shared" si="50"/>
        <v>722.74319365164706</v>
      </c>
      <c r="P193" s="15">
        <f t="shared" si="51"/>
        <v>16574.809911625496</v>
      </c>
      <c r="Q193" s="4"/>
    </row>
    <row r="194" spans="1:17" x14ac:dyDescent="0.25">
      <c r="A194" s="14">
        <v>2.5000000000000001E-2</v>
      </c>
      <c r="B194" s="14">
        <v>7.4999999999999997E-2</v>
      </c>
      <c r="C194" s="15">
        <v>575</v>
      </c>
      <c r="D194" s="15"/>
      <c r="E194" s="15">
        <f t="shared" si="43"/>
        <v>745.23841324113107</v>
      </c>
      <c r="F194" s="15">
        <f t="shared" si="44"/>
        <v>28981.11734285811</v>
      </c>
      <c r="G194" s="15">
        <f t="shared" si="45"/>
        <v>524.9975444111484</v>
      </c>
      <c r="H194" s="15"/>
      <c r="I194" s="15">
        <f t="shared" si="46"/>
        <v>726.9573145952761</v>
      </c>
      <c r="J194" s="15">
        <f t="shared" si="47"/>
        <v>23091.025459007713</v>
      </c>
      <c r="K194" s="15"/>
      <c r="L194" s="15">
        <f t="shared" si="48"/>
        <v>733.687209986423</v>
      </c>
      <c r="M194" s="15">
        <f t="shared" si="49"/>
        <v>25181.630613275109</v>
      </c>
      <c r="N194" s="15"/>
      <c r="O194" s="15">
        <f t="shared" si="50"/>
        <v>722.74319365164706</v>
      </c>
      <c r="P194" s="15">
        <f t="shared" si="51"/>
        <v>21828.051270388085</v>
      </c>
      <c r="Q194" s="4"/>
    </row>
    <row r="195" spans="1:17" x14ac:dyDescent="0.25">
      <c r="A195" s="14">
        <v>2.5000000000000001E-2</v>
      </c>
      <c r="B195" s="14">
        <v>7.4999999999999997E-2</v>
      </c>
      <c r="C195" s="15">
        <v>710</v>
      </c>
      <c r="D195" s="15"/>
      <c r="E195" s="15">
        <f t="shared" si="43"/>
        <v>745.23841324113107</v>
      </c>
      <c r="F195" s="15">
        <f t="shared" si="44"/>
        <v>1241.7457677527216</v>
      </c>
      <c r="G195" s="15">
        <f t="shared" si="45"/>
        <v>524.9975444111484</v>
      </c>
      <c r="H195" s="15"/>
      <c r="I195" s="15">
        <f t="shared" si="46"/>
        <v>726.9573145952761</v>
      </c>
      <c r="J195" s="15">
        <f t="shared" si="47"/>
        <v>287.55051828316391</v>
      </c>
      <c r="K195" s="15"/>
      <c r="L195" s="15">
        <f t="shared" si="48"/>
        <v>733.687209986423</v>
      </c>
      <c r="M195" s="15">
        <f t="shared" si="49"/>
        <v>561.08391694089744</v>
      </c>
      <c r="N195" s="15"/>
      <c r="O195" s="15">
        <f t="shared" si="50"/>
        <v>722.74319365164706</v>
      </c>
      <c r="P195" s="15">
        <f t="shared" si="51"/>
        <v>162.38898444337798</v>
      </c>
      <c r="Q195" s="4"/>
    </row>
    <row r="196" spans="1:17" x14ac:dyDescent="0.25">
      <c r="A196" s="14">
        <v>2.5000000000000001E-2</v>
      </c>
      <c r="B196" s="14">
        <v>7.4999999999999997E-2</v>
      </c>
      <c r="C196" s="15">
        <v>654</v>
      </c>
      <c r="D196" s="15"/>
      <c r="E196" s="15">
        <f t="shared" si="43"/>
        <v>745.23841324113107</v>
      </c>
      <c r="F196" s="15">
        <f t="shared" si="44"/>
        <v>8324.4480507594017</v>
      </c>
      <c r="G196" s="15">
        <f t="shared" si="45"/>
        <v>524.9975444111484</v>
      </c>
      <c r="H196" s="15"/>
      <c r="I196" s="15">
        <f t="shared" si="46"/>
        <v>726.9573145952761</v>
      </c>
      <c r="J196" s="15">
        <f t="shared" si="47"/>
        <v>5322.7697529540874</v>
      </c>
      <c r="K196" s="15"/>
      <c r="L196" s="15">
        <f t="shared" si="48"/>
        <v>733.687209986423</v>
      </c>
      <c r="M196" s="15">
        <f t="shared" si="49"/>
        <v>6350.0514354202733</v>
      </c>
      <c r="N196" s="15"/>
      <c r="O196" s="15">
        <f t="shared" si="50"/>
        <v>722.74319365164706</v>
      </c>
      <c r="P196" s="15">
        <f t="shared" si="51"/>
        <v>4725.6266734278488</v>
      </c>
      <c r="Q196" s="4"/>
    </row>
    <row r="197" spans="1:17" x14ac:dyDescent="0.25">
      <c r="A197" s="14">
        <v>2.5000000000000001E-2</v>
      </c>
      <c r="B197" s="14">
        <v>7.4999999999999997E-2</v>
      </c>
      <c r="C197" s="15">
        <v>540</v>
      </c>
      <c r="D197" s="15"/>
      <c r="E197" s="15">
        <f t="shared" si="43"/>
        <v>745.23841324113107</v>
      </c>
      <c r="F197" s="15">
        <f t="shared" si="44"/>
        <v>42122.806269737288</v>
      </c>
      <c r="G197" s="15">
        <f t="shared" si="45"/>
        <v>524.9975444111484</v>
      </c>
      <c r="H197" s="15"/>
      <c r="I197" s="15">
        <f t="shared" si="46"/>
        <v>726.9573145952761</v>
      </c>
      <c r="J197" s="15">
        <f t="shared" si="47"/>
        <v>34953.037480677041</v>
      </c>
      <c r="K197" s="15"/>
      <c r="L197" s="15">
        <f t="shared" si="48"/>
        <v>733.687209986423</v>
      </c>
      <c r="M197" s="15">
        <f t="shared" si="49"/>
        <v>37514.735312324716</v>
      </c>
      <c r="N197" s="15"/>
      <c r="O197" s="15">
        <f t="shared" si="50"/>
        <v>722.74319365164706</v>
      </c>
      <c r="P197" s="15">
        <f t="shared" si="51"/>
        <v>33395.07482600338</v>
      </c>
      <c r="Q197" s="4"/>
    </row>
    <row r="198" spans="1:17" x14ac:dyDescent="0.25">
      <c r="A198" s="14">
        <v>0.05</v>
      </c>
      <c r="B198" s="14">
        <v>0.15</v>
      </c>
      <c r="C198" s="15">
        <v>610</v>
      </c>
      <c r="D198" s="15"/>
      <c r="E198" s="15">
        <f t="shared" si="43"/>
        <v>658.82217558396053</v>
      </c>
      <c r="F198" s="15">
        <f t="shared" si="44"/>
        <v>2383.6048287510716</v>
      </c>
      <c r="G198" s="15">
        <f t="shared" si="45"/>
        <v>524.9975444111484</v>
      </c>
      <c r="H198" s="15"/>
      <c r="I198" s="15">
        <f t="shared" si="46"/>
        <v>600.80524509968006</v>
      </c>
      <c r="J198" s="15">
        <f t="shared" si="47"/>
        <v>84.543517676957464</v>
      </c>
      <c r="K198" s="15"/>
      <c r="L198" s="15">
        <f t="shared" si="48"/>
        <v>615.1378457854421</v>
      </c>
      <c r="M198" s="15">
        <f t="shared" si="49"/>
        <v>26.397459314985106</v>
      </c>
      <c r="N198" s="15"/>
      <c r="O198" s="15">
        <f t="shared" si="50"/>
        <v>571.95576403977032</v>
      </c>
      <c r="P198" s="15">
        <f t="shared" si="51"/>
        <v>1447.3638897976334</v>
      </c>
      <c r="Q198" s="4"/>
    </row>
    <row r="199" spans="1:17" x14ac:dyDescent="0.25">
      <c r="A199" s="14">
        <v>0.05</v>
      </c>
      <c r="B199" s="14">
        <v>0.15</v>
      </c>
      <c r="C199" s="15">
        <v>606</v>
      </c>
      <c r="D199" s="15"/>
      <c r="E199" s="15">
        <f t="shared" si="43"/>
        <v>658.82217558396053</v>
      </c>
      <c r="F199" s="15">
        <f t="shared" si="44"/>
        <v>2790.1822334227559</v>
      </c>
      <c r="G199" s="15">
        <f t="shared" si="45"/>
        <v>524.9975444111484</v>
      </c>
      <c r="H199" s="15"/>
      <c r="I199" s="15">
        <f t="shared" si="46"/>
        <v>600.80524509968006</v>
      </c>
      <c r="J199" s="15">
        <f t="shared" si="47"/>
        <v>26.985478474397983</v>
      </c>
      <c r="K199" s="15"/>
      <c r="L199" s="15">
        <f t="shared" si="48"/>
        <v>615.1378457854421</v>
      </c>
      <c r="M199" s="15">
        <f t="shared" si="49"/>
        <v>83.50022559852188</v>
      </c>
      <c r="N199" s="15"/>
      <c r="O199" s="15">
        <f t="shared" si="50"/>
        <v>571.95576403977032</v>
      </c>
      <c r="P199" s="15">
        <f t="shared" si="51"/>
        <v>1159.0100021157959</v>
      </c>
      <c r="Q199" s="4"/>
    </row>
    <row r="200" spans="1:17" x14ac:dyDescent="0.25">
      <c r="A200" s="14">
        <v>0.05</v>
      </c>
      <c r="B200" s="14">
        <v>0.15</v>
      </c>
      <c r="C200" s="15">
        <v>650</v>
      </c>
      <c r="D200" s="15"/>
      <c r="E200" s="15">
        <f t="shared" si="43"/>
        <v>658.82217558396053</v>
      </c>
      <c r="F200" s="15">
        <f t="shared" si="44"/>
        <v>77.830782034229301</v>
      </c>
      <c r="G200" s="15">
        <f t="shared" si="45"/>
        <v>524.9975444111484</v>
      </c>
      <c r="H200" s="15"/>
      <c r="I200" s="15">
        <f t="shared" si="46"/>
        <v>600.80524509968006</v>
      </c>
      <c r="J200" s="15">
        <f t="shared" si="47"/>
        <v>2420.1239097025523</v>
      </c>
      <c r="K200" s="15"/>
      <c r="L200" s="15">
        <f t="shared" si="48"/>
        <v>615.1378457854421</v>
      </c>
      <c r="M200" s="15">
        <f t="shared" si="49"/>
        <v>1215.3697964796174</v>
      </c>
      <c r="N200" s="15"/>
      <c r="O200" s="15">
        <f t="shared" si="50"/>
        <v>571.95576403977032</v>
      </c>
      <c r="P200" s="15">
        <f t="shared" si="51"/>
        <v>6090.9027666160082</v>
      </c>
      <c r="Q200" s="4"/>
    </row>
    <row r="201" spans="1:17" x14ac:dyDescent="0.25">
      <c r="A201" s="14">
        <v>0.05</v>
      </c>
      <c r="B201" s="14">
        <v>0.15</v>
      </c>
      <c r="C201" s="15">
        <v>648</v>
      </c>
      <c r="D201" s="15"/>
      <c r="E201" s="15">
        <f t="shared" si="43"/>
        <v>658.82217558396053</v>
      </c>
      <c r="F201" s="15">
        <f t="shared" si="44"/>
        <v>117.11948437007142</v>
      </c>
      <c r="G201" s="15">
        <f t="shared" si="45"/>
        <v>524.9975444111484</v>
      </c>
      <c r="H201" s="15"/>
      <c r="I201" s="15">
        <f t="shared" si="46"/>
        <v>600.80524509968006</v>
      </c>
      <c r="J201" s="15">
        <f t="shared" si="47"/>
        <v>2227.3448901012725</v>
      </c>
      <c r="K201" s="15"/>
      <c r="L201" s="15">
        <f t="shared" si="48"/>
        <v>615.1378457854421</v>
      </c>
      <c r="M201" s="15">
        <f t="shared" si="49"/>
        <v>1079.9211796213858</v>
      </c>
      <c r="N201" s="15"/>
      <c r="O201" s="15">
        <f t="shared" si="50"/>
        <v>571.95576403977032</v>
      </c>
      <c r="P201" s="15">
        <f t="shared" si="51"/>
        <v>5782.7258227750899</v>
      </c>
      <c r="Q201" s="4"/>
    </row>
    <row r="202" spans="1:17" x14ac:dyDescent="0.25">
      <c r="A202" s="14">
        <v>0.05</v>
      </c>
      <c r="B202" s="14">
        <v>0.15</v>
      </c>
      <c r="C202" s="15">
        <v>546</v>
      </c>
      <c r="D202" s="15"/>
      <c r="E202" s="15">
        <f t="shared" si="43"/>
        <v>658.82217558396053</v>
      </c>
      <c r="F202" s="15">
        <f t="shared" si="44"/>
        <v>12728.843303498019</v>
      </c>
      <c r="G202" s="15">
        <f t="shared" si="45"/>
        <v>524.9975444111484</v>
      </c>
      <c r="H202" s="15"/>
      <c r="I202" s="15">
        <f t="shared" si="46"/>
        <v>600.80524509968006</v>
      </c>
      <c r="J202" s="15">
        <f t="shared" si="47"/>
        <v>3003.6148904360057</v>
      </c>
      <c r="K202" s="15"/>
      <c r="L202" s="15">
        <f t="shared" si="48"/>
        <v>615.1378457854421</v>
      </c>
      <c r="M202" s="15">
        <f t="shared" si="49"/>
        <v>4780.0417198515734</v>
      </c>
      <c r="N202" s="15"/>
      <c r="O202" s="15">
        <f t="shared" si="50"/>
        <v>571.95576403977032</v>
      </c>
      <c r="P202" s="15">
        <f t="shared" si="51"/>
        <v>673.70168688823389</v>
      </c>
      <c r="Q202" s="4"/>
    </row>
    <row r="203" spans="1:17" x14ac:dyDescent="0.25">
      <c r="A203" s="14">
        <v>0.1</v>
      </c>
      <c r="B203" s="14">
        <v>0.3</v>
      </c>
      <c r="C203" s="15">
        <v>237</v>
      </c>
      <c r="D203" s="15"/>
      <c r="E203" s="15">
        <f t="shared" ref="E203:E212" si="52">IA(A203,B203,$E$2,$E$3,$E$4,$E$5,$E$6)</f>
        <v>376.66432223829361</v>
      </c>
      <c r="F203" s="15">
        <f t="shared" ref="F203:F212" si="53">($C203-E203)^2</f>
        <v>19506.122906281915</v>
      </c>
      <c r="G203" s="15">
        <f t="shared" ref="G203:G212" si="54">$G$25</f>
        <v>524.9975444111484</v>
      </c>
      <c r="H203" s="15"/>
      <c r="I203" s="15">
        <f t="shared" ref="I203:I212" si="55">IA_SA(A203,B203,$I$2,$I$3,$I$4,$I$5,$I$6,$I$7)</f>
        <v>256.11468796567584</v>
      </c>
      <c r="J203" s="15">
        <f t="shared" ref="J203:J212" si="56">($C203-I203)^2</f>
        <v>365.37129602515284</v>
      </c>
      <c r="K203" s="15"/>
      <c r="L203" s="15">
        <f t="shared" ref="L203:L212" si="57">IA_DR(A203,B203,$L$2,$L$3,$L$4,$L$5,$L$6,$L$7,$L$8)</f>
        <v>250.65133795070201</v>
      </c>
      <c r="M203" s="15">
        <f t="shared" ref="M203:M212" si="58">($C203-L203)^2</f>
        <v>186.35902784427708</v>
      </c>
      <c r="N203" s="15"/>
      <c r="O203" s="15">
        <f t="shared" ref="O203:O212" si="59">IA_DL(A203,B203,$O$2,$O$3,$O$4,$O$5,$O$6,$O$7,$O$8)</f>
        <v>264.03891854681888</v>
      </c>
      <c r="P203" s="15">
        <f t="shared" ref="P203:P212" si="60">($C203-O203)^2</f>
        <v>731.10311618150581</v>
      </c>
      <c r="Q203" s="4"/>
    </row>
    <row r="204" spans="1:17" x14ac:dyDescent="0.25">
      <c r="A204" s="14">
        <v>0.1</v>
      </c>
      <c r="B204" s="14">
        <v>0.3</v>
      </c>
      <c r="C204" s="15">
        <v>305</v>
      </c>
      <c r="D204" s="15"/>
      <c r="E204" s="15">
        <f t="shared" si="52"/>
        <v>376.66432223829361</v>
      </c>
      <c r="F204" s="15">
        <f t="shared" si="53"/>
        <v>5135.7750818739833</v>
      </c>
      <c r="G204" s="15">
        <f t="shared" si="54"/>
        <v>524.9975444111484</v>
      </c>
      <c r="H204" s="15"/>
      <c r="I204" s="15">
        <f t="shared" si="55"/>
        <v>256.11468796567584</v>
      </c>
      <c r="J204" s="15">
        <f t="shared" si="56"/>
        <v>2389.7737326932383</v>
      </c>
      <c r="K204" s="15"/>
      <c r="L204" s="15">
        <f t="shared" si="57"/>
        <v>250.65133795070201</v>
      </c>
      <c r="M204" s="15">
        <f t="shared" si="58"/>
        <v>2953.7770665488033</v>
      </c>
      <c r="N204" s="15"/>
      <c r="O204" s="15">
        <f t="shared" si="59"/>
        <v>264.03891854681888</v>
      </c>
      <c r="P204" s="15">
        <f t="shared" si="60"/>
        <v>1677.8101938141385</v>
      </c>
      <c r="Q204" s="4"/>
    </row>
    <row r="205" spans="1:17" x14ac:dyDescent="0.25">
      <c r="A205" s="14">
        <v>0.1</v>
      </c>
      <c r="B205" s="14">
        <v>0.3</v>
      </c>
      <c r="C205" s="15">
        <v>209</v>
      </c>
      <c r="D205" s="15"/>
      <c r="E205" s="15">
        <f t="shared" si="52"/>
        <v>376.66432223829361</v>
      </c>
      <c r="F205" s="15">
        <f t="shared" si="53"/>
        <v>28111.324951626357</v>
      </c>
      <c r="G205" s="15">
        <f t="shared" si="54"/>
        <v>524.9975444111484</v>
      </c>
      <c r="H205" s="15"/>
      <c r="I205" s="15">
        <f t="shared" si="55"/>
        <v>256.11468796567584</v>
      </c>
      <c r="J205" s="15">
        <f t="shared" si="56"/>
        <v>2219.7938221029999</v>
      </c>
      <c r="K205" s="15"/>
      <c r="L205" s="15">
        <f t="shared" si="57"/>
        <v>250.65133795070201</v>
      </c>
      <c r="M205" s="15">
        <f t="shared" si="58"/>
        <v>1734.8339530835899</v>
      </c>
      <c r="N205" s="15"/>
      <c r="O205" s="15">
        <f t="shared" si="59"/>
        <v>264.03891854681888</v>
      </c>
      <c r="P205" s="15">
        <f t="shared" si="60"/>
        <v>3029.2825548033629</v>
      </c>
      <c r="Q205" s="4"/>
    </row>
    <row r="206" spans="1:17" x14ac:dyDescent="0.25">
      <c r="A206" s="14">
        <v>0.1</v>
      </c>
      <c r="B206" s="14">
        <v>0.3</v>
      </c>
      <c r="C206" s="15">
        <v>288</v>
      </c>
      <c r="D206" s="15"/>
      <c r="E206" s="15">
        <f t="shared" si="52"/>
        <v>376.66432223829361</v>
      </c>
      <c r="F206" s="15">
        <f t="shared" si="53"/>
        <v>7861.3620379759659</v>
      </c>
      <c r="G206" s="15">
        <f t="shared" si="54"/>
        <v>524.9975444111484</v>
      </c>
      <c r="H206" s="15"/>
      <c r="I206" s="15">
        <f t="shared" si="55"/>
        <v>256.11468796567584</v>
      </c>
      <c r="J206" s="15">
        <f t="shared" si="56"/>
        <v>1016.673123526217</v>
      </c>
      <c r="K206" s="15"/>
      <c r="L206" s="15">
        <f t="shared" si="57"/>
        <v>250.65133795070201</v>
      </c>
      <c r="M206" s="15">
        <f t="shared" si="58"/>
        <v>1394.9225568726715</v>
      </c>
      <c r="N206" s="15"/>
      <c r="O206" s="15">
        <f t="shared" si="59"/>
        <v>264.03891854681888</v>
      </c>
      <c r="P206" s="15">
        <f t="shared" si="60"/>
        <v>574.13342440598035</v>
      </c>
      <c r="Q206" s="4"/>
    </row>
    <row r="207" spans="1:17" x14ac:dyDescent="0.25">
      <c r="A207" s="14">
        <v>0.1</v>
      </c>
      <c r="B207" s="14">
        <v>0.3</v>
      </c>
      <c r="C207" s="15">
        <v>162</v>
      </c>
      <c r="D207" s="15"/>
      <c r="E207" s="15">
        <f t="shared" si="52"/>
        <v>376.66432223829361</v>
      </c>
      <c r="F207" s="15">
        <f t="shared" si="53"/>
        <v>46080.771242025956</v>
      </c>
      <c r="G207" s="15">
        <f t="shared" si="54"/>
        <v>524.9975444111484</v>
      </c>
      <c r="H207" s="15"/>
      <c r="I207" s="15">
        <f t="shared" si="55"/>
        <v>256.11468796567584</v>
      </c>
      <c r="J207" s="15">
        <f t="shared" si="56"/>
        <v>8857.5744908765282</v>
      </c>
      <c r="K207" s="15"/>
      <c r="L207" s="15">
        <f t="shared" si="57"/>
        <v>250.65133795070201</v>
      </c>
      <c r="M207" s="15">
        <f t="shared" si="58"/>
        <v>7859.0597204495789</v>
      </c>
      <c r="N207" s="15"/>
      <c r="O207" s="15">
        <f t="shared" si="59"/>
        <v>264.03891854681888</v>
      </c>
      <c r="P207" s="15">
        <f t="shared" si="60"/>
        <v>10411.940898204337</v>
      </c>
      <c r="Q207" s="4"/>
    </row>
    <row r="208" spans="1:17" x14ac:dyDescent="0.25">
      <c r="A208" s="14">
        <v>0.2</v>
      </c>
      <c r="B208" s="14">
        <v>0.6</v>
      </c>
      <c r="C208" s="15">
        <v>71</v>
      </c>
      <c r="D208" s="15"/>
      <c r="E208" s="15">
        <f t="shared" si="52"/>
        <v>67.465453402282137</v>
      </c>
      <c r="F208" s="15">
        <f t="shared" si="53"/>
        <v>12.493019651438924</v>
      </c>
      <c r="G208" s="15">
        <f t="shared" si="54"/>
        <v>524.9975444111484</v>
      </c>
      <c r="H208" s="15"/>
      <c r="I208" s="15">
        <f t="shared" si="55"/>
        <v>12.481028562170421</v>
      </c>
      <c r="J208" s="15">
        <f t="shared" si="56"/>
        <v>3424.4700181415137</v>
      </c>
      <c r="K208" s="15"/>
      <c r="L208" s="15">
        <f t="shared" si="57"/>
        <v>8.952008588785958</v>
      </c>
      <c r="M208" s="15">
        <f t="shared" si="58"/>
        <v>3849.9532381660915</v>
      </c>
      <c r="N208" s="15"/>
      <c r="O208" s="15">
        <f t="shared" si="59"/>
        <v>57.343479554473994</v>
      </c>
      <c r="P208" s="15">
        <f t="shared" si="60"/>
        <v>186.50055067906982</v>
      </c>
      <c r="Q208" s="4"/>
    </row>
    <row r="209" spans="1:17" x14ac:dyDescent="0.25">
      <c r="A209" s="14">
        <v>0.2</v>
      </c>
      <c r="B209" s="14">
        <v>0.6</v>
      </c>
      <c r="C209" s="15">
        <v>57</v>
      </c>
      <c r="D209" s="15"/>
      <c r="E209" s="15">
        <f t="shared" si="52"/>
        <v>67.465453402282137</v>
      </c>
      <c r="F209" s="15">
        <f t="shared" si="53"/>
        <v>109.52571491533875</v>
      </c>
      <c r="G209" s="15">
        <f t="shared" si="54"/>
        <v>524.9975444111484</v>
      </c>
      <c r="H209" s="15"/>
      <c r="I209" s="15">
        <f t="shared" si="55"/>
        <v>12.481028562170421</v>
      </c>
      <c r="J209" s="15">
        <f t="shared" si="56"/>
        <v>1981.9388178822858</v>
      </c>
      <c r="K209" s="15"/>
      <c r="L209" s="15">
        <f t="shared" si="57"/>
        <v>8.952008588785958</v>
      </c>
      <c r="M209" s="15">
        <f t="shared" si="58"/>
        <v>2308.6094786520985</v>
      </c>
      <c r="N209" s="15"/>
      <c r="O209" s="15">
        <f t="shared" si="59"/>
        <v>57.343479554473994</v>
      </c>
      <c r="P209" s="15">
        <f t="shared" si="60"/>
        <v>0.11797820434165351</v>
      </c>
      <c r="Q209" s="4"/>
    </row>
    <row r="210" spans="1:17" x14ac:dyDescent="0.25">
      <c r="A210" s="14">
        <v>0.2</v>
      </c>
      <c r="B210" s="14">
        <v>0.6</v>
      </c>
      <c r="C210" s="15">
        <v>58</v>
      </c>
      <c r="D210" s="15"/>
      <c r="E210" s="15">
        <f t="shared" si="52"/>
        <v>67.465453402282137</v>
      </c>
      <c r="F210" s="15">
        <f t="shared" si="53"/>
        <v>89.59480811077448</v>
      </c>
      <c r="G210" s="15">
        <f t="shared" si="54"/>
        <v>524.9975444111484</v>
      </c>
      <c r="H210" s="15"/>
      <c r="I210" s="15">
        <f t="shared" si="55"/>
        <v>12.481028562170421</v>
      </c>
      <c r="J210" s="15">
        <f t="shared" si="56"/>
        <v>2071.9767607579447</v>
      </c>
      <c r="K210" s="15"/>
      <c r="L210" s="15">
        <f t="shared" si="57"/>
        <v>8.952008588785958</v>
      </c>
      <c r="M210" s="15">
        <f t="shared" si="58"/>
        <v>2405.7054614745266</v>
      </c>
      <c r="N210" s="15"/>
      <c r="O210" s="15">
        <f t="shared" si="59"/>
        <v>57.343479554473994</v>
      </c>
      <c r="P210" s="15">
        <f t="shared" si="60"/>
        <v>0.43101909539366523</v>
      </c>
      <c r="Q210" s="4"/>
    </row>
    <row r="211" spans="1:17" x14ac:dyDescent="0.25">
      <c r="A211" s="14">
        <v>0.2</v>
      </c>
      <c r="B211" s="14">
        <v>0.6</v>
      </c>
      <c r="C211" s="15">
        <v>62</v>
      </c>
      <c r="D211" s="15"/>
      <c r="E211" s="15">
        <f t="shared" si="52"/>
        <v>67.465453402282137</v>
      </c>
      <c r="F211" s="15">
        <f t="shared" si="53"/>
        <v>29.871180892517383</v>
      </c>
      <c r="G211" s="15">
        <f t="shared" si="54"/>
        <v>524.9975444111484</v>
      </c>
      <c r="H211" s="15"/>
      <c r="I211" s="15">
        <f t="shared" si="55"/>
        <v>12.481028562170421</v>
      </c>
      <c r="J211" s="15">
        <f t="shared" si="56"/>
        <v>2452.1285322605813</v>
      </c>
      <c r="K211" s="15"/>
      <c r="L211" s="15">
        <f t="shared" si="57"/>
        <v>8.952008588785958</v>
      </c>
      <c r="M211" s="15">
        <f t="shared" si="58"/>
        <v>2814.0893927642387</v>
      </c>
      <c r="N211" s="15"/>
      <c r="O211" s="15">
        <f t="shared" si="59"/>
        <v>57.343479554473994</v>
      </c>
      <c r="P211" s="15">
        <f t="shared" si="60"/>
        <v>21.683182659601712</v>
      </c>
      <c r="Q211" s="4"/>
    </row>
    <row r="212" spans="1:17" x14ac:dyDescent="0.25">
      <c r="A212" s="14">
        <v>0.2</v>
      </c>
      <c r="B212" s="14">
        <v>0.6</v>
      </c>
      <c r="C212" s="15">
        <v>22</v>
      </c>
      <c r="D212" s="15"/>
      <c r="E212" s="15">
        <f t="shared" si="52"/>
        <v>67.465453402282137</v>
      </c>
      <c r="F212" s="15">
        <f t="shared" si="53"/>
        <v>2067.1074530750884</v>
      </c>
      <c r="G212" s="15">
        <f t="shared" si="54"/>
        <v>524.9975444111484</v>
      </c>
      <c r="H212" s="15"/>
      <c r="I212" s="15">
        <f t="shared" si="55"/>
        <v>12.481028562170421</v>
      </c>
      <c r="J212" s="15">
        <f t="shared" si="56"/>
        <v>90.610817234215332</v>
      </c>
      <c r="K212" s="15"/>
      <c r="L212" s="15">
        <f t="shared" si="57"/>
        <v>8.952008588785958</v>
      </c>
      <c r="M212" s="15">
        <f t="shared" si="58"/>
        <v>170.2500798671154</v>
      </c>
      <c r="N212" s="15"/>
      <c r="O212" s="15">
        <f t="shared" si="59"/>
        <v>57.343479554473994</v>
      </c>
      <c r="P212" s="15">
        <f t="shared" si="60"/>
        <v>1249.1615470175213</v>
      </c>
      <c r="Q212" s="4"/>
    </row>
    <row r="213" spans="1:17" x14ac:dyDescent="0.25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25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25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25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25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25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25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25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25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25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25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25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1:17" x14ac:dyDescent="0.25">
      <c r="A225" s="14"/>
      <c r="B225" s="14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4"/>
    </row>
    <row r="226" spans="1:17" x14ac:dyDescent="0.25">
      <c r="A226" s="14"/>
      <c r="B226" s="14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4"/>
    </row>
    <row r="227" spans="1:17" x14ac:dyDescent="0.25">
      <c r="A227" s="14"/>
      <c r="B227" s="14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4"/>
    </row>
    <row r="228" spans="1:17" x14ac:dyDescent="0.25">
      <c r="C228" s="3"/>
      <c r="D228" s="3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4"/>
    </row>
    <row r="229" spans="1:17" ht="13" x14ac:dyDescent="0.3">
      <c r="D229" s="3"/>
      <c r="E229" s="1" t="s">
        <v>19</v>
      </c>
      <c r="F229" s="1" t="s">
        <v>18</v>
      </c>
      <c r="G229" s="1"/>
      <c r="H229" s="2"/>
      <c r="I229" s="1" t="s">
        <v>19</v>
      </c>
      <c r="J229" s="1" t="s">
        <v>18</v>
      </c>
      <c r="K229" s="2"/>
      <c r="L229" s="1" t="s">
        <v>19</v>
      </c>
      <c r="M229" s="1" t="s">
        <v>18</v>
      </c>
      <c r="N229" s="2"/>
      <c r="O229" s="1" t="s">
        <v>19</v>
      </c>
      <c r="P229" s="1" t="s">
        <v>18</v>
      </c>
      <c r="Q229" s="4"/>
    </row>
    <row r="230" spans="1:17" x14ac:dyDescent="0.25">
      <c r="C230" s="2"/>
      <c r="D230" s="3"/>
      <c r="E230">
        <f t="shared" ref="E230:E261" si="61">(A138/$E$5)+(B138/$E$6)</f>
        <v>0.15478737753008395</v>
      </c>
      <c r="F230" s="3">
        <f t="shared" ref="F230:F261" si="62">C138-E138</f>
        <v>-24.154029501450964</v>
      </c>
      <c r="G230" s="3"/>
      <c r="H230" s="2"/>
      <c r="I230">
        <f t="shared" ref="I230:I261" si="63">(A138/$I$5)+(B138/$I$6)</f>
        <v>0.13032428259529033</v>
      </c>
      <c r="J230" s="3">
        <f t="shared" ref="J230:J261" si="64">C138-I138</f>
        <v>-20.595423054287949</v>
      </c>
      <c r="K230" s="2"/>
      <c r="L230">
        <f t="shared" ref="L230:L261" si="65">(A138/$L$5)+(B138/$L$6)</f>
        <v>0.12882213115483768</v>
      </c>
      <c r="M230" s="3">
        <f t="shared" ref="M230:M261" si="66">C138-L138</f>
        <v>-18.454520598846102</v>
      </c>
      <c r="N230" s="2"/>
      <c r="O230">
        <f t="shared" ref="O230:O261" si="67">(A138/$O$5)+(B138/$O$6)</f>
        <v>0.1340374948799854</v>
      </c>
      <c r="P230" s="4">
        <f t="shared" ref="P230:P261" si="68">C138-O138</f>
        <v>-22.958456771545002</v>
      </c>
      <c r="Q230" s="4"/>
    </row>
    <row r="231" spans="1:17" x14ac:dyDescent="0.25">
      <c r="C231" s="2"/>
      <c r="D231" s="3"/>
      <c r="E231">
        <f t="shared" si="61"/>
        <v>0.15478737753008395</v>
      </c>
      <c r="F231" s="3">
        <f t="shared" si="62"/>
        <v>-58.154029501450964</v>
      </c>
      <c r="G231" s="3"/>
      <c r="H231" s="2"/>
      <c r="I231">
        <f t="shared" si="63"/>
        <v>0.13032428259529033</v>
      </c>
      <c r="J231" s="3">
        <f t="shared" si="64"/>
        <v>-54.595423054287949</v>
      </c>
      <c r="K231" s="2"/>
      <c r="L231">
        <f t="shared" si="65"/>
        <v>0.12882213115483768</v>
      </c>
      <c r="M231" s="3">
        <f t="shared" si="66"/>
        <v>-52.454520598846102</v>
      </c>
      <c r="N231" s="2"/>
      <c r="O231">
        <f t="shared" si="67"/>
        <v>0.1340374948799854</v>
      </c>
      <c r="P231" s="4">
        <f t="shared" si="68"/>
        <v>-56.958456771545002</v>
      </c>
      <c r="Q231" s="4"/>
    </row>
    <row r="232" spans="1:17" x14ac:dyDescent="0.25">
      <c r="C232" s="2"/>
      <c r="D232" s="3"/>
      <c r="E232">
        <f t="shared" si="61"/>
        <v>0.15478737753008395</v>
      </c>
      <c r="F232" s="3">
        <f t="shared" si="62"/>
        <v>9.8459704985490362</v>
      </c>
      <c r="G232" s="3"/>
      <c r="H232" s="2"/>
      <c r="I232">
        <f t="shared" si="63"/>
        <v>0.13032428259529033</v>
      </c>
      <c r="J232" s="3">
        <f t="shared" si="64"/>
        <v>13.404576945712051</v>
      </c>
      <c r="K232" s="2"/>
      <c r="L232">
        <f t="shared" si="65"/>
        <v>0.12882213115483768</v>
      </c>
      <c r="M232" s="3">
        <f t="shared" si="66"/>
        <v>15.545479401153898</v>
      </c>
      <c r="N232" s="2"/>
      <c r="O232">
        <f t="shared" si="67"/>
        <v>0.1340374948799854</v>
      </c>
      <c r="P232" s="4">
        <f t="shared" si="68"/>
        <v>11.041543228454998</v>
      </c>
      <c r="Q232" s="4"/>
    </row>
    <row r="233" spans="1:17" x14ac:dyDescent="0.25">
      <c r="C233" s="2"/>
      <c r="D233" s="3"/>
      <c r="E233">
        <f t="shared" si="61"/>
        <v>0.15478737753008395</v>
      </c>
      <c r="F233" s="3">
        <f t="shared" si="62"/>
        <v>63.845970498549036</v>
      </c>
      <c r="G233" s="3"/>
      <c r="H233" s="2"/>
      <c r="I233">
        <f t="shared" si="63"/>
        <v>0.13032428259529033</v>
      </c>
      <c r="J233" s="3">
        <f t="shared" si="64"/>
        <v>67.404576945712051</v>
      </c>
      <c r="K233" s="2"/>
      <c r="L233">
        <f t="shared" si="65"/>
        <v>0.12882213115483768</v>
      </c>
      <c r="M233" s="3">
        <f t="shared" si="66"/>
        <v>69.545479401153898</v>
      </c>
      <c r="N233" s="2"/>
      <c r="O233">
        <f t="shared" si="67"/>
        <v>0.1340374948799854</v>
      </c>
      <c r="P233" s="4">
        <f t="shared" si="68"/>
        <v>65.041543228454998</v>
      </c>
      <c r="Q233" s="4"/>
    </row>
    <row r="234" spans="1:17" x14ac:dyDescent="0.25">
      <c r="C234" s="2"/>
      <c r="E234">
        <f t="shared" si="61"/>
        <v>0.15478737753008395</v>
      </c>
      <c r="F234" s="3">
        <f t="shared" si="62"/>
        <v>74.845970498549036</v>
      </c>
      <c r="G234" s="3"/>
      <c r="H234" s="2"/>
      <c r="I234">
        <f t="shared" si="63"/>
        <v>0.13032428259529033</v>
      </c>
      <c r="J234" s="3">
        <f t="shared" si="64"/>
        <v>78.404576945712051</v>
      </c>
      <c r="K234" s="2"/>
      <c r="L234">
        <f t="shared" si="65"/>
        <v>0.12882213115483768</v>
      </c>
      <c r="M234" s="3">
        <f t="shared" si="66"/>
        <v>80.545479401153898</v>
      </c>
      <c r="N234" s="2"/>
      <c r="O234">
        <f t="shared" si="67"/>
        <v>0.1340374948799854</v>
      </c>
      <c r="P234" s="4">
        <f t="shared" si="68"/>
        <v>76.041543228454998</v>
      </c>
      <c r="Q234" s="4"/>
    </row>
    <row r="235" spans="1:17" x14ac:dyDescent="0.25">
      <c r="C235" s="2"/>
      <c r="D235" s="2"/>
      <c r="E235">
        <f t="shared" si="61"/>
        <v>0.30957475506016791</v>
      </c>
      <c r="F235" s="3">
        <f t="shared" si="62"/>
        <v>-128.43809042131215</v>
      </c>
      <c r="G235" s="3"/>
      <c r="H235" s="2"/>
      <c r="I235">
        <f t="shared" si="63"/>
        <v>0.26064856519058066</v>
      </c>
      <c r="J235" s="3">
        <f t="shared" si="64"/>
        <v>-122.80216616729695</v>
      </c>
      <c r="K235" s="2"/>
      <c r="L235">
        <f t="shared" si="65"/>
        <v>0.25764426230967535</v>
      </c>
      <c r="M235" s="3">
        <f t="shared" si="66"/>
        <v>-117.41566744734382</v>
      </c>
      <c r="N235" s="2"/>
      <c r="O235">
        <f t="shared" si="67"/>
        <v>0.26807498975997079</v>
      </c>
      <c r="P235" s="4">
        <f t="shared" si="68"/>
        <v>-122.93412333877609</v>
      </c>
      <c r="Q235" s="4"/>
    </row>
    <row r="236" spans="1:17" x14ac:dyDescent="0.25">
      <c r="C236" s="2"/>
      <c r="D236" s="2"/>
      <c r="E236">
        <f t="shared" si="61"/>
        <v>0.30957475506016791</v>
      </c>
      <c r="F236" s="3">
        <f t="shared" si="62"/>
        <v>-2.4380904213121539</v>
      </c>
      <c r="G236" s="3"/>
      <c r="H236" s="2"/>
      <c r="I236">
        <f t="shared" si="63"/>
        <v>0.26064856519058066</v>
      </c>
      <c r="J236" s="3">
        <f t="shared" si="64"/>
        <v>3.1978338327030542</v>
      </c>
      <c r="K236" s="2"/>
      <c r="L236">
        <f t="shared" si="65"/>
        <v>0.25764426230967535</v>
      </c>
      <c r="M236" s="3">
        <f t="shared" si="66"/>
        <v>8.5843325526561784</v>
      </c>
      <c r="N236" s="2"/>
      <c r="O236">
        <f t="shared" si="67"/>
        <v>0.26807498975997079</v>
      </c>
      <c r="P236" s="4">
        <f t="shared" si="68"/>
        <v>3.0658766612239106</v>
      </c>
      <c r="Q236" s="4"/>
    </row>
    <row r="237" spans="1:17" x14ac:dyDescent="0.25">
      <c r="C237" s="2"/>
      <c r="D237" s="2"/>
      <c r="E237">
        <f t="shared" si="61"/>
        <v>0.30957475506016791</v>
      </c>
      <c r="F237" s="3">
        <f t="shared" si="62"/>
        <v>-30.438090421312154</v>
      </c>
      <c r="G237" s="3"/>
      <c r="H237" s="2"/>
      <c r="I237">
        <f t="shared" si="63"/>
        <v>0.26064856519058066</v>
      </c>
      <c r="J237" s="3">
        <f t="shared" si="64"/>
        <v>-24.802166167296946</v>
      </c>
      <c r="K237" s="2"/>
      <c r="L237">
        <f t="shared" si="65"/>
        <v>0.25764426230967535</v>
      </c>
      <c r="M237" s="3">
        <f t="shared" si="66"/>
        <v>-19.415667447343822</v>
      </c>
      <c r="N237" s="2"/>
      <c r="O237">
        <f t="shared" si="67"/>
        <v>0.26807498975997079</v>
      </c>
      <c r="P237" s="4">
        <f t="shared" si="68"/>
        <v>-24.934123338776089</v>
      </c>
      <c r="Q237" s="4"/>
    </row>
    <row r="238" spans="1:17" x14ac:dyDescent="0.25">
      <c r="C238" s="2"/>
      <c r="D238" s="2"/>
      <c r="E238">
        <f t="shared" si="61"/>
        <v>0.30957475506016791</v>
      </c>
      <c r="F238" s="3">
        <f t="shared" si="62"/>
        <v>-9.4380904213121539</v>
      </c>
      <c r="G238" s="3"/>
      <c r="H238" s="2"/>
      <c r="I238">
        <f t="shared" si="63"/>
        <v>0.26064856519058066</v>
      </c>
      <c r="J238" s="3">
        <f t="shared" si="64"/>
        <v>-3.8021661672969458</v>
      </c>
      <c r="K238" s="2"/>
      <c r="L238">
        <f t="shared" si="65"/>
        <v>0.25764426230967535</v>
      </c>
      <c r="M238" s="3">
        <f t="shared" si="66"/>
        <v>1.5843325526561784</v>
      </c>
      <c r="N238" s="2"/>
      <c r="O238">
        <f t="shared" si="67"/>
        <v>0.26807498975997079</v>
      </c>
      <c r="P238" s="4">
        <f t="shared" si="68"/>
        <v>-3.9341233387760894</v>
      </c>
      <c r="Q238" s="4"/>
    </row>
    <row r="239" spans="1:17" x14ac:dyDescent="0.25">
      <c r="D239" s="2"/>
      <c r="E239">
        <f t="shared" si="61"/>
        <v>0.30957475506016791</v>
      </c>
      <c r="F239" s="3">
        <f t="shared" si="62"/>
        <v>4.5619095786878461</v>
      </c>
      <c r="G239" s="3"/>
      <c r="H239" s="2"/>
      <c r="I239">
        <f t="shared" si="63"/>
        <v>0.26064856519058066</v>
      </c>
      <c r="J239" s="3">
        <f t="shared" si="64"/>
        <v>10.197833832703054</v>
      </c>
      <c r="K239" s="2"/>
      <c r="L239">
        <f t="shared" si="65"/>
        <v>0.25764426230967535</v>
      </c>
      <c r="M239" s="3">
        <f t="shared" si="66"/>
        <v>15.584332552656178</v>
      </c>
      <c r="N239" s="2"/>
      <c r="O239">
        <f t="shared" si="67"/>
        <v>0.26807498975997079</v>
      </c>
      <c r="P239" s="4">
        <f t="shared" si="68"/>
        <v>10.065876661223911</v>
      </c>
      <c r="Q239" s="4"/>
    </row>
    <row r="240" spans="1:17" x14ac:dyDescent="0.25">
      <c r="D240" s="2"/>
      <c r="E240">
        <f t="shared" si="61"/>
        <v>0.61914951012033581</v>
      </c>
      <c r="F240" s="3">
        <f t="shared" si="62"/>
        <v>-180.66582147918768</v>
      </c>
      <c r="G240" s="3"/>
      <c r="H240" s="2"/>
      <c r="I240">
        <f t="shared" si="63"/>
        <v>0.52129713038116132</v>
      </c>
      <c r="J240" s="3">
        <f t="shared" si="64"/>
        <v>-156.97514046080903</v>
      </c>
      <c r="K240" s="2"/>
      <c r="L240">
        <f t="shared" si="65"/>
        <v>0.51528852461935071</v>
      </c>
      <c r="M240" s="3">
        <f t="shared" si="66"/>
        <v>-144.48250580858144</v>
      </c>
      <c r="N240" s="2"/>
      <c r="O240">
        <f t="shared" si="67"/>
        <v>0.53614997951994159</v>
      </c>
      <c r="P240" s="4">
        <f t="shared" si="68"/>
        <v>-136.98212626256532</v>
      </c>
      <c r="Q240" s="4"/>
    </row>
    <row r="241" spans="4:17" x14ac:dyDescent="0.25">
      <c r="D241" s="2"/>
      <c r="E241">
        <f t="shared" si="61"/>
        <v>0.61914951012033581</v>
      </c>
      <c r="F241" s="3">
        <f t="shared" si="62"/>
        <v>-165.66582147918768</v>
      </c>
      <c r="G241" s="3"/>
      <c r="H241" s="2"/>
      <c r="I241">
        <f t="shared" si="63"/>
        <v>0.52129713038116132</v>
      </c>
      <c r="J241" s="3">
        <f t="shared" si="64"/>
        <v>-141.97514046080903</v>
      </c>
      <c r="K241" s="2"/>
      <c r="L241">
        <f t="shared" si="65"/>
        <v>0.51528852461935071</v>
      </c>
      <c r="M241" s="3">
        <f t="shared" si="66"/>
        <v>-129.48250580858144</v>
      </c>
      <c r="N241" s="2"/>
      <c r="O241">
        <f t="shared" si="67"/>
        <v>0.53614997951994159</v>
      </c>
      <c r="P241" s="4">
        <f t="shared" si="68"/>
        <v>-121.98212626256532</v>
      </c>
      <c r="Q241" s="4"/>
    </row>
    <row r="242" spans="4:17" x14ac:dyDescent="0.25">
      <c r="D242" s="2"/>
      <c r="E242">
        <f t="shared" si="61"/>
        <v>0.61914951012033581</v>
      </c>
      <c r="F242" s="3">
        <f t="shared" si="62"/>
        <v>-19.665821479187684</v>
      </c>
      <c r="G242" s="3"/>
      <c r="H242" s="2"/>
      <c r="I242">
        <f t="shared" si="63"/>
        <v>0.52129713038116132</v>
      </c>
      <c r="J242" s="3">
        <f t="shared" si="64"/>
        <v>4.0248595391909703</v>
      </c>
      <c r="K242" s="2"/>
      <c r="L242">
        <f t="shared" si="65"/>
        <v>0.51528852461935071</v>
      </c>
      <c r="M242" s="3">
        <f t="shared" si="66"/>
        <v>16.517494191418564</v>
      </c>
      <c r="N242" s="2"/>
      <c r="O242">
        <f t="shared" si="67"/>
        <v>0.53614997951994159</v>
      </c>
      <c r="P242" s="4">
        <f t="shared" si="68"/>
        <v>24.017873737434684</v>
      </c>
      <c r="Q242" s="4"/>
    </row>
    <row r="243" spans="4:17" x14ac:dyDescent="0.25">
      <c r="D243" s="2"/>
      <c r="E243">
        <f t="shared" si="61"/>
        <v>0.61914951012033581</v>
      </c>
      <c r="F243" s="3">
        <f t="shared" si="62"/>
        <v>-89.665821479187684</v>
      </c>
      <c r="G243" s="3"/>
      <c r="H243" s="2"/>
      <c r="I243">
        <f t="shared" si="63"/>
        <v>0.52129713038116132</v>
      </c>
      <c r="J243" s="3">
        <f t="shared" si="64"/>
        <v>-65.97514046080903</v>
      </c>
      <c r="K243" s="2"/>
      <c r="L243">
        <f t="shared" si="65"/>
        <v>0.51528852461935071</v>
      </c>
      <c r="M243" s="3">
        <f t="shared" si="66"/>
        <v>-53.482505808581436</v>
      </c>
      <c r="N243" s="2"/>
      <c r="O243">
        <f t="shared" si="67"/>
        <v>0.53614997951994159</v>
      </c>
      <c r="P243" s="4">
        <f t="shared" si="68"/>
        <v>-45.982126262565316</v>
      </c>
      <c r="Q243" s="4"/>
    </row>
    <row r="244" spans="4:17" x14ac:dyDescent="0.25">
      <c r="E244">
        <f t="shared" si="61"/>
        <v>0.61914951012033581</v>
      </c>
      <c r="F244" s="3">
        <f t="shared" si="62"/>
        <v>0.33417852081231558</v>
      </c>
      <c r="G244" s="3"/>
      <c r="H244" s="2"/>
      <c r="I244">
        <f t="shared" si="63"/>
        <v>0.52129713038116132</v>
      </c>
      <c r="J244" s="3">
        <f t="shared" si="64"/>
        <v>24.02485953919097</v>
      </c>
      <c r="K244" s="2"/>
      <c r="L244">
        <f t="shared" si="65"/>
        <v>0.51528852461935071</v>
      </c>
      <c r="M244" s="3">
        <f t="shared" si="66"/>
        <v>36.517494191418564</v>
      </c>
      <c r="N244" s="2"/>
      <c r="O244">
        <f t="shared" si="67"/>
        <v>0.53614997951994159</v>
      </c>
      <c r="P244" s="4">
        <f t="shared" si="68"/>
        <v>44.017873737434684</v>
      </c>
      <c r="Q244" s="4"/>
    </row>
    <row r="245" spans="4:17" x14ac:dyDescent="0.25">
      <c r="E245">
        <f t="shared" si="61"/>
        <v>1.2382990202406716</v>
      </c>
      <c r="F245" s="3">
        <f t="shared" si="62"/>
        <v>-89.867786653007101</v>
      </c>
      <c r="G245" s="3"/>
      <c r="H245" s="2"/>
      <c r="I245">
        <f t="shared" si="63"/>
        <v>1.0425942607623226</v>
      </c>
      <c r="J245" s="3">
        <f t="shared" si="64"/>
        <v>18.578097786677233</v>
      </c>
      <c r="K245" s="2"/>
      <c r="L245">
        <f t="shared" si="65"/>
        <v>1.0305770492387014</v>
      </c>
      <c r="M245" s="3">
        <f t="shared" si="66"/>
        <v>-2.3380197698276106</v>
      </c>
      <c r="N245" s="2"/>
      <c r="O245">
        <f t="shared" si="67"/>
        <v>1.0722999590398832</v>
      </c>
      <c r="P245" s="4">
        <f t="shared" si="68"/>
        <v>36.800351930397028</v>
      </c>
      <c r="Q245" s="4"/>
    </row>
    <row r="246" spans="4:17" x14ac:dyDescent="0.25">
      <c r="E246">
        <f t="shared" si="61"/>
        <v>1.2382990202406716</v>
      </c>
      <c r="F246" s="3">
        <f t="shared" si="62"/>
        <v>-128.8677866530071</v>
      </c>
      <c r="G246" s="3"/>
      <c r="H246" s="2"/>
      <c r="I246">
        <f t="shared" si="63"/>
        <v>1.0425942607623226</v>
      </c>
      <c r="J246" s="3">
        <f t="shared" si="64"/>
        <v>-20.421902213322767</v>
      </c>
      <c r="K246" s="2"/>
      <c r="L246">
        <f t="shared" si="65"/>
        <v>1.0305770492387014</v>
      </c>
      <c r="M246" s="3">
        <f t="shared" si="66"/>
        <v>-41.338019769827611</v>
      </c>
      <c r="N246" s="2"/>
      <c r="O246">
        <f t="shared" si="67"/>
        <v>1.0722999590398832</v>
      </c>
      <c r="P246" s="4">
        <f t="shared" si="68"/>
        <v>-2.1996480696029721</v>
      </c>
      <c r="Q246" s="4"/>
    </row>
    <row r="247" spans="4:17" x14ac:dyDescent="0.25">
      <c r="E247">
        <f t="shared" si="61"/>
        <v>1.2382990202406716</v>
      </c>
      <c r="F247" s="3">
        <f t="shared" si="62"/>
        <v>21.132213346992899</v>
      </c>
      <c r="G247" s="3"/>
      <c r="H247" s="2"/>
      <c r="I247">
        <f t="shared" si="63"/>
        <v>1.0425942607623226</v>
      </c>
      <c r="J247" s="3">
        <f t="shared" si="64"/>
        <v>129.57809778667723</v>
      </c>
      <c r="K247" s="2"/>
      <c r="L247">
        <f t="shared" si="65"/>
        <v>1.0305770492387014</v>
      </c>
      <c r="M247" s="3">
        <f t="shared" si="66"/>
        <v>108.66198023017239</v>
      </c>
      <c r="N247" s="2"/>
      <c r="O247">
        <f t="shared" si="67"/>
        <v>1.0722999590398832</v>
      </c>
      <c r="P247" s="4">
        <f t="shared" si="68"/>
        <v>147.80035193039703</v>
      </c>
      <c r="Q247" s="4"/>
    </row>
    <row r="248" spans="4:17" x14ac:dyDescent="0.25">
      <c r="E248">
        <f t="shared" si="61"/>
        <v>1.2382990202406716</v>
      </c>
      <c r="F248" s="3">
        <f t="shared" si="62"/>
        <v>15.132213346992899</v>
      </c>
      <c r="G248" s="3"/>
      <c r="H248" s="2"/>
      <c r="I248">
        <f t="shared" si="63"/>
        <v>1.0425942607623226</v>
      </c>
      <c r="J248" s="3">
        <f t="shared" si="64"/>
        <v>123.57809778667723</v>
      </c>
      <c r="K248" s="2"/>
      <c r="L248">
        <f t="shared" si="65"/>
        <v>1.0305770492387014</v>
      </c>
      <c r="M248" s="3">
        <f t="shared" si="66"/>
        <v>102.66198023017239</v>
      </c>
      <c r="N248" s="2"/>
      <c r="O248">
        <f t="shared" si="67"/>
        <v>1.0722999590398832</v>
      </c>
      <c r="P248" s="4">
        <f t="shared" si="68"/>
        <v>141.80035193039703</v>
      </c>
      <c r="Q248" s="4"/>
    </row>
    <row r="249" spans="4:17" x14ac:dyDescent="0.25">
      <c r="E249">
        <f t="shared" si="61"/>
        <v>1.2382990202406716</v>
      </c>
      <c r="F249" s="3">
        <f t="shared" si="62"/>
        <v>-30.867786653007101</v>
      </c>
      <c r="G249" s="3"/>
      <c r="H249" s="2"/>
      <c r="I249">
        <f t="shared" si="63"/>
        <v>1.0425942607623226</v>
      </c>
      <c r="J249" s="3">
        <f t="shared" si="64"/>
        <v>77.578097786677233</v>
      </c>
      <c r="K249" s="2"/>
      <c r="L249">
        <f t="shared" si="65"/>
        <v>1.0305770492387014</v>
      </c>
      <c r="M249" s="3">
        <f t="shared" si="66"/>
        <v>56.661980230172389</v>
      </c>
      <c r="N249" s="2"/>
      <c r="O249">
        <f t="shared" si="67"/>
        <v>1.0722999590398832</v>
      </c>
      <c r="P249" s="4">
        <f t="shared" si="68"/>
        <v>95.800351930397028</v>
      </c>
      <c r="Q249" s="4"/>
    </row>
    <row r="250" spans="4:17" x14ac:dyDescent="0.25">
      <c r="E250">
        <f t="shared" si="61"/>
        <v>2.4765980404813432</v>
      </c>
      <c r="F250" s="3">
        <f t="shared" si="62"/>
        <v>-31.791495225409392</v>
      </c>
      <c r="G250" s="3"/>
      <c r="H250" s="2"/>
      <c r="I250">
        <f t="shared" si="63"/>
        <v>2.0851885215246453</v>
      </c>
      <c r="J250" s="3">
        <f t="shared" si="64"/>
        <v>39.28069262583913</v>
      </c>
      <c r="K250" s="2"/>
      <c r="L250">
        <f t="shared" si="65"/>
        <v>2.0611540984774028</v>
      </c>
      <c r="M250" s="3">
        <f t="shared" si="66"/>
        <v>17.995310512060115</v>
      </c>
      <c r="N250" s="2"/>
      <c r="O250">
        <f t="shared" si="67"/>
        <v>2.1445999180797664</v>
      </c>
      <c r="P250" s="4">
        <f t="shared" si="68"/>
        <v>-6.9846525642580559</v>
      </c>
      <c r="Q250" s="4"/>
    </row>
    <row r="251" spans="4:17" x14ac:dyDescent="0.25">
      <c r="E251">
        <f t="shared" si="61"/>
        <v>2.4765980404813432</v>
      </c>
      <c r="F251" s="3">
        <f t="shared" si="62"/>
        <v>-54.791495225409392</v>
      </c>
      <c r="G251" s="3"/>
      <c r="H251" s="2"/>
      <c r="I251">
        <f t="shared" si="63"/>
        <v>2.0851885215246453</v>
      </c>
      <c r="J251" s="3">
        <f t="shared" si="64"/>
        <v>16.28069262583913</v>
      </c>
      <c r="K251" s="2"/>
      <c r="L251">
        <f t="shared" si="65"/>
        <v>2.0611540984774028</v>
      </c>
      <c r="M251" s="3">
        <f t="shared" si="66"/>
        <v>-5.0046894879398849</v>
      </c>
      <c r="N251" s="2"/>
      <c r="O251">
        <f t="shared" si="67"/>
        <v>2.1445999180797664</v>
      </c>
      <c r="P251" s="4">
        <f t="shared" si="68"/>
        <v>-29.984652564258056</v>
      </c>
      <c r="Q251" s="4"/>
    </row>
    <row r="252" spans="4:17" x14ac:dyDescent="0.25">
      <c r="E252">
        <f t="shared" si="61"/>
        <v>2.4765980404813432</v>
      </c>
      <c r="F252" s="3">
        <f t="shared" si="62"/>
        <v>-35.791495225409392</v>
      </c>
      <c r="G252" s="3"/>
      <c r="H252" s="2"/>
      <c r="I252">
        <f t="shared" si="63"/>
        <v>2.0851885215246453</v>
      </c>
      <c r="J252" s="3">
        <f t="shared" si="64"/>
        <v>35.28069262583913</v>
      </c>
      <c r="K252" s="2"/>
      <c r="L252">
        <f t="shared" si="65"/>
        <v>2.0611540984774028</v>
      </c>
      <c r="M252" s="3">
        <f t="shared" si="66"/>
        <v>13.995310512060115</v>
      </c>
      <c r="N252" s="2"/>
      <c r="O252">
        <f t="shared" si="67"/>
        <v>2.1445999180797664</v>
      </c>
      <c r="P252" s="4">
        <f t="shared" si="68"/>
        <v>-10.984652564258056</v>
      </c>
      <c r="Q252" s="4"/>
    </row>
    <row r="253" spans="4:17" x14ac:dyDescent="0.25">
      <c r="E253">
        <f t="shared" si="61"/>
        <v>2.4765980404813432</v>
      </c>
      <c r="F253" s="3">
        <f t="shared" si="62"/>
        <v>-53.791495225409392</v>
      </c>
      <c r="G253" s="3"/>
      <c r="H253" s="2"/>
      <c r="I253">
        <f t="shared" si="63"/>
        <v>2.0851885215246453</v>
      </c>
      <c r="J253" s="3">
        <f t="shared" si="64"/>
        <v>17.28069262583913</v>
      </c>
      <c r="K253" s="2"/>
      <c r="L253">
        <f t="shared" si="65"/>
        <v>2.0611540984774028</v>
      </c>
      <c r="M253" s="3">
        <f t="shared" si="66"/>
        <v>-4.0046894879398849</v>
      </c>
      <c r="N253" s="2"/>
      <c r="O253">
        <f t="shared" si="67"/>
        <v>2.1445999180797664</v>
      </c>
      <c r="P253" s="4">
        <f t="shared" si="68"/>
        <v>-28.984652564258056</v>
      </c>
      <c r="Q253" s="4"/>
    </row>
    <row r="254" spans="4:17" x14ac:dyDescent="0.25">
      <c r="E254">
        <f t="shared" si="61"/>
        <v>2.4765980404813432</v>
      </c>
      <c r="F254" s="3">
        <f t="shared" si="62"/>
        <v>21.208504774590608</v>
      </c>
      <c r="G254" s="3"/>
      <c r="H254" s="2"/>
      <c r="I254">
        <f t="shared" si="63"/>
        <v>2.0851885215246453</v>
      </c>
      <c r="J254" s="3">
        <f t="shared" si="64"/>
        <v>92.280692625839137</v>
      </c>
      <c r="K254" s="2"/>
      <c r="L254">
        <f t="shared" si="65"/>
        <v>2.0611540984774028</v>
      </c>
      <c r="M254" s="3">
        <f t="shared" si="66"/>
        <v>70.995310512060115</v>
      </c>
      <c r="N254" s="2"/>
      <c r="O254">
        <f t="shared" si="67"/>
        <v>2.1445999180797664</v>
      </c>
      <c r="P254" s="4">
        <f t="shared" si="68"/>
        <v>46.015347435741944</v>
      </c>
      <c r="Q254" s="4"/>
    </row>
    <row r="255" spans="4:17" x14ac:dyDescent="0.25">
      <c r="E255">
        <f t="shared" si="61"/>
        <v>0.20260351278005401</v>
      </c>
      <c r="F255" s="3">
        <f t="shared" si="62"/>
        <v>-11.589372824555085</v>
      </c>
      <c r="G255" s="3"/>
      <c r="H255" s="2"/>
      <c r="I255">
        <f t="shared" si="63"/>
        <v>0.16029935434747336</v>
      </c>
      <c r="J255" s="3">
        <f t="shared" si="64"/>
        <v>-11.664786604905999</v>
      </c>
      <c r="K255" s="2"/>
      <c r="L255">
        <f t="shared" si="65"/>
        <v>0.15744696230127936</v>
      </c>
      <c r="M255" s="3">
        <f t="shared" si="66"/>
        <v>-12.057717078665974</v>
      </c>
      <c r="N255" s="2"/>
      <c r="O255">
        <f t="shared" si="67"/>
        <v>0.16416490416290463</v>
      </c>
      <c r="P255" s="4">
        <f t="shared" si="68"/>
        <v>-15.399729511563692</v>
      </c>
      <c r="Q255" s="4"/>
    </row>
    <row r="256" spans="4:17" x14ac:dyDescent="0.25">
      <c r="E256">
        <f t="shared" si="61"/>
        <v>0.20260351278005401</v>
      </c>
      <c r="F256" s="3">
        <f t="shared" si="62"/>
        <v>-154.58937282455508</v>
      </c>
      <c r="G256" s="3"/>
      <c r="H256" s="2"/>
      <c r="I256">
        <f t="shared" si="63"/>
        <v>0.16029935434747336</v>
      </c>
      <c r="J256" s="3">
        <f t="shared" si="64"/>
        <v>-154.664786604906</v>
      </c>
      <c r="K256" s="2"/>
      <c r="L256">
        <f t="shared" si="65"/>
        <v>0.15744696230127936</v>
      </c>
      <c r="M256" s="3">
        <f t="shared" si="66"/>
        <v>-155.05771707866597</v>
      </c>
      <c r="N256" s="2"/>
      <c r="O256">
        <f t="shared" si="67"/>
        <v>0.16416490416290463</v>
      </c>
      <c r="P256" s="4">
        <f t="shared" si="68"/>
        <v>-158.39972951156369</v>
      </c>
      <c r="Q256" s="4"/>
    </row>
    <row r="257" spans="5:17" x14ac:dyDescent="0.25">
      <c r="E257">
        <f t="shared" si="61"/>
        <v>0.20260351278005401</v>
      </c>
      <c r="F257" s="3">
        <f t="shared" si="62"/>
        <v>-171.58937282455508</v>
      </c>
      <c r="G257" s="3"/>
      <c r="H257" s="2"/>
      <c r="I257">
        <f t="shared" si="63"/>
        <v>0.16029935434747336</v>
      </c>
      <c r="J257" s="3">
        <f t="shared" si="64"/>
        <v>-171.664786604906</v>
      </c>
      <c r="K257" s="2"/>
      <c r="L257">
        <f t="shared" si="65"/>
        <v>0.15744696230127936</v>
      </c>
      <c r="M257" s="3">
        <f t="shared" si="66"/>
        <v>-172.05771707866597</v>
      </c>
      <c r="N257" s="2"/>
      <c r="O257">
        <f t="shared" si="67"/>
        <v>0.16416490416290463</v>
      </c>
      <c r="P257" s="4">
        <f t="shared" si="68"/>
        <v>-175.39972951156369</v>
      </c>
      <c r="Q257" s="4"/>
    </row>
    <row r="258" spans="5:17" x14ac:dyDescent="0.25">
      <c r="E258">
        <f t="shared" si="61"/>
        <v>0.20260351278005401</v>
      </c>
      <c r="F258" s="3">
        <f t="shared" si="62"/>
        <v>-235.58937282455508</v>
      </c>
      <c r="G258" s="3"/>
      <c r="H258" s="2"/>
      <c r="I258">
        <f t="shared" si="63"/>
        <v>0.16029935434747336</v>
      </c>
      <c r="J258" s="3">
        <f t="shared" si="64"/>
        <v>-235.664786604906</v>
      </c>
      <c r="K258" s="2"/>
      <c r="L258">
        <f t="shared" si="65"/>
        <v>0.15744696230127936</v>
      </c>
      <c r="M258" s="3">
        <f t="shared" si="66"/>
        <v>-236.05771707866597</v>
      </c>
      <c r="N258" s="2"/>
      <c r="O258">
        <f t="shared" si="67"/>
        <v>0.16416490416290463</v>
      </c>
      <c r="P258" s="4">
        <f t="shared" si="68"/>
        <v>-239.39972951156369</v>
      </c>
      <c r="Q258" s="4"/>
    </row>
    <row r="259" spans="5:17" x14ac:dyDescent="0.25">
      <c r="E259">
        <f t="shared" si="61"/>
        <v>0.20260351278005401</v>
      </c>
      <c r="F259" s="3">
        <f t="shared" si="62"/>
        <v>-69.589372824555085</v>
      </c>
      <c r="G259" s="3"/>
      <c r="H259" s="2"/>
      <c r="I259">
        <f t="shared" si="63"/>
        <v>0.16029935434747336</v>
      </c>
      <c r="J259" s="3">
        <f t="shared" si="64"/>
        <v>-69.664786604905999</v>
      </c>
      <c r="K259" s="2"/>
      <c r="L259">
        <f t="shared" si="65"/>
        <v>0.15744696230127936</v>
      </c>
      <c r="M259" s="3">
        <f t="shared" si="66"/>
        <v>-70.057717078665974</v>
      </c>
      <c r="N259" s="2"/>
      <c r="O259">
        <f t="shared" si="67"/>
        <v>0.16416490416290463</v>
      </c>
      <c r="P259" s="4">
        <f t="shared" si="68"/>
        <v>-73.399729511563692</v>
      </c>
      <c r="Q259" s="4"/>
    </row>
    <row r="260" spans="5:17" x14ac:dyDescent="0.25">
      <c r="E260">
        <f t="shared" si="61"/>
        <v>0.40520702556010801</v>
      </c>
      <c r="F260" s="3">
        <f t="shared" si="62"/>
        <v>-219.35239809730501</v>
      </c>
      <c r="G260" s="3"/>
      <c r="H260" s="2"/>
      <c r="I260">
        <f t="shared" si="63"/>
        <v>0.32059870869494672</v>
      </c>
      <c r="J260" s="3">
        <f t="shared" si="64"/>
        <v>-226.58730459564129</v>
      </c>
      <c r="K260" s="2"/>
      <c r="L260">
        <f t="shared" si="65"/>
        <v>0.31489392460255872</v>
      </c>
      <c r="M260" s="3">
        <f t="shared" si="66"/>
        <v>-230.99339540838525</v>
      </c>
      <c r="N260" s="2"/>
      <c r="O260">
        <f t="shared" si="67"/>
        <v>0.32832980832580927</v>
      </c>
      <c r="P260" s="4">
        <f t="shared" si="68"/>
        <v>-230.91102910496602</v>
      </c>
      <c r="Q260" s="4"/>
    </row>
    <row r="261" spans="5:17" x14ac:dyDescent="0.25">
      <c r="E261">
        <f t="shared" si="61"/>
        <v>0.40520702556010801</v>
      </c>
      <c r="F261" s="3">
        <f t="shared" si="62"/>
        <v>-273.35239809730501</v>
      </c>
      <c r="G261" s="3"/>
      <c r="H261" s="2"/>
      <c r="I261">
        <f t="shared" si="63"/>
        <v>0.32059870869494672</v>
      </c>
      <c r="J261" s="3">
        <f t="shared" si="64"/>
        <v>-280.58730459564129</v>
      </c>
      <c r="K261" s="2"/>
      <c r="L261">
        <f t="shared" si="65"/>
        <v>0.31489392460255872</v>
      </c>
      <c r="M261" s="3">
        <f t="shared" si="66"/>
        <v>-284.99339540838525</v>
      </c>
      <c r="N261" s="2"/>
      <c r="O261">
        <f t="shared" si="67"/>
        <v>0.32832980832580927</v>
      </c>
      <c r="P261" s="4">
        <f t="shared" si="68"/>
        <v>-284.91102910496602</v>
      </c>
      <c r="Q261" s="4"/>
    </row>
    <row r="262" spans="5:17" x14ac:dyDescent="0.25">
      <c r="E262">
        <f t="shared" ref="E262:E293" si="69">(A170/$E$5)+(B170/$E$6)</f>
        <v>0.40520702556010801</v>
      </c>
      <c r="F262" s="3">
        <f t="shared" ref="F262:F293" si="70">C170-E170</f>
        <v>-23.352398097305013</v>
      </c>
      <c r="G262" s="3"/>
      <c r="H262" s="2"/>
      <c r="I262">
        <f t="shared" ref="I262:I293" si="71">(A170/$I$5)+(B170/$I$6)</f>
        <v>0.32059870869494672</v>
      </c>
      <c r="J262" s="3">
        <f t="shared" ref="J262:J293" si="72">C170-I170</f>
        <v>-30.587304595641285</v>
      </c>
      <c r="K262" s="2"/>
      <c r="L262">
        <f t="shared" ref="L262:L293" si="73">(A170/$L$5)+(B170/$L$6)</f>
        <v>0.31489392460255872</v>
      </c>
      <c r="M262" s="3">
        <f t="shared" ref="M262:M293" si="74">C170-L170</f>
        <v>-34.993395408385254</v>
      </c>
      <c r="N262" s="2"/>
      <c r="O262">
        <f t="shared" ref="O262:O293" si="75">(A170/$O$5)+(B170/$O$6)</f>
        <v>0.32832980832580927</v>
      </c>
      <c r="P262" s="4">
        <f t="shared" ref="P262:P293" si="76">C170-O170</f>
        <v>-34.911029104966019</v>
      </c>
      <c r="Q262" s="4"/>
    </row>
    <row r="263" spans="5:17" x14ac:dyDescent="0.25">
      <c r="E263">
        <f t="shared" si="69"/>
        <v>0.40520702556010801</v>
      </c>
      <c r="F263" s="3">
        <f t="shared" si="70"/>
        <v>-26.352398097305013</v>
      </c>
      <c r="G263" s="3"/>
      <c r="H263" s="2"/>
      <c r="I263">
        <f t="shared" si="71"/>
        <v>0.32059870869494672</v>
      </c>
      <c r="J263" s="3">
        <f t="shared" si="72"/>
        <v>-33.587304595641285</v>
      </c>
      <c r="K263" s="2"/>
      <c r="L263">
        <f t="shared" si="73"/>
        <v>0.31489392460255872</v>
      </c>
      <c r="M263" s="3">
        <f t="shared" si="74"/>
        <v>-37.993395408385254</v>
      </c>
      <c r="N263" s="2"/>
      <c r="O263">
        <f t="shared" si="75"/>
        <v>0.32832980832580927</v>
      </c>
      <c r="P263" s="4">
        <f t="shared" si="76"/>
        <v>-37.911029104966019</v>
      </c>
      <c r="Q263" s="4"/>
    </row>
    <row r="264" spans="5:17" x14ac:dyDescent="0.25">
      <c r="E264">
        <f t="shared" si="69"/>
        <v>0.40520702556010801</v>
      </c>
      <c r="F264" s="3">
        <f t="shared" si="70"/>
        <v>-6.3523980973050129</v>
      </c>
      <c r="G264" s="3"/>
      <c r="H264" s="2"/>
      <c r="I264">
        <f t="shared" si="71"/>
        <v>0.32059870869494672</v>
      </c>
      <c r="J264" s="3">
        <f t="shared" si="72"/>
        <v>-13.587304595641285</v>
      </c>
      <c r="K264" s="2"/>
      <c r="L264">
        <f t="shared" si="73"/>
        <v>0.31489392460255872</v>
      </c>
      <c r="M264" s="3">
        <f t="shared" si="74"/>
        <v>-17.993395408385254</v>
      </c>
      <c r="N264" s="2"/>
      <c r="O264">
        <f t="shared" si="75"/>
        <v>0.32832980832580927</v>
      </c>
      <c r="P264" s="4">
        <f t="shared" si="76"/>
        <v>-17.911029104966019</v>
      </c>
      <c r="Q264" s="4"/>
    </row>
    <row r="265" spans="5:17" x14ac:dyDescent="0.25">
      <c r="E265">
        <f t="shared" si="69"/>
        <v>0.81041405112021603</v>
      </c>
      <c r="F265" s="3">
        <f t="shared" si="70"/>
        <v>170.09319609591012</v>
      </c>
      <c r="G265" s="3"/>
      <c r="H265" s="2"/>
      <c r="I265">
        <f t="shared" si="71"/>
        <v>0.64119741738989344</v>
      </c>
      <c r="J265" s="3">
        <f t="shared" si="72"/>
        <v>168.50682082059507</v>
      </c>
      <c r="K265" s="2"/>
      <c r="L265">
        <f t="shared" si="73"/>
        <v>0.62978784920511743</v>
      </c>
      <c r="M265" s="3">
        <f t="shared" si="74"/>
        <v>168.02527986945734</v>
      </c>
      <c r="N265" s="2"/>
      <c r="O265">
        <f t="shared" si="75"/>
        <v>0.65665961665161854</v>
      </c>
      <c r="P265" s="4">
        <f t="shared" si="76"/>
        <v>171.76952336193688</v>
      </c>
      <c r="Q265" s="4"/>
    </row>
    <row r="266" spans="5:17" x14ac:dyDescent="0.25">
      <c r="E266">
        <f t="shared" si="69"/>
        <v>0.81041405112021603</v>
      </c>
      <c r="F266" s="3">
        <f t="shared" si="70"/>
        <v>12.093196095910116</v>
      </c>
      <c r="G266" s="3"/>
      <c r="H266" s="2"/>
      <c r="I266">
        <f t="shared" si="71"/>
        <v>0.64119741738989344</v>
      </c>
      <c r="J266" s="3">
        <f t="shared" si="72"/>
        <v>10.506820820595067</v>
      </c>
      <c r="K266" s="2"/>
      <c r="L266">
        <f t="shared" si="73"/>
        <v>0.62978784920511743</v>
      </c>
      <c r="M266" s="3">
        <f t="shared" si="74"/>
        <v>10.025279869457336</v>
      </c>
      <c r="N266" s="2"/>
      <c r="O266">
        <f t="shared" si="75"/>
        <v>0.65665961665161854</v>
      </c>
      <c r="P266" s="4">
        <f t="shared" si="76"/>
        <v>13.769523361936876</v>
      </c>
      <c r="Q266" s="4"/>
    </row>
    <row r="267" spans="5:17" x14ac:dyDescent="0.25">
      <c r="E267">
        <f t="shared" si="69"/>
        <v>0.81041405112021603</v>
      </c>
      <c r="F267" s="3">
        <f t="shared" si="70"/>
        <v>-30.906803904089884</v>
      </c>
      <c r="G267" s="3"/>
      <c r="H267" s="2"/>
      <c r="I267">
        <f t="shared" si="71"/>
        <v>0.64119741738989344</v>
      </c>
      <c r="J267" s="3">
        <f t="shared" si="72"/>
        <v>-32.493179179404933</v>
      </c>
      <c r="K267" s="2"/>
      <c r="L267">
        <f t="shared" si="73"/>
        <v>0.62978784920511743</v>
      </c>
      <c r="M267" s="3">
        <f t="shared" si="74"/>
        <v>-32.974720130542664</v>
      </c>
      <c r="N267" s="2"/>
      <c r="O267">
        <f t="shared" si="75"/>
        <v>0.65665961665161854</v>
      </c>
      <c r="P267" s="4">
        <f t="shared" si="76"/>
        <v>-29.230476638063124</v>
      </c>
      <c r="Q267" s="4"/>
    </row>
    <row r="268" spans="5:17" x14ac:dyDescent="0.25">
      <c r="E268">
        <f t="shared" si="69"/>
        <v>0.81041405112021603</v>
      </c>
      <c r="F268" s="3">
        <f t="shared" si="70"/>
        <v>-6.9068039040898839</v>
      </c>
      <c r="G268" s="3"/>
      <c r="H268" s="2"/>
      <c r="I268">
        <f t="shared" si="71"/>
        <v>0.64119741738989344</v>
      </c>
      <c r="J268" s="3">
        <f t="shared" si="72"/>
        <v>-8.4931791794049332</v>
      </c>
      <c r="K268" s="2"/>
      <c r="L268">
        <f t="shared" si="73"/>
        <v>0.62978784920511743</v>
      </c>
      <c r="M268" s="3">
        <f t="shared" si="74"/>
        <v>-8.9747201305426643</v>
      </c>
      <c r="N268" s="2"/>
      <c r="O268">
        <f t="shared" si="75"/>
        <v>0.65665961665161854</v>
      </c>
      <c r="P268" s="4">
        <f t="shared" si="76"/>
        <v>-5.2304766380631236</v>
      </c>
      <c r="Q268" s="4"/>
    </row>
    <row r="269" spans="5:17" x14ac:dyDescent="0.25">
      <c r="E269">
        <f t="shared" si="69"/>
        <v>0.81041405112021603</v>
      </c>
      <c r="F269" s="3">
        <f t="shared" si="70"/>
        <v>41.093196095910116</v>
      </c>
      <c r="G269" s="3"/>
      <c r="H269" s="2"/>
      <c r="I269">
        <f t="shared" si="71"/>
        <v>0.64119741738989344</v>
      </c>
      <c r="J269" s="3">
        <f t="shared" si="72"/>
        <v>39.506820820595067</v>
      </c>
      <c r="K269" s="2"/>
      <c r="L269">
        <f t="shared" si="73"/>
        <v>0.62978784920511743</v>
      </c>
      <c r="M269" s="3">
        <f t="shared" si="74"/>
        <v>39.025279869457336</v>
      </c>
      <c r="N269" s="2"/>
      <c r="O269">
        <f t="shared" si="75"/>
        <v>0.65665961665161854</v>
      </c>
      <c r="P269" s="4">
        <f t="shared" si="76"/>
        <v>42.769523361936876</v>
      </c>
      <c r="Q269" s="4"/>
    </row>
    <row r="270" spans="5:17" x14ac:dyDescent="0.25">
      <c r="E270">
        <f t="shared" si="69"/>
        <v>1.6208281022404321</v>
      </c>
      <c r="F270" s="3">
        <f t="shared" si="70"/>
        <v>-87.658643379334109</v>
      </c>
      <c r="G270" s="3"/>
      <c r="H270" s="2"/>
      <c r="I270">
        <f t="shared" si="71"/>
        <v>1.2823948347797869</v>
      </c>
      <c r="J270" s="3">
        <f t="shared" si="72"/>
        <v>-14.979097687732803</v>
      </c>
      <c r="K270" s="2"/>
      <c r="L270">
        <f t="shared" si="73"/>
        <v>1.2595756984102349</v>
      </c>
      <c r="M270" s="3">
        <f t="shared" si="74"/>
        <v>19.157768970809087</v>
      </c>
      <c r="N270" s="2"/>
      <c r="O270">
        <f t="shared" si="75"/>
        <v>1.3133192333032371</v>
      </c>
      <c r="P270" s="4">
        <f t="shared" si="76"/>
        <v>-59.44269522488969</v>
      </c>
      <c r="Q270" s="4"/>
    </row>
    <row r="271" spans="5:17" x14ac:dyDescent="0.25">
      <c r="E271">
        <f t="shared" si="69"/>
        <v>1.6208281022404321</v>
      </c>
      <c r="F271" s="3">
        <f t="shared" si="70"/>
        <v>-75.658643379334109</v>
      </c>
      <c r="G271" s="3"/>
      <c r="H271" s="2"/>
      <c r="I271">
        <f t="shared" si="71"/>
        <v>1.2823948347797869</v>
      </c>
      <c r="J271" s="3">
        <f t="shared" si="72"/>
        <v>-2.9790976877328035</v>
      </c>
      <c r="K271" s="2"/>
      <c r="L271">
        <f t="shared" si="73"/>
        <v>1.2595756984102349</v>
      </c>
      <c r="M271" s="3">
        <f t="shared" si="74"/>
        <v>31.157768970809087</v>
      </c>
      <c r="N271" s="2"/>
      <c r="O271">
        <f t="shared" si="75"/>
        <v>1.3133192333032371</v>
      </c>
      <c r="P271" s="4">
        <f t="shared" si="76"/>
        <v>-47.44269522488969</v>
      </c>
      <c r="Q271" s="4"/>
    </row>
    <row r="272" spans="5:17" x14ac:dyDescent="0.25">
      <c r="E272">
        <f t="shared" si="69"/>
        <v>1.6208281022404321</v>
      </c>
      <c r="F272" s="3">
        <f t="shared" si="70"/>
        <v>68.341356620665891</v>
      </c>
      <c r="G272" s="3"/>
      <c r="H272" s="2"/>
      <c r="I272">
        <f t="shared" si="71"/>
        <v>1.2823948347797869</v>
      </c>
      <c r="J272" s="3">
        <f t="shared" si="72"/>
        <v>141.0209023122672</v>
      </c>
      <c r="K272" s="2"/>
      <c r="L272">
        <f t="shared" si="73"/>
        <v>1.2595756984102349</v>
      </c>
      <c r="M272" s="3">
        <f t="shared" si="74"/>
        <v>175.15776897080909</v>
      </c>
      <c r="N272" s="2"/>
      <c r="O272">
        <f t="shared" si="75"/>
        <v>1.3133192333032371</v>
      </c>
      <c r="P272" s="4">
        <f t="shared" si="76"/>
        <v>96.55730477511031</v>
      </c>
      <c r="Q272" s="4"/>
    </row>
    <row r="273" spans="5:17" x14ac:dyDescent="0.25">
      <c r="E273">
        <f t="shared" si="69"/>
        <v>1.6208281022404321</v>
      </c>
      <c r="F273" s="3">
        <f t="shared" si="70"/>
        <v>-72.658643379334109</v>
      </c>
      <c r="G273" s="3"/>
      <c r="H273" s="2"/>
      <c r="I273">
        <f t="shared" si="71"/>
        <v>1.2823948347797869</v>
      </c>
      <c r="J273" s="3">
        <f t="shared" si="72"/>
        <v>2.0902312267196521E-2</v>
      </c>
      <c r="K273" s="2"/>
      <c r="L273">
        <f t="shared" si="73"/>
        <v>1.2595756984102349</v>
      </c>
      <c r="M273" s="3">
        <f t="shared" si="74"/>
        <v>34.157768970809087</v>
      </c>
      <c r="N273" s="2"/>
      <c r="O273">
        <f t="shared" si="75"/>
        <v>1.3133192333032371</v>
      </c>
      <c r="P273" s="4">
        <f t="shared" si="76"/>
        <v>-44.44269522488969</v>
      </c>
      <c r="Q273" s="4"/>
    </row>
    <row r="274" spans="5:17" x14ac:dyDescent="0.25">
      <c r="E274">
        <f t="shared" si="69"/>
        <v>1.6208281022404321</v>
      </c>
      <c r="F274" s="3">
        <f t="shared" si="70"/>
        <v>-51.658643379334109</v>
      </c>
      <c r="G274" s="3"/>
      <c r="H274" s="2"/>
      <c r="I274">
        <f t="shared" si="71"/>
        <v>1.2823948347797869</v>
      </c>
      <c r="J274" s="3">
        <f t="shared" si="72"/>
        <v>21.020902312267197</v>
      </c>
      <c r="K274" s="2"/>
      <c r="L274">
        <f t="shared" si="73"/>
        <v>1.2595756984102349</v>
      </c>
      <c r="M274" s="3">
        <f t="shared" si="74"/>
        <v>55.157768970809087</v>
      </c>
      <c r="N274" s="2"/>
      <c r="O274">
        <f t="shared" si="75"/>
        <v>1.3133192333032371</v>
      </c>
      <c r="P274" s="4">
        <f t="shared" si="76"/>
        <v>-23.44269522488969</v>
      </c>
      <c r="Q274" s="4"/>
    </row>
    <row r="275" spans="5:17" x14ac:dyDescent="0.25">
      <c r="E275">
        <f t="shared" si="69"/>
        <v>3.2416562044808641</v>
      </c>
      <c r="F275" s="3">
        <f t="shared" si="70"/>
        <v>-53.557112862527269</v>
      </c>
      <c r="G275" s="3"/>
      <c r="H275" s="2"/>
      <c r="I275">
        <f t="shared" si="71"/>
        <v>2.5647896695595738</v>
      </c>
      <c r="J275" s="3">
        <f t="shared" si="72"/>
        <v>-13.543004258980572</v>
      </c>
      <c r="K275" s="2"/>
      <c r="L275">
        <f t="shared" si="73"/>
        <v>2.5191513968204697</v>
      </c>
      <c r="M275" s="3">
        <f t="shared" si="74"/>
        <v>-5.5708255661134709</v>
      </c>
      <c r="N275" s="2"/>
      <c r="O275">
        <f t="shared" si="75"/>
        <v>2.6266384666064742</v>
      </c>
      <c r="P275" s="4">
        <f t="shared" si="76"/>
        <v>-29.607380380134014</v>
      </c>
      <c r="Q275" s="4"/>
    </row>
    <row r="276" spans="5:17" x14ac:dyDescent="0.25">
      <c r="E276">
        <f t="shared" si="69"/>
        <v>3.2416562044808641</v>
      </c>
      <c r="F276" s="3">
        <f t="shared" si="70"/>
        <v>-42.557112862527269</v>
      </c>
      <c r="G276" s="3"/>
      <c r="H276" s="2"/>
      <c r="I276">
        <f t="shared" si="71"/>
        <v>2.5647896695595738</v>
      </c>
      <c r="J276" s="3">
        <f t="shared" si="72"/>
        <v>-2.5430042589805719</v>
      </c>
      <c r="K276" s="2"/>
      <c r="L276">
        <f t="shared" si="73"/>
        <v>2.5191513968204697</v>
      </c>
      <c r="M276" s="3">
        <f t="shared" si="74"/>
        <v>5.4291744338865291</v>
      </c>
      <c r="N276" s="2"/>
      <c r="O276">
        <f t="shared" si="75"/>
        <v>2.6266384666064742</v>
      </c>
      <c r="P276" s="4">
        <f t="shared" si="76"/>
        <v>-18.607380380134014</v>
      </c>
      <c r="Q276" s="4"/>
    </row>
    <row r="277" spans="5:17" x14ac:dyDescent="0.25">
      <c r="E277">
        <f t="shared" si="69"/>
        <v>3.2416562044808641</v>
      </c>
      <c r="F277" s="3">
        <f t="shared" si="70"/>
        <v>-42.557112862527269</v>
      </c>
      <c r="G277" s="3"/>
      <c r="H277" s="2"/>
      <c r="I277">
        <f t="shared" si="71"/>
        <v>2.5647896695595738</v>
      </c>
      <c r="J277" s="3">
        <f t="shared" si="72"/>
        <v>-2.5430042589805719</v>
      </c>
      <c r="K277" s="2"/>
      <c r="L277">
        <f t="shared" si="73"/>
        <v>2.5191513968204697</v>
      </c>
      <c r="M277" s="3">
        <f t="shared" si="74"/>
        <v>5.4291744338865291</v>
      </c>
      <c r="N277" s="2"/>
      <c r="O277">
        <f t="shared" si="75"/>
        <v>2.6266384666064742</v>
      </c>
      <c r="P277" s="4">
        <f t="shared" si="76"/>
        <v>-18.607380380134014</v>
      </c>
      <c r="Q277" s="4"/>
    </row>
    <row r="278" spans="5:17" x14ac:dyDescent="0.25">
      <c r="E278">
        <f t="shared" si="69"/>
        <v>3.2416562044808641</v>
      </c>
      <c r="F278" s="3">
        <f t="shared" si="70"/>
        <v>-31.557112862527269</v>
      </c>
      <c r="G278" s="3"/>
      <c r="H278" s="2"/>
      <c r="I278">
        <f t="shared" si="71"/>
        <v>2.5647896695595738</v>
      </c>
      <c r="J278" s="3">
        <f t="shared" si="72"/>
        <v>8.4569957410194281</v>
      </c>
      <c r="K278" s="2"/>
      <c r="L278">
        <f t="shared" si="73"/>
        <v>2.5191513968204697</v>
      </c>
      <c r="M278" s="3">
        <f t="shared" si="74"/>
        <v>16.42917443388653</v>
      </c>
      <c r="N278" s="2"/>
      <c r="O278">
        <f t="shared" si="75"/>
        <v>2.6266384666064742</v>
      </c>
      <c r="P278" s="4">
        <f t="shared" si="76"/>
        <v>-7.6073803801340141</v>
      </c>
      <c r="Q278" s="4"/>
    </row>
    <row r="279" spans="5:17" x14ac:dyDescent="0.25">
      <c r="E279">
        <f t="shared" si="69"/>
        <v>3.2416562044808641</v>
      </c>
      <c r="F279" s="3">
        <f t="shared" si="70"/>
        <v>-47.557112862527269</v>
      </c>
      <c r="G279" s="3"/>
      <c r="H279" s="2"/>
      <c r="I279">
        <f t="shared" si="71"/>
        <v>2.5647896695595738</v>
      </c>
      <c r="J279" s="3">
        <f t="shared" si="72"/>
        <v>-7.5430042589805719</v>
      </c>
      <c r="K279" s="2"/>
      <c r="L279">
        <f t="shared" si="73"/>
        <v>2.5191513968204697</v>
      </c>
      <c r="M279" s="3">
        <f t="shared" si="74"/>
        <v>0.42917443388652909</v>
      </c>
      <c r="N279" s="2"/>
      <c r="O279">
        <f t="shared" si="75"/>
        <v>2.6266384666064742</v>
      </c>
      <c r="P279" s="4">
        <f t="shared" si="76"/>
        <v>-23.607380380134014</v>
      </c>
    </row>
    <row r="280" spans="5:17" x14ac:dyDescent="0.25">
      <c r="E280">
        <f t="shared" si="69"/>
        <v>0.17869544515506899</v>
      </c>
      <c r="F280" s="3">
        <f t="shared" si="70"/>
        <v>-130.60830072462829</v>
      </c>
      <c r="G280" s="3"/>
      <c r="H280" s="2"/>
      <c r="I280">
        <f t="shared" si="71"/>
        <v>0.14531181847138186</v>
      </c>
      <c r="J280" s="3">
        <f t="shared" si="72"/>
        <v>-124.14423141328598</v>
      </c>
      <c r="K280" s="2"/>
      <c r="L280">
        <f t="shared" si="73"/>
        <v>0.14313454672805853</v>
      </c>
      <c r="M280" s="3">
        <f t="shared" si="74"/>
        <v>-125.15824465084313</v>
      </c>
      <c r="N280" s="2"/>
      <c r="O280">
        <f t="shared" si="75"/>
        <v>0.14910119952144504</v>
      </c>
      <c r="P280" s="4">
        <f t="shared" si="76"/>
        <v>-126.0034498457569</v>
      </c>
    </row>
    <row r="281" spans="5:17" x14ac:dyDescent="0.25">
      <c r="E281">
        <f t="shared" si="69"/>
        <v>0.17869544515506899</v>
      </c>
      <c r="F281" s="3">
        <f t="shared" si="70"/>
        <v>-130.60830072462829</v>
      </c>
      <c r="G281" s="3"/>
      <c r="H281" s="2"/>
      <c r="I281">
        <f t="shared" si="71"/>
        <v>0.14531181847138186</v>
      </c>
      <c r="J281" s="3">
        <f t="shared" si="72"/>
        <v>-124.14423141328598</v>
      </c>
      <c r="K281" s="2"/>
      <c r="L281">
        <f t="shared" si="73"/>
        <v>0.14313454672805853</v>
      </c>
      <c r="M281" s="3">
        <f t="shared" si="74"/>
        <v>-125.15824465084313</v>
      </c>
      <c r="N281" s="2"/>
      <c r="O281">
        <f t="shared" si="75"/>
        <v>0.14910119952144504</v>
      </c>
      <c r="P281" s="4">
        <f t="shared" si="76"/>
        <v>-126.0034498457569</v>
      </c>
    </row>
    <row r="282" spans="5:17" x14ac:dyDescent="0.25">
      <c r="E282">
        <f t="shared" si="69"/>
        <v>0.17869544515506899</v>
      </c>
      <c r="F282" s="3">
        <f t="shared" si="70"/>
        <v>-167.60830072462829</v>
      </c>
      <c r="G282" s="3"/>
      <c r="H282" s="2"/>
      <c r="I282">
        <f t="shared" si="71"/>
        <v>0.14531181847138186</v>
      </c>
      <c r="J282" s="3">
        <f t="shared" si="72"/>
        <v>-161.14423141328598</v>
      </c>
      <c r="K282" s="2"/>
      <c r="L282">
        <f t="shared" si="73"/>
        <v>0.14313454672805853</v>
      </c>
      <c r="M282" s="3">
        <f t="shared" si="74"/>
        <v>-162.15824465084313</v>
      </c>
      <c r="N282" s="2"/>
      <c r="O282">
        <f t="shared" si="75"/>
        <v>0.14910119952144504</v>
      </c>
      <c r="P282" s="4">
        <f t="shared" si="76"/>
        <v>-163.0034498457569</v>
      </c>
    </row>
    <row r="283" spans="5:17" x14ac:dyDescent="0.25">
      <c r="E283">
        <f t="shared" si="69"/>
        <v>0.17869544515506899</v>
      </c>
      <c r="F283" s="3">
        <f t="shared" si="70"/>
        <v>-195.60830072462829</v>
      </c>
      <c r="G283" s="3"/>
      <c r="H283" s="2"/>
      <c r="I283">
        <f t="shared" si="71"/>
        <v>0.14531181847138186</v>
      </c>
      <c r="J283" s="3">
        <f t="shared" si="72"/>
        <v>-189.14423141328598</v>
      </c>
      <c r="K283" s="2"/>
      <c r="L283">
        <f t="shared" si="73"/>
        <v>0.14313454672805853</v>
      </c>
      <c r="M283" s="3">
        <f t="shared" si="74"/>
        <v>-190.15824465084313</v>
      </c>
      <c r="N283" s="2"/>
      <c r="O283">
        <f t="shared" si="75"/>
        <v>0.14910119952144504</v>
      </c>
      <c r="P283" s="4">
        <f t="shared" si="76"/>
        <v>-191.0034498457569</v>
      </c>
    </row>
    <row r="284" spans="5:17" x14ac:dyDescent="0.25">
      <c r="E284">
        <f t="shared" si="69"/>
        <v>0.17869544515506899</v>
      </c>
      <c r="F284" s="3">
        <f t="shared" si="70"/>
        <v>-364.60830072462829</v>
      </c>
      <c r="G284" s="3"/>
      <c r="H284" s="2"/>
      <c r="I284">
        <f t="shared" si="71"/>
        <v>0.14531181847138186</v>
      </c>
      <c r="J284" s="3">
        <f t="shared" si="72"/>
        <v>-358.14423141328598</v>
      </c>
      <c r="K284" s="2"/>
      <c r="L284">
        <f t="shared" si="73"/>
        <v>0.14313454672805853</v>
      </c>
      <c r="M284" s="3">
        <f t="shared" si="74"/>
        <v>-359.15824465084313</v>
      </c>
      <c r="N284" s="2"/>
      <c r="O284">
        <f t="shared" si="75"/>
        <v>0.14910119952144504</v>
      </c>
      <c r="P284" s="4">
        <f t="shared" si="76"/>
        <v>-360.0034498457569</v>
      </c>
    </row>
    <row r="285" spans="5:17" x14ac:dyDescent="0.25">
      <c r="E285">
        <f t="shared" si="69"/>
        <v>0.35739089031013799</v>
      </c>
      <c r="F285" s="3">
        <f t="shared" si="70"/>
        <v>-151.23841324113107</v>
      </c>
      <c r="G285" s="3"/>
      <c r="H285" s="2"/>
      <c r="I285">
        <f t="shared" si="71"/>
        <v>0.29062363694276372</v>
      </c>
      <c r="J285" s="3">
        <f t="shared" si="72"/>
        <v>-132.9573145952761</v>
      </c>
      <c r="K285" s="2"/>
      <c r="L285">
        <f t="shared" si="73"/>
        <v>0.28626909345611706</v>
      </c>
      <c r="M285" s="3">
        <f t="shared" si="74"/>
        <v>-139.687209986423</v>
      </c>
      <c r="N285" s="2"/>
      <c r="O285">
        <f t="shared" si="75"/>
        <v>0.29820239904289009</v>
      </c>
      <c r="P285" s="4">
        <f t="shared" si="76"/>
        <v>-128.74319365164706</v>
      </c>
    </row>
    <row r="286" spans="5:17" x14ac:dyDescent="0.25">
      <c r="E286">
        <f t="shared" si="69"/>
        <v>0.35739089031013799</v>
      </c>
      <c r="F286" s="3">
        <f t="shared" si="70"/>
        <v>-170.23841324113107</v>
      </c>
      <c r="G286" s="3"/>
      <c r="H286" s="2"/>
      <c r="I286">
        <f t="shared" si="71"/>
        <v>0.29062363694276372</v>
      </c>
      <c r="J286" s="3">
        <f t="shared" si="72"/>
        <v>-151.9573145952761</v>
      </c>
      <c r="K286" s="2"/>
      <c r="L286">
        <f t="shared" si="73"/>
        <v>0.28626909345611706</v>
      </c>
      <c r="M286" s="3">
        <f t="shared" si="74"/>
        <v>-158.687209986423</v>
      </c>
      <c r="N286" s="2"/>
      <c r="O286">
        <f t="shared" si="75"/>
        <v>0.29820239904289009</v>
      </c>
      <c r="P286" s="4">
        <f t="shared" si="76"/>
        <v>-147.74319365164706</v>
      </c>
    </row>
    <row r="287" spans="5:17" x14ac:dyDescent="0.25">
      <c r="E287">
        <f t="shared" si="69"/>
        <v>0.35739089031013799</v>
      </c>
      <c r="F287" s="3">
        <f t="shared" si="70"/>
        <v>-35.23841324113107</v>
      </c>
      <c r="G287" s="3"/>
      <c r="H287" s="2"/>
      <c r="I287">
        <f t="shared" si="71"/>
        <v>0.29062363694276372</v>
      </c>
      <c r="J287" s="3">
        <f t="shared" si="72"/>
        <v>-16.957314595276102</v>
      </c>
      <c r="K287" s="2"/>
      <c r="L287">
        <f t="shared" si="73"/>
        <v>0.28626909345611706</v>
      </c>
      <c r="M287" s="3">
        <f t="shared" si="74"/>
        <v>-23.687209986422999</v>
      </c>
      <c r="N287" s="2"/>
      <c r="O287">
        <f t="shared" si="75"/>
        <v>0.29820239904289009</v>
      </c>
      <c r="P287" s="4">
        <f t="shared" si="76"/>
        <v>-12.743193651647061</v>
      </c>
    </row>
    <row r="288" spans="5:17" x14ac:dyDescent="0.25">
      <c r="E288">
        <f t="shared" si="69"/>
        <v>0.35739089031013799</v>
      </c>
      <c r="F288" s="3">
        <f t="shared" si="70"/>
        <v>-91.23841324113107</v>
      </c>
      <c r="G288" s="3"/>
      <c r="H288" s="2"/>
      <c r="I288">
        <f t="shared" si="71"/>
        <v>0.29062363694276372</v>
      </c>
      <c r="J288" s="3">
        <f t="shared" si="72"/>
        <v>-72.957314595276102</v>
      </c>
      <c r="K288" s="2"/>
      <c r="L288">
        <f t="shared" si="73"/>
        <v>0.28626909345611706</v>
      </c>
      <c r="M288" s="3">
        <f t="shared" si="74"/>
        <v>-79.687209986422999</v>
      </c>
      <c r="N288" s="2"/>
      <c r="O288">
        <f t="shared" si="75"/>
        <v>0.29820239904289009</v>
      </c>
      <c r="P288" s="4">
        <f t="shared" si="76"/>
        <v>-68.743193651647061</v>
      </c>
    </row>
    <row r="289" spans="5:16" x14ac:dyDescent="0.25">
      <c r="E289">
        <f t="shared" si="69"/>
        <v>0.35739089031013799</v>
      </c>
      <c r="F289" s="3">
        <f t="shared" si="70"/>
        <v>-205.23841324113107</v>
      </c>
      <c r="G289" s="3"/>
      <c r="H289" s="2"/>
      <c r="I289">
        <f t="shared" si="71"/>
        <v>0.29062363694276372</v>
      </c>
      <c r="J289" s="3">
        <f t="shared" si="72"/>
        <v>-186.9573145952761</v>
      </c>
      <c r="K289" s="2"/>
      <c r="L289">
        <f t="shared" si="73"/>
        <v>0.28626909345611706</v>
      </c>
      <c r="M289" s="3">
        <f t="shared" si="74"/>
        <v>-193.687209986423</v>
      </c>
      <c r="N289" s="2"/>
      <c r="O289">
        <f t="shared" si="75"/>
        <v>0.29820239904289009</v>
      </c>
      <c r="P289" s="4">
        <f t="shared" si="76"/>
        <v>-182.74319365164706</v>
      </c>
    </row>
    <row r="290" spans="5:16" x14ac:dyDescent="0.25">
      <c r="E290">
        <f t="shared" si="69"/>
        <v>0.71478178062027597</v>
      </c>
      <c r="F290" s="3">
        <f t="shared" si="70"/>
        <v>-48.822175583960529</v>
      </c>
      <c r="G290" s="3"/>
      <c r="H290" s="2"/>
      <c r="I290">
        <f t="shared" si="71"/>
        <v>0.58124727388552744</v>
      </c>
      <c r="J290" s="3">
        <f t="shared" si="72"/>
        <v>9.1947549003199356</v>
      </c>
      <c r="K290" s="2"/>
      <c r="L290">
        <f t="shared" si="73"/>
        <v>0.57253818691223413</v>
      </c>
      <c r="M290" s="3">
        <f t="shared" si="74"/>
        <v>-5.1378457854420958</v>
      </c>
      <c r="N290" s="2"/>
      <c r="O290">
        <f t="shared" si="75"/>
        <v>0.59640479808578017</v>
      </c>
      <c r="P290" s="4">
        <f t="shared" si="76"/>
        <v>38.044235960229685</v>
      </c>
    </row>
    <row r="291" spans="5:16" x14ac:dyDescent="0.25">
      <c r="E291">
        <f t="shared" si="69"/>
        <v>0.71478178062027597</v>
      </c>
      <c r="F291" s="3">
        <f t="shared" si="70"/>
        <v>-52.822175583960529</v>
      </c>
      <c r="G291" s="3"/>
      <c r="H291" s="2"/>
      <c r="I291">
        <f t="shared" si="71"/>
        <v>0.58124727388552744</v>
      </c>
      <c r="J291" s="3">
        <f t="shared" si="72"/>
        <v>5.1947549003199356</v>
      </c>
      <c r="K291" s="2"/>
      <c r="L291">
        <f t="shared" si="73"/>
        <v>0.57253818691223413</v>
      </c>
      <c r="M291" s="3">
        <f t="shared" si="74"/>
        <v>-9.1378457854420958</v>
      </c>
      <c r="N291" s="2"/>
      <c r="O291">
        <f t="shared" si="75"/>
        <v>0.59640479808578017</v>
      </c>
      <c r="P291" s="4">
        <f t="shared" si="76"/>
        <v>34.044235960229685</v>
      </c>
    </row>
    <row r="292" spans="5:16" x14ac:dyDescent="0.25">
      <c r="E292">
        <f t="shared" si="69"/>
        <v>0.71478178062027597</v>
      </c>
      <c r="F292" s="3">
        <f t="shared" si="70"/>
        <v>-8.8221755839605294</v>
      </c>
      <c r="G292" s="3"/>
      <c r="H292" s="2"/>
      <c r="I292">
        <f t="shared" si="71"/>
        <v>0.58124727388552744</v>
      </c>
      <c r="J292" s="3">
        <f t="shared" si="72"/>
        <v>49.194754900319936</v>
      </c>
      <c r="K292" s="2"/>
      <c r="L292">
        <f t="shared" si="73"/>
        <v>0.57253818691223413</v>
      </c>
      <c r="M292" s="3">
        <f t="shared" si="74"/>
        <v>34.862154214557904</v>
      </c>
      <c r="N292" s="2"/>
      <c r="O292">
        <f t="shared" si="75"/>
        <v>0.59640479808578017</v>
      </c>
      <c r="P292" s="4">
        <f t="shared" si="76"/>
        <v>78.044235960229685</v>
      </c>
    </row>
    <row r="293" spans="5:16" x14ac:dyDescent="0.25">
      <c r="E293">
        <f t="shared" si="69"/>
        <v>0.71478178062027597</v>
      </c>
      <c r="F293" s="3">
        <f t="shared" si="70"/>
        <v>-10.822175583960529</v>
      </c>
      <c r="G293" s="3"/>
      <c r="H293" s="2"/>
      <c r="I293">
        <f t="shared" si="71"/>
        <v>0.58124727388552744</v>
      </c>
      <c r="J293" s="3">
        <f t="shared" si="72"/>
        <v>47.194754900319936</v>
      </c>
      <c r="K293" s="2"/>
      <c r="L293">
        <f t="shared" si="73"/>
        <v>0.57253818691223413</v>
      </c>
      <c r="M293" s="3">
        <f t="shared" si="74"/>
        <v>32.862154214557904</v>
      </c>
      <c r="N293" s="2"/>
      <c r="O293">
        <f t="shared" si="75"/>
        <v>0.59640479808578017</v>
      </c>
      <c r="P293" s="4">
        <f t="shared" si="76"/>
        <v>76.044235960229685</v>
      </c>
    </row>
    <row r="294" spans="5:16" x14ac:dyDescent="0.25">
      <c r="E294">
        <f t="shared" ref="E294:E319" si="77">(A202/$E$5)+(B202/$E$6)</f>
        <v>0.71478178062027597</v>
      </c>
      <c r="F294" s="3">
        <f t="shared" ref="F294:F319" si="78">C202-E202</f>
        <v>-112.82217558396053</v>
      </c>
      <c r="G294" s="3"/>
      <c r="H294" s="2"/>
      <c r="I294">
        <f t="shared" ref="I294:I319" si="79">(A202/$I$5)+(B202/$I$6)</f>
        <v>0.58124727388552744</v>
      </c>
      <c r="J294" s="3">
        <f t="shared" ref="J294:J319" si="80">C202-I202</f>
        <v>-54.805245099680064</v>
      </c>
      <c r="K294" s="2"/>
      <c r="L294">
        <f t="shared" ref="L294:L319" si="81">(A202/$L$5)+(B202/$L$6)</f>
        <v>0.57253818691223413</v>
      </c>
      <c r="M294" s="3">
        <f t="shared" ref="M294:M319" si="82">C202-L202</f>
        <v>-69.137845785442096</v>
      </c>
      <c r="N294" s="2"/>
      <c r="O294">
        <f t="shared" ref="O294:O319" si="83">(A202/$O$5)+(B202/$O$6)</f>
        <v>0.59640479808578017</v>
      </c>
      <c r="P294" s="4">
        <f t="shared" ref="P294:P319" si="84">C202-O202</f>
        <v>-25.955764039770315</v>
      </c>
    </row>
    <row r="295" spans="5:16" x14ac:dyDescent="0.25">
      <c r="E295">
        <f t="shared" si="77"/>
        <v>1.4295635612405519</v>
      </c>
      <c r="F295" s="3">
        <f t="shared" si="78"/>
        <v>-139.66432223829361</v>
      </c>
      <c r="G295" s="3"/>
      <c r="H295" s="2"/>
      <c r="I295">
        <f t="shared" si="79"/>
        <v>1.1624945477710549</v>
      </c>
      <c r="J295" s="3">
        <f t="shared" si="80"/>
        <v>-19.114687965675841</v>
      </c>
      <c r="K295" s="2"/>
      <c r="L295">
        <f t="shared" si="81"/>
        <v>1.1450763738244683</v>
      </c>
      <c r="M295" s="3">
        <f t="shared" si="82"/>
        <v>-13.651337950702015</v>
      </c>
      <c r="N295" s="2"/>
      <c r="O295">
        <f t="shared" si="83"/>
        <v>1.1928095961715603</v>
      </c>
      <c r="P295" s="4">
        <f t="shared" si="84"/>
        <v>-27.038918546818877</v>
      </c>
    </row>
    <row r="296" spans="5:16" x14ac:dyDescent="0.25">
      <c r="E296">
        <f t="shared" si="77"/>
        <v>1.4295635612405519</v>
      </c>
      <c r="F296" s="3">
        <f t="shared" si="78"/>
        <v>-71.664322238293607</v>
      </c>
      <c r="G296" s="3"/>
      <c r="H296" s="2"/>
      <c r="I296">
        <f t="shared" si="79"/>
        <v>1.1624945477710549</v>
      </c>
      <c r="J296" s="3">
        <f t="shared" si="80"/>
        <v>48.885312034324159</v>
      </c>
      <c r="K296" s="2"/>
      <c r="L296">
        <f t="shared" si="81"/>
        <v>1.1450763738244683</v>
      </c>
      <c r="M296" s="3">
        <f t="shared" si="82"/>
        <v>54.348662049297985</v>
      </c>
      <c r="N296" s="2"/>
      <c r="O296">
        <f t="shared" si="83"/>
        <v>1.1928095961715603</v>
      </c>
      <c r="P296" s="4">
        <f t="shared" si="84"/>
        <v>40.961081453181123</v>
      </c>
    </row>
    <row r="297" spans="5:16" x14ac:dyDescent="0.25">
      <c r="E297">
        <f t="shared" si="77"/>
        <v>1.4295635612405519</v>
      </c>
      <c r="F297" s="3">
        <f t="shared" si="78"/>
        <v>-167.66432223829361</v>
      </c>
      <c r="G297" s="3"/>
      <c r="H297" s="2"/>
      <c r="I297">
        <f t="shared" si="79"/>
        <v>1.1624945477710549</v>
      </c>
      <c r="J297" s="3">
        <f t="shared" si="80"/>
        <v>-47.114687965675841</v>
      </c>
      <c r="K297" s="2"/>
      <c r="L297">
        <f t="shared" si="81"/>
        <v>1.1450763738244683</v>
      </c>
      <c r="M297" s="3">
        <f t="shared" si="82"/>
        <v>-41.651337950702015</v>
      </c>
      <c r="N297" s="2"/>
      <c r="O297">
        <f t="shared" si="83"/>
        <v>1.1928095961715603</v>
      </c>
      <c r="P297" s="4">
        <f t="shared" si="84"/>
        <v>-55.038918546818877</v>
      </c>
    </row>
    <row r="298" spans="5:16" x14ac:dyDescent="0.25">
      <c r="E298">
        <f t="shared" si="77"/>
        <v>1.4295635612405519</v>
      </c>
      <c r="F298" s="3">
        <f t="shared" si="78"/>
        <v>-88.664322238293607</v>
      </c>
      <c r="G298" s="3"/>
      <c r="H298" s="2"/>
      <c r="I298">
        <f t="shared" si="79"/>
        <v>1.1624945477710549</v>
      </c>
      <c r="J298" s="3">
        <f t="shared" si="80"/>
        <v>31.885312034324159</v>
      </c>
      <c r="K298" s="2"/>
      <c r="L298">
        <f t="shared" si="81"/>
        <v>1.1450763738244683</v>
      </c>
      <c r="M298" s="3">
        <f t="shared" si="82"/>
        <v>37.348662049297985</v>
      </c>
      <c r="N298" s="2"/>
      <c r="O298">
        <f t="shared" si="83"/>
        <v>1.1928095961715603</v>
      </c>
      <c r="P298" s="4">
        <f t="shared" si="84"/>
        <v>23.961081453181123</v>
      </c>
    </row>
    <row r="299" spans="5:16" x14ac:dyDescent="0.25">
      <c r="E299">
        <f t="shared" si="77"/>
        <v>1.4295635612405519</v>
      </c>
      <c r="F299" s="3">
        <f t="shared" si="78"/>
        <v>-214.66432223829361</v>
      </c>
      <c r="G299" s="3"/>
      <c r="H299" s="2"/>
      <c r="I299">
        <f t="shared" si="79"/>
        <v>1.1624945477710549</v>
      </c>
      <c r="J299" s="3">
        <f t="shared" si="80"/>
        <v>-94.114687965675841</v>
      </c>
      <c r="K299" s="2"/>
      <c r="L299">
        <f t="shared" si="81"/>
        <v>1.1450763738244683</v>
      </c>
      <c r="M299" s="3">
        <f t="shared" si="82"/>
        <v>-88.651337950702015</v>
      </c>
      <c r="N299" s="2"/>
      <c r="O299">
        <f t="shared" si="83"/>
        <v>1.1928095961715603</v>
      </c>
      <c r="P299" s="4">
        <f t="shared" si="84"/>
        <v>-102.03891854681888</v>
      </c>
    </row>
    <row r="300" spans="5:16" x14ac:dyDescent="0.25">
      <c r="E300">
        <f t="shared" si="77"/>
        <v>2.8591271224811039</v>
      </c>
      <c r="F300" s="3">
        <f t="shared" si="78"/>
        <v>3.5345465977178634</v>
      </c>
      <c r="G300" s="3"/>
      <c r="H300" s="2"/>
      <c r="I300">
        <f t="shared" si="79"/>
        <v>2.3249890955421098</v>
      </c>
      <c r="J300" s="3">
        <f t="shared" si="80"/>
        <v>58.518971437829578</v>
      </c>
      <c r="K300" s="2"/>
      <c r="L300">
        <f t="shared" si="81"/>
        <v>2.2901527476489365</v>
      </c>
      <c r="M300" s="3">
        <f t="shared" si="82"/>
        <v>62.047991411214042</v>
      </c>
      <c r="N300" s="2"/>
      <c r="O300">
        <f t="shared" si="83"/>
        <v>2.3856191923431207</v>
      </c>
      <c r="P300" s="4">
        <f t="shared" si="84"/>
        <v>13.656520445526006</v>
      </c>
    </row>
    <row r="301" spans="5:16" x14ac:dyDescent="0.25">
      <c r="E301">
        <f t="shared" si="77"/>
        <v>2.8591271224811039</v>
      </c>
      <c r="F301" s="3">
        <f t="shared" si="78"/>
        <v>-10.465453402282137</v>
      </c>
      <c r="G301" s="3"/>
      <c r="H301" s="2"/>
      <c r="I301">
        <f t="shared" si="79"/>
        <v>2.3249890955421098</v>
      </c>
      <c r="J301" s="3">
        <f t="shared" si="80"/>
        <v>44.518971437829578</v>
      </c>
      <c r="K301" s="2"/>
      <c r="L301">
        <f t="shared" si="81"/>
        <v>2.2901527476489365</v>
      </c>
      <c r="M301" s="3">
        <f t="shared" si="82"/>
        <v>48.047991411214042</v>
      </c>
      <c r="N301" s="2"/>
      <c r="O301">
        <f t="shared" si="83"/>
        <v>2.3856191923431207</v>
      </c>
      <c r="P301" s="4">
        <f t="shared" si="84"/>
        <v>-0.34347955447399414</v>
      </c>
    </row>
    <row r="302" spans="5:16" x14ac:dyDescent="0.25">
      <c r="E302">
        <f t="shared" si="77"/>
        <v>2.8591271224811039</v>
      </c>
      <c r="F302" s="3">
        <f t="shared" si="78"/>
        <v>-9.4654534022821366</v>
      </c>
      <c r="G302" s="3"/>
      <c r="H302" s="2"/>
      <c r="I302">
        <f t="shared" si="79"/>
        <v>2.3249890955421098</v>
      </c>
      <c r="J302" s="3">
        <f t="shared" si="80"/>
        <v>45.518971437829578</v>
      </c>
      <c r="K302" s="2"/>
      <c r="L302">
        <f t="shared" si="81"/>
        <v>2.2901527476489365</v>
      </c>
      <c r="M302" s="3">
        <f t="shared" si="82"/>
        <v>49.047991411214042</v>
      </c>
      <c r="N302" s="2"/>
      <c r="O302">
        <f t="shared" si="83"/>
        <v>2.3856191923431207</v>
      </c>
      <c r="P302" s="4">
        <f t="shared" si="84"/>
        <v>0.65652044552600586</v>
      </c>
    </row>
    <row r="303" spans="5:16" x14ac:dyDescent="0.25">
      <c r="E303">
        <f t="shared" si="77"/>
        <v>2.8591271224811039</v>
      </c>
      <c r="F303" s="3">
        <f t="shared" si="78"/>
        <v>-5.4654534022821366</v>
      </c>
      <c r="G303" s="3"/>
      <c r="H303" s="2"/>
      <c r="I303">
        <f t="shared" si="79"/>
        <v>2.3249890955421098</v>
      </c>
      <c r="J303" s="3">
        <f t="shared" si="80"/>
        <v>49.518971437829578</v>
      </c>
      <c r="K303" s="2"/>
      <c r="L303">
        <f t="shared" si="81"/>
        <v>2.2901527476489365</v>
      </c>
      <c r="M303" s="3">
        <f t="shared" si="82"/>
        <v>53.047991411214042</v>
      </c>
      <c r="N303" s="2"/>
      <c r="O303">
        <f t="shared" si="83"/>
        <v>2.3856191923431207</v>
      </c>
      <c r="P303" s="4">
        <f t="shared" si="84"/>
        <v>4.6565204455260059</v>
      </c>
    </row>
    <row r="304" spans="5:16" x14ac:dyDescent="0.25">
      <c r="E304">
        <f t="shared" si="77"/>
        <v>2.8591271224811039</v>
      </c>
      <c r="F304" s="3">
        <f t="shared" si="78"/>
        <v>-45.465453402282137</v>
      </c>
      <c r="G304" s="3"/>
      <c r="H304" s="2"/>
      <c r="I304">
        <f t="shared" si="79"/>
        <v>2.3249890955421098</v>
      </c>
      <c r="J304" s="3">
        <f t="shared" si="80"/>
        <v>9.5189714378295793</v>
      </c>
      <c r="K304" s="2"/>
      <c r="L304">
        <f t="shared" si="81"/>
        <v>2.2901527476489365</v>
      </c>
      <c r="M304" s="3">
        <f t="shared" si="82"/>
        <v>13.047991411214042</v>
      </c>
      <c r="N304" s="2"/>
      <c r="O304">
        <f t="shared" si="83"/>
        <v>2.3856191923431207</v>
      </c>
      <c r="P304" s="4">
        <f t="shared" si="84"/>
        <v>-35.343479554473994</v>
      </c>
    </row>
    <row r="305" spans="5:16" x14ac:dyDescent="0.25">
      <c r="E305">
        <f t="shared" si="77"/>
        <v>0</v>
      </c>
      <c r="F305" s="3">
        <f t="shared" si="78"/>
        <v>0</v>
      </c>
      <c r="G305" s="3"/>
      <c r="H305" s="2"/>
      <c r="I305">
        <f t="shared" si="79"/>
        <v>0</v>
      </c>
      <c r="J305" s="3">
        <f t="shared" si="80"/>
        <v>0</v>
      </c>
      <c r="K305" s="2"/>
      <c r="L305">
        <f t="shared" si="81"/>
        <v>0</v>
      </c>
      <c r="M305" s="3">
        <f t="shared" si="82"/>
        <v>0</v>
      </c>
      <c r="N305" s="2"/>
      <c r="O305">
        <f t="shared" si="83"/>
        <v>0</v>
      </c>
      <c r="P305" s="4">
        <f t="shared" si="84"/>
        <v>0</v>
      </c>
    </row>
    <row r="306" spans="5:16" x14ac:dyDescent="0.25">
      <c r="E306">
        <f t="shared" si="77"/>
        <v>0</v>
      </c>
      <c r="F306" s="3">
        <f t="shared" si="78"/>
        <v>0</v>
      </c>
      <c r="G306" s="3"/>
      <c r="H306" s="2"/>
      <c r="I306">
        <f t="shared" si="79"/>
        <v>0</v>
      </c>
      <c r="J306" s="3">
        <f t="shared" si="80"/>
        <v>0</v>
      </c>
      <c r="K306" s="2"/>
      <c r="L306">
        <f t="shared" si="81"/>
        <v>0</v>
      </c>
      <c r="M306" s="3">
        <f t="shared" si="82"/>
        <v>0</v>
      </c>
      <c r="N306" s="2"/>
      <c r="O306">
        <f t="shared" si="83"/>
        <v>0</v>
      </c>
      <c r="P306" s="4">
        <f t="shared" si="84"/>
        <v>0</v>
      </c>
    </row>
    <row r="307" spans="5:16" x14ac:dyDescent="0.25">
      <c r="E307">
        <f t="shared" si="77"/>
        <v>0</v>
      </c>
      <c r="F307" s="3">
        <f t="shared" si="78"/>
        <v>0</v>
      </c>
      <c r="G307" s="3"/>
      <c r="H307" s="2"/>
      <c r="I307">
        <f t="shared" si="79"/>
        <v>0</v>
      </c>
      <c r="J307" s="3">
        <f t="shared" si="80"/>
        <v>0</v>
      </c>
      <c r="K307" s="2"/>
      <c r="L307">
        <f t="shared" si="81"/>
        <v>0</v>
      </c>
      <c r="M307" s="3">
        <f t="shared" si="82"/>
        <v>0</v>
      </c>
      <c r="N307" s="2"/>
      <c r="O307">
        <f t="shared" si="83"/>
        <v>0</v>
      </c>
      <c r="P307" s="4">
        <f t="shared" si="84"/>
        <v>0</v>
      </c>
    </row>
    <row r="308" spans="5:16" x14ac:dyDescent="0.25">
      <c r="E308">
        <f t="shared" si="77"/>
        <v>0</v>
      </c>
      <c r="F308" s="3">
        <f t="shared" si="78"/>
        <v>0</v>
      </c>
      <c r="G308" s="3"/>
      <c r="H308" s="2"/>
      <c r="I308">
        <f t="shared" si="79"/>
        <v>0</v>
      </c>
      <c r="J308" s="3">
        <f t="shared" si="80"/>
        <v>0</v>
      </c>
      <c r="K308" s="2"/>
      <c r="L308">
        <f t="shared" si="81"/>
        <v>0</v>
      </c>
      <c r="M308" s="3">
        <f t="shared" si="82"/>
        <v>0</v>
      </c>
      <c r="N308" s="2"/>
      <c r="O308">
        <f t="shared" si="83"/>
        <v>0</v>
      </c>
      <c r="P308" s="4">
        <f t="shared" si="84"/>
        <v>0</v>
      </c>
    </row>
    <row r="309" spans="5:16" x14ac:dyDescent="0.25">
      <c r="E309">
        <f t="shared" si="77"/>
        <v>0</v>
      </c>
      <c r="F309" s="3">
        <f t="shared" si="78"/>
        <v>0</v>
      </c>
      <c r="G309" s="3"/>
      <c r="H309" s="2"/>
      <c r="I309">
        <f t="shared" si="79"/>
        <v>0</v>
      </c>
      <c r="J309" s="3">
        <f t="shared" si="80"/>
        <v>0</v>
      </c>
      <c r="K309" s="2"/>
      <c r="L309">
        <f t="shared" si="81"/>
        <v>0</v>
      </c>
      <c r="M309" s="3">
        <f t="shared" si="82"/>
        <v>0</v>
      </c>
      <c r="N309" s="2"/>
      <c r="O309">
        <f t="shared" si="83"/>
        <v>0</v>
      </c>
      <c r="P309" s="4">
        <f t="shared" si="84"/>
        <v>0</v>
      </c>
    </row>
    <row r="310" spans="5:16" x14ac:dyDescent="0.25">
      <c r="E310">
        <f t="shared" si="77"/>
        <v>0</v>
      </c>
      <c r="F310" s="3">
        <f t="shared" si="78"/>
        <v>0</v>
      </c>
      <c r="G310" s="3"/>
      <c r="H310" s="2"/>
      <c r="I310">
        <f t="shared" si="79"/>
        <v>0</v>
      </c>
      <c r="J310" s="3">
        <f t="shared" si="80"/>
        <v>0</v>
      </c>
      <c r="K310" s="2"/>
      <c r="L310">
        <f t="shared" si="81"/>
        <v>0</v>
      </c>
      <c r="M310" s="3">
        <f t="shared" si="82"/>
        <v>0</v>
      </c>
      <c r="N310" s="2"/>
      <c r="O310">
        <f t="shared" si="83"/>
        <v>0</v>
      </c>
      <c r="P310" s="4">
        <f t="shared" si="84"/>
        <v>0</v>
      </c>
    </row>
    <row r="311" spans="5:16" x14ac:dyDescent="0.25">
      <c r="E311">
        <f t="shared" si="77"/>
        <v>0</v>
      </c>
      <c r="F311" s="3">
        <f t="shared" si="78"/>
        <v>0</v>
      </c>
      <c r="G311" s="3"/>
      <c r="H311" s="2"/>
      <c r="I311">
        <f t="shared" si="79"/>
        <v>0</v>
      </c>
      <c r="J311" s="3">
        <f t="shared" si="80"/>
        <v>0</v>
      </c>
      <c r="K311" s="2"/>
      <c r="L311">
        <f t="shared" si="81"/>
        <v>0</v>
      </c>
      <c r="M311" s="3">
        <f t="shared" si="82"/>
        <v>0</v>
      </c>
      <c r="N311" s="2"/>
      <c r="O311">
        <f t="shared" si="83"/>
        <v>0</v>
      </c>
      <c r="P311" s="4">
        <f t="shared" si="84"/>
        <v>0</v>
      </c>
    </row>
    <row r="312" spans="5:16" x14ac:dyDescent="0.25">
      <c r="E312">
        <f t="shared" si="77"/>
        <v>0</v>
      </c>
      <c r="F312" s="3">
        <f t="shared" si="78"/>
        <v>0</v>
      </c>
      <c r="G312" s="3"/>
      <c r="H312" s="2"/>
      <c r="I312">
        <f t="shared" si="79"/>
        <v>0</v>
      </c>
      <c r="J312" s="3">
        <f t="shared" si="80"/>
        <v>0</v>
      </c>
      <c r="K312" s="2"/>
      <c r="L312">
        <f t="shared" si="81"/>
        <v>0</v>
      </c>
      <c r="M312" s="3">
        <f t="shared" si="82"/>
        <v>0</v>
      </c>
      <c r="N312" s="2"/>
      <c r="O312">
        <f t="shared" si="83"/>
        <v>0</v>
      </c>
      <c r="P312" s="4">
        <f t="shared" si="84"/>
        <v>0</v>
      </c>
    </row>
    <row r="313" spans="5:16" x14ac:dyDescent="0.25">
      <c r="E313">
        <f t="shared" si="77"/>
        <v>0</v>
      </c>
      <c r="F313" s="3">
        <f t="shared" si="78"/>
        <v>0</v>
      </c>
      <c r="G313" s="3"/>
      <c r="H313" s="2"/>
      <c r="I313">
        <f t="shared" si="79"/>
        <v>0</v>
      </c>
      <c r="J313" s="3">
        <f t="shared" si="80"/>
        <v>0</v>
      </c>
      <c r="K313" s="2"/>
      <c r="L313">
        <f t="shared" si="81"/>
        <v>0</v>
      </c>
      <c r="M313" s="3">
        <f t="shared" si="82"/>
        <v>0</v>
      </c>
      <c r="N313" s="2"/>
      <c r="O313">
        <f t="shared" si="83"/>
        <v>0</v>
      </c>
      <c r="P313" s="4">
        <f t="shared" si="84"/>
        <v>0</v>
      </c>
    </row>
    <row r="314" spans="5:16" x14ac:dyDescent="0.25">
      <c r="E314">
        <f t="shared" si="77"/>
        <v>0</v>
      </c>
      <c r="F314" s="3">
        <f t="shared" si="78"/>
        <v>0</v>
      </c>
      <c r="G314" s="3"/>
      <c r="H314" s="2"/>
      <c r="I314">
        <f t="shared" si="79"/>
        <v>0</v>
      </c>
      <c r="J314" s="3">
        <f t="shared" si="80"/>
        <v>0</v>
      </c>
      <c r="K314" s="2"/>
      <c r="L314">
        <f t="shared" si="81"/>
        <v>0</v>
      </c>
      <c r="M314" s="3">
        <f t="shared" si="82"/>
        <v>0</v>
      </c>
      <c r="N314" s="2"/>
      <c r="O314">
        <f t="shared" si="83"/>
        <v>0</v>
      </c>
      <c r="P314" s="4">
        <f t="shared" si="84"/>
        <v>0</v>
      </c>
    </row>
    <row r="315" spans="5:16" x14ac:dyDescent="0.25">
      <c r="E315">
        <f t="shared" si="77"/>
        <v>0</v>
      </c>
      <c r="F315" s="3">
        <f t="shared" si="78"/>
        <v>0</v>
      </c>
      <c r="G315" s="3"/>
      <c r="H315" s="2"/>
      <c r="I315">
        <f t="shared" si="79"/>
        <v>0</v>
      </c>
      <c r="J315" s="3">
        <f t="shared" si="80"/>
        <v>0</v>
      </c>
      <c r="K315" s="2"/>
      <c r="L315">
        <f t="shared" si="81"/>
        <v>0</v>
      </c>
      <c r="M315" s="3">
        <f t="shared" si="82"/>
        <v>0</v>
      </c>
      <c r="N315" s="2"/>
      <c r="O315">
        <f t="shared" si="83"/>
        <v>0</v>
      </c>
      <c r="P315" s="4">
        <f t="shared" si="84"/>
        <v>0</v>
      </c>
    </row>
    <row r="316" spans="5:16" x14ac:dyDescent="0.25">
      <c r="E316">
        <f t="shared" si="77"/>
        <v>0</v>
      </c>
      <c r="F316" s="3">
        <f t="shared" si="78"/>
        <v>0</v>
      </c>
      <c r="G316" s="3"/>
      <c r="H316" s="2"/>
      <c r="I316">
        <f t="shared" si="79"/>
        <v>0</v>
      </c>
      <c r="J316" s="3">
        <f t="shared" si="80"/>
        <v>0</v>
      </c>
      <c r="K316" s="2"/>
      <c r="L316">
        <f t="shared" si="81"/>
        <v>0</v>
      </c>
      <c r="M316" s="3">
        <f t="shared" si="82"/>
        <v>0</v>
      </c>
      <c r="N316" s="2"/>
      <c r="O316">
        <f t="shared" si="83"/>
        <v>0</v>
      </c>
      <c r="P316" s="4">
        <f t="shared" si="84"/>
        <v>0</v>
      </c>
    </row>
    <row r="317" spans="5:16" x14ac:dyDescent="0.25">
      <c r="E317">
        <f t="shared" si="77"/>
        <v>0</v>
      </c>
      <c r="F317" s="3">
        <f t="shared" si="78"/>
        <v>0</v>
      </c>
      <c r="G317" s="3"/>
      <c r="H317" s="2"/>
      <c r="I317">
        <f t="shared" si="79"/>
        <v>0</v>
      </c>
      <c r="J317" s="3">
        <f t="shared" si="80"/>
        <v>0</v>
      </c>
      <c r="K317" s="2"/>
      <c r="L317">
        <f t="shared" si="81"/>
        <v>0</v>
      </c>
      <c r="M317" s="3">
        <f t="shared" si="82"/>
        <v>0</v>
      </c>
      <c r="N317" s="2"/>
      <c r="O317">
        <f t="shared" si="83"/>
        <v>0</v>
      </c>
      <c r="P317" s="4">
        <f t="shared" si="84"/>
        <v>0</v>
      </c>
    </row>
    <row r="318" spans="5:16" x14ac:dyDescent="0.25">
      <c r="E318">
        <f t="shared" si="77"/>
        <v>0</v>
      </c>
      <c r="F318" s="3">
        <f t="shared" si="78"/>
        <v>0</v>
      </c>
      <c r="G318" s="3"/>
      <c r="H318" s="2"/>
      <c r="I318">
        <f t="shared" si="79"/>
        <v>0</v>
      </c>
      <c r="J318" s="3">
        <f t="shared" si="80"/>
        <v>0</v>
      </c>
      <c r="K318" s="2"/>
      <c r="L318">
        <f t="shared" si="81"/>
        <v>0</v>
      </c>
      <c r="M318" s="3">
        <f t="shared" si="82"/>
        <v>0</v>
      </c>
      <c r="N318" s="2"/>
      <c r="O318">
        <f t="shared" si="83"/>
        <v>0</v>
      </c>
      <c r="P318" s="4">
        <f t="shared" si="84"/>
        <v>0</v>
      </c>
    </row>
    <row r="319" spans="5:16" x14ac:dyDescent="0.25">
      <c r="E319">
        <f t="shared" si="77"/>
        <v>0</v>
      </c>
      <c r="F319" s="3">
        <f t="shared" si="78"/>
        <v>0</v>
      </c>
      <c r="G319" s="3"/>
      <c r="H319" s="2"/>
      <c r="I319">
        <f t="shared" si="79"/>
        <v>0</v>
      </c>
      <c r="J319" s="3">
        <f t="shared" si="80"/>
        <v>0</v>
      </c>
      <c r="K319" s="2"/>
      <c r="L319">
        <f t="shared" si="81"/>
        <v>0</v>
      </c>
      <c r="M319" s="3">
        <f t="shared" si="82"/>
        <v>0</v>
      </c>
      <c r="N319" s="2"/>
      <c r="O319">
        <f t="shared" si="83"/>
        <v>0</v>
      </c>
      <c r="P319" s="4">
        <f t="shared" si="84"/>
        <v>0</v>
      </c>
    </row>
    <row r="320" spans="5:16" x14ac:dyDescent="0.25">
      <c r="F320" s="3"/>
      <c r="G320" s="3"/>
      <c r="H320" s="2"/>
      <c r="J320" s="3"/>
      <c r="K320" s="2"/>
      <c r="M320" s="3"/>
      <c r="N320" s="2"/>
      <c r="P320" s="4"/>
    </row>
    <row r="321" spans="6:16" x14ac:dyDescent="0.25">
      <c r="F321" s="3"/>
      <c r="G321" s="3"/>
      <c r="H321" s="2"/>
      <c r="J321" s="3"/>
      <c r="K321" s="2"/>
      <c r="M321" s="3"/>
      <c r="N321" s="2"/>
      <c r="P321" s="4"/>
    </row>
    <row r="322" spans="6:16" x14ac:dyDescent="0.25">
      <c r="F322" s="3"/>
      <c r="G322" s="3"/>
      <c r="H322" s="2"/>
      <c r="J322" s="3"/>
      <c r="K322" s="2"/>
      <c r="M322" s="3"/>
      <c r="N322" s="2"/>
      <c r="P322" s="4"/>
    </row>
    <row r="323" spans="6:16" x14ac:dyDescent="0.25">
      <c r="F323" s="3"/>
      <c r="G323" s="3"/>
      <c r="H323" s="2"/>
      <c r="J323" s="3"/>
      <c r="K323" s="2"/>
      <c r="M323" s="3"/>
      <c r="N323" s="2"/>
      <c r="P323" s="4"/>
    </row>
    <row r="324" spans="6:16" x14ac:dyDescent="0.25">
      <c r="F324" s="3"/>
      <c r="G324" s="3"/>
      <c r="H324" s="2"/>
      <c r="J324" s="3"/>
      <c r="K324" s="2"/>
      <c r="M324" s="3"/>
      <c r="N324" s="2"/>
      <c r="P324" s="4"/>
    </row>
    <row r="325" spans="6:16" x14ac:dyDescent="0.25">
      <c r="F325" s="3"/>
      <c r="G325" s="3"/>
      <c r="H325" s="2"/>
      <c r="J325" s="3"/>
      <c r="K325" s="2"/>
      <c r="M325" s="3"/>
      <c r="N325" s="2"/>
      <c r="P325" s="4"/>
    </row>
  </sheetData>
  <protectedRanges>
    <protectedRange sqref="AC1 AE1 AK1 AN1" name="Dose response graph preferences"/>
    <protectedRange sqref="B20:B22" name="Experiment details"/>
    <protectedRange sqref="E2:F6 I2:J7 L2:M8 O2:P8" name="Fitting parameters"/>
    <protectedRange sqref="A24:C227 E44:P47 E213:P227 E118:P137 E73:P92" name="Data entry"/>
    <protectedRange sqref="E12 I12 L12 O12" name="Solver fields"/>
  </protectedRanges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indexed="43"/>
  </sheetPr>
  <dimension ref="A1:AR321"/>
  <sheetViews>
    <sheetView zoomScale="90" zoomScaleNormal="90" workbookViewId="0">
      <selection activeCell="AO30" sqref="AO30"/>
    </sheetView>
  </sheetViews>
  <sheetFormatPr defaultRowHeight="12.5" x14ac:dyDescent="0.25"/>
  <cols>
    <col min="1" max="2" width="9.453125" bestFit="1" customWidth="1"/>
    <col min="3" max="3" width="9.81640625" bestFit="1" customWidth="1"/>
    <col min="4" max="4" width="9.7265625" customWidth="1"/>
    <col min="5" max="5" width="5.81640625" customWidth="1"/>
    <col min="6" max="6" width="13.54296875" customWidth="1"/>
    <col min="7" max="7" width="2.54296875" style="42" hidden="1" customWidth="1"/>
    <col min="8" max="8" width="14.81640625" customWidth="1"/>
    <col min="9" max="9" width="2.54296875" customWidth="1"/>
    <col min="10" max="11" width="9.54296875" bestFit="1" customWidth="1"/>
    <col min="12" max="12" width="2.26953125" customWidth="1"/>
    <col min="13" max="14" width="9.54296875" bestFit="1" customWidth="1"/>
    <col min="15" max="15" width="2.1796875" customWidth="1"/>
    <col min="16" max="16" width="11.1796875" customWidth="1"/>
    <col min="17" max="17" width="10.7265625" customWidth="1"/>
    <col min="20" max="20" width="9.453125" bestFit="1" customWidth="1"/>
    <col min="25" max="26" width="9.453125" bestFit="1" customWidth="1"/>
    <col min="30" max="30" width="9.54296875" bestFit="1" customWidth="1"/>
    <col min="31" max="31" width="12.7265625" bestFit="1" customWidth="1"/>
    <col min="32" max="32" width="9.26953125" bestFit="1" customWidth="1"/>
    <col min="33" max="33" width="2.81640625" customWidth="1"/>
    <col min="36" max="36" width="2.81640625" customWidth="1"/>
    <col min="37" max="38" width="9.54296875" bestFit="1" customWidth="1"/>
    <col min="39" max="39" width="2.7265625" customWidth="1"/>
    <col min="41" max="41" width="9.26953125" bestFit="1" customWidth="1"/>
    <col min="42" max="42" width="3" customWidth="1"/>
  </cols>
  <sheetData>
    <row r="1" spans="1:44" ht="13" x14ac:dyDescent="0.3">
      <c r="F1" s="74" t="s">
        <v>5</v>
      </c>
      <c r="G1" s="77"/>
      <c r="H1" s="75"/>
      <c r="I1" s="1"/>
      <c r="J1" s="74" t="s">
        <v>6</v>
      </c>
      <c r="K1" s="75"/>
      <c r="L1" s="1"/>
      <c r="M1" s="74" t="s">
        <v>9</v>
      </c>
      <c r="N1" s="75"/>
      <c r="O1" s="1"/>
      <c r="P1" s="74" t="s">
        <v>10</v>
      </c>
      <c r="Q1" s="16"/>
      <c r="AC1" s="38" t="s">
        <v>26</v>
      </c>
      <c r="AD1" s="39"/>
      <c r="AE1" s="38" t="s">
        <v>57</v>
      </c>
      <c r="AF1" s="40">
        <v>1.3</v>
      </c>
      <c r="AH1" s="1"/>
      <c r="AJ1" s="1" t="s">
        <v>25</v>
      </c>
      <c r="AL1" s="39"/>
      <c r="AN1" s="38" t="s">
        <v>57</v>
      </c>
      <c r="AO1" s="40">
        <v>1.3</v>
      </c>
      <c r="AQ1" s="1"/>
    </row>
    <row r="2" spans="1:44" ht="13" x14ac:dyDescent="0.3">
      <c r="B2" s="1" t="s">
        <v>24</v>
      </c>
      <c r="F2" s="24">
        <v>0.94610720053704533</v>
      </c>
      <c r="H2" s="25">
        <v>0.94562016859550857</v>
      </c>
      <c r="J2" s="24">
        <v>0.95161797194567266</v>
      </c>
      <c r="K2" s="25">
        <v>0.94547997351753876</v>
      </c>
      <c r="M2" s="24">
        <v>0.95195037435306729</v>
      </c>
      <c r="N2" s="25">
        <v>0.94559480183964539</v>
      </c>
      <c r="P2" s="24">
        <v>0.95193036792030583</v>
      </c>
      <c r="Q2" s="25">
        <v>0.94630242440539558</v>
      </c>
      <c r="T2" s="3">
        <f>0</f>
        <v>0</v>
      </c>
      <c r="AD2">
        <f>MAX(AD1,MAX(A25:A224))</f>
        <v>0.4</v>
      </c>
      <c r="AL2">
        <f>MAX(AL1,MAX(B25:B224))</f>
        <v>1.2</v>
      </c>
    </row>
    <row r="3" spans="1:44" ht="13" x14ac:dyDescent="0.3">
      <c r="B3" s="21" t="s">
        <v>36</v>
      </c>
      <c r="C3" s="12"/>
      <c r="D3" s="12"/>
      <c r="E3" s="12"/>
      <c r="F3" s="49">
        <v>223.47328023782461</v>
      </c>
      <c r="G3" s="12"/>
      <c r="H3" s="50">
        <v>214.40170519474637</v>
      </c>
      <c r="I3" s="12"/>
      <c r="J3" s="49">
        <v>6.8207891392216675</v>
      </c>
      <c r="K3" s="50">
        <v>51.438316848406423</v>
      </c>
      <c r="L3" s="12"/>
      <c r="M3" s="49">
        <v>6.7057425332196674</v>
      </c>
      <c r="N3" s="50">
        <v>77.766871742627899</v>
      </c>
      <c r="O3" s="12"/>
      <c r="P3" s="49">
        <v>6.6920247746720074</v>
      </c>
      <c r="Q3" s="50">
        <v>50.824146709837279</v>
      </c>
      <c r="T3" s="3">
        <f>MAX(E25:E224)</f>
        <v>1</v>
      </c>
      <c r="AE3" t="s">
        <v>0</v>
      </c>
      <c r="AL3" t="s">
        <v>0</v>
      </c>
    </row>
    <row r="4" spans="1:44" ht="13" x14ac:dyDescent="0.3">
      <c r="B4" s="22" t="s">
        <v>37</v>
      </c>
      <c r="C4" s="8"/>
      <c r="D4" s="8"/>
      <c r="E4" s="8"/>
      <c r="F4" s="51">
        <v>1.6325415011764963</v>
      </c>
      <c r="G4" s="8"/>
      <c r="H4" s="52">
        <v>1.6317309426348037</v>
      </c>
      <c r="I4" s="8"/>
      <c r="J4" s="51">
        <v>1.5902913194362944</v>
      </c>
      <c r="K4" s="52">
        <v>1.6425170517767309</v>
      </c>
      <c r="L4" s="8"/>
      <c r="M4" s="51">
        <v>1.5753702207039848</v>
      </c>
      <c r="N4" s="52">
        <v>1.6596118132209918</v>
      </c>
      <c r="O4" s="8"/>
      <c r="P4" s="51">
        <v>1.4233645241759183</v>
      </c>
      <c r="Q4" s="52">
        <v>1.3740804510811053</v>
      </c>
      <c r="AD4">
        <v>0</v>
      </c>
      <c r="AE4">
        <f t="shared" ref="AE4:AE16" si="0">$F$2/(1+(AD4/$F$5)^$F$3)</f>
        <v>0.94610720053704533</v>
      </c>
      <c r="AK4">
        <v>0</v>
      </c>
      <c r="AL4">
        <f t="shared" ref="AL4:AL16" si="1">$F$2/(1+(AK4/$F$6)^$F$4)</f>
        <v>0.94610720053704533</v>
      </c>
    </row>
    <row r="5" spans="1:44" ht="13" x14ac:dyDescent="0.3">
      <c r="B5" s="21" t="s">
        <v>45</v>
      </c>
      <c r="C5" s="12"/>
      <c r="D5" s="12"/>
      <c r="E5" s="12"/>
      <c r="F5" s="49">
        <v>0.39638330369329966</v>
      </c>
      <c r="G5" s="12"/>
      <c r="H5" s="50">
        <v>0.39622598897826916</v>
      </c>
      <c r="I5" s="12"/>
      <c r="J5" s="49">
        <v>0.29601549620805956</v>
      </c>
      <c r="K5" s="50">
        <v>0.38479185713083391</v>
      </c>
      <c r="L5" s="12"/>
      <c r="M5" s="49">
        <v>0.29062641283648677</v>
      </c>
      <c r="N5" s="50">
        <v>0.38968090781672027</v>
      </c>
      <c r="O5" s="12"/>
      <c r="P5" s="49">
        <v>0.29836224892891189</v>
      </c>
      <c r="Q5" s="50">
        <v>0.38431348863139753</v>
      </c>
      <c r="AD5">
        <f t="shared" ref="AD5:AD14" si="2">AD6/$AF$1</f>
        <v>2.9015260114562277E-2</v>
      </c>
      <c r="AE5">
        <f t="shared" si="0"/>
        <v>0.94610720053704533</v>
      </c>
      <c r="AK5">
        <f t="shared" ref="AK5:AK14" si="3">AK6/$AO$1</f>
        <v>8.7045780343686832E-2</v>
      </c>
      <c r="AL5">
        <f t="shared" si="1"/>
        <v>0.93534006810380288</v>
      </c>
    </row>
    <row r="6" spans="1:44" ht="13" x14ac:dyDescent="0.3">
      <c r="B6" s="22" t="s">
        <v>44</v>
      </c>
      <c r="C6" s="8"/>
      <c r="D6" s="8"/>
      <c r="E6" s="8"/>
      <c r="F6" s="67">
        <v>1.3408692586336857</v>
      </c>
      <c r="G6" s="68"/>
      <c r="H6" s="69">
        <v>1.5055984558513982</v>
      </c>
      <c r="I6" s="8"/>
      <c r="J6" s="51">
        <v>1.1275131840872101</v>
      </c>
      <c r="K6" s="52">
        <v>1.4222153009730991</v>
      </c>
      <c r="L6" s="8"/>
      <c r="M6" s="51">
        <v>1.193946940437284</v>
      </c>
      <c r="N6" s="52">
        <v>1.3560766643067301</v>
      </c>
      <c r="O6" s="8"/>
      <c r="P6" s="51">
        <v>1.1229633447373719</v>
      </c>
      <c r="Q6" s="52">
        <v>1.4847583141411749</v>
      </c>
      <c r="AD6">
        <f t="shared" si="2"/>
        <v>3.7719838148930963E-2</v>
      </c>
      <c r="AE6">
        <f t="shared" si="0"/>
        <v>0.94610720053704533</v>
      </c>
      <c r="AK6">
        <f t="shared" si="3"/>
        <v>0.11315951444679288</v>
      </c>
      <c r="AL6">
        <f t="shared" si="1"/>
        <v>0.92968305879994928</v>
      </c>
    </row>
    <row r="7" spans="1:44" ht="13" x14ac:dyDescent="0.3">
      <c r="B7" s="1" t="s">
        <v>7</v>
      </c>
      <c r="H7" s="2"/>
      <c r="I7" s="2"/>
      <c r="J7" s="26">
        <v>1.4694549033020012</v>
      </c>
      <c r="K7" s="27">
        <v>0.28830603778317998</v>
      </c>
      <c r="M7" s="24">
        <v>0.46450458305126208</v>
      </c>
      <c r="N7" s="25">
        <v>1.092760652738239</v>
      </c>
      <c r="P7" s="24">
        <v>3.367646658795886</v>
      </c>
      <c r="Q7" s="25">
        <v>3.1488716084093107</v>
      </c>
      <c r="Y7">
        <v>0</v>
      </c>
      <c r="Z7">
        <v>0</v>
      </c>
      <c r="AD7">
        <f t="shared" si="2"/>
        <v>4.9035789593610254E-2</v>
      </c>
      <c r="AE7">
        <f t="shared" si="0"/>
        <v>0.94610720053704533</v>
      </c>
      <c r="AK7">
        <f t="shared" si="3"/>
        <v>0.14710736878083075</v>
      </c>
      <c r="AL7">
        <f t="shared" si="1"/>
        <v>0.9211332370882781</v>
      </c>
    </row>
    <row r="8" spans="1:44" ht="13" x14ac:dyDescent="0.3">
      <c r="B8" s="1" t="s">
        <v>8</v>
      </c>
      <c r="M8" s="26">
        <v>1.5785876389901363</v>
      </c>
      <c r="N8" s="27">
        <v>-1.2254795772176168</v>
      </c>
      <c r="P8" s="26">
        <v>0.48032478199863093</v>
      </c>
      <c r="Q8" s="27">
        <v>0.97771130669476736</v>
      </c>
      <c r="Y8">
        <f>MAX(MAX(F226:F301), MAX(J226:J301), MAX(M226:M301), MAX(P226:P301))</f>
        <v>1.2835204937033593</v>
      </c>
      <c r="Z8">
        <v>0</v>
      </c>
      <c r="AD8">
        <f t="shared" si="2"/>
        <v>6.3746526471693335E-2</v>
      </c>
      <c r="AE8">
        <f t="shared" si="0"/>
        <v>0.94610720053704533</v>
      </c>
      <c r="AK8">
        <f t="shared" si="3"/>
        <v>0.19123957941507999</v>
      </c>
      <c r="AL8">
        <f t="shared" si="1"/>
        <v>0.90831361516986509</v>
      </c>
    </row>
    <row r="9" spans="1:44" ht="13" x14ac:dyDescent="0.3">
      <c r="B9" s="1"/>
      <c r="AD9">
        <f t="shared" si="2"/>
        <v>8.2870484413201342E-2</v>
      </c>
      <c r="AE9">
        <f t="shared" si="0"/>
        <v>0.94610720053704533</v>
      </c>
      <c r="AK9">
        <f t="shared" si="3"/>
        <v>0.24861145323960399</v>
      </c>
      <c r="AL9">
        <f t="shared" si="1"/>
        <v>0.88931912473934338</v>
      </c>
    </row>
    <row r="10" spans="1:44" x14ac:dyDescent="0.25">
      <c r="D10" s="35"/>
      <c r="E10" s="60"/>
      <c r="F10" s="35" t="s">
        <v>65</v>
      </c>
      <c r="G10" s="45"/>
      <c r="H10" s="36" t="s">
        <v>12</v>
      </c>
      <c r="J10" s="35"/>
      <c r="K10" s="36"/>
      <c r="M10" s="35"/>
      <c r="N10" s="36"/>
      <c r="P10" s="35"/>
      <c r="Q10" s="36"/>
      <c r="AD10">
        <f t="shared" si="2"/>
        <v>0.10773162973716174</v>
      </c>
      <c r="AE10">
        <f t="shared" si="0"/>
        <v>0.94610720053704533</v>
      </c>
      <c r="AH10" s="3"/>
      <c r="AK10">
        <f t="shared" si="3"/>
        <v>0.3231948892114852</v>
      </c>
      <c r="AL10">
        <f t="shared" si="1"/>
        <v>0.86166576442329113</v>
      </c>
    </row>
    <row r="11" spans="1:44" x14ac:dyDescent="0.25">
      <c r="D11" s="24" t="s">
        <v>60</v>
      </c>
      <c r="F11" s="24">
        <f>F13-F12</f>
        <v>344.83093014088996</v>
      </c>
      <c r="H11" s="25">
        <f>COUNT(F3:F6)</f>
        <v>4</v>
      </c>
      <c r="J11" s="24" t="s">
        <v>68</v>
      </c>
      <c r="K11" s="25"/>
      <c r="M11" s="24" t="s">
        <v>70</v>
      </c>
      <c r="N11" s="25"/>
      <c r="P11" s="24" t="s">
        <v>69</v>
      </c>
      <c r="Q11" s="25"/>
      <c r="AD11">
        <f t="shared" si="2"/>
        <v>0.14005111865831027</v>
      </c>
      <c r="AE11">
        <f t="shared" si="0"/>
        <v>0.94610720053704533</v>
      </c>
      <c r="AK11">
        <f t="shared" si="3"/>
        <v>0.42015335597493081</v>
      </c>
      <c r="AL11">
        <f t="shared" si="1"/>
        <v>0.8224192752714411</v>
      </c>
    </row>
    <row r="12" spans="1:44" s="7" customFormat="1" ht="13" x14ac:dyDescent="0.3">
      <c r="A12"/>
      <c r="B12"/>
      <c r="D12" s="56" t="s">
        <v>18</v>
      </c>
      <c r="E12"/>
      <c r="F12" s="76">
        <f>-2*SUM(H25:H223)</f>
        <v>190.17705169685399</v>
      </c>
      <c r="G12" s="42"/>
      <c r="H12" s="25">
        <f>H13-H11</f>
        <v>139</v>
      </c>
      <c r="I12"/>
      <c r="J12" s="76">
        <f>-2*SUM(K25:K223)</f>
        <v>185.65652214578679</v>
      </c>
      <c r="K12" s="25"/>
      <c r="L12"/>
      <c r="M12" s="76">
        <f>-2*SUM(N25:N223)</f>
        <v>184.86564846136622</v>
      </c>
      <c r="N12" s="25"/>
      <c r="O12"/>
      <c r="P12" s="76">
        <f>-2*SUM(Q25:Q223)</f>
        <v>184.60215848204831</v>
      </c>
      <c r="Q12" s="25"/>
      <c r="R12"/>
      <c r="AD12">
        <f t="shared" si="2"/>
        <v>0.18206645425580337</v>
      </c>
      <c r="AE12">
        <f t="shared" si="0"/>
        <v>0.94610720053704533</v>
      </c>
      <c r="AF12"/>
      <c r="AG12"/>
      <c r="AK12">
        <f t="shared" si="3"/>
        <v>0.5461993627674101</v>
      </c>
      <c r="AL12">
        <f t="shared" si="1"/>
        <v>0.7686877480392903</v>
      </c>
      <c r="AN12" s="6"/>
      <c r="AO12" s="6"/>
      <c r="AQ12" s="6"/>
      <c r="AR12" s="6"/>
    </row>
    <row r="13" spans="1:44" x14ac:dyDescent="0.25">
      <c r="D13" s="26" t="s">
        <v>55</v>
      </c>
      <c r="E13" s="28"/>
      <c r="F13" s="26">
        <f>-2*SUM(G25:G223)</f>
        <v>535.00798183774396</v>
      </c>
      <c r="G13" s="46"/>
      <c r="H13" s="27">
        <f>D16-1</f>
        <v>143</v>
      </c>
      <c r="J13" s="26"/>
      <c r="K13" s="27"/>
      <c r="M13" s="26"/>
      <c r="N13" s="27"/>
      <c r="P13" s="26"/>
      <c r="Q13" s="27"/>
      <c r="AD13">
        <f t="shared" si="2"/>
        <v>0.23668639053254439</v>
      </c>
      <c r="AE13">
        <f t="shared" si="0"/>
        <v>0.94610720053704533</v>
      </c>
      <c r="AK13">
        <f t="shared" si="3"/>
        <v>0.7100591715976331</v>
      </c>
      <c r="AL13">
        <f t="shared" si="1"/>
        <v>0.69863817852379884</v>
      </c>
    </row>
    <row r="14" spans="1:44" x14ac:dyDescent="0.25">
      <c r="B14" s="80" t="s">
        <v>72</v>
      </c>
      <c r="C14" s="3"/>
      <c r="D14" s="3"/>
      <c r="F14" s="24"/>
      <c r="AD14">
        <f t="shared" si="2"/>
        <v>0.30769230769230771</v>
      </c>
      <c r="AE14">
        <f t="shared" si="0"/>
        <v>0.94610720053704533</v>
      </c>
      <c r="AK14">
        <f t="shared" si="3"/>
        <v>0.92307692307692302</v>
      </c>
      <c r="AL14">
        <f t="shared" si="1"/>
        <v>0.61291937279559083</v>
      </c>
    </row>
    <row r="15" spans="1:44" ht="13" x14ac:dyDescent="0.3">
      <c r="A15" s="7"/>
      <c r="C15" s="58" t="s">
        <v>17</v>
      </c>
      <c r="D15" s="64"/>
      <c r="E15" s="64"/>
      <c r="F15" s="58" t="s">
        <v>51</v>
      </c>
      <c r="G15" s="65"/>
      <c r="H15" s="66"/>
      <c r="I15" s="7"/>
      <c r="J15" s="58" t="s">
        <v>21</v>
      </c>
      <c r="K15" s="59"/>
      <c r="L15" s="6"/>
      <c r="M15" s="58" t="s">
        <v>15</v>
      </c>
      <c r="N15" s="59" t="s">
        <v>22</v>
      </c>
      <c r="O15" s="6"/>
      <c r="P15" s="58" t="s">
        <v>16</v>
      </c>
      <c r="Q15" s="59" t="s">
        <v>50</v>
      </c>
      <c r="AD15">
        <f>$AD$2</f>
        <v>0.4</v>
      </c>
      <c r="AE15">
        <f t="shared" si="0"/>
        <v>0.10985414620898099</v>
      </c>
      <c r="AK15">
        <f>$AL$2</f>
        <v>1.2</v>
      </c>
      <c r="AL15">
        <f t="shared" si="1"/>
        <v>0.51579689161192632</v>
      </c>
    </row>
    <row r="16" spans="1:44" ht="13" x14ac:dyDescent="0.3">
      <c r="C16" s="29" t="s">
        <v>11</v>
      </c>
      <c r="D16" s="30">
        <f>COUNT(C25:C223)</f>
        <v>144</v>
      </c>
      <c r="F16" s="24" t="s">
        <v>64</v>
      </c>
      <c r="G16"/>
      <c r="H16" s="25">
        <f>($F$13-F12)/$F$13</f>
        <v>0.64453417864234697</v>
      </c>
      <c r="J16" s="24" t="s">
        <v>64</v>
      </c>
      <c r="K16" s="25">
        <f>($F$13-J12)/$F$13</f>
        <v>0.65298364052801694</v>
      </c>
      <c r="M16" s="24" t="s">
        <v>64</v>
      </c>
      <c r="N16" s="25">
        <f>($F$13-M12)/$F$13</f>
        <v>0.65446188704259023</v>
      </c>
      <c r="P16" s="24" t="s">
        <v>64</v>
      </c>
      <c r="Q16" s="25">
        <f>($F$13-P12)/$F$13</f>
        <v>0.65495438432910325</v>
      </c>
      <c r="R16" s="6"/>
      <c r="AD16">
        <f>AD15*$AF$1</f>
        <v>0.52</v>
      </c>
      <c r="AE16">
        <f t="shared" si="0"/>
        <v>4.2768535831192399E-27</v>
      </c>
      <c r="AK16">
        <f>AK15*$AO$1</f>
        <v>1.56</v>
      </c>
      <c r="AL16">
        <f t="shared" si="1"/>
        <v>0.41490012714269975</v>
      </c>
    </row>
    <row r="17" spans="1:44" ht="13" x14ac:dyDescent="0.3">
      <c r="B17" s="1"/>
      <c r="C17" s="24"/>
      <c r="F17" s="24" t="s">
        <v>67</v>
      </c>
      <c r="G17"/>
      <c r="H17" s="25">
        <f>F11</f>
        <v>344.83093014088996</v>
      </c>
      <c r="J17" s="24"/>
      <c r="K17" s="25"/>
      <c r="M17" s="24"/>
      <c r="N17" s="25"/>
      <c r="P17" s="24"/>
      <c r="Q17" s="25"/>
    </row>
    <row r="18" spans="1:44" ht="13" x14ac:dyDescent="0.3">
      <c r="C18" s="26"/>
      <c r="D18" s="28"/>
      <c r="E18" s="28"/>
      <c r="F18" s="26" t="s">
        <v>53</v>
      </c>
      <c r="G18" s="28"/>
      <c r="H18" s="27">
        <f>CHIDIST(H17,H11)</f>
        <v>2.2908821592050102E-73</v>
      </c>
      <c r="I18" s="1" t="s">
        <v>12</v>
      </c>
      <c r="J18" s="24">
        <v>1</v>
      </c>
      <c r="K18" s="25"/>
      <c r="M18" s="24">
        <v>2</v>
      </c>
      <c r="N18" s="25">
        <v>1</v>
      </c>
      <c r="P18" s="24">
        <v>2</v>
      </c>
      <c r="Q18" s="25">
        <v>1</v>
      </c>
    </row>
    <row r="19" spans="1:44" ht="13" x14ac:dyDescent="0.3">
      <c r="A19" s="18" t="s">
        <v>40</v>
      </c>
      <c r="B19" s="1"/>
      <c r="H19" s="1" t="s">
        <v>38</v>
      </c>
      <c r="J19" s="24">
        <f>F12-J12</f>
        <v>4.5205295510671988</v>
      </c>
      <c r="K19" s="25"/>
      <c r="M19" s="24">
        <f>F12-M12</f>
        <v>5.3114032354877736</v>
      </c>
      <c r="N19" s="25">
        <f>J12-M12</f>
        <v>0.79087368442057482</v>
      </c>
      <c r="P19" s="24">
        <f>F12-P12</f>
        <v>5.5748932148056838</v>
      </c>
      <c r="Q19" s="25">
        <f>J12-P12</f>
        <v>1.054363663738485</v>
      </c>
      <c r="AE19" t="s">
        <v>0</v>
      </c>
      <c r="AL19" t="s">
        <v>0</v>
      </c>
    </row>
    <row r="20" spans="1:44" ht="13" x14ac:dyDescent="0.3">
      <c r="A20" s="18" t="s">
        <v>41</v>
      </c>
      <c r="B20" s="20" t="s">
        <v>105</v>
      </c>
      <c r="C20" s="12"/>
      <c r="D20" s="12"/>
      <c r="E20" s="12"/>
      <c r="H20" s="1" t="s">
        <v>39</v>
      </c>
      <c r="J20" s="26">
        <f>CHIDIST(J19,J18)</f>
        <v>3.3490463922172413E-2</v>
      </c>
      <c r="K20" s="27"/>
      <c r="M20" s="26">
        <f>CHIDIST(M19,M18)</f>
        <v>7.0249533051515656E-2</v>
      </c>
      <c r="N20" s="27">
        <f>CHIDIST(N19,N18)</f>
        <v>0.37383607322002271</v>
      </c>
      <c r="P20" s="26">
        <f>CHIDIST(P19,P18)</f>
        <v>6.1578246785885422E-2</v>
      </c>
      <c r="Q20" s="27">
        <f>CHIDIST(Q19,Q18)</f>
        <v>0.30450423209059546</v>
      </c>
      <c r="AD20">
        <v>0</v>
      </c>
      <c r="AE20">
        <f t="shared" ref="AE20:AE32" si="4">$J$2/(1+(AD20/$J$5)^$J$3)</f>
        <v>0.95161797194567266</v>
      </c>
      <c r="AF20" s="1"/>
      <c r="AH20" s="1"/>
      <c r="AK20">
        <v>0</v>
      </c>
      <c r="AL20">
        <f t="shared" ref="AL20:AL32" si="5">$J$2/(1+(AK20/$J$6)^$J$4)</f>
        <v>0.95161797194567266</v>
      </c>
      <c r="AN20" s="1"/>
      <c r="AQ20" s="1"/>
    </row>
    <row r="21" spans="1:44" x14ac:dyDescent="0.25">
      <c r="A21" s="18" t="s">
        <v>42</v>
      </c>
      <c r="B21" s="12" t="s">
        <v>103</v>
      </c>
      <c r="C21" s="13"/>
      <c r="D21" s="13"/>
      <c r="E21" s="12"/>
      <c r="AD21">
        <f t="shared" ref="AD21:AD30" si="6">AD22/$AF$1</f>
        <v>2.9015260114562277E-2</v>
      </c>
      <c r="AE21">
        <f t="shared" si="4"/>
        <v>0.95161784651187542</v>
      </c>
      <c r="AF21" s="5"/>
      <c r="AG21" s="3"/>
      <c r="AH21" s="3"/>
      <c r="AI21" s="3"/>
      <c r="AJ21" s="3"/>
      <c r="AK21">
        <f t="shared" ref="AK21:AK30" si="7">AK22/$AO$1</f>
        <v>8.7045780343686832E-2</v>
      </c>
      <c r="AL21">
        <f t="shared" si="5"/>
        <v>0.93569097581447114</v>
      </c>
      <c r="AM21" s="3"/>
      <c r="AN21" s="3"/>
      <c r="AO21" s="3"/>
      <c r="AP21" s="3"/>
      <c r="AQ21" s="3"/>
      <c r="AR21" s="3"/>
    </row>
    <row r="22" spans="1:44" x14ac:dyDescent="0.25">
      <c r="A22" s="18" t="s">
        <v>43</v>
      </c>
      <c r="B22" s="12" t="s">
        <v>107</v>
      </c>
      <c r="C22" s="12"/>
      <c r="D22" s="12"/>
      <c r="E22" s="12"/>
      <c r="G22" s="42" t="s">
        <v>66</v>
      </c>
      <c r="H22" t="s">
        <v>20</v>
      </c>
      <c r="AD22">
        <f t="shared" si="6"/>
        <v>3.7719838148930963E-2</v>
      </c>
      <c r="AE22">
        <f t="shared" si="4"/>
        <v>0.95161722101842261</v>
      </c>
      <c r="AF22" s="5"/>
      <c r="AG22" s="3"/>
      <c r="AH22" s="3"/>
      <c r="AI22" s="3"/>
      <c r="AJ22" s="3"/>
      <c r="AK22">
        <f t="shared" si="7"/>
        <v>0.11315951444679288</v>
      </c>
      <c r="AL22">
        <f t="shared" si="5"/>
        <v>0.92765229068405797</v>
      </c>
      <c r="AM22" s="3"/>
      <c r="AN22" s="3"/>
      <c r="AO22" s="3"/>
      <c r="AP22" s="3"/>
      <c r="AQ22" s="3"/>
      <c r="AR22" s="3"/>
    </row>
    <row r="23" spans="1:44" x14ac:dyDescent="0.25">
      <c r="A23" s="19" t="s">
        <v>29</v>
      </c>
      <c r="B23" s="19" t="s">
        <v>30</v>
      </c>
      <c r="G23" s="42">
        <f>AVERAGE(E25:E223)</f>
        <v>0.83958333333333357</v>
      </c>
      <c r="AD23">
        <f t="shared" si="6"/>
        <v>4.9035789593610254E-2</v>
      </c>
      <c r="AE23">
        <f t="shared" si="4"/>
        <v>0.95161347642772853</v>
      </c>
      <c r="AF23" s="5"/>
      <c r="AG23" s="3"/>
      <c r="AH23" s="3"/>
      <c r="AI23" s="3"/>
      <c r="AJ23" s="3"/>
      <c r="AK23">
        <f t="shared" si="7"/>
        <v>0.14710736878083075</v>
      </c>
      <c r="AL23">
        <f t="shared" si="5"/>
        <v>0.91571200795706598</v>
      </c>
      <c r="AM23" s="3"/>
      <c r="AN23" s="3"/>
      <c r="AO23" s="3"/>
      <c r="AP23" s="3"/>
      <c r="AQ23" s="3"/>
      <c r="AR23" s="3"/>
    </row>
    <row r="24" spans="1:44" ht="13" x14ac:dyDescent="0.3">
      <c r="A24" s="20" t="s">
        <v>95</v>
      </c>
      <c r="B24" s="23" t="s">
        <v>104</v>
      </c>
      <c r="C24" s="1" t="s">
        <v>31</v>
      </c>
      <c r="D24" s="1" t="s">
        <v>28</v>
      </c>
      <c r="E24" s="1" t="s">
        <v>59</v>
      </c>
      <c r="F24" s="1" t="s">
        <v>5</v>
      </c>
      <c r="H24" t="s">
        <v>27</v>
      </c>
      <c r="I24" s="1"/>
      <c r="J24" s="1" t="s">
        <v>6</v>
      </c>
      <c r="K24" t="s">
        <v>27</v>
      </c>
      <c r="L24" s="1"/>
      <c r="M24" s="1" t="s">
        <v>9</v>
      </c>
      <c r="N24" t="s">
        <v>27</v>
      </c>
      <c r="O24" s="1"/>
      <c r="P24" s="1" t="s">
        <v>10</v>
      </c>
      <c r="Q24" t="s">
        <v>27</v>
      </c>
      <c r="AD24">
        <f t="shared" si="6"/>
        <v>6.3746526471693335E-2</v>
      </c>
      <c r="AE24">
        <f t="shared" si="4"/>
        <v>0.9515910595050443</v>
      </c>
      <c r="AF24" s="5"/>
      <c r="AG24" s="3"/>
      <c r="AH24" s="3"/>
      <c r="AI24" s="3"/>
      <c r="AJ24" s="3"/>
      <c r="AK24">
        <f t="shared" si="7"/>
        <v>0.19123957941507999</v>
      </c>
      <c r="AL24">
        <f t="shared" si="5"/>
        <v>0.89816557194543345</v>
      </c>
      <c r="AM24" s="3"/>
      <c r="AN24" s="3"/>
      <c r="AO24" s="3"/>
      <c r="AP24" s="3"/>
      <c r="AQ24" s="3"/>
      <c r="AR24" s="3"/>
    </row>
    <row r="25" spans="1:44" x14ac:dyDescent="0.25">
      <c r="A25" s="10">
        <v>0</v>
      </c>
      <c r="B25" s="10">
        <v>0</v>
      </c>
      <c r="C25" s="11">
        <v>10</v>
      </c>
      <c r="D25" s="11">
        <v>10</v>
      </c>
      <c r="E25" s="11">
        <f>C25/D25</f>
        <v>1</v>
      </c>
      <c r="F25" s="11">
        <f>CA(A25,B25,$F$2,$F$3,$F$4,$F$5,$F$6)+0.01</f>
        <v>0.95610720053704534</v>
      </c>
      <c r="G25" s="42">
        <f>totalbinLik($G$23,D25,C25)</f>
        <v>-1.7484954195525335</v>
      </c>
      <c r="H25" s="10">
        <f>BinLik(D25,C25,F25)</f>
        <v>-0.44885237764357278</v>
      </c>
      <c r="I25" s="11"/>
      <c r="J25" s="11">
        <f>CA_SA(A25,B25,$J$2,$J$3,$J$4,$J$5,$J$6,$J$7)+0.01</f>
        <v>0.96161797194567267</v>
      </c>
      <c r="K25" s="10">
        <f>BinLik(D25,C25,J25)</f>
        <v>-0.39138025748479405</v>
      </c>
      <c r="L25" s="11"/>
      <c r="M25" s="11">
        <f>CA_DR(A25,B25,$M$2,$M$3,$M$4,$M$5,$M$6,$M$7,$M$8)+0.01</f>
        <v>0.96195037435306729</v>
      </c>
      <c r="N25" s="10">
        <f>BinLik(D25,C25,M25)</f>
        <v>-0.38792415558601917</v>
      </c>
      <c r="O25" s="11"/>
      <c r="P25" s="11">
        <f>CA_DL(A25,B25,$P$2,$P$3,$P$4,$P$5,$P$6,$P$7,$P$8)+0.01</f>
        <v>0.96193036792030584</v>
      </c>
      <c r="Q25" s="10">
        <f>BinLik(D25,C25,P25)</f>
        <v>-0.38813213555403459</v>
      </c>
      <c r="R25" s="3" t="s">
        <v>32</v>
      </c>
      <c r="AD25">
        <f t="shared" si="6"/>
        <v>8.2870484413201342E-2</v>
      </c>
      <c r="AE25">
        <f t="shared" si="4"/>
        <v>0.95145687940829338</v>
      </c>
      <c r="AF25" s="5"/>
      <c r="AG25" s="3"/>
      <c r="AH25" s="3"/>
      <c r="AI25" s="3"/>
      <c r="AJ25" s="3"/>
      <c r="AK25">
        <f t="shared" si="7"/>
        <v>0.24861145323960399</v>
      </c>
      <c r="AL25">
        <f t="shared" si="5"/>
        <v>0.87278278506510198</v>
      </c>
      <c r="AM25" s="3"/>
      <c r="AN25" s="3"/>
      <c r="AO25" s="3"/>
      <c r="AP25" s="3"/>
      <c r="AQ25" s="3"/>
      <c r="AR25" s="3"/>
    </row>
    <row r="26" spans="1:44" x14ac:dyDescent="0.25">
      <c r="A26" s="10">
        <v>0</v>
      </c>
      <c r="B26" s="10">
        <v>0</v>
      </c>
      <c r="C26" s="11">
        <v>10</v>
      </c>
      <c r="D26" s="11">
        <v>10</v>
      </c>
      <c r="E26" s="11">
        <f t="shared" ref="E26:E43" si="8">C26/D26</f>
        <v>1</v>
      </c>
      <c r="F26" s="11">
        <f t="shared" ref="F26:F43" si="9">CA(A26,B26,$F$2,$F$3,$F$4,$F$5,$F$6)+0.01</f>
        <v>0.95610720053704534</v>
      </c>
      <c r="G26" s="42">
        <f t="shared" ref="G26:G43" si="10">totalbinLik($G$23,D26,C26)</f>
        <v>-1.7484954195525335</v>
      </c>
      <c r="H26" s="10">
        <f t="shared" ref="H26:H43" si="11">BinLik(D26,C26,F26)</f>
        <v>-0.44885237764357278</v>
      </c>
      <c r="I26" s="11"/>
      <c r="J26" s="11">
        <f t="shared" ref="J26:J43" si="12">CA_SA(A26,B26,$J$2,$J$3,$J$4,$J$5,$J$6,$J$7)+0.01</f>
        <v>0.96161797194567267</v>
      </c>
      <c r="K26" s="10">
        <f t="shared" ref="K26:K43" si="13">BinLik(D26,C26,J26)</f>
        <v>-0.39138025748479405</v>
      </c>
      <c r="L26" s="11"/>
      <c r="M26" s="11">
        <f t="shared" ref="M26:M43" si="14">CA_DR(A26,B26,$M$2,$M$3,$M$4,$M$5,$M$6,$M$7,$M$8)+0.01</f>
        <v>0.96195037435306729</v>
      </c>
      <c r="N26" s="10">
        <f t="shared" ref="N26:N43" si="15">BinLik(D26,C26,M26)</f>
        <v>-0.38792415558601917</v>
      </c>
      <c r="O26" s="11"/>
      <c r="P26" s="11">
        <f t="shared" ref="P26:P43" si="16">CA_DL(A26,B26,$P$2,$P$3,$P$4,$P$5,$P$6,$P$7,$P$8)+0.01</f>
        <v>0.96193036792030584</v>
      </c>
      <c r="Q26" s="10">
        <f t="shared" ref="Q26:Q43" si="17">BinLik(D26,C26,P26)</f>
        <v>-0.38813213555403459</v>
      </c>
      <c r="R26" s="3"/>
      <c r="AD26">
        <f t="shared" si="6"/>
        <v>0.10773162973716174</v>
      </c>
      <c r="AE26">
        <f t="shared" si="4"/>
        <v>0.95065438136592784</v>
      </c>
      <c r="AF26" s="5"/>
      <c r="AG26" s="3"/>
      <c r="AH26" s="3"/>
      <c r="AI26" s="3"/>
      <c r="AJ26" s="3"/>
      <c r="AK26">
        <f t="shared" si="7"/>
        <v>0.3231948892114852</v>
      </c>
      <c r="AL26">
        <f t="shared" si="5"/>
        <v>0.83688625586709731</v>
      </c>
      <c r="AM26" s="3"/>
      <c r="AN26" s="3"/>
      <c r="AO26" s="3"/>
      <c r="AP26" s="3"/>
      <c r="AQ26" s="3"/>
      <c r="AR26" s="3"/>
    </row>
    <row r="27" spans="1:44" x14ac:dyDescent="0.25">
      <c r="A27" s="10">
        <v>0</v>
      </c>
      <c r="B27" s="10">
        <v>0</v>
      </c>
      <c r="C27" s="11">
        <v>10</v>
      </c>
      <c r="D27" s="11">
        <v>10</v>
      </c>
      <c r="E27" s="11">
        <f t="shared" si="8"/>
        <v>1</v>
      </c>
      <c r="F27" s="11">
        <f t="shared" si="9"/>
        <v>0.95610720053704534</v>
      </c>
      <c r="G27" s="42">
        <f t="shared" si="10"/>
        <v>-1.7484954195525335</v>
      </c>
      <c r="H27" s="10">
        <f t="shared" si="11"/>
        <v>-0.44885237764357278</v>
      </c>
      <c r="I27" s="11"/>
      <c r="J27" s="11">
        <f t="shared" si="12"/>
        <v>0.96161797194567267</v>
      </c>
      <c r="K27" s="10">
        <f t="shared" si="13"/>
        <v>-0.39138025748479405</v>
      </c>
      <c r="L27" s="11"/>
      <c r="M27" s="11">
        <f t="shared" si="14"/>
        <v>0.96195037435306729</v>
      </c>
      <c r="N27" s="10">
        <f t="shared" si="15"/>
        <v>-0.38792415558601917</v>
      </c>
      <c r="O27" s="11"/>
      <c r="P27" s="11">
        <f t="shared" si="16"/>
        <v>0.96193036792030584</v>
      </c>
      <c r="Q27" s="10">
        <f t="shared" si="17"/>
        <v>-0.38813213555403459</v>
      </c>
      <c r="R27" s="3"/>
      <c r="AD27">
        <f t="shared" si="6"/>
        <v>0.14005111865831027</v>
      </c>
      <c r="AE27">
        <f t="shared" si="4"/>
        <v>0.94587827815693704</v>
      </c>
      <c r="AF27" s="5"/>
      <c r="AG27" s="3"/>
      <c r="AH27" s="3"/>
      <c r="AI27" s="3"/>
      <c r="AJ27" s="3"/>
      <c r="AK27">
        <f t="shared" si="7"/>
        <v>0.42015335597493081</v>
      </c>
      <c r="AL27">
        <f t="shared" si="5"/>
        <v>0.78771422986895756</v>
      </c>
      <c r="AM27" s="3"/>
      <c r="AN27" s="3"/>
      <c r="AO27" s="3"/>
      <c r="AP27" s="3"/>
      <c r="AQ27" s="3"/>
      <c r="AR27" s="3"/>
    </row>
    <row r="28" spans="1:44" x14ac:dyDescent="0.25">
      <c r="A28" s="10">
        <v>0</v>
      </c>
      <c r="B28" s="10">
        <v>0</v>
      </c>
      <c r="C28" s="11">
        <v>10</v>
      </c>
      <c r="D28" s="11">
        <v>10</v>
      </c>
      <c r="E28" s="11">
        <f t="shared" si="8"/>
        <v>1</v>
      </c>
      <c r="F28" s="11">
        <f t="shared" si="9"/>
        <v>0.95610720053704534</v>
      </c>
      <c r="G28" s="42">
        <f t="shared" si="10"/>
        <v>-1.7484954195525335</v>
      </c>
      <c r="H28" s="10">
        <f t="shared" si="11"/>
        <v>-0.44885237764357278</v>
      </c>
      <c r="I28" s="11"/>
      <c r="J28" s="11">
        <f t="shared" si="12"/>
        <v>0.96161797194567267</v>
      </c>
      <c r="K28" s="10">
        <f t="shared" si="13"/>
        <v>-0.39138025748479405</v>
      </c>
      <c r="L28" s="11"/>
      <c r="M28" s="11">
        <f t="shared" si="14"/>
        <v>0.96195037435306729</v>
      </c>
      <c r="N28" s="10">
        <f t="shared" si="15"/>
        <v>-0.38792415558601917</v>
      </c>
      <c r="O28" s="11"/>
      <c r="P28" s="11">
        <f t="shared" si="16"/>
        <v>0.96193036792030584</v>
      </c>
      <c r="Q28" s="10">
        <f t="shared" si="17"/>
        <v>-0.38813213555403459</v>
      </c>
      <c r="R28" s="3"/>
      <c r="AD28">
        <f t="shared" si="6"/>
        <v>0.18206645425580337</v>
      </c>
      <c r="AE28">
        <f t="shared" si="4"/>
        <v>0.91825977180999696</v>
      </c>
      <c r="AF28" s="5"/>
      <c r="AG28" s="3"/>
      <c r="AH28" s="3"/>
      <c r="AI28" s="3"/>
      <c r="AJ28" s="3"/>
      <c r="AK28">
        <f t="shared" si="7"/>
        <v>0.5461993627674101</v>
      </c>
      <c r="AL28">
        <f t="shared" si="5"/>
        <v>0.72321940586081312</v>
      </c>
      <c r="AM28" s="3"/>
      <c r="AN28" s="3"/>
      <c r="AO28" s="3"/>
      <c r="AP28" s="3"/>
      <c r="AQ28" s="3"/>
      <c r="AR28" s="3"/>
    </row>
    <row r="29" spans="1:44" x14ac:dyDescent="0.25">
      <c r="A29" s="10">
        <v>0</v>
      </c>
      <c r="B29" s="10">
        <v>0</v>
      </c>
      <c r="C29" s="11">
        <v>10</v>
      </c>
      <c r="D29" s="11">
        <v>10</v>
      </c>
      <c r="E29" s="11">
        <f t="shared" si="8"/>
        <v>1</v>
      </c>
      <c r="F29" s="11">
        <f t="shared" si="9"/>
        <v>0.95610720053704534</v>
      </c>
      <c r="G29" s="42">
        <f t="shared" si="10"/>
        <v>-1.7484954195525335</v>
      </c>
      <c r="H29" s="10">
        <f t="shared" si="11"/>
        <v>-0.44885237764357278</v>
      </c>
      <c r="I29" s="11"/>
      <c r="J29" s="11">
        <f t="shared" si="12"/>
        <v>0.96161797194567267</v>
      </c>
      <c r="K29" s="10">
        <f t="shared" si="13"/>
        <v>-0.39138025748479405</v>
      </c>
      <c r="L29" s="11"/>
      <c r="M29" s="11">
        <f t="shared" si="14"/>
        <v>0.96195037435306729</v>
      </c>
      <c r="N29" s="10">
        <f t="shared" si="15"/>
        <v>-0.38792415558601917</v>
      </c>
      <c r="O29" s="11"/>
      <c r="P29" s="11">
        <f t="shared" si="16"/>
        <v>0.96193036792030584</v>
      </c>
      <c r="Q29" s="10">
        <f t="shared" si="17"/>
        <v>-0.38813213555403459</v>
      </c>
      <c r="R29" s="3"/>
      <c r="AD29">
        <f t="shared" si="6"/>
        <v>0.23668639053254439</v>
      </c>
      <c r="AE29">
        <f t="shared" si="4"/>
        <v>0.7816288238188841</v>
      </c>
      <c r="AF29" s="5"/>
      <c r="AG29" s="3"/>
      <c r="AH29" s="3"/>
      <c r="AI29" s="3"/>
      <c r="AJ29" s="3"/>
      <c r="AK29">
        <f t="shared" si="7"/>
        <v>0.7100591715976331</v>
      </c>
      <c r="AL29">
        <f t="shared" si="5"/>
        <v>0.64328025734986904</v>
      </c>
      <c r="AM29" s="3"/>
      <c r="AN29" s="3"/>
      <c r="AO29" s="3"/>
      <c r="AP29" s="3"/>
      <c r="AQ29" s="3"/>
      <c r="AR29" s="3"/>
    </row>
    <row r="30" spans="1:44" x14ac:dyDescent="0.25">
      <c r="A30" s="10">
        <v>0</v>
      </c>
      <c r="B30" s="10">
        <v>0</v>
      </c>
      <c r="C30" s="11">
        <v>10</v>
      </c>
      <c r="D30" s="11">
        <v>10</v>
      </c>
      <c r="E30" s="11">
        <f t="shared" si="8"/>
        <v>1</v>
      </c>
      <c r="F30" s="11">
        <f t="shared" si="9"/>
        <v>0.95610720053704534</v>
      </c>
      <c r="G30" s="42">
        <f t="shared" si="10"/>
        <v>-1.7484954195525335</v>
      </c>
      <c r="H30" s="10">
        <f t="shared" si="11"/>
        <v>-0.44885237764357278</v>
      </c>
      <c r="I30" s="11"/>
      <c r="J30" s="11">
        <f t="shared" si="12"/>
        <v>0.96161797194567267</v>
      </c>
      <c r="K30" s="10">
        <f t="shared" si="13"/>
        <v>-0.39138025748479405</v>
      </c>
      <c r="L30" s="11"/>
      <c r="M30" s="11">
        <f t="shared" si="14"/>
        <v>0.96195037435306729</v>
      </c>
      <c r="N30" s="10">
        <f t="shared" si="15"/>
        <v>-0.38792415558601917</v>
      </c>
      <c r="O30" s="11"/>
      <c r="P30" s="11">
        <f t="shared" si="16"/>
        <v>0.96193036792030584</v>
      </c>
      <c r="Q30" s="10">
        <f t="shared" si="17"/>
        <v>-0.38813213555403459</v>
      </c>
      <c r="R30" s="3"/>
      <c r="AD30">
        <f t="shared" si="6"/>
        <v>0.30769230769230771</v>
      </c>
      <c r="AE30">
        <f t="shared" si="4"/>
        <v>0.41339112339523992</v>
      </c>
      <c r="AF30" s="5"/>
      <c r="AG30" s="3"/>
      <c r="AH30" s="3"/>
      <c r="AI30" s="3"/>
      <c r="AJ30" s="3"/>
      <c r="AK30">
        <f t="shared" si="7"/>
        <v>0.92307692307692302</v>
      </c>
      <c r="AL30">
        <f t="shared" si="5"/>
        <v>0.55086607991262893</v>
      </c>
      <c r="AM30" s="3"/>
      <c r="AN30" s="3"/>
      <c r="AO30" s="3"/>
      <c r="AP30" s="3"/>
      <c r="AQ30" s="3"/>
      <c r="AR30" s="3"/>
    </row>
    <row r="31" spans="1:44" x14ac:dyDescent="0.25">
      <c r="A31" s="10">
        <v>0</v>
      </c>
      <c r="B31" s="10">
        <v>0</v>
      </c>
      <c r="C31" s="11">
        <v>9</v>
      </c>
      <c r="D31" s="11">
        <v>10</v>
      </c>
      <c r="E31" s="11">
        <f t="shared" si="8"/>
        <v>0.9</v>
      </c>
      <c r="F31" s="11">
        <f t="shared" si="9"/>
        <v>0.95610720053704534</v>
      </c>
      <c r="G31" s="42">
        <f t="shared" si="10"/>
        <v>-0.15279682573105241</v>
      </c>
      <c r="H31" s="10">
        <f t="shared" si="11"/>
        <v>-0.27914239966371357</v>
      </c>
      <c r="I31" s="11"/>
      <c r="J31" s="11">
        <f t="shared" si="12"/>
        <v>0.96161797194567267</v>
      </c>
      <c r="K31" s="10">
        <f t="shared" si="13"/>
        <v>-0.36157844618411827</v>
      </c>
      <c r="L31" s="11"/>
      <c r="M31" s="11">
        <f t="shared" si="14"/>
        <v>0.96195037435306729</v>
      </c>
      <c r="N31" s="10">
        <f t="shared" si="15"/>
        <v>-0.36716603928695168</v>
      </c>
      <c r="O31" s="11"/>
      <c r="P31" s="11">
        <f t="shared" si="16"/>
        <v>0.96193036792030584</v>
      </c>
      <c r="Q31" s="10">
        <f t="shared" si="17"/>
        <v>-0.3668275610292131</v>
      </c>
      <c r="R31" s="3"/>
      <c r="AD31">
        <f>$AD$2</f>
        <v>0.4</v>
      </c>
      <c r="AE31">
        <f t="shared" si="4"/>
        <v>0.10820613854842981</v>
      </c>
      <c r="AF31" s="5"/>
      <c r="AG31" s="3"/>
      <c r="AH31" s="3"/>
      <c r="AI31" s="3"/>
      <c r="AJ31" s="3"/>
      <c r="AK31">
        <f>$AL$2</f>
        <v>1.2</v>
      </c>
      <c r="AL31">
        <f t="shared" si="5"/>
        <v>0.45225515553987844</v>
      </c>
      <c r="AM31" s="3"/>
      <c r="AN31" s="3"/>
      <c r="AO31" s="3"/>
      <c r="AP31" s="3"/>
      <c r="AQ31" s="3"/>
      <c r="AR31" s="3"/>
    </row>
    <row r="32" spans="1:44" x14ac:dyDescent="0.25">
      <c r="A32" s="10">
        <v>0</v>
      </c>
      <c r="B32" s="10">
        <v>0</v>
      </c>
      <c r="C32" s="11">
        <v>9</v>
      </c>
      <c r="D32" s="11">
        <v>10</v>
      </c>
      <c r="E32" s="11">
        <f t="shared" si="8"/>
        <v>0.9</v>
      </c>
      <c r="F32" s="11">
        <f t="shared" si="9"/>
        <v>0.95610720053704534</v>
      </c>
      <c r="G32" s="42">
        <f t="shared" si="10"/>
        <v>-0.15279682573105241</v>
      </c>
      <c r="H32" s="10">
        <f t="shared" si="11"/>
        <v>-0.27914239966371357</v>
      </c>
      <c r="I32" s="11"/>
      <c r="J32" s="11">
        <f t="shared" si="12"/>
        <v>0.96161797194567267</v>
      </c>
      <c r="K32" s="10">
        <f t="shared" si="13"/>
        <v>-0.36157844618411827</v>
      </c>
      <c r="L32" s="11"/>
      <c r="M32" s="11">
        <f t="shared" si="14"/>
        <v>0.96195037435306729</v>
      </c>
      <c r="N32" s="10">
        <f t="shared" si="15"/>
        <v>-0.36716603928695168</v>
      </c>
      <c r="O32" s="11"/>
      <c r="P32" s="11">
        <f t="shared" si="16"/>
        <v>0.96193036792030584</v>
      </c>
      <c r="Q32" s="10">
        <f t="shared" si="17"/>
        <v>-0.3668275610292131</v>
      </c>
      <c r="R32" s="3"/>
      <c r="AD32">
        <f>AD31*$AF$1</f>
        <v>0.52</v>
      </c>
      <c r="AE32">
        <f t="shared" si="4"/>
        <v>1.9965607070602163E-2</v>
      </c>
      <c r="AF32" s="5"/>
      <c r="AG32" s="3"/>
      <c r="AH32" s="3"/>
      <c r="AI32" s="3"/>
      <c r="AJ32" s="3"/>
      <c r="AK32">
        <f>AK31*$AO$1</f>
        <v>1.56</v>
      </c>
      <c r="AL32">
        <f t="shared" si="5"/>
        <v>0.35563169587843596</v>
      </c>
      <c r="AM32" s="3"/>
      <c r="AN32" s="3"/>
      <c r="AO32" s="3"/>
      <c r="AP32" s="3"/>
      <c r="AQ32" s="3"/>
      <c r="AR32" s="3"/>
    </row>
    <row r="33" spans="1:44" x14ac:dyDescent="0.25">
      <c r="A33" s="10">
        <v>0</v>
      </c>
      <c r="B33" s="10">
        <v>0</v>
      </c>
      <c r="C33" s="11">
        <v>9</v>
      </c>
      <c r="D33" s="11">
        <v>10</v>
      </c>
      <c r="E33" s="11">
        <f t="shared" si="8"/>
        <v>0.9</v>
      </c>
      <c r="F33" s="11">
        <f t="shared" si="9"/>
        <v>0.95610720053704534</v>
      </c>
      <c r="G33" s="42">
        <f t="shared" si="10"/>
        <v>-0.15279682573105241</v>
      </c>
      <c r="H33" s="10">
        <f t="shared" si="11"/>
        <v>-0.27914239966371357</v>
      </c>
      <c r="I33" s="11"/>
      <c r="J33" s="11">
        <f t="shared" si="12"/>
        <v>0.96161797194567267</v>
      </c>
      <c r="K33" s="10">
        <f t="shared" si="13"/>
        <v>-0.36157844618411827</v>
      </c>
      <c r="L33" s="11"/>
      <c r="M33" s="11">
        <f t="shared" si="14"/>
        <v>0.96195037435306729</v>
      </c>
      <c r="N33" s="10">
        <f t="shared" si="15"/>
        <v>-0.36716603928695168</v>
      </c>
      <c r="O33" s="11"/>
      <c r="P33" s="11">
        <f t="shared" si="16"/>
        <v>0.96193036792030584</v>
      </c>
      <c r="Q33" s="10">
        <f t="shared" si="17"/>
        <v>-0.3668275610292131</v>
      </c>
      <c r="R33" s="3"/>
      <c r="AF33" s="5"/>
      <c r="AG33" s="3"/>
      <c r="AH33" s="3"/>
      <c r="AI33" s="3"/>
      <c r="AJ33" s="3"/>
      <c r="AM33" s="3"/>
      <c r="AN33" s="3"/>
      <c r="AO33" s="3"/>
      <c r="AP33" s="3"/>
      <c r="AQ33" s="3"/>
      <c r="AR33" s="3"/>
    </row>
    <row r="34" spans="1:44" x14ac:dyDescent="0.25">
      <c r="A34" s="10">
        <v>0</v>
      </c>
      <c r="B34" s="10">
        <v>0</v>
      </c>
      <c r="C34" s="11">
        <v>10</v>
      </c>
      <c r="D34" s="11">
        <v>10</v>
      </c>
      <c r="E34" s="11">
        <f t="shared" si="8"/>
        <v>1</v>
      </c>
      <c r="F34" s="11">
        <f t="shared" si="9"/>
        <v>0.95610720053704534</v>
      </c>
      <c r="G34" s="42">
        <f t="shared" si="10"/>
        <v>-1.7484954195525335</v>
      </c>
      <c r="H34" s="10">
        <f t="shared" si="11"/>
        <v>-0.44885237764357278</v>
      </c>
      <c r="I34" s="11"/>
      <c r="J34" s="11">
        <f t="shared" si="12"/>
        <v>0.96161797194567267</v>
      </c>
      <c r="K34" s="10">
        <f t="shared" si="13"/>
        <v>-0.39138025748479405</v>
      </c>
      <c r="L34" s="11"/>
      <c r="M34" s="11">
        <f t="shared" si="14"/>
        <v>0.96195037435306729</v>
      </c>
      <c r="N34" s="10">
        <f t="shared" si="15"/>
        <v>-0.38792415558601917</v>
      </c>
      <c r="O34" s="11"/>
      <c r="P34" s="11">
        <f t="shared" si="16"/>
        <v>0.96193036792030584</v>
      </c>
      <c r="Q34" s="10">
        <f t="shared" si="17"/>
        <v>-0.38813213555403459</v>
      </c>
      <c r="R34" s="3"/>
      <c r="AD34" s="5"/>
      <c r="AE34" s="5"/>
      <c r="AF34" s="5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</row>
    <row r="35" spans="1:44" x14ac:dyDescent="0.25">
      <c r="A35" s="10">
        <v>0</v>
      </c>
      <c r="B35" s="10">
        <v>0</v>
      </c>
      <c r="C35" s="11">
        <v>9</v>
      </c>
      <c r="D35" s="11">
        <v>10</v>
      </c>
      <c r="E35" s="11">
        <f t="shared" si="8"/>
        <v>0.9</v>
      </c>
      <c r="F35" s="11">
        <f t="shared" si="9"/>
        <v>0.95610720053704534</v>
      </c>
      <c r="G35" s="42">
        <f t="shared" si="10"/>
        <v>-0.15279682573105241</v>
      </c>
      <c r="H35" s="10">
        <f t="shared" si="11"/>
        <v>-0.27914239966371357</v>
      </c>
      <c r="I35" s="11"/>
      <c r="J35" s="11">
        <f t="shared" si="12"/>
        <v>0.96161797194567267</v>
      </c>
      <c r="K35" s="10">
        <f t="shared" si="13"/>
        <v>-0.36157844618411827</v>
      </c>
      <c r="L35" s="11"/>
      <c r="M35" s="11">
        <f t="shared" si="14"/>
        <v>0.96195037435306729</v>
      </c>
      <c r="N35" s="10">
        <f t="shared" si="15"/>
        <v>-0.36716603928695168</v>
      </c>
      <c r="O35" s="11"/>
      <c r="P35" s="11">
        <f t="shared" si="16"/>
        <v>0.96193036792030584</v>
      </c>
      <c r="Q35" s="10">
        <f t="shared" si="17"/>
        <v>-0.3668275610292131</v>
      </c>
      <c r="AD35" s="5"/>
      <c r="AE35" s="5"/>
      <c r="AF35" s="5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</row>
    <row r="36" spans="1:44" x14ac:dyDescent="0.25">
      <c r="A36" s="10">
        <v>0</v>
      </c>
      <c r="B36" s="10">
        <v>0</v>
      </c>
      <c r="C36" s="11">
        <v>10</v>
      </c>
      <c r="D36" s="11">
        <v>10</v>
      </c>
      <c r="E36" s="11">
        <f t="shared" si="8"/>
        <v>1</v>
      </c>
      <c r="F36" s="11">
        <f t="shared" si="9"/>
        <v>0.95610720053704534</v>
      </c>
      <c r="G36" s="42">
        <f t="shared" si="10"/>
        <v>-1.7484954195525335</v>
      </c>
      <c r="H36" s="10">
        <f t="shared" si="11"/>
        <v>-0.44885237764357278</v>
      </c>
      <c r="I36" s="11"/>
      <c r="J36" s="11">
        <f t="shared" si="12"/>
        <v>0.96161797194567267</v>
      </c>
      <c r="K36" s="10">
        <f t="shared" si="13"/>
        <v>-0.39138025748479405</v>
      </c>
      <c r="L36" s="11"/>
      <c r="M36" s="11">
        <f t="shared" si="14"/>
        <v>0.96195037435306729</v>
      </c>
      <c r="N36" s="10">
        <f t="shared" si="15"/>
        <v>-0.38792415558601917</v>
      </c>
      <c r="O36" s="11"/>
      <c r="P36" s="11">
        <f t="shared" si="16"/>
        <v>0.96193036792030584</v>
      </c>
      <c r="Q36" s="10">
        <f t="shared" si="17"/>
        <v>-0.38813213555403459</v>
      </c>
      <c r="R36" s="3"/>
      <c r="AF36" s="5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</row>
    <row r="37" spans="1:44" x14ac:dyDescent="0.25">
      <c r="A37" s="10">
        <v>0</v>
      </c>
      <c r="B37" s="10">
        <v>0</v>
      </c>
      <c r="C37" s="11">
        <v>10</v>
      </c>
      <c r="D37" s="11">
        <v>10</v>
      </c>
      <c r="E37" s="11">
        <f t="shared" si="8"/>
        <v>1</v>
      </c>
      <c r="F37" s="11">
        <f t="shared" si="9"/>
        <v>0.95610720053704534</v>
      </c>
      <c r="G37" s="42">
        <f t="shared" si="10"/>
        <v>-1.7484954195525335</v>
      </c>
      <c r="H37" s="10">
        <f t="shared" si="11"/>
        <v>-0.44885237764357278</v>
      </c>
      <c r="I37" s="11"/>
      <c r="J37" s="11">
        <f t="shared" si="12"/>
        <v>0.96161797194567267</v>
      </c>
      <c r="K37" s="10">
        <f t="shared" si="13"/>
        <v>-0.39138025748479405</v>
      </c>
      <c r="L37" s="11"/>
      <c r="M37" s="11">
        <f t="shared" si="14"/>
        <v>0.96195037435306729</v>
      </c>
      <c r="N37" s="10">
        <f t="shared" si="15"/>
        <v>-0.38792415558601917</v>
      </c>
      <c r="O37" s="11"/>
      <c r="P37" s="11">
        <f t="shared" si="16"/>
        <v>0.96193036792030584</v>
      </c>
      <c r="Q37" s="10">
        <f t="shared" si="17"/>
        <v>-0.38813213555403459</v>
      </c>
      <c r="R37" s="3"/>
      <c r="AD37">
        <v>0</v>
      </c>
      <c r="AE37">
        <f t="shared" ref="AE37:AE49" si="18">$M$2/(1+(AD37/$M$5)^$M$3)</f>
        <v>0.95195037435306729</v>
      </c>
      <c r="AF37" s="5"/>
      <c r="AG37" s="3"/>
      <c r="AH37" s="3"/>
      <c r="AI37" s="3"/>
      <c r="AJ37" s="3"/>
      <c r="AL37" t="s">
        <v>0</v>
      </c>
      <c r="AM37" s="3"/>
      <c r="AN37" s="3"/>
      <c r="AO37" s="3"/>
      <c r="AP37" s="3"/>
      <c r="AQ37" s="3"/>
      <c r="AR37" s="3"/>
    </row>
    <row r="38" spans="1:44" x14ac:dyDescent="0.25">
      <c r="A38" s="10">
        <v>0</v>
      </c>
      <c r="B38" s="10">
        <v>0</v>
      </c>
      <c r="C38" s="11">
        <v>10</v>
      </c>
      <c r="D38" s="11">
        <v>10</v>
      </c>
      <c r="E38" s="11">
        <f t="shared" si="8"/>
        <v>1</v>
      </c>
      <c r="F38" s="11">
        <f t="shared" si="9"/>
        <v>0.95610720053704534</v>
      </c>
      <c r="G38" s="42">
        <f t="shared" si="10"/>
        <v>-1.7484954195525335</v>
      </c>
      <c r="H38" s="10">
        <f t="shared" si="11"/>
        <v>-0.44885237764357278</v>
      </c>
      <c r="I38" s="11"/>
      <c r="J38" s="11">
        <f t="shared" si="12"/>
        <v>0.96161797194567267</v>
      </c>
      <c r="K38" s="10">
        <f t="shared" si="13"/>
        <v>-0.39138025748479405</v>
      </c>
      <c r="L38" s="11"/>
      <c r="M38" s="11">
        <f t="shared" si="14"/>
        <v>0.96195037435306729</v>
      </c>
      <c r="N38" s="10">
        <f t="shared" si="15"/>
        <v>-0.38792415558601917</v>
      </c>
      <c r="O38" s="11"/>
      <c r="P38" s="11">
        <f t="shared" si="16"/>
        <v>0.96193036792030584</v>
      </c>
      <c r="Q38" s="10">
        <f t="shared" si="17"/>
        <v>-0.38813213555403459</v>
      </c>
      <c r="R38" s="3"/>
      <c r="AD38">
        <f t="shared" ref="AD38:AD47" si="19">AD39/$AF$1</f>
        <v>2.9015260114562277E-2</v>
      </c>
      <c r="AE38">
        <f t="shared" si="18"/>
        <v>0.95195018894871986</v>
      </c>
      <c r="AF38" s="5"/>
      <c r="AG38" s="3"/>
      <c r="AH38" s="3"/>
      <c r="AI38" s="3"/>
      <c r="AJ38" s="3"/>
      <c r="AK38">
        <v>0</v>
      </c>
      <c r="AL38">
        <f t="shared" ref="AL38:AL50" si="20">$M$2/(1+(AK38/$M$6)^$M$4)</f>
        <v>0.95195037435306729</v>
      </c>
      <c r="AM38" s="3"/>
      <c r="AN38" s="3"/>
      <c r="AO38" s="3"/>
      <c r="AP38" s="3"/>
      <c r="AQ38" s="3"/>
      <c r="AR38" s="3"/>
    </row>
    <row r="39" spans="1:44" x14ac:dyDescent="0.25">
      <c r="A39" s="10">
        <v>0</v>
      </c>
      <c r="B39" s="10">
        <v>0</v>
      </c>
      <c r="C39" s="11">
        <v>10</v>
      </c>
      <c r="D39" s="11">
        <v>10</v>
      </c>
      <c r="E39" s="11">
        <f t="shared" si="8"/>
        <v>1</v>
      </c>
      <c r="F39" s="11">
        <f t="shared" si="9"/>
        <v>0.95610720053704534</v>
      </c>
      <c r="G39" s="42">
        <f t="shared" si="10"/>
        <v>-1.7484954195525335</v>
      </c>
      <c r="H39" s="10">
        <f t="shared" si="11"/>
        <v>-0.44885237764357278</v>
      </c>
      <c r="I39" s="11"/>
      <c r="J39" s="11">
        <f t="shared" si="12"/>
        <v>0.96161797194567267</v>
      </c>
      <c r="K39" s="10">
        <f t="shared" si="13"/>
        <v>-0.39138025748479405</v>
      </c>
      <c r="L39" s="11"/>
      <c r="M39" s="11">
        <f t="shared" si="14"/>
        <v>0.96195037435306729</v>
      </c>
      <c r="N39" s="10">
        <f t="shared" si="15"/>
        <v>-0.38792415558601917</v>
      </c>
      <c r="O39" s="11"/>
      <c r="P39" s="11">
        <f t="shared" si="16"/>
        <v>0.96193036792030584</v>
      </c>
      <c r="Q39" s="10">
        <f t="shared" si="17"/>
        <v>-0.38813213555403459</v>
      </c>
      <c r="R39" s="3"/>
      <c r="AD39">
        <f t="shared" si="19"/>
        <v>3.7719838148930963E-2</v>
      </c>
      <c r="AE39">
        <f t="shared" si="18"/>
        <v>0.95194929740616718</v>
      </c>
      <c r="AF39" s="5"/>
      <c r="AG39" s="3"/>
      <c r="AH39" s="3"/>
      <c r="AI39" s="3"/>
      <c r="AJ39" s="3"/>
      <c r="AK39">
        <f t="shared" ref="AK39:AK48" si="21">AK40/$AO$1</f>
        <v>8.7045780343686832E-2</v>
      </c>
      <c r="AL39">
        <f t="shared" si="20"/>
        <v>0.93681188261527126</v>
      </c>
      <c r="AM39" s="3"/>
      <c r="AN39" s="3"/>
      <c r="AO39" s="3"/>
      <c r="AP39" s="3"/>
      <c r="AQ39" s="3"/>
      <c r="AR39" s="3"/>
    </row>
    <row r="40" spans="1:44" x14ac:dyDescent="0.25">
      <c r="A40" s="10">
        <v>0</v>
      </c>
      <c r="B40" s="10">
        <v>0</v>
      </c>
      <c r="C40" s="11">
        <v>9</v>
      </c>
      <c r="D40" s="11">
        <v>10</v>
      </c>
      <c r="E40" s="11">
        <f t="shared" si="8"/>
        <v>0.9</v>
      </c>
      <c r="F40" s="11">
        <f t="shared" si="9"/>
        <v>0.95610720053704534</v>
      </c>
      <c r="G40" s="42">
        <f t="shared" si="10"/>
        <v>-0.15279682573105241</v>
      </c>
      <c r="H40" s="10">
        <f t="shared" si="11"/>
        <v>-0.27914239966371357</v>
      </c>
      <c r="I40" s="11"/>
      <c r="J40" s="11">
        <f t="shared" si="12"/>
        <v>0.96161797194567267</v>
      </c>
      <c r="K40" s="10">
        <f t="shared" si="13"/>
        <v>-0.36157844618411827</v>
      </c>
      <c r="L40" s="11"/>
      <c r="M40" s="11">
        <f t="shared" si="14"/>
        <v>0.96195037435306729</v>
      </c>
      <c r="N40" s="10">
        <f t="shared" si="15"/>
        <v>-0.36716603928695168</v>
      </c>
      <c r="O40" s="11"/>
      <c r="P40" s="11">
        <f t="shared" si="16"/>
        <v>0.96193036792030584</v>
      </c>
      <c r="Q40" s="10">
        <f t="shared" si="17"/>
        <v>-0.3668275610292131</v>
      </c>
      <c r="R40" s="3" t="s">
        <v>33</v>
      </c>
      <c r="AD40">
        <f t="shared" si="19"/>
        <v>4.9035789593610254E-2</v>
      </c>
      <c r="AE40">
        <f t="shared" si="18"/>
        <v>0.95194411878560792</v>
      </c>
      <c r="AF40" s="5"/>
      <c r="AG40" s="3"/>
      <c r="AH40" s="3"/>
      <c r="AI40" s="3"/>
      <c r="AJ40" s="3"/>
      <c r="AK40">
        <f t="shared" si="21"/>
        <v>0.11315951444679288</v>
      </c>
      <c r="AL40">
        <f t="shared" si="20"/>
        <v>0.92924832984989414</v>
      </c>
      <c r="AM40" s="3"/>
      <c r="AN40" s="3"/>
      <c r="AO40" s="3"/>
      <c r="AP40" s="3"/>
      <c r="AQ40" s="3"/>
      <c r="AR40" s="3"/>
    </row>
    <row r="41" spans="1:44" x14ac:dyDescent="0.25">
      <c r="A41" s="10">
        <v>0</v>
      </c>
      <c r="B41" s="10">
        <v>0</v>
      </c>
      <c r="C41" s="11">
        <v>8</v>
      </c>
      <c r="D41" s="11">
        <v>10</v>
      </c>
      <c r="E41" s="11">
        <f t="shared" si="8"/>
        <v>0.8</v>
      </c>
      <c r="F41" s="11">
        <f t="shared" si="9"/>
        <v>0.95610720053704534</v>
      </c>
      <c r="G41" s="42">
        <f t="shared" si="10"/>
        <v>-5.4733464356655936E-2</v>
      </c>
      <c r="H41" s="10">
        <f t="shared" si="11"/>
        <v>-1.6070676541309381</v>
      </c>
      <c r="I41" s="11"/>
      <c r="J41" s="11">
        <f t="shared" si="12"/>
        <v>0.96161797194567267</v>
      </c>
      <c r="K41" s="10">
        <f t="shared" si="13"/>
        <v>-1.8294118673305306</v>
      </c>
      <c r="L41" s="11"/>
      <c r="M41" s="11">
        <f t="shared" si="14"/>
        <v>0.96195037435306729</v>
      </c>
      <c r="N41" s="10">
        <f t="shared" si="15"/>
        <v>-1.8440431554349717</v>
      </c>
      <c r="O41" s="11"/>
      <c r="P41" s="11">
        <f t="shared" si="16"/>
        <v>0.96193036792030584</v>
      </c>
      <c r="Q41" s="10">
        <f t="shared" si="17"/>
        <v>-1.8431582189514781</v>
      </c>
      <c r="R41" s="3"/>
      <c r="AD41">
        <f t="shared" si="19"/>
        <v>6.3746526471693335E-2</v>
      </c>
      <c r="AE41">
        <f t="shared" si="18"/>
        <v>0.95191403913485828</v>
      </c>
      <c r="AF41" s="5"/>
      <c r="AG41" s="3"/>
      <c r="AH41" s="3"/>
      <c r="AI41" s="3"/>
      <c r="AJ41" s="3"/>
      <c r="AK41">
        <f t="shared" si="21"/>
        <v>0.14710736878083075</v>
      </c>
      <c r="AL41">
        <f t="shared" si="20"/>
        <v>0.91804262293140826</v>
      </c>
      <c r="AM41" s="3"/>
      <c r="AN41" s="3"/>
      <c r="AO41" s="3"/>
      <c r="AP41" s="3"/>
      <c r="AQ41" s="3"/>
      <c r="AR41" s="3"/>
    </row>
    <row r="42" spans="1:44" x14ac:dyDescent="0.25">
      <c r="A42" s="10">
        <v>0</v>
      </c>
      <c r="B42" s="10">
        <v>0</v>
      </c>
      <c r="C42" s="11">
        <v>10</v>
      </c>
      <c r="D42" s="11">
        <v>10</v>
      </c>
      <c r="E42" s="11">
        <f t="shared" si="8"/>
        <v>1</v>
      </c>
      <c r="F42" s="11">
        <f t="shared" si="9"/>
        <v>0.95610720053704534</v>
      </c>
      <c r="G42" s="42">
        <f t="shared" si="10"/>
        <v>-1.7484954195525335</v>
      </c>
      <c r="H42" s="10">
        <f t="shared" si="11"/>
        <v>-0.44885237764357278</v>
      </c>
      <c r="I42" s="11"/>
      <c r="J42" s="11">
        <f t="shared" si="12"/>
        <v>0.96161797194567267</v>
      </c>
      <c r="K42" s="10">
        <f t="shared" si="13"/>
        <v>-0.39138025748479405</v>
      </c>
      <c r="L42" s="11"/>
      <c r="M42" s="11">
        <f t="shared" si="14"/>
        <v>0.96195037435306729</v>
      </c>
      <c r="N42" s="10">
        <f t="shared" si="15"/>
        <v>-0.38792415558601917</v>
      </c>
      <c r="O42" s="11"/>
      <c r="P42" s="11">
        <f t="shared" si="16"/>
        <v>0.96193036792030584</v>
      </c>
      <c r="Q42" s="10">
        <f t="shared" si="17"/>
        <v>-0.38813213555403459</v>
      </c>
      <c r="R42" s="3"/>
      <c r="AD42">
        <f t="shared" si="19"/>
        <v>8.2870484413201342E-2</v>
      </c>
      <c r="AE42">
        <f t="shared" si="18"/>
        <v>0.95173935472534588</v>
      </c>
      <c r="AF42" s="5"/>
      <c r="AG42" s="3"/>
      <c r="AH42" s="3"/>
      <c r="AI42" s="3"/>
      <c r="AJ42" s="3"/>
      <c r="AK42">
        <f t="shared" si="21"/>
        <v>0.19123957941507999</v>
      </c>
      <c r="AL42">
        <f t="shared" si="20"/>
        <v>0.90160545601066311</v>
      </c>
      <c r="AM42" s="3"/>
      <c r="AN42" s="3"/>
      <c r="AO42" s="3"/>
      <c r="AP42" s="3"/>
      <c r="AQ42" s="3"/>
      <c r="AR42" s="3"/>
    </row>
    <row r="43" spans="1:44" x14ac:dyDescent="0.25">
      <c r="A43" s="10">
        <v>0</v>
      </c>
      <c r="B43" s="10">
        <v>0</v>
      </c>
      <c r="C43" s="11">
        <v>8</v>
      </c>
      <c r="D43" s="11">
        <v>10</v>
      </c>
      <c r="E43" s="11">
        <f t="shared" si="8"/>
        <v>0.8</v>
      </c>
      <c r="F43" s="11">
        <f t="shared" si="9"/>
        <v>0.95610720053704534</v>
      </c>
      <c r="G43" s="42">
        <f t="shared" si="10"/>
        <v>-5.4733464356655936E-2</v>
      </c>
      <c r="H43" s="10">
        <f t="shared" si="11"/>
        <v>-1.6070676541309381</v>
      </c>
      <c r="I43" s="11"/>
      <c r="J43" s="11">
        <f t="shared" si="12"/>
        <v>0.96161797194567267</v>
      </c>
      <c r="K43" s="10">
        <f t="shared" si="13"/>
        <v>-1.8294118673305306</v>
      </c>
      <c r="L43" s="11"/>
      <c r="M43" s="11">
        <f t="shared" si="14"/>
        <v>0.96195037435306729</v>
      </c>
      <c r="N43" s="10">
        <f t="shared" si="15"/>
        <v>-1.8440431554349717</v>
      </c>
      <c r="O43" s="11"/>
      <c r="P43" s="11">
        <f t="shared" si="16"/>
        <v>0.96193036792030584</v>
      </c>
      <c r="Q43" s="10">
        <f t="shared" si="17"/>
        <v>-1.8431582189514781</v>
      </c>
      <c r="R43" s="3"/>
      <c r="AD43">
        <f t="shared" si="19"/>
        <v>0.10773162973716174</v>
      </c>
      <c r="AE43">
        <f t="shared" si="18"/>
        <v>0.9507259415589957</v>
      </c>
      <c r="AF43" s="5"/>
      <c r="AG43" s="3"/>
      <c r="AH43" s="3"/>
      <c r="AI43" s="3"/>
      <c r="AJ43" s="3"/>
      <c r="AK43">
        <f t="shared" si="21"/>
        <v>0.24861145323960399</v>
      </c>
      <c r="AL43">
        <f t="shared" si="20"/>
        <v>0.87784339374278375</v>
      </c>
      <c r="AM43" s="3"/>
      <c r="AN43" s="3"/>
      <c r="AO43" s="3"/>
      <c r="AP43" s="3"/>
      <c r="AQ43" s="3"/>
      <c r="AR43" s="3"/>
    </row>
    <row r="44" spans="1:44" x14ac:dyDescent="0.25">
      <c r="A44" s="12">
        <v>2.5000000000000001E-2</v>
      </c>
      <c r="B44" s="12">
        <v>0</v>
      </c>
      <c r="C44" s="13">
        <v>10</v>
      </c>
      <c r="D44" s="13">
        <v>10</v>
      </c>
      <c r="E44" s="13">
        <f>C44/D44</f>
        <v>1</v>
      </c>
      <c r="F44" s="13">
        <f>CA(A44,B44,$F$2,$F$3,$F$4,$F$5,$F$6)+0.01</f>
        <v>0.95610720053704534</v>
      </c>
      <c r="G44" s="42">
        <f>totalbinLik($G$23,D44,C44)</f>
        <v>-1.7484954195525335</v>
      </c>
      <c r="H44" s="13">
        <f>BinLik(D44,C44,F44)</f>
        <v>-0.44885237764357278</v>
      </c>
      <c r="I44" s="13"/>
      <c r="J44" s="13">
        <f>CA_SA(A44,B44,$J$2,$J$3,$J$4,$J$5,$J$6,$J$7)+0.01</f>
        <v>0.96161792653040212</v>
      </c>
      <c r="K44" s="13">
        <f>BinLik(D44,C44,J44)</f>
        <v>-0.39138072976456562</v>
      </c>
      <c r="L44" s="13"/>
      <c r="M44" s="13">
        <f>CA_DR(A44,B44,$M$2,$M$3,$M$4,$M$5,$M$6,$M$7,$M$8)+0.01</f>
        <v>0.96195030606430787</v>
      </c>
      <c r="N44" s="13">
        <f>BinLik(D44,C44,M44)</f>
        <v>-0.38792486548502925</v>
      </c>
      <c r="O44" s="13"/>
      <c r="P44" s="13">
        <f>CA_DL(A44,B44,$P$2,$P$3,$P$4,$P$5,$P$6,$P$7,$P$8)+0.01</f>
        <v>0.96193030868140073</v>
      </c>
      <c r="Q44" s="13">
        <f>BinLik(D44,C44,P44)</f>
        <v>-0.38813275138766368</v>
      </c>
      <c r="R44" s="3"/>
      <c r="AD44">
        <f t="shared" si="19"/>
        <v>0.14005111865831027</v>
      </c>
      <c r="AE44">
        <f t="shared" si="18"/>
        <v>0.94488179926141713</v>
      </c>
      <c r="AF44" s="5"/>
      <c r="AG44" s="3"/>
      <c r="AH44" s="3"/>
      <c r="AI44" s="3"/>
      <c r="AJ44" s="3"/>
      <c r="AK44">
        <f t="shared" si="21"/>
        <v>0.3231948892114852</v>
      </c>
      <c r="AL44">
        <f t="shared" si="20"/>
        <v>0.84420624891938068</v>
      </c>
      <c r="AM44" s="3"/>
      <c r="AN44" s="3"/>
      <c r="AO44" s="3"/>
      <c r="AP44" s="3"/>
      <c r="AQ44" s="3"/>
      <c r="AR44" s="3"/>
    </row>
    <row r="45" spans="1:44" x14ac:dyDescent="0.25">
      <c r="A45" s="12">
        <v>2.5000000000000001E-2</v>
      </c>
      <c r="B45" s="12">
        <v>0</v>
      </c>
      <c r="C45" s="13">
        <v>10</v>
      </c>
      <c r="D45" s="13">
        <v>10</v>
      </c>
      <c r="E45" s="13">
        <f t="shared" ref="E45:E68" si="22">C45/D45</f>
        <v>1</v>
      </c>
      <c r="F45" s="13">
        <f t="shared" ref="F45:F68" si="23">CA(A45,B45,$F$2,$F$3,$F$4,$F$5,$F$6)+0.01</f>
        <v>0.95610720053704534</v>
      </c>
      <c r="G45" s="42">
        <f t="shared" ref="G45:G68" si="24">totalbinLik($G$23,D45,C45)</f>
        <v>-1.7484954195525335</v>
      </c>
      <c r="H45" s="13">
        <f t="shared" ref="H45:H68" si="25">BinLik(D45,C45,F45)</f>
        <v>-0.44885237764357278</v>
      </c>
      <c r="I45" s="13"/>
      <c r="J45" s="13">
        <f t="shared" ref="J45:J68" si="26">CA_SA(A45,B45,$J$2,$J$3,$J$4,$J$5,$J$6,$J$7)+0.01</f>
        <v>0.96161792653040212</v>
      </c>
      <c r="K45" s="13">
        <f t="shared" ref="K45:K68" si="27">BinLik(D45,C45,J45)</f>
        <v>-0.39138072976456562</v>
      </c>
      <c r="L45" s="13"/>
      <c r="M45" s="13">
        <f t="shared" ref="M45:M68" si="28">CA_DR(A45,B45,$M$2,$M$3,$M$4,$M$5,$M$6,$M$7,$M$8)+0.01</f>
        <v>0.96195030606430787</v>
      </c>
      <c r="N45" s="13">
        <f t="shared" ref="N45:N68" si="29">BinLik(D45,C45,M45)</f>
        <v>-0.38792486548502925</v>
      </c>
      <c r="O45" s="13"/>
      <c r="P45" s="13">
        <f t="shared" ref="P45:P68" si="30">CA_DL(A45,B45,$P$2,$P$3,$P$4,$P$5,$P$6,$P$7,$P$8)+0.01</f>
        <v>0.96193030868140073</v>
      </c>
      <c r="Q45" s="13">
        <f t="shared" ref="Q45:Q68" si="31">BinLik(D45,C45,P45)</f>
        <v>-0.38813275138766368</v>
      </c>
      <c r="R45" s="3"/>
      <c r="AD45">
        <f t="shared" si="19"/>
        <v>0.18206645425580337</v>
      </c>
      <c r="AE45">
        <f t="shared" si="18"/>
        <v>0.91230703761066767</v>
      </c>
      <c r="AF45" s="5"/>
      <c r="AG45" s="3"/>
      <c r="AH45" s="3"/>
      <c r="AI45" s="3"/>
      <c r="AJ45" s="3"/>
      <c r="AK45">
        <f t="shared" si="21"/>
        <v>0.42015335597493081</v>
      </c>
      <c r="AL45">
        <f t="shared" si="20"/>
        <v>0.79797915515434215</v>
      </c>
      <c r="AM45" s="3"/>
      <c r="AN45" s="3"/>
      <c r="AO45" s="3"/>
      <c r="AP45" s="3"/>
      <c r="AQ45" s="3"/>
      <c r="AR45" s="3"/>
    </row>
    <row r="46" spans="1:44" x14ac:dyDescent="0.25">
      <c r="A46" s="12">
        <v>2.5000000000000001E-2</v>
      </c>
      <c r="B46" s="12">
        <v>0</v>
      </c>
      <c r="C46" s="13">
        <v>10</v>
      </c>
      <c r="D46" s="13">
        <v>10</v>
      </c>
      <c r="E46" s="13">
        <f t="shared" si="22"/>
        <v>1</v>
      </c>
      <c r="F46" s="13">
        <f t="shared" si="23"/>
        <v>0.95610720053704534</v>
      </c>
      <c r="G46" s="42">
        <f t="shared" si="24"/>
        <v>-1.7484954195525335</v>
      </c>
      <c r="H46" s="13">
        <f t="shared" si="25"/>
        <v>-0.44885237764357278</v>
      </c>
      <c r="I46" s="13"/>
      <c r="J46" s="13">
        <f t="shared" si="26"/>
        <v>0.96161792653040212</v>
      </c>
      <c r="K46" s="13">
        <f t="shared" si="27"/>
        <v>-0.39138072976456562</v>
      </c>
      <c r="L46" s="13"/>
      <c r="M46" s="13">
        <f t="shared" si="28"/>
        <v>0.96195030606430787</v>
      </c>
      <c r="N46" s="13">
        <f t="shared" si="29"/>
        <v>-0.38792486548502925</v>
      </c>
      <c r="O46" s="13"/>
      <c r="P46" s="13">
        <f t="shared" si="30"/>
        <v>0.96193030868140073</v>
      </c>
      <c r="Q46" s="13">
        <f t="shared" si="31"/>
        <v>-0.38813275138766368</v>
      </c>
      <c r="R46" s="3"/>
      <c r="AD46">
        <f t="shared" si="19"/>
        <v>0.23668639053254439</v>
      </c>
      <c r="AE46">
        <f t="shared" si="18"/>
        <v>0.76009575247868333</v>
      </c>
      <c r="AF46" s="5"/>
      <c r="AG46" s="3"/>
      <c r="AH46" s="3"/>
      <c r="AI46" s="3"/>
      <c r="AJ46" s="3"/>
      <c r="AK46">
        <f t="shared" si="21"/>
        <v>0.5461993627674101</v>
      </c>
      <c r="AL46">
        <f t="shared" si="20"/>
        <v>0.7369692487270475</v>
      </c>
      <c r="AM46" s="3"/>
      <c r="AN46" s="3"/>
      <c r="AO46" s="3"/>
      <c r="AP46" s="3"/>
      <c r="AQ46" s="3"/>
      <c r="AR46" s="3"/>
    </row>
    <row r="47" spans="1:44" x14ac:dyDescent="0.25">
      <c r="A47" s="12">
        <v>2.5000000000000001E-2</v>
      </c>
      <c r="B47" s="12">
        <v>0</v>
      </c>
      <c r="C47" s="13">
        <v>10</v>
      </c>
      <c r="D47" s="13">
        <v>10</v>
      </c>
      <c r="E47" s="13">
        <f t="shared" si="22"/>
        <v>1</v>
      </c>
      <c r="F47" s="13">
        <f t="shared" si="23"/>
        <v>0.95610720053704534</v>
      </c>
      <c r="G47" s="42">
        <f t="shared" si="24"/>
        <v>-1.7484954195525335</v>
      </c>
      <c r="H47" s="13">
        <f t="shared" si="25"/>
        <v>-0.44885237764357278</v>
      </c>
      <c r="I47" s="13"/>
      <c r="J47" s="13">
        <f t="shared" si="26"/>
        <v>0.96161792653040212</v>
      </c>
      <c r="K47" s="13">
        <f t="shared" si="27"/>
        <v>-0.39138072976456562</v>
      </c>
      <c r="L47" s="13"/>
      <c r="M47" s="13">
        <f t="shared" si="28"/>
        <v>0.96195030606430787</v>
      </c>
      <c r="N47" s="13">
        <f t="shared" si="29"/>
        <v>-0.38792486548502925</v>
      </c>
      <c r="O47" s="13"/>
      <c r="P47" s="13">
        <f t="shared" si="30"/>
        <v>0.96193030868140073</v>
      </c>
      <c r="Q47" s="13">
        <f t="shared" si="31"/>
        <v>-0.38813275138766368</v>
      </c>
      <c r="R47" s="3"/>
      <c r="AD47">
        <f t="shared" si="19"/>
        <v>0.30769230769230771</v>
      </c>
      <c r="AE47">
        <f t="shared" si="18"/>
        <v>0.38600650073195786</v>
      </c>
      <c r="AF47" s="5"/>
      <c r="AG47" s="3"/>
      <c r="AH47" s="3"/>
      <c r="AI47" s="3"/>
      <c r="AJ47" s="3"/>
      <c r="AK47">
        <f t="shared" si="21"/>
        <v>0.7100591715976331</v>
      </c>
      <c r="AL47">
        <f t="shared" si="20"/>
        <v>0.66061074502979011</v>
      </c>
      <c r="AM47" s="3"/>
      <c r="AN47" s="3"/>
      <c r="AO47" s="3"/>
      <c r="AP47" s="3"/>
      <c r="AQ47" s="3"/>
      <c r="AR47" s="3"/>
    </row>
    <row r="48" spans="1:44" x14ac:dyDescent="0.25">
      <c r="A48" s="12">
        <v>2.5000000000000001E-2</v>
      </c>
      <c r="B48" s="12">
        <v>0</v>
      </c>
      <c r="C48" s="13">
        <v>8</v>
      </c>
      <c r="D48" s="13">
        <v>10</v>
      </c>
      <c r="E48" s="13">
        <f t="shared" si="22"/>
        <v>0.8</v>
      </c>
      <c r="F48" s="13">
        <f t="shared" si="23"/>
        <v>0.95610720053704534</v>
      </c>
      <c r="G48" s="42">
        <f t="shared" si="24"/>
        <v>-5.4733464356655936E-2</v>
      </c>
      <c r="H48" s="13">
        <f t="shared" si="25"/>
        <v>-1.6070676541309381</v>
      </c>
      <c r="I48" s="13"/>
      <c r="J48" s="13">
        <f t="shared" si="26"/>
        <v>0.96161792653040212</v>
      </c>
      <c r="K48" s="13">
        <f t="shared" si="27"/>
        <v>-1.8294098786695117</v>
      </c>
      <c r="L48" s="13"/>
      <c r="M48" s="13">
        <f t="shared" si="28"/>
        <v>0.96195030606430787</v>
      </c>
      <c r="N48" s="13">
        <f t="shared" si="29"/>
        <v>-1.8440401338997769</v>
      </c>
      <c r="O48" s="13"/>
      <c r="P48" s="13">
        <f t="shared" si="30"/>
        <v>0.96193030868140073</v>
      </c>
      <c r="Q48" s="13">
        <f t="shared" si="31"/>
        <v>-1.8431555994864388</v>
      </c>
      <c r="R48" s="3"/>
      <c r="AD48">
        <f>$AD$2</f>
        <v>0.4</v>
      </c>
      <c r="AE48">
        <f t="shared" si="18"/>
        <v>0.10003313474810864</v>
      </c>
      <c r="AF48" s="5"/>
      <c r="AG48" s="3"/>
      <c r="AH48" s="3"/>
      <c r="AI48" s="3"/>
      <c r="AJ48" s="3"/>
      <c r="AK48">
        <f t="shared" si="21"/>
        <v>0.92307692307692302</v>
      </c>
      <c r="AL48">
        <f t="shared" si="20"/>
        <v>0.57114489255573986</v>
      </c>
      <c r="AM48" s="3"/>
      <c r="AN48" s="3"/>
      <c r="AO48" s="3"/>
      <c r="AP48" s="3"/>
      <c r="AQ48" s="3"/>
      <c r="AR48" s="3"/>
    </row>
    <row r="49" spans="1:44" x14ac:dyDescent="0.25">
      <c r="A49" s="12">
        <v>0.05</v>
      </c>
      <c r="B49" s="12">
        <v>0</v>
      </c>
      <c r="C49" s="13">
        <v>9</v>
      </c>
      <c r="D49" s="13">
        <v>10</v>
      </c>
      <c r="E49" s="13">
        <f t="shared" si="22"/>
        <v>0.9</v>
      </c>
      <c r="F49" s="13">
        <f t="shared" si="23"/>
        <v>0.95610720053704534</v>
      </c>
      <c r="G49" s="42">
        <f t="shared" si="24"/>
        <v>-0.15279682573105241</v>
      </c>
      <c r="H49" s="13">
        <f t="shared" si="25"/>
        <v>-0.27914239966371357</v>
      </c>
      <c r="I49" s="13"/>
      <c r="J49" s="13">
        <f t="shared" si="26"/>
        <v>0.96161283787658791</v>
      </c>
      <c r="K49" s="13">
        <f t="shared" si="27"/>
        <v>-0.36149274385192487</v>
      </c>
      <c r="L49" s="13"/>
      <c r="M49" s="13">
        <f t="shared" si="28"/>
        <v>0.96194324622246652</v>
      </c>
      <c r="N49" s="13">
        <f t="shared" si="29"/>
        <v>-0.36704541007963931</v>
      </c>
      <c r="O49" s="13"/>
      <c r="P49" s="13">
        <f t="shared" si="30"/>
        <v>0.96192424294354595</v>
      </c>
      <c r="Q49" s="13">
        <f t="shared" si="31"/>
        <v>-0.36672399179562665</v>
      </c>
      <c r="R49" s="3"/>
      <c r="AD49" s="5">
        <f>AD48*$AF$1</f>
        <v>0.52</v>
      </c>
      <c r="AE49" s="5">
        <f t="shared" si="18"/>
        <v>1.8862286321186646E-2</v>
      </c>
      <c r="AF49" s="5"/>
      <c r="AG49" s="3"/>
      <c r="AH49" s="3"/>
      <c r="AI49" s="3"/>
      <c r="AJ49" s="3"/>
      <c r="AK49">
        <f>$AL$2</f>
        <v>1.2</v>
      </c>
      <c r="AL49">
        <f t="shared" si="20"/>
        <v>0.47407924101531768</v>
      </c>
      <c r="AM49" s="3"/>
      <c r="AN49" s="3"/>
      <c r="AO49" s="3"/>
      <c r="AP49" s="3"/>
      <c r="AQ49" s="3"/>
      <c r="AR49" s="3"/>
    </row>
    <row r="50" spans="1:44" x14ac:dyDescent="0.25">
      <c r="A50" s="12">
        <v>0.05</v>
      </c>
      <c r="B50" s="12">
        <v>0</v>
      </c>
      <c r="C50" s="13">
        <v>10</v>
      </c>
      <c r="D50" s="13">
        <v>10</v>
      </c>
      <c r="E50" s="13">
        <f t="shared" si="22"/>
        <v>1</v>
      </c>
      <c r="F50" s="13">
        <f t="shared" si="23"/>
        <v>0.95610720053704534</v>
      </c>
      <c r="G50" s="42">
        <f t="shared" si="24"/>
        <v>-1.7484954195525335</v>
      </c>
      <c r="H50" s="13">
        <f t="shared" si="25"/>
        <v>-0.44885237764357278</v>
      </c>
      <c r="I50" s="13"/>
      <c r="J50" s="13">
        <f t="shared" si="26"/>
        <v>0.96161283787658791</v>
      </c>
      <c r="K50" s="13">
        <f t="shared" si="27"/>
        <v>-0.39143364753094501</v>
      </c>
      <c r="L50" s="13"/>
      <c r="M50" s="13">
        <f t="shared" si="28"/>
        <v>0.96194324622246652</v>
      </c>
      <c r="N50" s="13">
        <f t="shared" si="29"/>
        <v>-0.38799825667481719</v>
      </c>
      <c r="O50" s="13"/>
      <c r="P50" s="13">
        <f t="shared" si="30"/>
        <v>0.96192424294354595</v>
      </c>
      <c r="Q50" s="13">
        <f t="shared" si="31"/>
        <v>-0.38819580956271826</v>
      </c>
      <c r="R50" s="3"/>
      <c r="AD50" s="5"/>
      <c r="AE50" s="5"/>
      <c r="AF50" s="5"/>
      <c r="AG50" s="3"/>
      <c r="AH50" s="3"/>
      <c r="AI50" s="3"/>
      <c r="AJ50" s="3"/>
      <c r="AK50" s="3">
        <f>AK49*$AO$1</f>
        <v>1.56</v>
      </c>
      <c r="AL50" s="3">
        <f t="shared" si="20"/>
        <v>0.37717103140474167</v>
      </c>
      <c r="AM50" s="3"/>
      <c r="AN50" s="3"/>
      <c r="AO50" s="3"/>
      <c r="AP50" s="3"/>
      <c r="AQ50" s="3"/>
      <c r="AR50" s="3"/>
    </row>
    <row r="51" spans="1:44" x14ac:dyDescent="0.25">
      <c r="A51" s="12">
        <v>0.05</v>
      </c>
      <c r="B51" s="12">
        <v>0</v>
      </c>
      <c r="C51" s="13">
        <v>9</v>
      </c>
      <c r="D51" s="13">
        <v>10</v>
      </c>
      <c r="E51" s="13">
        <f t="shared" si="22"/>
        <v>0.9</v>
      </c>
      <c r="F51" s="13">
        <f t="shared" si="23"/>
        <v>0.95610720053704534</v>
      </c>
      <c r="G51" s="42">
        <f t="shared" si="24"/>
        <v>-0.15279682573105241</v>
      </c>
      <c r="H51" s="13">
        <f t="shared" si="25"/>
        <v>-0.27914239966371357</v>
      </c>
      <c r="I51" s="13"/>
      <c r="J51" s="13">
        <f t="shared" si="26"/>
        <v>0.96161283787658791</v>
      </c>
      <c r="K51" s="13">
        <f t="shared" si="27"/>
        <v>-0.36149274385192487</v>
      </c>
      <c r="L51" s="13"/>
      <c r="M51" s="13">
        <f t="shared" si="28"/>
        <v>0.96194324622246652</v>
      </c>
      <c r="N51" s="13">
        <f t="shared" si="29"/>
        <v>-0.36704541007963931</v>
      </c>
      <c r="O51" s="13"/>
      <c r="P51" s="13">
        <f t="shared" si="30"/>
        <v>0.96192424294354595</v>
      </c>
      <c r="Q51" s="13">
        <f t="shared" si="31"/>
        <v>-0.36672399179562665</v>
      </c>
      <c r="R51" s="3"/>
      <c r="AD51" s="5"/>
      <c r="AE51" s="5"/>
      <c r="AF51" s="5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</row>
    <row r="52" spans="1:44" x14ac:dyDescent="0.25">
      <c r="A52" s="12">
        <v>0.05</v>
      </c>
      <c r="B52" s="12">
        <v>0</v>
      </c>
      <c r="C52" s="13">
        <v>9</v>
      </c>
      <c r="D52" s="13">
        <v>10</v>
      </c>
      <c r="E52" s="13">
        <f t="shared" si="22"/>
        <v>0.9</v>
      </c>
      <c r="F52" s="13">
        <f t="shared" si="23"/>
        <v>0.95610720053704534</v>
      </c>
      <c r="G52" s="42">
        <f t="shared" si="24"/>
        <v>-0.15279682573105241</v>
      </c>
      <c r="H52" s="13">
        <f t="shared" si="25"/>
        <v>-0.27914239966371357</v>
      </c>
      <c r="I52" s="13"/>
      <c r="J52" s="13">
        <f t="shared" si="26"/>
        <v>0.96161283787658791</v>
      </c>
      <c r="K52" s="13">
        <f t="shared" si="27"/>
        <v>-0.36149274385192487</v>
      </c>
      <c r="L52" s="13"/>
      <c r="M52" s="13">
        <f t="shared" si="28"/>
        <v>0.96194324622246652</v>
      </c>
      <c r="N52" s="13">
        <f t="shared" si="29"/>
        <v>-0.36704541007963931</v>
      </c>
      <c r="O52" s="13"/>
      <c r="P52" s="13">
        <f t="shared" si="30"/>
        <v>0.96192424294354595</v>
      </c>
      <c r="Q52" s="13">
        <f t="shared" si="31"/>
        <v>-0.36672399179562665</v>
      </c>
      <c r="R52" s="3"/>
      <c r="AD52" s="5"/>
      <c r="AE52" s="5"/>
      <c r="AF52" s="5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</row>
    <row r="53" spans="1:44" x14ac:dyDescent="0.25">
      <c r="A53" s="12">
        <v>0.05</v>
      </c>
      <c r="B53" s="12">
        <v>0</v>
      </c>
      <c r="C53" s="13">
        <v>10</v>
      </c>
      <c r="D53" s="13">
        <v>10</v>
      </c>
      <c r="E53" s="13">
        <f t="shared" si="22"/>
        <v>1</v>
      </c>
      <c r="F53" s="13">
        <f t="shared" si="23"/>
        <v>0.95610720053704534</v>
      </c>
      <c r="G53" s="42">
        <f t="shared" si="24"/>
        <v>-1.7484954195525335</v>
      </c>
      <c r="H53" s="13">
        <f t="shared" si="25"/>
        <v>-0.44885237764357278</v>
      </c>
      <c r="I53" s="13"/>
      <c r="J53" s="13">
        <f t="shared" si="26"/>
        <v>0.96161283787658791</v>
      </c>
      <c r="K53" s="13">
        <f t="shared" si="27"/>
        <v>-0.39143364753094501</v>
      </c>
      <c r="L53" s="13"/>
      <c r="M53" s="13">
        <f t="shared" si="28"/>
        <v>0.96194324622246652</v>
      </c>
      <c r="N53" s="13">
        <f t="shared" si="29"/>
        <v>-0.38799825667481719</v>
      </c>
      <c r="O53" s="13"/>
      <c r="P53" s="13">
        <f t="shared" si="30"/>
        <v>0.96192424294354595</v>
      </c>
      <c r="Q53" s="13">
        <f t="shared" si="31"/>
        <v>-0.38819580956271826</v>
      </c>
      <c r="R53" s="3"/>
      <c r="AF53" s="5"/>
      <c r="AG53" s="3"/>
      <c r="AH53" s="3"/>
      <c r="AI53" s="3"/>
      <c r="AJ53" s="3"/>
      <c r="AM53" s="3"/>
      <c r="AN53" s="3"/>
      <c r="AO53" s="3"/>
      <c r="AP53" s="3"/>
      <c r="AQ53" s="3"/>
      <c r="AR53" s="3"/>
    </row>
    <row r="54" spans="1:44" x14ac:dyDescent="0.25">
      <c r="A54" s="12">
        <v>0.1</v>
      </c>
      <c r="B54" s="12">
        <v>0</v>
      </c>
      <c r="C54" s="13">
        <v>10</v>
      </c>
      <c r="D54" s="13">
        <v>10</v>
      </c>
      <c r="E54" s="13">
        <f t="shared" si="22"/>
        <v>1</v>
      </c>
      <c r="F54" s="13">
        <f t="shared" si="23"/>
        <v>0.95610720053704534</v>
      </c>
      <c r="G54" s="42">
        <f t="shared" si="24"/>
        <v>-1.7484954195525335</v>
      </c>
      <c r="H54" s="13">
        <f t="shared" si="25"/>
        <v>-0.44885237764357278</v>
      </c>
      <c r="I54" s="13"/>
      <c r="J54" s="13">
        <f t="shared" si="26"/>
        <v>0.96103792735918214</v>
      </c>
      <c r="K54" s="13">
        <f t="shared" si="27"/>
        <v>-0.39741404235808414</v>
      </c>
      <c r="L54" s="13"/>
      <c r="M54" s="13">
        <f t="shared" si="28"/>
        <v>0.96120689446254237</v>
      </c>
      <c r="N54" s="13">
        <f t="shared" si="29"/>
        <v>-0.39565602379689713</v>
      </c>
      <c r="O54" s="13"/>
      <c r="P54" s="13">
        <f t="shared" si="30"/>
        <v>0.96129749196118275</v>
      </c>
      <c r="Q54" s="13">
        <f t="shared" si="31"/>
        <v>-0.39471352921173819</v>
      </c>
      <c r="R54" s="3"/>
      <c r="AD54">
        <v>0</v>
      </c>
      <c r="AE54">
        <f t="shared" ref="AE54:AE66" si="32">$P$2/(1+(AD54/$P$5)^$P$3)</f>
        <v>0.95193036792030583</v>
      </c>
      <c r="AF54" s="5"/>
      <c r="AG54" s="3"/>
      <c r="AH54" s="3"/>
      <c r="AI54" s="3"/>
      <c r="AJ54" s="3"/>
      <c r="AK54">
        <v>0</v>
      </c>
      <c r="AL54">
        <f t="shared" ref="AL54:AL66" si="33">$P$2/(1+(AK54/$P$6)^$P$4)</f>
        <v>0.95193036792030583</v>
      </c>
      <c r="AM54" s="3"/>
      <c r="AN54" s="3"/>
      <c r="AO54" s="3"/>
      <c r="AP54" s="3"/>
      <c r="AQ54" s="3"/>
      <c r="AR54" s="3"/>
    </row>
    <row r="55" spans="1:44" x14ac:dyDescent="0.25">
      <c r="A55" s="12">
        <v>0.1</v>
      </c>
      <c r="B55" s="12">
        <v>0</v>
      </c>
      <c r="C55" s="13">
        <v>10</v>
      </c>
      <c r="D55" s="13">
        <v>10</v>
      </c>
      <c r="E55" s="13">
        <f t="shared" si="22"/>
        <v>1</v>
      </c>
      <c r="F55" s="13">
        <f t="shared" si="23"/>
        <v>0.95610720053704534</v>
      </c>
      <c r="G55" s="42">
        <f t="shared" si="24"/>
        <v>-1.7484954195525335</v>
      </c>
      <c r="H55" s="13">
        <f t="shared" si="25"/>
        <v>-0.44885237764357278</v>
      </c>
      <c r="I55" s="13"/>
      <c r="J55" s="13">
        <f t="shared" si="26"/>
        <v>0.96103792735918214</v>
      </c>
      <c r="K55" s="13">
        <f t="shared" si="27"/>
        <v>-0.39741404235808414</v>
      </c>
      <c r="L55" s="13"/>
      <c r="M55" s="13">
        <f t="shared" si="28"/>
        <v>0.96120689446254237</v>
      </c>
      <c r="N55" s="13">
        <f t="shared" si="29"/>
        <v>-0.39565602379689713</v>
      </c>
      <c r="O55" s="13"/>
      <c r="P55" s="13">
        <f t="shared" si="30"/>
        <v>0.96129749196118275</v>
      </c>
      <c r="Q55" s="13">
        <f t="shared" si="31"/>
        <v>-0.39471352921173819</v>
      </c>
      <c r="R55" s="3"/>
      <c r="AD55">
        <f t="shared" ref="AD55:AD64" si="34">AD56/$AF$1</f>
        <v>2.9015260114562277E-2</v>
      </c>
      <c r="AE55">
        <f t="shared" si="32"/>
        <v>0.95193020741463996</v>
      </c>
      <c r="AF55" s="5"/>
      <c r="AG55" s="3"/>
      <c r="AH55" s="3"/>
      <c r="AI55" s="3"/>
      <c r="AJ55" s="3"/>
      <c r="AK55">
        <f t="shared" ref="AK55:AK64" si="35">AK56/$AO$1</f>
        <v>8.7045780343686832E-2</v>
      </c>
      <c r="AL55">
        <f t="shared" si="33"/>
        <v>0.92757826309342817</v>
      </c>
      <c r="AM55" s="3"/>
      <c r="AN55" s="3"/>
      <c r="AO55" s="3"/>
      <c r="AP55" s="3"/>
      <c r="AQ55" s="3"/>
      <c r="AR55" s="3"/>
    </row>
    <row r="56" spans="1:44" x14ac:dyDescent="0.25">
      <c r="A56" s="12">
        <v>0.1</v>
      </c>
      <c r="B56" s="12">
        <v>0</v>
      </c>
      <c r="C56" s="13">
        <v>10</v>
      </c>
      <c r="D56" s="13">
        <v>10</v>
      </c>
      <c r="E56" s="13">
        <f t="shared" si="22"/>
        <v>1</v>
      </c>
      <c r="F56" s="13">
        <f t="shared" si="23"/>
        <v>0.95610720053704534</v>
      </c>
      <c r="G56" s="42">
        <f t="shared" si="24"/>
        <v>-1.7484954195525335</v>
      </c>
      <c r="H56" s="13">
        <f t="shared" si="25"/>
        <v>-0.44885237764357278</v>
      </c>
      <c r="I56" s="13"/>
      <c r="J56" s="13">
        <f t="shared" si="26"/>
        <v>0.96103792735918214</v>
      </c>
      <c r="K56" s="13">
        <f t="shared" si="27"/>
        <v>-0.39741404235808414</v>
      </c>
      <c r="L56" s="13"/>
      <c r="M56" s="13">
        <f t="shared" si="28"/>
        <v>0.96120689446254237</v>
      </c>
      <c r="N56" s="13">
        <f t="shared" si="29"/>
        <v>-0.39565602379689713</v>
      </c>
      <c r="O56" s="13"/>
      <c r="P56" s="13">
        <f t="shared" si="30"/>
        <v>0.96129749196118275</v>
      </c>
      <c r="Q56" s="13">
        <f t="shared" si="31"/>
        <v>-0.39471352921173819</v>
      </c>
      <c r="R56" s="3"/>
      <c r="AD56">
        <f t="shared" si="34"/>
        <v>3.7719838148930963E-2</v>
      </c>
      <c r="AE56">
        <f t="shared" si="32"/>
        <v>0.95192943895016824</v>
      </c>
      <c r="AF56" s="5"/>
      <c r="AG56" s="3"/>
      <c r="AH56" s="3"/>
      <c r="AI56" s="3"/>
      <c r="AJ56" s="3"/>
      <c r="AK56">
        <f t="shared" si="35"/>
        <v>0.11315951444679288</v>
      </c>
      <c r="AL56">
        <f t="shared" si="33"/>
        <v>0.91695852184477922</v>
      </c>
      <c r="AM56" s="3"/>
      <c r="AN56" s="3"/>
      <c r="AO56" s="3"/>
      <c r="AP56" s="3"/>
      <c r="AQ56" s="3"/>
      <c r="AR56" s="3"/>
    </row>
    <row r="57" spans="1:44" x14ac:dyDescent="0.25">
      <c r="A57" s="12">
        <v>0.1</v>
      </c>
      <c r="B57" s="12">
        <v>0</v>
      </c>
      <c r="C57" s="13">
        <v>10</v>
      </c>
      <c r="D57" s="13">
        <v>10</v>
      </c>
      <c r="E57" s="13">
        <f t="shared" si="22"/>
        <v>1</v>
      </c>
      <c r="F57" s="13">
        <f t="shared" si="23"/>
        <v>0.95610720053704534</v>
      </c>
      <c r="G57" s="42">
        <f t="shared" si="24"/>
        <v>-1.7484954195525335</v>
      </c>
      <c r="H57" s="13">
        <f t="shared" si="25"/>
        <v>-0.44885237764357278</v>
      </c>
      <c r="I57" s="13"/>
      <c r="J57" s="13">
        <f t="shared" si="26"/>
        <v>0.96103792735918214</v>
      </c>
      <c r="K57" s="13">
        <f t="shared" si="27"/>
        <v>-0.39741404235808414</v>
      </c>
      <c r="L57" s="13"/>
      <c r="M57" s="13">
        <f t="shared" si="28"/>
        <v>0.96120689446254237</v>
      </c>
      <c r="N57" s="13">
        <f t="shared" si="29"/>
        <v>-0.39565602379689713</v>
      </c>
      <c r="O57" s="13"/>
      <c r="P57" s="13">
        <f t="shared" si="30"/>
        <v>0.96129749196118275</v>
      </c>
      <c r="Q57" s="13">
        <f t="shared" si="31"/>
        <v>-0.39471352921173819</v>
      </c>
      <c r="R57" s="3"/>
      <c r="AD57">
        <f t="shared" si="34"/>
        <v>4.9035789593610254E-2</v>
      </c>
      <c r="AE57">
        <f t="shared" si="32"/>
        <v>0.95192499127408814</v>
      </c>
      <c r="AF57" s="5"/>
      <c r="AG57" s="3"/>
      <c r="AH57" s="3"/>
      <c r="AI57" s="3"/>
      <c r="AJ57" s="3"/>
      <c r="AK57">
        <f t="shared" si="35"/>
        <v>0.14710736878083075</v>
      </c>
      <c r="AL57">
        <f t="shared" si="33"/>
        <v>0.90195710830000986</v>
      </c>
      <c r="AM57" s="3"/>
      <c r="AN57" s="3"/>
      <c r="AO57" s="3"/>
      <c r="AP57" s="3"/>
      <c r="AQ57" s="3"/>
      <c r="AR57" s="3"/>
    </row>
    <row r="58" spans="1:44" x14ac:dyDescent="0.25">
      <c r="A58" s="12">
        <v>0.1</v>
      </c>
      <c r="B58" s="12">
        <v>0</v>
      </c>
      <c r="C58" s="13">
        <v>9</v>
      </c>
      <c r="D58" s="13">
        <v>10</v>
      </c>
      <c r="E58" s="13">
        <f t="shared" si="22"/>
        <v>0.9</v>
      </c>
      <c r="F58" s="13">
        <f t="shared" si="23"/>
        <v>0.95610720053704534</v>
      </c>
      <c r="G58" s="42">
        <f t="shared" si="24"/>
        <v>-0.15279682573105241</v>
      </c>
      <c r="H58" s="13">
        <f t="shared" si="25"/>
        <v>-0.27914239966371357</v>
      </c>
      <c r="I58" s="13"/>
      <c r="J58" s="13">
        <f t="shared" si="26"/>
        <v>0.96103792735918214</v>
      </c>
      <c r="K58" s="13">
        <f t="shared" si="27"/>
        <v>-0.35200950663098718</v>
      </c>
      <c r="L58" s="13"/>
      <c r="M58" s="13">
        <f t="shared" si="28"/>
        <v>0.96120689446254237</v>
      </c>
      <c r="N58" s="13">
        <f t="shared" si="29"/>
        <v>-0.35477342797835387</v>
      </c>
      <c r="O58" s="13"/>
      <c r="P58" s="13">
        <f t="shared" si="30"/>
        <v>0.96129749196118275</v>
      </c>
      <c r="Q58" s="13">
        <f t="shared" si="31"/>
        <v>-0.35626331621779916</v>
      </c>
      <c r="R58" s="3"/>
      <c r="AD58">
        <f t="shared" si="34"/>
        <v>6.3746526471693335E-2</v>
      </c>
      <c r="AE58">
        <f t="shared" si="32"/>
        <v>0.95189924993628861</v>
      </c>
      <c r="AF58" s="5"/>
      <c r="AG58" s="3"/>
      <c r="AH58" s="3"/>
      <c r="AI58" s="3"/>
      <c r="AJ58" s="3"/>
      <c r="AK58">
        <f t="shared" si="35"/>
        <v>0.19123957941507999</v>
      </c>
      <c r="AL58">
        <f t="shared" si="33"/>
        <v>0.88101837598954913</v>
      </c>
      <c r="AM58" s="3"/>
      <c r="AN58" s="3"/>
      <c r="AO58" s="3"/>
      <c r="AP58" s="3"/>
      <c r="AQ58" s="3"/>
      <c r="AR58" s="3"/>
    </row>
    <row r="59" spans="1:44" x14ac:dyDescent="0.25">
      <c r="A59" s="12">
        <v>0.2</v>
      </c>
      <c r="B59" s="12">
        <v>0</v>
      </c>
      <c r="C59" s="13">
        <v>10</v>
      </c>
      <c r="D59" s="13">
        <v>10</v>
      </c>
      <c r="E59" s="13">
        <f t="shared" si="22"/>
        <v>1</v>
      </c>
      <c r="F59" s="13">
        <f t="shared" si="23"/>
        <v>0.95610720053704534</v>
      </c>
      <c r="G59" s="42">
        <f t="shared" si="24"/>
        <v>-1.7484954195525335</v>
      </c>
      <c r="H59" s="13">
        <f t="shared" si="25"/>
        <v>-0.44885237764357278</v>
      </c>
      <c r="I59" s="13"/>
      <c r="J59" s="13">
        <f t="shared" si="26"/>
        <v>0.90023732454394856</v>
      </c>
      <c r="K59" s="13">
        <f t="shared" si="27"/>
        <v>-1.0509685648124134</v>
      </c>
      <c r="L59" s="13"/>
      <c r="M59" s="13">
        <f t="shared" si="28"/>
        <v>0.89014176558107394</v>
      </c>
      <c r="N59" s="13">
        <f t="shared" si="29"/>
        <v>-1.1637454177105975</v>
      </c>
      <c r="O59" s="13"/>
      <c r="P59" s="13">
        <f t="shared" si="30"/>
        <v>0.90066476556316899</v>
      </c>
      <c r="Q59" s="13">
        <f t="shared" si="31"/>
        <v>-1.0462215990601385</v>
      </c>
      <c r="R59" s="3"/>
      <c r="AD59">
        <f t="shared" si="34"/>
        <v>8.2870484413201342E-2</v>
      </c>
      <c r="AE59">
        <f t="shared" si="32"/>
        <v>0.95175029217366658</v>
      </c>
      <c r="AF59" s="5"/>
      <c r="AG59" s="3"/>
      <c r="AH59" s="3"/>
      <c r="AI59" s="3"/>
      <c r="AJ59" s="3"/>
      <c r="AK59">
        <f t="shared" si="35"/>
        <v>0.24861145323960399</v>
      </c>
      <c r="AL59">
        <f t="shared" si="33"/>
        <v>0.85227567877916344</v>
      </c>
      <c r="AM59" s="3"/>
      <c r="AN59" s="3"/>
      <c r="AO59" s="3"/>
      <c r="AP59" s="3"/>
      <c r="AQ59" s="3"/>
      <c r="AR59" s="3"/>
    </row>
    <row r="60" spans="1:44" x14ac:dyDescent="0.25">
      <c r="A60" s="12">
        <v>0.2</v>
      </c>
      <c r="B60" s="12">
        <v>0</v>
      </c>
      <c r="C60" s="13">
        <v>9</v>
      </c>
      <c r="D60" s="13">
        <v>10</v>
      </c>
      <c r="E60" s="13">
        <f t="shared" si="22"/>
        <v>0.9</v>
      </c>
      <c r="F60" s="13">
        <f t="shared" si="23"/>
        <v>0.95610720053704534</v>
      </c>
      <c r="G60" s="42">
        <f t="shared" si="24"/>
        <v>-0.15279682573105241</v>
      </c>
      <c r="H60" s="13">
        <f t="shared" si="25"/>
        <v>-0.27914239966371357</v>
      </c>
      <c r="I60" s="13"/>
      <c r="J60" s="13">
        <f t="shared" si="26"/>
        <v>0.90023732454394856</v>
      </c>
      <c r="K60" s="13">
        <f t="shared" si="27"/>
        <v>-3.1334607307003347E-6</v>
      </c>
      <c r="L60" s="13"/>
      <c r="M60" s="13">
        <f t="shared" si="28"/>
        <v>0.89014176558107394</v>
      </c>
      <c r="N60" s="13">
        <f t="shared" si="29"/>
        <v>-5.1056644131405177E-3</v>
      </c>
      <c r="O60" s="13"/>
      <c r="P60" s="13">
        <f t="shared" si="30"/>
        <v>0.90066476556316899</v>
      </c>
      <c r="Q60" s="13">
        <f t="shared" si="31"/>
        <v>-2.4647941809654607E-5</v>
      </c>
      <c r="R60" s="3"/>
      <c r="AD60">
        <f t="shared" si="34"/>
        <v>0.10773162973716174</v>
      </c>
      <c r="AE60">
        <f t="shared" si="32"/>
        <v>0.95088907288292834</v>
      </c>
      <c r="AF60" s="5"/>
      <c r="AG60" s="3"/>
      <c r="AH60" s="3"/>
      <c r="AI60" s="3"/>
      <c r="AJ60" s="3"/>
      <c r="AK60">
        <f t="shared" si="35"/>
        <v>0.3231948892114852</v>
      </c>
      <c r="AL60">
        <f t="shared" si="33"/>
        <v>0.81371049580211574</v>
      </c>
      <c r="AM60" s="3"/>
      <c r="AN60" s="3"/>
      <c r="AO60" s="3"/>
      <c r="AP60" s="3"/>
      <c r="AQ60" s="3"/>
      <c r="AR60" s="3"/>
    </row>
    <row r="61" spans="1:44" x14ac:dyDescent="0.25">
      <c r="A61" s="12">
        <v>0.2</v>
      </c>
      <c r="B61" s="12">
        <v>0</v>
      </c>
      <c r="C61" s="13">
        <v>9</v>
      </c>
      <c r="D61" s="13">
        <v>10</v>
      </c>
      <c r="E61" s="13">
        <f t="shared" si="22"/>
        <v>0.9</v>
      </c>
      <c r="F61" s="13">
        <f t="shared" si="23"/>
        <v>0.95610720053704534</v>
      </c>
      <c r="G61" s="42">
        <f t="shared" si="24"/>
        <v>-0.15279682573105241</v>
      </c>
      <c r="H61" s="13">
        <f t="shared" si="25"/>
        <v>-0.27914239966371357</v>
      </c>
      <c r="I61" s="13"/>
      <c r="J61" s="13">
        <f t="shared" si="26"/>
        <v>0.90023732454394856</v>
      </c>
      <c r="K61" s="13">
        <f t="shared" si="27"/>
        <v>-3.1334607307003347E-6</v>
      </c>
      <c r="L61" s="13"/>
      <c r="M61" s="13">
        <f t="shared" si="28"/>
        <v>0.89014176558107394</v>
      </c>
      <c r="N61" s="13">
        <f t="shared" si="29"/>
        <v>-5.1056644131405177E-3</v>
      </c>
      <c r="O61" s="13"/>
      <c r="P61" s="13">
        <f t="shared" si="30"/>
        <v>0.90066476556316899</v>
      </c>
      <c r="Q61" s="13">
        <f t="shared" si="31"/>
        <v>-2.4647941809654607E-5</v>
      </c>
      <c r="R61" s="3"/>
      <c r="AD61">
        <f t="shared" si="34"/>
        <v>0.14005111865831027</v>
      </c>
      <c r="AE61">
        <f t="shared" si="32"/>
        <v>0.94593498445088042</v>
      </c>
      <c r="AF61" s="5"/>
      <c r="AG61" s="3"/>
      <c r="AH61" s="3"/>
      <c r="AI61" s="3"/>
      <c r="AJ61" s="3"/>
      <c r="AK61">
        <f t="shared" si="35"/>
        <v>0.42015335597493081</v>
      </c>
      <c r="AL61">
        <f t="shared" si="33"/>
        <v>0.76352030815469307</v>
      </c>
      <c r="AM61" s="3"/>
      <c r="AN61" s="3"/>
      <c r="AO61" s="3"/>
      <c r="AP61" s="3"/>
      <c r="AQ61" s="3"/>
      <c r="AR61" s="3"/>
    </row>
    <row r="62" spans="1:44" x14ac:dyDescent="0.25">
      <c r="A62" s="12">
        <v>0.2</v>
      </c>
      <c r="B62" s="12">
        <v>0</v>
      </c>
      <c r="C62" s="13">
        <v>8</v>
      </c>
      <c r="D62" s="13">
        <v>10</v>
      </c>
      <c r="E62" s="13">
        <f t="shared" si="22"/>
        <v>0.8</v>
      </c>
      <c r="F62" s="13">
        <f t="shared" si="23"/>
        <v>0.95610720053704534</v>
      </c>
      <c r="G62" s="42">
        <f t="shared" si="24"/>
        <v>-5.4733464356655936E-2</v>
      </c>
      <c r="H62" s="13">
        <f t="shared" si="25"/>
        <v>-1.6070676541309381</v>
      </c>
      <c r="I62" s="13"/>
      <c r="J62" s="13">
        <f t="shared" si="26"/>
        <v>0.90023732454394856</v>
      </c>
      <c r="K62" s="13">
        <f t="shared" si="27"/>
        <v>-0.44667293455613322</v>
      </c>
      <c r="L62" s="13"/>
      <c r="M62" s="13">
        <f t="shared" si="28"/>
        <v>0.89014176558107394</v>
      </c>
      <c r="N62" s="13">
        <f t="shared" si="29"/>
        <v>-0.34410114356276866</v>
      </c>
      <c r="O62" s="13"/>
      <c r="P62" s="13">
        <f t="shared" si="30"/>
        <v>0.90066476556316899</v>
      </c>
      <c r="Q62" s="13">
        <f t="shared" si="31"/>
        <v>-0.45146292927056841</v>
      </c>
      <c r="R62" s="3"/>
      <c r="AD62">
        <f t="shared" si="34"/>
        <v>0.18206645425580337</v>
      </c>
      <c r="AE62">
        <f t="shared" si="32"/>
        <v>0.91824614530627413</v>
      </c>
      <c r="AF62" s="5"/>
      <c r="AG62" s="3"/>
      <c r="AH62" s="3"/>
      <c r="AI62" s="3"/>
      <c r="AJ62" s="3"/>
      <c r="AK62">
        <f t="shared" si="35"/>
        <v>0.5461993627674101</v>
      </c>
      <c r="AL62">
        <f t="shared" si="33"/>
        <v>0.70073133701856283</v>
      </c>
      <c r="AM62" s="3"/>
      <c r="AN62" s="3"/>
      <c r="AO62" s="3"/>
      <c r="AP62" s="3"/>
      <c r="AQ62" s="3"/>
      <c r="AR62" s="3"/>
    </row>
    <row r="63" spans="1:44" x14ac:dyDescent="0.25">
      <c r="A63" s="12">
        <v>0.2</v>
      </c>
      <c r="B63" s="12">
        <v>0</v>
      </c>
      <c r="C63" s="13">
        <v>8</v>
      </c>
      <c r="D63" s="13">
        <v>10</v>
      </c>
      <c r="E63" s="13">
        <f t="shared" si="22"/>
        <v>0.8</v>
      </c>
      <c r="F63" s="13">
        <f t="shared" si="23"/>
        <v>0.95610720053704534</v>
      </c>
      <c r="G63" s="42">
        <f t="shared" si="24"/>
        <v>-5.4733464356655936E-2</v>
      </c>
      <c r="H63" s="13">
        <f t="shared" si="25"/>
        <v>-1.6070676541309381</v>
      </c>
      <c r="I63" s="13"/>
      <c r="J63" s="13">
        <f t="shared" si="26"/>
        <v>0.90023732454394856</v>
      </c>
      <c r="K63" s="13">
        <f t="shared" si="27"/>
        <v>-0.44667293455613322</v>
      </c>
      <c r="L63" s="13"/>
      <c r="M63" s="13">
        <f t="shared" si="28"/>
        <v>0.89014176558107394</v>
      </c>
      <c r="N63" s="13">
        <f t="shared" si="29"/>
        <v>-0.34410114356276866</v>
      </c>
      <c r="O63" s="13"/>
      <c r="P63" s="13">
        <f t="shared" si="30"/>
        <v>0.90066476556316899</v>
      </c>
      <c r="Q63" s="13">
        <f t="shared" si="31"/>
        <v>-0.45146292927056841</v>
      </c>
      <c r="R63" s="3"/>
      <c r="AD63">
        <f t="shared" si="34"/>
        <v>0.23668639053254439</v>
      </c>
      <c r="AE63">
        <f t="shared" si="32"/>
        <v>0.78521750032547422</v>
      </c>
      <c r="AF63" s="5"/>
      <c r="AG63" s="3"/>
      <c r="AH63" s="3"/>
      <c r="AI63" s="3"/>
      <c r="AJ63" s="3"/>
      <c r="AK63">
        <f t="shared" si="35"/>
        <v>0.7100591715976331</v>
      </c>
      <c r="AL63">
        <f t="shared" si="33"/>
        <v>0.62595121245540175</v>
      </c>
      <c r="AM63" s="3"/>
      <c r="AN63" s="3"/>
      <c r="AO63" s="3"/>
      <c r="AP63" s="3"/>
      <c r="AQ63" s="3"/>
      <c r="AR63" s="3"/>
    </row>
    <row r="64" spans="1:44" x14ac:dyDescent="0.25">
      <c r="A64" s="12">
        <v>0.4</v>
      </c>
      <c r="B64" s="12">
        <v>0</v>
      </c>
      <c r="C64" s="13">
        <v>0</v>
      </c>
      <c r="D64" s="13">
        <v>10</v>
      </c>
      <c r="E64" s="13">
        <f t="shared" si="22"/>
        <v>0</v>
      </c>
      <c r="F64" s="13">
        <f t="shared" si="23"/>
        <v>0.11985414620898098</v>
      </c>
      <c r="G64" s="42">
        <f t="shared" si="24"/>
        <v>-18.299806820482544</v>
      </c>
      <c r="H64" s="13">
        <f t="shared" si="25"/>
        <v>-1.2766764229938934</v>
      </c>
      <c r="I64" s="13"/>
      <c r="J64" s="13">
        <f t="shared" si="26"/>
        <v>0.1182061385484298</v>
      </c>
      <c r="K64" s="13">
        <f t="shared" si="27"/>
        <v>-1.2579696746655138</v>
      </c>
      <c r="L64" s="13"/>
      <c r="M64" s="13">
        <f t="shared" si="28"/>
        <v>0.11003313474810862</v>
      </c>
      <c r="N64" s="13">
        <f t="shared" si="29"/>
        <v>-1.1657104700306182</v>
      </c>
      <c r="O64" s="13"/>
      <c r="P64" s="13">
        <f t="shared" si="30"/>
        <v>0.12734584153029857</v>
      </c>
      <c r="Q64" s="13">
        <f t="shared" si="31"/>
        <v>-1.3621595458751534</v>
      </c>
      <c r="R64" s="3"/>
      <c r="AD64">
        <f t="shared" si="34"/>
        <v>0.30769230769230771</v>
      </c>
      <c r="AE64">
        <f t="shared" si="32"/>
        <v>0.42709918501923028</v>
      </c>
      <c r="AF64" s="5"/>
      <c r="AG64" s="3"/>
      <c r="AH64" s="3"/>
      <c r="AI64" s="3"/>
      <c r="AJ64" s="3"/>
      <c r="AK64">
        <f t="shared" si="35"/>
        <v>0.92307692307692302</v>
      </c>
      <c r="AL64">
        <f t="shared" si="33"/>
        <v>0.5419347201482263</v>
      </c>
      <c r="AM64" s="3"/>
      <c r="AN64" s="3"/>
      <c r="AO64" s="3"/>
      <c r="AP64" s="3"/>
      <c r="AQ64" s="3"/>
      <c r="AR64" s="3"/>
    </row>
    <row r="65" spans="1:44" x14ac:dyDescent="0.25">
      <c r="A65" s="12">
        <v>0.4</v>
      </c>
      <c r="B65" s="12">
        <v>0</v>
      </c>
      <c r="C65" s="13">
        <v>0</v>
      </c>
      <c r="D65" s="13">
        <v>10</v>
      </c>
      <c r="E65" s="13">
        <f t="shared" si="22"/>
        <v>0</v>
      </c>
      <c r="F65" s="13">
        <f t="shared" si="23"/>
        <v>0.11985414620898098</v>
      </c>
      <c r="G65" s="42">
        <f t="shared" si="24"/>
        <v>-18.299806820482544</v>
      </c>
      <c r="H65" s="13">
        <f t="shared" si="25"/>
        <v>-1.2766764229938934</v>
      </c>
      <c r="I65" s="13"/>
      <c r="J65" s="13">
        <f t="shared" si="26"/>
        <v>0.1182061385484298</v>
      </c>
      <c r="K65" s="13">
        <f t="shared" si="27"/>
        <v>-1.2579696746655138</v>
      </c>
      <c r="L65" s="13"/>
      <c r="M65" s="13">
        <f t="shared" si="28"/>
        <v>0.11003313474810862</v>
      </c>
      <c r="N65" s="13">
        <f t="shared" si="29"/>
        <v>-1.1657104700306182</v>
      </c>
      <c r="O65" s="13"/>
      <c r="P65" s="13">
        <f t="shared" si="30"/>
        <v>0.12734584153029857</v>
      </c>
      <c r="Q65" s="13">
        <f t="shared" si="31"/>
        <v>-1.3621595458751534</v>
      </c>
      <c r="R65" s="3"/>
      <c r="AD65">
        <f>$AD$2</f>
        <v>0.4</v>
      </c>
      <c r="AE65">
        <f t="shared" si="32"/>
        <v>0.1173458415302986</v>
      </c>
      <c r="AF65" s="5"/>
      <c r="AG65" s="3"/>
      <c r="AH65" s="3"/>
      <c r="AI65" s="3"/>
      <c r="AJ65" s="3"/>
      <c r="AK65">
        <f>$AL$2</f>
        <v>1.2</v>
      </c>
      <c r="AL65">
        <f t="shared" si="33"/>
        <v>0.45350656500088127</v>
      </c>
      <c r="AM65" s="3"/>
      <c r="AN65" s="3"/>
      <c r="AO65" s="3"/>
      <c r="AP65" s="3"/>
      <c r="AQ65" s="3"/>
      <c r="AR65" s="3"/>
    </row>
    <row r="66" spans="1:44" x14ac:dyDescent="0.25">
      <c r="A66" s="12">
        <v>0.4</v>
      </c>
      <c r="B66" s="12">
        <v>0</v>
      </c>
      <c r="C66" s="13">
        <v>4</v>
      </c>
      <c r="D66" s="13">
        <v>10</v>
      </c>
      <c r="E66" s="13">
        <f t="shared" si="22"/>
        <v>0.4</v>
      </c>
      <c r="F66" s="13">
        <f t="shared" si="23"/>
        <v>0.11985414620898098</v>
      </c>
      <c r="G66" s="42">
        <f t="shared" si="24"/>
        <v>-4.9491655900179738</v>
      </c>
      <c r="H66" s="13">
        <f t="shared" si="25"/>
        <v>-2.521808078563359</v>
      </c>
      <c r="I66" s="13"/>
      <c r="J66" s="13">
        <f t="shared" si="26"/>
        <v>0.1182061385484298</v>
      </c>
      <c r="K66" s="13">
        <f t="shared" si="27"/>
        <v>-2.5659661018458806</v>
      </c>
      <c r="L66" s="13"/>
      <c r="M66" s="13">
        <f t="shared" si="28"/>
        <v>0.11003313474810862</v>
      </c>
      <c r="N66" s="13">
        <f t="shared" si="29"/>
        <v>-2.797204546190013</v>
      </c>
      <c r="O66" s="13"/>
      <c r="P66" s="13">
        <f t="shared" si="30"/>
        <v>0.12734584153029857</v>
      </c>
      <c r="Q66" s="13">
        <f t="shared" si="31"/>
        <v>-2.3305739852516099</v>
      </c>
      <c r="R66" s="3"/>
      <c r="AD66" s="5">
        <f>AD65*$AF$1</f>
        <v>0.52</v>
      </c>
      <c r="AE66" s="5">
        <f t="shared" si="32"/>
        <v>2.2577014362369682E-2</v>
      </c>
      <c r="AF66" s="5"/>
      <c r="AG66" s="3"/>
      <c r="AH66" s="3"/>
      <c r="AI66" s="3"/>
      <c r="AJ66" s="3"/>
      <c r="AK66" s="3">
        <f>AK65*$AO$1</f>
        <v>1.56</v>
      </c>
      <c r="AL66" s="3">
        <f t="shared" si="33"/>
        <v>0.36660543668984147</v>
      </c>
      <c r="AM66" s="3"/>
      <c r="AN66" s="3"/>
      <c r="AO66" s="3"/>
      <c r="AP66" s="3"/>
      <c r="AQ66" s="3"/>
      <c r="AR66" s="3"/>
    </row>
    <row r="67" spans="1:44" x14ac:dyDescent="0.25">
      <c r="A67" s="12">
        <v>0.4</v>
      </c>
      <c r="B67" s="12">
        <v>0</v>
      </c>
      <c r="C67" s="13">
        <v>2</v>
      </c>
      <c r="D67" s="13">
        <v>10</v>
      </c>
      <c r="E67" s="13">
        <f t="shared" si="22"/>
        <v>0.2</v>
      </c>
      <c r="F67" s="13">
        <f t="shared" si="23"/>
        <v>0.11985414620898098</v>
      </c>
      <c r="G67" s="42">
        <f t="shared" si="24"/>
        <v>-9.9855203049146617</v>
      </c>
      <c r="H67" s="13">
        <f t="shared" si="25"/>
        <v>-0.26027635044303032</v>
      </c>
      <c r="I67" s="13"/>
      <c r="J67" s="13">
        <f t="shared" si="26"/>
        <v>0.1182061385484298</v>
      </c>
      <c r="K67" s="13">
        <f t="shared" si="27"/>
        <v>-0.27300198792010122</v>
      </c>
      <c r="L67" s="13"/>
      <c r="M67" s="13">
        <f t="shared" si="28"/>
        <v>0.11003313474810862</v>
      </c>
      <c r="N67" s="13">
        <f t="shared" si="29"/>
        <v>-0.34249160777471954</v>
      </c>
      <c r="O67" s="13"/>
      <c r="P67" s="13">
        <f t="shared" si="30"/>
        <v>0.12734584153029857</v>
      </c>
      <c r="Q67" s="13">
        <f t="shared" si="31"/>
        <v>-0.20740086522778556</v>
      </c>
      <c r="R67" s="3"/>
      <c r="AD67" s="5"/>
      <c r="AE67" s="5"/>
      <c r="AF67" s="5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</row>
    <row r="68" spans="1:44" x14ac:dyDescent="0.25">
      <c r="A68" s="12">
        <v>0.4</v>
      </c>
      <c r="B68" s="12">
        <v>0</v>
      </c>
      <c r="C68" s="13">
        <v>0</v>
      </c>
      <c r="D68" s="13">
        <v>10</v>
      </c>
      <c r="E68" s="13">
        <f t="shared" si="22"/>
        <v>0</v>
      </c>
      <c r="F68" s="13">
        <f t="shared" si="23"/>
        <v>0.11985414620898098</v>
      </c>
      <c r="G68" s="42">
        <f t="shared" si="24"/>
        <v>-18.299806820482544</v>
      </c>
      <c r="H68" s="13">
        <f t="shared" si="25"/>
        <v>-1.2766764229938934</v>
      </c>
      <c r="I68" s="13"/>
      <c r="J68" s="13">
        <f t="shared" si="26"/>
        <v>0.1182061385484298</v>
      </c>
      <c r="K68" s="13">
        <f t="shared" si="27"/>
        <v>-1.2579696746655138</v>
      </c>
      <c r="L68" s="13"/>
      <c r="M68" s="13">
        <f t="shared" si="28"/>
        <v>0.11003313474810862</v>
      </c>
      <c r="N68" s="13">
        <f t="shared" si="29"/>
        <v>-1.1657104700306182</v>
      </c>
      <c r="O68" s="13"/>
      <c r="P68" s="13">
        <f t="shared" si="30"/>
        <v>0.12734584153029857</v>
      </c>
      <c r="Q68" s="13">
        <f t="shared" si="31"/>
        <v>-1.3621595458751534</v>
      </c>
      <c r="R68" s="3"/>
      <c r="AD68" s="5"/>
      <c r="AE68" s="5"/>
      <c r="AF68" s="5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</row>
    <row r="69" spans="1:44" x14ac:dyDescent="0.25">
      <c r="A69" s="12"/>
      <c r="B69" s="12"/>
      <c r="C69" s="13"/>
      <c r="D69" s="13"/>
      <c r="E69" s="13"/>
      <c r="F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3"/>
      <c r="AD69" s="5"/>
      <c r="AE69" s="5"/>
      <c r="AF69" s="5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</row>
    <row r="70" spans="1:44" x14ac:dyDescent="0.25">
      <c r="A70" s="12"/>
      <c r="B70" s="12"/>
      <c r="C70" s="13"/>
      <c r="D70" s="13"/>
      <c r="E70" s="13"/>
      <c r="F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3"/>
      <c r="AD70" s="5"/>
      <c r="AE70" s="5"/>
      <c r="AF70" s="5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</row>
    <row r="71" spans="1:44" x14ac:dyDescent="0.25">
      <c r="A71" s="12"/>
      <c r="B71" s="12"/>
      <c r="C71" s="13"/>
      <c r="D71" s="13"/>
      <c r="E71" s="13"/>
      <c r="F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AD71" s="5"/>
      <c r="AE71" s="5"/>
      <c r="AF71" s="5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</row>
    <row r="72" spans="1:44" x14ac:dyDescent="0.25">
      <c r="A72" s="12"/>
      <c r="B72" s="12"/>
      <c r="C72" s="13"/>
      <c r="D72" s="13"/>
      <c r="E72" s="13"/>
      <c r="F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3"/>
      <c r="AD72" s="5"/>
      <c r="AE72" s="5"/>
      <c r="AF72" s="5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</row>
    <row r="73" spans="1:44" x14ac:dyDescent="0.25">
      <c r="A73" s="12"/>
      <c r="B73" s="12"/>
      <c r="C73" s="13"/>
      <c r="D73" s="13"/>
      <c r="E73" s="13"/>
      <c r="F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3"/>
      <c r="AD73" s="5"/>
      <c r="AE73" s="5"/>
      <c r="AF73" s="5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</row>
    <row r="74" spans="1:44" x14ac:dyDescent="0.25">
      <c r="A74" s="12"/>
      <c r="B74" s="12"/>
      <c r="C74" s="13"/>
      <c r="D74" s="13"/>
      <c r="E74" s="13"/>
      <c r="F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3"/>
      <c r="AD74" s="5"/>
      <c r="AE74" s="5"/>
      <c r="AF74" s="5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</row>
    <row r="75" spans="1:44" x14ac:dyDescent="0.25">
      <c r="A75" s="12"/>
      <c r="B75" s="12"/>
      <c r="C75" s="13"/>
      <c r="D75" s="13"/>
      <c r="E75" s="13"/>
      <c r="F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3"/>
      <c r="AD75" s="5"/>
      <c r="AE75" s="5"/>
      <c r="AF75" s="5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</row>
    <row r="76" spans="1:44" x14ac:dyDescent="0.25">
      <c r="A76" s="12"/>
      <c r="B76" s="12"/>
      <c r="C76" s="13"/>
      <c r="D76" s="13"/>
      <c r="E76" s="13"/>
      <c r="F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3"/>
      <c r="AD76" s="5"/>
      <c r="AE76" s="5"/>
      <c r="AF76" s="5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</row>
    <row r="77" spans="1:44" x14ac:dyDescent="0.25">
      <c r="A77" s="12"/>
      <c r="B77" s="12"/>
      <c r="C77" s="13"/>
      <c r="D77" s="13"/>
      <c r="E77" s="13"/>
      <c r="F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3"/>
      <c r="AD77" s="5"/>
      <c r="AE77" s="5"/>
      <c r="AF77" s="5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</row>
    <row r="78" spans="1:44" x14ac:dyDescent="0.25">
      <c r="A78" s="12"/>
      <c r="B78" s="12"/>
      <c r="C78" s="13"/>
      <c r="D78" s="13"/>
      <c r="E78" s="13"/>
      <c r="F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3"/>
      <c r="AD78" s="5"/>
      <c r="AE78" s="5"/>
      <c r="AF78" s="5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</row>
    <row r="79" spans="1:44" x14ac:dyDescent="0.25">
      <c r="A79" s="12"/>
      <c r="B79" s="12"/>
      <c r="C79" s="13"/>
      <c r="D79" s="13"/>
      <c r="E79" s="13"/>
      <c r="F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3"/>
      <c r="AD79" s="5"/>
      <c r="AE79" s="5"/>
      <c r="AF79" s="5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</row>
    <row r="80" spans="1:44" x14ac:dyDescent="0.25">
      <c r="A80" s="12"/>
      <c r="B80" s="12"/>
      <c r="C80" s="13"/>
      <c r="D80" s="13"/>
      <c r="E80" s="13"/>
      <c r="F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3"/>
      <c r="AD80" s="5"/>
      <c r="AE80" s="5"/>
      <c r="AF80" s="5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</row>
    <row r="81" spans="1:44" x14ac:dyDescent="0.25">
      <c r="A81" s="12"/>
      <c r="B81" s="12"/>
      <c r="C81" s="13"/>
      <c r="D81" s="13"/>
      <c r="E81" s="13"/>
      <c r="F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3"/>
      <c r="AD81" s="5"/>
      <c r="AE81" s="5"/>
      <c r="AF81" s="5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</row>
    <row r="82" spans="1:44" x14ac:dyDescent="0.25">
      <c r="A82" s="12"/>
      <c r="B82" s="12"/>
      <c r="C82" s="13"/>
      <c r="D82" s="13"/>
      <c r="E82" s="13"/>
      <c r="F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3"/>
      <c r="AD82" s="5"/>
      <c r="AE82" s="5"/>
      <c r="AF82" s="5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</row>
    <row r="83" spans="1:44" x14ac:dyDescent="0.25">
      <c r="A83" s="12"/>
      <c r="B83" s="12"/>
      <c r="C83" s="13"/>
      <c r="D83" s="13"/>
      <c r="E83" s="13"/>
      <c r="F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3"/>
      <c r="AD83" s="5"/>
      <c r="AE83" s="5"/>
      <c r="AF83" s="5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</row>
    <row r="84" spans="1:44" x14ac:dyDescent="0.25">
      <c r="A84" s="12"/>
      <c r="B84" s="12"/>
      <c r="C84" s="13"/>
      <c r="D84" s="13"/>
      <c r="E84" s="13"/>
      <c r="F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3"/>
      <c r="AD84" s="5"/>
      <c r="AE84" s="5"/>
      <c r="AF84" s="5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</row>
    <row r="85" spans="1:44" x14ac:dyDescent="0.25">
      <c r="A85" s="12"/>
      <c r="B85" s="12"/>
      <c r="C85" s="13"/>
      <c r="D85" s="13"/>
      <c r="E85" s="13"/>
      <c r="F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3" t="s">
        <v>34</v>
      </c>
      <c r="AD85" s="5"/>
      <c r="AE85" s="5"/>
      <c r="AF85" s="5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</row>
    <row r="86" spans="1:44" x14ac:dyDescent="0.25">
      <c r="A86" s="12"/>
      <c r="B86" s="12"/>
      <c r="C86" s="13"/>
      <c r="D86" s="13"/>
      <c r="E86" s="13"/>
      <c r="F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3"/>
      <c r="AD86" s="5"/>
      <c r="AE86" s="5"/>
      <c r="AF86" s="5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</row>
    <row r="87" spans="1:44" x14ac:dyDescent="0.25">
      <c r="A87" s="12"/>
      <c r="B87" s="12"/>
      <c r="C87" s="13"/>
      <c r="D87" s="13"/>
      <c r="E87" s="13"/>
      <c r="F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3"/>
      <c r="AD87" s="5"/>
      <c r="AE87" s="5"/>
      <c r="AF87" s="5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</row>
    <row r="88" spans="1:44" x14ac:dyDescent="0.25">
      <c r="A88" s="12"/>
      <c r="B88" s="12"/>
      <c r="C88" s="13"/>
      <c r="D88" s="13"/>
      <c r="E88" s="13"/>
      <c r="F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3"/>
      <c r="AD88" s="5"/>
      <c r="AE88" s="5"/>
      <c r="AF88" s="5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</row>
    <row r="89" spans="1:44" x14ac:dyDescent="0.25">
      <c r="A89" s="8">
        <v>0</v>
      </c>
      <c r="B89" s="8">
        <v>7.4999999999999997E-2</v>
      </c>
      <c r="C89" s="9">
        <v>9</v>
      </c>
      <c r="D89" s="9">
        <v>10</v>
      </c>
      <c r="E89" s="9">
        <f>C89/D89</f>
        <v>0.9</v>
      </c>
      <c r="F89" s="9">
        <f>CA(A89,B89,$F$2,$F$3,$F$4,$F$5,$F$6)+0.01</f>
        <v>0.94764341029552901</v>
      </c>
      <c r="G89" s="42">
        <f>totalbinLik($G$23,D89,C89)</f>
        <v>-0.15279682573105241</v>
      </c>
      <c r="H89" s="9">
        <f>BinLik(D89,C89,F89)</f>
        <v>-0.18284071053899936</v>
      </c>
      <c r="I89" s="9"/>
      <c r="J89" s="9">
        <f>CA_SA(A89,B89,$J$2,$J$3,$J$4,$J$5,$J$6,$J$7)+0.01</f>
        <v>0.94900552747471367</v>
      </c>
      <c r="K89" s="9">
        <f>BinLik(D89,C89,J89)</f>
        <v>-0.19627420284710867</v>
      </c>
      <c r="L89" s="9"/>
      <c r="M89" s="9">
        <f>CA_DR(A89,B89,$M$2,$M$3,$M$4,$M$5,$M$6,$M$7,$M$8)+0.01</f>
        <v>0.94993812440056646</v>
      </c>
      <c r="N89" s="9">
        <f>BinLik(D89,C89,M89)</f>
        <v>-0.20589165120573649</v>
      </c>
      <c r="O89" s="9"/>
      <c r="P89" s="9">
        <f>CA_DL(A89,B89,$P$2,$P$3,$P$4,$P$5,$P$6,$P$7,$P$8)+0.01</f>
        <v>0.94213371600165896</v>
      </c>
      <c r="Q89" s="9">
        <f>BinLik(D89,C89,P89)</f>
        <v>-0.13526323336242924</v>
      </c>
      <c r="R89" s="3"/>
      <c r="AD89" s="5"/>
      <c r="AE89" s="5"/>
      <c r="AF89" s="5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</row>
    <row r="90" spans="1:44" x14ac:dyDescent="0.25">
      <c r="A90" s="8">
        <v>0</v>
      </c>
      <c r="B90" s="8">
        <v>7.4999999999999997E-2</v>
      </c>
      <c r="C90" s="9">
        <v>9</v>
      </c>
      <c r="D90" s="9">
        <v>10</v>
      </c>
      <c r="E90" s="9">
        <f t="shared" ref="E90:E113" si="36">C90/D90</f>
        <v>0.9</v>
      </c>
      <c r="F90" s="9">
        <f t="shared" ref="F90:F113" si="37">CA(A90,B90,$F$2,$F$3,$F$4,$F$5,$F$6)+0.01</f>
        <v>0.94764341029552901</v>
      </c>
      <c r="G90" s="42">
        <f t="shared" ref="G90:G113" si="38">totalbinLik($G$23,D90,C90)</f>
        <v>-0.15279682573105241</v>
      </c>
      <c r="H90" s="9">
        <f t="shared" ref="H90:H113" si="39">BinLik(D90,C90,F90)</f>
        <v>-0.18284071053899936</v>
      </c>
      <c r="I90" s="9"/>
      <c r="J90" s="9">
        <f t="shared" ref="J90:J113" si="40">CA_SA(A90,B90,$J$2,$J$3,$J$4,$J$5,$J$6,$J$7)+0.01</f>
        <v>0.94900552747471367</v>
      </c>
      <c r="K90" s="9">
        <f t="shared" ref="K90:K113" si="41">BinLik(D90,C90,J90)</f>
        <v>-0.19627420284710867</v>
      </c>
      <c r="L90" s="9"/>
      <c r="M90" s="9">
        <f t="shared" ref="M90:M113" si="42">CA_DR(A90,B90,$M$2,$M$3,$M$4,$M$5,$M$6,$M$7,$M$8)+0.01</f>
        <v>0.94993812440056646</v>
      </c>
      <c r="N90" s="9">
        <f t="shared" ref="N90:N113" si="43">BinLik(D90,C90,M90)</f>
        <v>-0.20589165120573649</v>
      </c>
      <c r="O90" s="9"/>
      <c r="P90" s="9">
        <f t="shared" ref="P90:P113" si="44">CA_DL(A90,B90,$P$2,$P$3,$P$4,$P$5,$P$6,$P$7,$P$8)+0.01</f>
        <v>0.94213371600165896</v>
      </c>
      <c r="Q90" s="9">
        <f t="shared" ref="Q90:Q113" si="45">BinLik(D90,C90,P90)</f>
        <v>-0.13526323336242924</v>
      </c>
      <c r="R90" s="3"/>
      <c r="AD90" s="5"/>
      <c r="AE90" s="5"/>
      <c r="AF90" s="5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</row>
    <row r="91" spans="1:44" x14ac:dyDescent="0.25">
      <c r="A91" s="8">
        <v>0</v>
      </c>
      <c r="B91" s="8">
        <v>7.4999999999999997E-2</v>
      </c>
      <c r="C91" s="9">
        <v>10</v>
      </c>
      <c r="D91" s="9">
        <v>10</v>
      </c>
      <c r="E91" s="9">
        <f t="shared" si="36"/>
        <v>1</v>
      </c>
      <c r="F91" s="9">
        <f t="shared" si="37"/>
        <v>0.94764341029552901</v>
      </c>
      <c r="G91" s="42">
        <f t="shared" si="38"/>
        <v>-1.7484954195525335</v>
      </c>
      <c r="H91" s="9">
        <f t="shared" si="39"/>
        <v>-0.5377699696636522</v>
      </c>
      <c r="I91" s="9"/>
      <c r="J91" s="9">
        <f t="shared" si="40"/>
        <v>0.94900552747471367</v>
      </c>
      <c r="K91" s="9">
        <f t="shared" si="41"/>
        <v>-0.52340655863656738</v>
      </c>
      <c r="L91" s="9"/>
      <c r="M91" s="9">
        <f t="shared" si="42"/>
        <v>0.94993812440056646</v>
      </c>
      <c r="N91" s="9">
        <f t="shared" si="43"/>
        <v>-0.51358428718675064</v>
      </c>
      <c r="O91" s="9"/>
      <c r="P91" s="9">
        <f t="shared" si="44"/>
        <v>0.94213371600165896</v>
      </c>
      <c r="Q91" s="9">
        <f t="shared" si="45"/>
        <v>-0.59608065433239477</v>
      </c>
      <c r="R91" s="3"/>
      <c r="AD91" s="5"/>
      <c r="AE91" s="5"/>
      <c r="AF91" s="5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</row>
    <row r="92" spans="1:44" x14ac:dyDescent="0.25">
      <c r="A92" s="8">
        <v>0</v>
      </c>
      <c r="B92" s="8">
        <v>7.4999999999999997E-2</v>
      </c>
      <c r="C92" s="9">
        <v>10</v>
      </c>
      <c r="D92" s="9">
        <v>10</v>
      </c>
      <c r="E92" s="9">
        <f t="shared" si="36"/>
        <v>1</v>
      </c>
      <c r="F92" s="9">
        <f t="shared" si="37"/>
        <v>0.94764341029552901</v>
      </c>
      <c r="G92" s="42">
        <f t="shared" si="38"/>
        <v>-1.7484954195525335</v>
      </c>
      <c r="H92" s="9">
        <f t="shared" si="39"/>
        <v>-0.5377699696636522</v>
      </c>
      <c r="I92" s="9"/>
      <c r="J92" s="9">
        <f t="shared" si="40"/>
        <v>0.94900552747471367</v>
      </c>
      <c r="K92" s="9">
        <f t="shared" si="41"/>
        <v>-0.52340655863656738</v>
      </c>
      <c r="L92" s="9"/>
      <c r="M92" s="9">
        <f t="shared" si="42"/>
        <v>0.94993812440056646</v>
      </c>
      <c r="N92" s="9">
        <f t="shared" si="43"/>
        <v>-0.51358428718675064</v>
      </c>
      <c r="O92" s="9"/>
      <c r="P92" s="9">
        <f t="shared" si="44"/>
        <v>0.94213371600165896</v>
      </c>
      <c r="Q92" s="9">
        <f t="shared" si="45"/>
        <v>-0.59608065433239477</v>
      </c>
      <c r="R92" s="3"/>
      <c r="AD92" s="5"/>
      <c r="AE92" s="5"/>
      <c r="AF92" s="5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</row>
    <row r="93" spans="1:44" x14ac:dyDescent="0.25">
      <c r="A93" s="8">
        <v>0</v>
      </c>
      <c r="B93" s="8">
        <v>7.4999999999999997E-2</v>
      </c>
      <c r="C93" s="9">
        <v>8</v>
      </c>
      <c r="D93" s="9">
        <v>10</v>
      </c>
      <c r="E93" s="9">
        <f t="shared" si="36"/>
        <v>0.8</v>
      </c>
      <c r="F93" s="9">
        <f t="shared" si="37"/>
        <v>0.94764341029552901</v>
      </c>
      <c r="G93" s="42">
        <f t="shared" si="38"/>
        <v>-5.4733464356655936E-2</v>
      </c>
      <c r="H93" s="9">
        <f t="shared" si="39"/>
        <v>-1.3255466838614309</v>
      </c>
      <c r="I93" s="9"/>
      <c r="J93" s="9">
        <f t="shared" si="40"/>
        <v>0.94900552747471367</v>
      </c>
      <c r="K93" s="9">
        <f t="shared" si="41"/>
        <v>-1.3667770795047343</v>
      </c>
      <c r="L93" s="9"/>
      <c r="M93" s="9">
        <f t="shared" si="42"/>
        <v>0.94993812440056646</v>
      </c>
      <c r="N93" s="9">
        <f t="shared" si="43"/>
        <v>-1.3958342476718097</v>
      </c>
      <c r="O93" s="9"/>
      <c r="P93" s="9">
        <f t="shared" si="44"/>
        <v>0.94213371600165896</v>
      </c>
      <c r="Q93" s="9">
        <f t="shared" si="45"/>
        <v>-1.1720810448395507</v>
      </c>
      <c r="R93" s="3"/>
      <c r="AD93" s="5"/>
      <c r="AE93" s="5"/>
      <c r="AF93" s="5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</row>
    <row r="94" spans="1:44" x14ac:dyDescent="0.25">
      <c r="A94" s="8">
        <v>0</v>
      </c>
      <c r="B94" s="8">
        <v>0.15</v>
      </c>
      <c r="C94" s="9">
        <v>8</v>
      </c>
      <c r="D94" s="9">
        <v>10</v>
      </c>
      <c r="E94" s="9">
        <f t="shared" si="36"/>
        <v>0.8</v>
      </c>
      <c r="F94" s="9">
        <f t="shared" si="37"/>
        <v>0.93034852852460381</v>
      </c>
      <c r="G94" s="42">
        <f t="shared" si="38"/>
        <v>-5.4733464356655936E-2</v>
      </c>
      <c r="H94" s="9">
        <f t="shared" si="39"/>
        <v>-0.90204667864466925</v>
      </c>
      <c r="I94" s="9"/>
      <c r="J94" s="9">
        <f t="shared" si="40"/>
        <v>0.92462660848583278</v>
      </c>
      <c r="K94" s="9">
        <f t="shared" si="41"/>
        <v>-0.7935000082349899</v>
      </c>
      <c r="L94" s="9"/>
      <c r="M94" s="9">
        <f t="shared" si="42"/>
        <v>0.92702508585472032</v>
      </c>
      <c r="N94" s="9">
        <f t="shared" si="43"/>
        <v>-0.83745206169720188</v>
      </c>
      <c r="O94" s="9"/>
      <c r="P94" s="9">
        <f t="shared" si="44"/>
        <v>0.9106283374758789</v>
      </c>
      <c r="Q94" s="9">
        <f t="shared" si="45"/>
        <v>-0.5748425027288131</v>
      </c>
      <c r="R94" s="3"/>
      <c r="AD94" s="5"/>
      <c r="AE94" s="5"/>
      <c r="AF94" s="5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</row>
    <row r="95" spans="1:44" x14ac:dyDescent="0.25">
      <c r="A95" s="8">
        <v>0</v>
      </c>
      <c r="B95" s="8">
        <v>0.15</v>
      </c>
      <c r="C95" s="9">
        <v>10</v>
      </c>
      <c r="D95" s="9">
        <v>10</v>
      </c>
      <c r="E95" s="9">
        <f t="shared" si="36"/>
        <v>1</v>
      </c>
      <c r="F95" s="9">
        <f t="shared" si="37"/>
        <v>0.93034852852460381</v>
      </c>
      <c r="G95" s="42">
        <f t="shared" si="38"/>
        <v>-1.7484954195525335</v>
      </c>
      <c r="H95" s="9">
        <f t="shared" si="39"/>
        <v>-0.72196001186106762</v>
      </c>
      <c r="I95" s="9"/>
      <c r="J95" s="9">
        <f t="shared" si="40"/>
        <v>0.92462660848583278</v>
      </c>
      <c r="K95" s="9">
        <f t="shared" si="41"/>
        <v>-0.78365289466768595</v>
      </c>
      <c r="L95" s="9"/>
      <c r="M95" s="9">
        <f t="shared" si="42"/>
        <v>0.92702508585472032</v>
      </c>
      <c r="N95" s="9">
        <f t="shared" si="43"/>
        <v>-0.75774652450480251</v>
      </c>
      <c r="O95" s="9"/>
      <c r="P95" s="9">
        <f t="shared" si="44"/>
        <v>0.9106283374758789</v>
      </c>
      <c r="Q95" s="9">
        <f t="shared" si="45"/>
        <v>-0.93620437000670043</v>
      </c>
      <c r="R95" s="3"/>
      <c r="AD95" s="5"/>
      <c r="AE95" s="5"/>
      <c r="AF95" s="5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</row>
    <row r="96" spans="1:44" x14ac:dyDescent="0.25">
      <c r="A96" s="8">
        <v>0</v>
      </c>
      <c r="B96" s="8">
        <v>0.15</v>
      </c>
      <c r="C96" s="9">
        <v>8</v>
      </c>
      <c r="D96" s="9">
        <v>10</v>
      </c>
      <c r="E96" s="9">
        <f t="shared" si="36"/>
        <v>0.8</v>
      </c>
      <c r="F96" s="9">
        <f t="shared" si="37"/>
        <v>0.93034852852460381</v>
      </c>
      <c r="G96" s="42">
        <f t="shared" si="38"/>
        <v>-5.4733464356655936E-2</v>
      </c>
      <c r="H96" s="9">
        <f t="shared" si="39"/>
        <v>-0.90204667864466925</v>
      </c>
      <c r="I96" s="9"/>
      <c r="J96" s="9">
        <f t="shared" si="40"/>
        <v>0.92462660848583278</v>
      </c>
      <c r="K96" s="9">
        <f t="shared" si="41"/>
        <v>-0.7935000082349899</v>
      </c>
      <c r="L96" s="9"/>
      <c r="M96" s="9">
        <f t="shared" si="42"/>
        <v>0.92702508585472032</v>
      </c>
      <c r="N96" s="9">
        <f t="shared" si="43"/>
        <v>-0.83745206169720188</v>
      </c>
      <c r="O96" s="9"/>
      <c r="P96" s="9">
        <f t="shared" si="44"/>
        <v>0.9106283374758789</v>
      </c>
      <c r="Q96" s="9">
        <f t="shared" si="45"/>
        <v>-0.5748425027288131</v>
      </c>
      <c r="R96" s="3"/>
      <c r="AD96" s="5"/>
      <c r="AE96" s="5"/>
      <c r="AF96" s="5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</row>
    <row r="97" spans="1:44" x14ac:dyDescent="0.25">
      <c r="A97" s="8">
        <v>0</v>
      </c>
      <c r="B97" s="8">
        <v>0.15</v>
      </c>
      <c r="C97" s="9">
        <v>10</v>
      </c>
      <c r="D97" s="9">
        <v>10</v>
      </c>
      <c r="E97" s="9">
        <f t="shared" si="36"/>
        <v>1</v>
      </c>
      <c r="F97" s="9">
        <f t="shared" si="37"/>
        <v>0.93034852852460381</v>
      </c>
      <c r="G97" s="42">
        <f t="shared" si="38"/>
        <v>-1.7484954195525335</v>
      </c>
      <c r="H97" s="9">
        <f t="shared" si="39"/>
        <v>-0.72196001186106762</v>
      </c>
      <c r="I97" s="9"/>
      <c r="J97" s="9">
        <f t="shared" si="40"/>
        <v>0.92462660848583278</v>
      </c>
      <c r="K97" s="9">
        <f t="shared" si="41"/>
        <v>-0.78365289466768595</v>
      </c>
      <c r="L97" s="9"/>
      <c r="M97" s="9">
        <f t="shared" si="42"/>
        <v>0.92702508585472032</v>
      </c>
      <c r="N97" s="9">
        <f t="shared" si="43"/>
        <v>-0.75774652450480251</v>
      </c>
      <c r="O97" s="9"/>
      <c r="P97" s="9">
        <f t="shared" si="44"/>
        <v>0.9106283374758789</v>
      </c>
      <c r="Q97" s="9">
        <f t="shared" si="45"/>
        <v>-0.93620437000670043</v>
      </c>
      <c r="R97" s="3"/>
      <c r="AD97" s="5"/>
      <c r="AE97" s="5"/>
      <c r="AF97" s="5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</row>
    <row r="98" spans="1:44" x14ac:dyDescent="0.25">
      <c r="A98" s="8">
        <v>0</v>
      </c>
      <c r="B98" s="8">
        <v>0.15</v>
      </c>
      <c r="C98" s="9">
        <v>10</v>
      </c>
      <c r="D98" s="9">
        <v>10</v>
      </c>
      <c r="E98" s="9">
        <f t="shared" si="36"/>
        <v>1</v>
      </c>
      <c r="F98" s="9">
        <f t="shared" si="37"/>
        <v>0.93034852852460381</v>
      </c>
      <c r="G98" s="42">
        <f t="shared" si="38"/>
        <v>-1.7484954195525335</v>
      </c>
      <c r="H98" s="9">
        <f t="shared" si="39"/>
        <v>-0.72196001186106762</v>
      </c>
      <c r="I98" s="9"/>
      <c r="J98" s="9">
        <f t="shared" si="40"/>
        <v>0.92462660848583278</v>
      </c>
      <c r="K98" s="9">
        <f t="shared" si="41"/>
        <v>-0.78365289466768595</v>
      </c>
      <c r="L98" s="9"/>
      <c r="M98" s="9">
        <f t="shared" si="42"/>
        <v>0.92702508585472032</v>
      </c>
      <c r="N98" s="9">
        <f t="shared" si="43"/>
        <v>-0.75774652450480251</v>
      </c>
      <c r="O98" s="9"/>
      <c r="P98" s="9">
        <f t="shared" si="44"/>
        <v>0.9106283374758789</v>
      </c>
      <c r="Q98" s="9">
        <f t="shared" si="45"/>
        <v>-0.93620437000670043</v>
      </c>
      <c r="R98" s="3"/>
      <c r="AD98" s="5"/>
      <c r="AE98" s="5"/>
      <c r="AF98" s="5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</row>
    <row r="99" spans="1:44" x14ac:dyDescent="0.25">
      <c r="A99" s="8">
        <v>0</v>
      </c>
      <c r="B99" s="8">
        <v>0.3</v>
      </c>
      <c r="C99" s="9">
        <v>8</v>
      </c>
      <c r="D99" s="9">
        <v>10</v>
      </c>
      <c r="E99" s="9">
        <f t="shared" si="36"/>
        <v>0.8</v>
      </c>
      <c r="F99" s="9">
        <f t="shared" si="37"/>
        <v>0.88056072977805888</v>
      </c>
      <c r="G99" s="42">
        <f t="shared" si="38"/>
        <v>-5.4733464356655936E-2</v>
      </c>
      <c r="H99" s="9">
        <f t="shared" si="39"/>
        <v>-0.2634412881640813</v>
      </c>
      <c r="I99" s="9"/>
      <c r="J99" s="9">
        <f t="shared" si="40"/>
        <v>0.8583094386909732</v>
      </c>
      <c r="K99" s="9">
        <f t="shared" si="41"/>
        <v>-0.12652000125357965</v>
      </c>
      <c r="L99" s="9"/>
      <c r="M99" s="9">
        <f t="shared" si="42"/>
        <v>0.86491794396900334</v>
      </c>
      <c r="N99" s="9">
        <f t="shared" si="43"/>
        <v>-0.16068660220890441</v>
      </c>
      <c r="O99" s="9"/>
      <c r="P99" s="9">
        <f t="shared" si="44"/>
        <v>0.8357698696564525</v>
      </c>
      <c r="Q99" s="9">
        <f t="shared" si="45"/>
        <v>-4.416480114082616E-2</v>
      </c>
      <c r="R99" s="3"/>
      <c r="AD99" s="5"/>
      <c r="AE99" s="5"/>
      <c r="AF99" s="5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</row>
    <row r="100" spans="1:44" x14ac:dyDescent="0.25">
      <c r="A100" s="8">
        <v>0</v>
      </c>
      <c r="B100" s="8">
        <v>0.3</v>
      </c>
      <c r="C100" s="9">
        <v>9</v>
      </c>
      <c r="D100" s="9">
        <v>10</v>
      </c>
      <c r="E100" s="9">
        <f t="shared" si="36"/>
        <v>0.9</v>
      </c>
      <c r="F100" s="9">
        <f t="shared" si="37"/>
        <v>0.88056072977805888</v>
      </c>
      <c r="G100" s="42">
        <f t="shared" si="38"/>
        <v>-0.15279682573105241</v>
      </c>
      <c r="H100" s="9">
        <f t="shared" si="39"/>
        <v>-1.8884935365957367E-2</v>
      </c>
      <c r="I100" s="9"/>
      <c r="J100" s="9">
        <f t="shared" si="40"/>
        <v>0.8583094386909732</v>
      </c>
      <c r="K100" s="9">
        <f t="shared" si="41"/>
        <v>-7.8395351194195828E-2</v>
      </c>
      <c r="L100" s="9"/>
      <c r="M100" s="9">
        <f t="shared" si="42"/>
        <v>0.86491794396900334</v>
      </c>
      <c r="N100" s="9">
        <f t="shared" si="43"/>
        <v>-5.7128879948737277E-2</v>
      </c>
      <c r="O100" s="9"/>
      <c r="P100" s="9">
        <f t="shared" si="44"/>
        <v>0.8357698696564525</v>
      </c>
      <c r="Q100" s="9">
        <f t="shared" si="45"/>
        <v>-0.1702746809631599</v>
      </c>
      <c r="R100" s="3"/>
      <c r="AD100" s="5"/>
      <c r="AE100" s="5"/>
      <c r="AF100" s="5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</row>
    <row r="101" spans="1:44" x14ac:dyDescent="0.25">
      <c r="A101" s="8">
        <v>0</v>
      </c>
      <c r="B101" s="8">
        <v>0.3</v>
      </c>
      <c r="C101" s="9">
        <v>8</v>
      </c>
      <c r="D101" s="9">
        <v>10</v>
      </c>
      <c r="E101" s="9">
        <f t="shared" si="36"/>
        <v>0.8</v>
      </c>
      <c r="F101" s="9">
        <f t="shared" si="37"/>
        <v>0.88056072977805888</v>
      </c>
      <c r="G101" s="42">
        <f t="shared" si="38"/>
        <v>-5.4733464356655936E-2</v>
      </c>
      <c r="H101" s="9">
        <f t="shared" si="39"/>
        <v>-0.2634412881640813</v>
      </c>
      <c r="I101" s="9"/>
      <c r="J101" s="9">
        <f t="shared" si="40"/>
        <v>0.8583094386909732</v>
      </c>
      <c r="K101" s="9">
        <f t="shared" si="41"/>
        <v>-0.12652000125357965</v>
      </c>
      <c r="L101" s="9"/>
      <c r="M101" s="9">
        <f t="shared" si="42"/>
        <v>0.86491794396900334</v>
      </c>
      <c r="N101" s="9">
        <f t="shared" si="43"/>
        <v>-0.16068660220890441</v>
      </c>
      <c r="O101" s="9"/>
      <c r="P101" s="9">
        <f t="shared" si="44"/>
        <v>0.8357698696564525</v>
      </c>
      <c r="Q101" s="9">
        <f t="shared" si="45"/>
        <v>-4.416480114082616E-2</v>
      </c>
      <c r="R101" s="3"/>
      <c r="AD101" s="5"/>
      <c r="AE101" s="5"/>
      <c r="AF101" s="5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</row>
    <row r="102" spans="1:44" x14ac:dyDescent="0.25">
      <c r="A102" s="8">
        <v>0</v>
      </c>
      <c r="B102" s="8">
        <v>0.3</v>
      </c>
      <c r="C102" s="9">
        <v>9</v>
      </c>
      <c r="D102" s="9">
        <v>10</v>
      </c>
      <c r="E102" s="9">
        <f t="shared" si="36"/>
        <v>0.9</v>
      </c>
      <c r="F102" s="9">
        <f t="shared" si="37"/>
        <v>0.88056072977805888</v>
      </c>
      <c r="G102" s="42">
        <f t="shared" si="38"/>
        <v>-0.15279682573105241</v>
      </c>
      <c r="H102" s="9">
        <f t="shared" si="39"/>
        <v>-1.8884935365957367E-2</v>
      </c>
      <c r="I102" s="9"/>
      <c r="J102" s="9">
        <f t="shared" si="40"/>
        <v>0.8583094386909732</v>
      </c>
      <c r="K102" s="9">
        <f t="shared" si="41"/>
        <v>-7.8395351194195828E-2</v>
      </c>
      <c r="L102" s="9"/>
      <c r="M102" s="9">
        <f t="shared" si="42"/>
        <v>0.86491794396900334</v>
      </c>
      <c r="N102" s="9">
        <f t="shared" si="43"/>
        <v>-5.7128879948737277E-2</v>
      </c>
      <c r="O102" s="9"/>
      <c r="P102" s="9">
        <f t="shared" si="44"/>
        <v>0.8357698696564525</v>
      </c>
      <c r="Q102" s="9">
        <f t="shared" si="45"/>
        <v>-0.1702746809631599</v>
      </c>
      <c r="R102" s="3"/>
      <c r="AD102" s="5"/>
      <c r="AE102" s="5"/>
      <c r="AF102" s="5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</row>
    <row r="103" spans="1:44" x14ac:dyDescent="0.25">
      <c r="A103" s="8">
        <v>0</v>
      </c>
      <c r="B103" s="8">
        <v>0.3</v>
      </c>
      <c r="C103" s="9">
        <v>9</v>
      </c>
      <c r="D103" s="9">
        <v>10</v>
      </c>
      <c r="E103" s="9">
        <f t="shared" si="36"/>
        <v>0.9</v>
      </c>
      <c r="F103" s="9">
        <f t="shared" si="37"/>
        <v>0.88056072977805888</v>
      </c>
      <c r="G103" s="42">
        <f t="shared" si="38"/>
        <v>-0.15279682573105241</v>
      </c>
      <c r="H103" s="9">
        <f t="shared" si="39"/>
        <v>-1.8884935365957367E-2</v>
      </c>
      <c r="I103" s="9"/>
      <c r="J103" s="9">
        <f t="shared" si="40"/>
        <v>0.8583094386909732</v>
      </c>
      <c r="K103" s="9">
        <f t="shared" si="41"/>
        <v>-7.8395351194195828E-2</v>
      </c>
      <c r="L103" s="9"/>
      <c r="M103" s="9">
        <f t="shared" si="42"/>
        <v>0.86491794396900334</v>
      </c>
      <c r="N103" s="9">
        <f t="shared" si="43"/>
        <v>-5.7128879948737277E-2</v>
      </c>
      <c r="O103" s="9"/>
      <c r="P103" s="9">
        <f t="shared" si="44"/>
        <v>0.8357698696564525</v>
      </c>
      <c r="Q103" s="9">
        <f t="shared" si="45"/>
        <v>-0.1702746809631599</v>
      </c>
      <c r="R103" s="3"/>
      <c r="AD103" s="5"/>
      <c r="AE103" s="5"/>
      <c r="AF103" s="5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</row>
    <row r="104" spans="1:44" x14ac:dyDescent="0.25">
      <c r="A104" s="8">
        <v>0</v>
      </c>
      <c r="B104" s="8">
        <v>0.6</v>
      </c>
      <c r="C104" s="9">
        <v>6</v>
      </c>
      <c r="D104" s="9">
        <v>10</v>
      </c>
      <c r="E104" s="9">
        <f t="shared" si="36"/>
        <v>0.6</v>
      </c>
      <c r="F104" s="9">
        <f t="shared" si="37"/>
        <v>0.7555144859879741</v>
      </c>
      <c r="G104" s="42">
        <f t="shared" si="38"/>
        <v>-1.6389033098319721</v>
      </c>
      <c r="H104" s="9">
        <f t="shared" si="39"/>
        <v>-0.58641814724835517</v>
      </c>
      <c r="I104" s="9"/>
      <c r="J104" s="9">
        <f t="shared" si="40"/>
        <v>0.7062904096604119</v>
      </c>
      <c r="K104" s="9">
        <f t="shared" si="41"/>
        <v>-0.25691116670001768</v>
      </c>
      <c r="L104" s="9"/>
      <c r="M104" s="9">
        <f t="shared" si="42"/>
        <v>0.72134453352211725</v>
      </c>
      <c r="N104" s="9">
        <f t="shared" si="43"/>
        <v>-0.34083032410347247</v>
      </c>
      <c r="O104" s="9"/>
      <c r="P104" s="9">
        <f t="shared" si="44"/>
        <v>0.68523823751851809</v>
      </c>
      <c r="Q104" s="9">
        <f t="shared" si="45"/>
        <v>-0.16157252857550997</v>
      </c>
      <c r="R104" s="3"/>
      <c r="AD104" s="5"/>
      <c r="AE104" s="5"/>
      <c r="AF104" s="5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</row>
    <row r="105" spans="1:44" x14ac:dyDescent="0.25">
      <c r="A105" s="8">
        <v>0</v>
      </c>
      <c r="B105" s="8">
        <v>0.6</v>
      </c>
      <c r="C105" s="9">
        <v>7</v>
      </c>
      <c r="D105" s="9">
        <v>10</v>
      </c>
      <c r="E105" s="9">
        <f t="shared" si="36"/>
        <v>0.7</v>
      </c>
      <c r="F105" s="9">
        <f t="shared" si="37"/>
        <v>0.7555144859879741</v>
      </c>
      <c r="G105" s="42">
        <f t="shared" si="38"/>
        <v>-0.60524581928260202</v>
      </c>
      <c r="H105" s="9">
        <f t="shared" si="39"/>
        <v>-7.9648900987166038E-2</v>
      </c>
      <c r="I105" s="9"/>
      <c r="J105" s="9">
        <f t="shared" si="40"/>
        <v>0.7062904096604119</v>
      </c>
      <c r="K105" s="9">
        <f t="shared" si="41"/>
        <v>-9.498093956188669E-4</v>
      </c>
      <c r="L105" s="9"/>
      <c r="M105" s="9">
        <f t="shared" si="42"/>
        <v>0.72134453352211725</v>
      </c>
      <c r="N105" s="9">
        <f t="shared" si="43"/>
        <v>-1.1163226949304439E-2</v>
      </c>
      <c r="O105" s="9"/>
      <c r="P105" s="9">
        <f t="shared" si="44"/>
        <v>0.68523823751851809</v>
      </c>
      <c r="Q105" s="9">
        <f t="shared" si="45"/>
        <v>-5.0956514213528759E-3</v>
      </c>
      <c r="R105" s="3"/>
      <c r="AD105" s="5"/>
      <c r="AE105" s="5"/>
      <c r="AF105" s="5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</row>
    <row r="106" spans="1:44" x14ac:dyDescent="0.25">
      <c r="A106" s="8">
        <v>0</v>
      </c>
      <c r="B106" s="8">
        <v>0.6</v>
      </c>
      <c r="C106" s="9">
        <v>9</v>
      </c>
      <c r="D106" s="9">
        <v>10</v>
      </c>
      <c r="E106" s="9">
        <f t="shared" si="36"/>
        <v>0.9</v>
      </c>
      <c r="F106" s="9">
        <f t="shared" si="37"/>
        <v>0.7555144859879741</v>
      </c>
      <c r="G106" s="42">
        <f t="shared" si="38"/>
        <v>-0.15279682573105241</v>
      </c>
      <c r="H106" s="9">
        <f t="shared" si="39"/>
        <v>-0.68097639601197979</v>
      </c>
      <c r="I106" s="9"/>
      <c r="J106" s="9">
        <f t="shared" si="40"/>
        <v>0.7062904096604119</v>
      </c>
      <c r="K106" s="9">
        <f t="shared" si="41"/>
        <v>-1.1038930823340134</v>
      </c>
      <c r="L106" s="9"/>
      <c r="M106" s="9">
        <f t="shared" si="42"/>
        <v>0.72134453352211725</v>
      </c>
      <c r="N106" s="9">
        <f t="shared" si="43"/>
        <v>-0.96669502018816322</v>
      </c>
      <c r="O106" s="9"/>
      <c r="P106" s="9">
        <f t="shared" si="44"/>
        <v>0.68523823751851809</v>
      </c>
      <c r="Q106" s="9">
        <f t="shared" si="45"/>
        <v>-1.307007884660232</v>
      </c>
      <c r="R106" s="3"/>
      <c r="AD106" s="5"/>
      <c r="AE106" s="5"/>
      <c r="AF106" s="5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</row>
    <row r="107" spans="1:44" x14ac:dyDescent="0.25">
      <c r="A107" s="8">
        <v>0</v>
      </c>
      <c r="B107" s="8">
        <v>0.6</v>
      </c>
      <c r="C107" s="9">
        <v>5</v>
      </c>
      <c r="D107" s="9">
        <v>10</v>
      </c>
      <c r="E107" s="9">
        <f t="shared" si="36"/>
        <v>0.5</v>
      </c>
      <c r="F107" s="9">
        <f t="shared" si="37"/>
        <v>0.7555144859879741</v>
      </c>
      <c r="G107" s="42">
        <f t="shared" si="38"/>
        <v>-3.0926793144180849</v>
      </c>
      <c r="H107" s="9">
        <f t="shared" si="39"/>
        <v>-1.5133059075462865</v>
      </c>
      <c r="I107" s="9"/>
      <c r="J107" s="9">
        <f t="shared" si="40"/>
        <v>0.7062904096604119</v>
      </c>
      <c r="K107" s="9">
        <f t="shared" si="41"/>
        <v>-0.93299103804115857</v>
      </c>
      <c r="L107" s="9"/>
      <c r="M107" s="9">
        <f t="shared" si="42"/>
        <v>0.72134453352211725</v>
      </c>
      <c r="N107" s="9">
        <f t="shared" si="43"/>
        <v>-1.0906159352943803</v>
      </c>
      <c r="O107" s="9"/>
      <c r="P107" s="9">
        <f t="shared" si="44"/>
        <v>0.68523823751851809</v>
      </c>
      <c r="Q107" s="9">
        <f t="shared" si="45"/>
        <v>-0.73816791976640772</v>
      </c>
      <c r="AD107" s="5"/>
      <c r="AE107" s="5"/>
      <c r="AF107" s="5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</row>
    <row r="108" spans="1:44" x14ac:dyDescent="0.25">
      <c r="A108" s="8">
        <v>0</v>
      </c>
      <c r="B108" s="8">
        <v>0.6</v>
      </c>
      <c r="C108" s="9">
        <v>4</v>
      </c>
      <c r="D108" s="9">
        <v>10</v>
      </c>
      <c r="E108" s="9">
        <f t="shared" si="36"/>
        <v>0.4</v>
      </c>
      <c r="F108" s="9">
        <f t="shared" si="37"/>
        <v>0.7555144859879741</v>
      </c>
      <c r="G108" s="42">
        <f t="shared" si="38"/>
        <v>-4.9491655900179738</v>
      </c>
      <c r="H108" s="9">
        <f t="shared" si="39"/>
        <v>-2.8429039388579946</v>
      </c>
      <c r="I108" s="9"/>
      <c r="J108" s="9">
        <f t="shared" si="40"/>
        <v>0.7062904096604119</v>
      </c>
      <c r="K108" s="9">
        <f t="shared" si="41"/>
        <v>-2.0117811803960768</v>
      </c>
      <c r="L108" s="9"/>
      <c r="M108" s="9">
        <f t="shared" si="42"/>
        <v>0.72134453352211725</v>
      </c>
      <c r="N108" s="9">
        <f t="shared" si="43"/>
        <v>-2.2431118174990656</v>
      </c>
      <c r="O108" s="9"/>
      <c r="P108" s="9">
        <f t="shared" si="44"/>
        <v>0.68523823751851809</v>
      </c>
      <c r="Q108" s="9">
        <f t="shared" si="45"/>
        <v>-1.7174735819710825</v>
      </c>
      <c r="R108" s="3"/>
      <c r="AD108" s="5"/>
      <c r="AE108" s="5"/>
      <c r="AF108" s="5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</row>
    <row r="109" spans="1:44" x14ac:dyDescent="0.25">
      <c r="A109" s="8">
        <v>0</v>
      </c>
      <c r="B109" s="8">
        <v>1.2</v>
      </c>
      <c r="C109" s="9">
        <v>7</v>
      </c>
      <c r="D109" s="9">
        <v>10</v>
      </c>
      <c r="E109" s="9">
        <f t="shared" si="36"/>
        <v>0.7</v>
      </c>
      <c r="F109" s="9">
        <f t="shared" si="37"/>
        <v>0.52579689161192633</v>
      </c>
      <c r="G109" s="42">
        <f t="shared" si="38"/>
        <v>-0.60524581928260202</v>
      </c>
      <c r="H109" s="9">
        <f t="shared" si="39"/>
        <v>-0.62959757956592899</v>
      </c>
      <c r="I109" s="9"/>
      <c r="J109" s="9">
        <f t="shared" si="40"/>
        <v>0.46225515553987845</v>
      </c>
      <c r="K109" s="9">
        <f t="shared" si="41"/>
        <v>-1.1539380632664389</v>
      </c>
      <c r="L109" s="9"/>
      <c r="M109" s="9">
        <f t="shared" si="42"/>
        <v>0.48407924101531769</v>
      </c>
      <c r="N109" s="9">
        <f t="shared" si="43"/>
        <v>-0.9553099108306724</v>
      </c>
      <c r="O109" s="9"/>
      <c r="P109" s="9">
        <f t="shared" si="44"/>
        <v>0.46350656500088128</v>
      </c>
      <c r="Q109" s="9">
        <f t="shared" si="45"/>
        <v>-1.1420029513070595</v>
      </c>
      <c r="R109" s="3"/>
      <c r="AD109" s="5"/>
      <c r="AE109" s="5"/>
      <c r="AF109" s="5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</row>
    <row r="110" spans="1:44" x14ac:dyDescent="0.25">
      <c r="A110" s="8">
        <v>0</v>
      </c>
      <c r="B110" s="8">
        <v>1.2</v>
      </c>
      <c r="C110" s="9">
        <v>4</v>
      </c>
      <c r="D110" s="9">
        <v>10</v>
      </c>
      <c r="E110" s="9">
        <f t="shared" si="36"/>
        <v>0.4</v>
      </c>
      <c r="F110" s="9">
        <f t="shared" si="37"/>
        <v>0.52579689161192633</v>
      </c>
      <c r="G110" s="42">
        <f t="shared" si="38"/>
        <v>-4.9491655900179738</v>
      </c>
      <c r="H110" s="9">
        <f t="shared" si="39"/>
        <v>-0.31796174579049619</v>
      </c>
      <c r="I110" s="9"/>
      <c r="J110" s="9">
        <f t="shared" si="40"/>
        <v>0.46225515553987845</v>
      </c>
      <c r="K110" s="9">
        <f t="shared" si="41"/>
        <v>-7.8662941186958157E-2</v>
      </c>
      <c r="L110" s="9"/>
      <c r="M110" s="9">
        <f t="shared" si="42"/>
        <v>0.48407924101531769</v>
      </c>
      <c r="N110" s="9">
        <f t="shared" si="43"/>
        <v>-0.14272254706350274</v>
      </c>
      <c r="O110" s="9"/>
      <c r="P110" s="9">
        <f t="shared" si="44"/>
        <v>0.46350656500088128</v>
      </c>
      <c r="Q110" s="9">
        <f t="shared" si="45"/>
        <v>-8.1827972571035135E-2</v>
      </c>
      <c r="R110" s="3"/>
      <c r="AD110" s="5"/>
      <c r="AE110" s="5"/>
      <c r="AF110" s="5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</row>
    <row r="111" spans="1:44" x14ac:dyDescent="0.25">
      <c r="A111" s="8">
        <v>0</v>
      </c>
      <c r="B111" s="8">
        <v>1.2</v>
      </c>
      <c r="C111" s="9">
        <v>5</v>
      </c>
      <c r="D111" s="9">
        <v>10</v>
      </c>
      <c r="E111" s="9">
        <f t="shared" si="36"/>
        <v>0.5</v>
      </c>
      <c r="F111" s="9">
        <f t="shared" si="37"/>
        <v>0.52579689161192633</v>
      </c>
      <c r="G111" s="42">
        <f t="shared" si="38"/>
        <v>-3.0926793144180849</v>
      </c>
      <c r="H111" s="9">
        <f t="shared" si="39"/>
        <v>-1.3327338360875185E-2</v>
      </c>
      <c r="I111" s="9"/>
      <c r="J111" s="9">
        <f t="shared" si="40"/>
        <v>0.46225515553987845</v>
      </c>
      <c r="K111" s="9">
        <f t="shared" si="41"/>
        <v>-2.8574963192020297E-2</v>
      </c>
      <c r="L111" s="9"/>
      <c r="M111" s="9">
        <f t="shared" si="42"/>
        <v>0.48407924101531769</v>
      </c>
      <c r="N111" s="9">
        <f t="shared" si="43"/>
        <v>-5.0719829644605974E-3</v>
      </c>
      <c r="O111" s="9"/>
      <c r="P111" s="9">
        <f t="shared" si="44"/>
        <v>0.46350656500088128</v>
      </c>
      <c r="Q111" s="9">
        <f t="shared" si="45"/>
        <v>-2.6706613461611073E-2</v>
      </c>
      <c r="R111" s="3"/>
      <c r="AD111" s="5"/>
      <c r="AE111" s="5"/>
      <c r="AF111" s="5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</row>
    <row r="112" spans="1:44" x14ac:dyDescent="0.25">
      <c r="A112" s="8">
        <v>0</v>
      </c>
      <c r="B112" s="8">
        <v>1.2</v>
      </c>
      <c r="C112" s="9">
        <v>5</v>
      </c>
      <c r="D112" s="9">
        <v>10</v>
      </c>
      <c r="E112" s="9">
        <f t="shared" si="36"/>
        <v>0.5</v>
      </c>
      <c r="F112" s="9">
        <f t="shared" si="37"/>
        <v>0.52579689161192633</v>
      </c>
      <c r="G112" s="42">
        <f t="shared" si="38"/>
        <v>-3.0926793144180849</v>
      </c>
      <c r="H112" s="9">
        <f t="shared" si="39"/>
        <v>-1.3327338360875185E-2</v>
      </c>
      <c r="I112" s="9"/>
      <c r="J112" s="9">
        <f t="shared" si="40"/>
        <v>0.46225515553987845</v>
      </c>
      <c r="K112" s="9">
        <f t="shared" si="41"/>
        <v>-2.8574963192020297E-2</v>
      </c>
      <c r="L112" s="9"/>
      <c r="M112" s="9">
        <f t="shared" si="42"/>
        <v>0.48407924101531769</v>
      </c>
      <c r="N112" s="9">
        <f t="shared" si="43"/>
        <v>-5.0719829644605974E-3</v>
      </c>
      <c r="O112" s="9"/>
      <c r="P112" s="9">
        <f t="shared" si="44"/>
        <v>0.46350656500088128</v>
      </c>
      <c r="Q112" s="9">
        <f t="shared" si="45"/>
        <v>-2.6706613461611073E-2</v>
      </c>
      <c r="R112" s="3"/>
      <c r="AD112" s="5"/>
      <c r="AE112" s="5"/>
      <c r="AF112" s="5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</row>
    <row r="113" spans="1:44" x14ac:dyDescent="0.25">
      <c r="A113" s="8">
        <v>0</v>
      </c>
      <c r="B113" s="8">
        <v>1.2</v>
      </c>
      <c r="C113" s="9">
        <v>7</v>
      </c>
      <c r="D113" s="9">
        <v>10</v>
      </c>
      <c r="E113" s="9">
        <f t="shared" si="36"/>
        <v>0.7</v>
      </c>
      <c r="F113" s="9">
        <f t="shared" si="37"/>
        <v>0.52579689161192633</v>
      </c>
      <c r="G113" s="42">
        <f t="shared" si="38"/>
        <v>-0.60524581928260202</v>
      </c>
      <c r="H113" s="9">
        <f t="shared" si="39"/>
        <v>-0.62959757956592899</v>
      </c>
      <c r="I113" s="9"/>
      <c r="J113" s="9">
        <f t="shared" si="40"/>
        <v>0.46225515553987845</v>
      </c>
      <c r="K113" s="9">
        <f t="shared" si="41"/>
        <v>-1.1539380632664389</v>
      </c>
      <c r="L113" s="9"/>
      <c r="M113" s="9">
        <f t="shared" si="42"/>
        <v>0.48407924101531769</v>
      </c>
      <c r="N113" s="9">
        <f t="shared" si="43"/>
        <v>-0.9553099108306724</v>
      </c>
      <c r="O113" s="9"/>
      <c r="P113" s="9">
        <f t="shared" si="44"/>
        <v>0.46350656500088128</v>
      </c>
      <c r="Q113" s="9">
        <f t="shared" si="45"/>
        <v>-1.1420029513070595</v>
      </c>
      <c r="R113" s="3"/>
      <c r="AD113" s="5"/>
      <c r="AE113" s="5"/>
      <c r="AF113" s="5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</row>
    <row r="114" spans="1:44" x14ac:dyDescent="0.25">
      <c r="A114" s="8"/>
      <c r="B114" s="8"/>
      <c r="C114" s="9"/>
      <c r="D114" s="9"/>
      <c r="E114" s="9"/>
      <c r="F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3"/>
      <c r="AD114" s="5"/>
      <c r="AE114" s="5"/>
      <c r="AF114" s="5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</row>
    <row r="115" spans="1:44" x14ac:dyDescent="0.25">
      <c r="A115" s="8"/>
      <c r="B115" s="8"/>
      <c r="C115" s="9"/>
      <c r="D115" s="9"/>
      <c r="E115" s="9"/>
      <c r="F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3"/>
      <c r="AD115" s="5"/>
      <c r="AE115" s="5"/>
      <c r="AF115" s="5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</row>
    <row r="116" spans="1:44" x14ac:dyDescent="0.25">
      <c r="A116" s="8"/>
      <c r="B116" s="8"/>
      <c r="C116" s="9"/>
      <c r="D116" s="9"/>
      <c r="E116" s="9"/>
      <c r="F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3"/>
      <c r="AD116" s="5"/>
      <c r="AE116" s="5"/>
      <c r="AF116" s="5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</row>
    <row r="117" spans="1:44" x14ac:dyDescent="0.25">
      <c r="A117" s="8"/>
      <c r="B117" s="8"/>
      <c r="C117" s="9"/>
      <c r="D117" s="9"/>
      <c r="E117" s="9"/>
      <c r="F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3"/>
      <c r="AD117" s="5"/>
      <c r="AE117" s="5"/>
      <c r="AF117" s="5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</row>
    <row r="118" spans="1:44" x14ac:dyDescent="0.25">
      <c r="A118" s="8"/>
      <c r="B118" s="8"/>
      <c r="C118" s="9"/>
      <c r="D118" s="9"/>
      <c r="E118" s="9"/>
      <c r="F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3"/>
      <c r="AD118" s="5"/>
      <c r="AE118" s="5"/>
      <c r="AF118" s="5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</row>
    <row r="119" spans="1:44" x14ac:dyDescent="0.25">
      <c r="A119" s="8"/>
      <c r="B119" s="8"/>
      <c r="C119" s="9"/>
      <c r="D119" s="9"/>
      <c r="E119" s="9"/>
      <c r="F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3"/>
      <c r="AD119" s="5"/>
      <c r="AE119" s="5"/>
      <c r="AF119" s="5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</row>
    <row r="120" spans="1:44" x14ac:dyDescent="0.25">
      <c r="A120" s="8"/>
      <c r="B120" s="8"/>
      <c r="C120" s="9"/>
      <c r="D120" s="9"/>
      <c r="E120" s="9"/>
      <c r="F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3"/>
      <c r="AD120" s="5"/>
      <c r="AE120" s="5"/>
      <c r="AF120" s="5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</row>
    <row r="121" spans="1:44" x14ac:dyDescent="0.25">
      <c r="A121" s="8"/>
      <c r="B121" s="8"/>
      <c r="C121" s="9"/>
      <c r="D121" s="9"/>
      <c r="E121" s="9"/>
      <c r="F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3"/>
      <c r="AD121" s="5"/>
      <c r="AE121" s="5"/>
      <c r="AF121" s="5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</row>
    <row r="122" spans="1:44" x14ac:dyDescent="0.25">
      <c r="A122" s="8"/>
      <c r="B122" s="8"/>
      <c r="C122" s="9"/>
      <c r="D122" s="9"/>
      <c r="E122" s="9"/>
      <c r="F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3"/>
      <c r="AD122" s="5"/>
      <c r="AE122" s="5"/>
      <c r="AF122" s="5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</row>
    <row r="123" spans="1:44" x14ac:dyDescent="0.25">
      <c r="A123" s="8"/>
      <c r="B123" s="8"/>
      <c r="C123" s="9"/>
      <c r="D123" s="9"/>
      <c r="E123" s="9"/>
      <c r="F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3"/>
      <c r="AD123" s="5"/>
      <c r="AE123" s="5"/>
      <c r="AF123" s="5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</row>
    <row r="124" spans="1:44" x14ac:dyDescent="0.25">
      <c r="A124" s="8"/>
      <c r="B124" s="8"/>
      <c r="C124" s="9"/>
      <c r="D124" s="9"/>
      <c r="E124" s="9"/>
      <c r="F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3"/>
      <c r="AD124" s="5"/>
      <c r="AE124" s="5"/>
      <c r="AF124" s="5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</row>
    <row r="125" spans="1:44" x14ac:dyDescent="0.25">
      <c r="A125" s="8"/>
      <c r="B125" s="8"/>
      <c r="C125" s="9"/>
      <c r="D125" s="9"/>
      <c r="E125" s="9"/>
      <c r="F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3"/>
      <c r="AD125" s="5"/>
      <c r="AE125" s="5"/>
      <c r="AF125" s="5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</row>
    <row r="126" spans="1:44" x14ac:dyDescent="0.25">
      <c r="A126" s="8"/>
      <c r="B126" s="8"/>
      <c r="C126" s="9"/>
      <c r="D126" s="9"/>
      <c r="E126" s="9"/>
      <c r="F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3"/>
      <c r="AD126" s="5"/>
      <c r="AE126" s="5"/>
      <c r="AF126" s="5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</row>
    <row r="127" spans="1:44" x14ac:dyDescent="0.25">
      <c r="A127" s="8"/>
      <c r="B127" s="8"/>
      <c r="C127" s="9"/>
      <c r="D127" s="9"/>
      <c r="E127" s="9"/>
      <c r="F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3"/>
      <c r="AD127" s="5"/>
      <c r="AE127" s="5"/>
      <c r="AF127" s="5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</row>
    <row r="128" spans="1:44" x14ac:dyDescent="0.25">
      <c r="A128" s="8"/>
      <c r="B128" s="8"/>
      <c r="C128" s="9"/>
      <c r="D128" s="9"/>
      <c r="E128" s="9"/>
      <c r="F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3"/>
      <c r="AD128" s="5"/>
      <c r="AE128" s="5"/>
      <c r="AF128" s="5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</row>
    <row r="129" spans="1:44" x14ac:dyDescent="0.25">
      <c r="A129" s="8"/>
      <c r="B129" s="8"/>
      <c r="C129" s="9"/>
      <c r="D129" s="9"/>
      <c r="E129" s="9"/>
      <c r="F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3"/>
      <c r="AD129" s="5"/>
      <c r="AE129" s="5"/>
      <c r="AF129" s="5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</row>
    <row r="130" spans="1:44" x14ac:dyDescent="0.25">
      <c r="A130" s="8"/>
      <c r="B130" s="8"/>
      <c r="C130" s="9"/>
      <c r="D130" s="9"/>
      <c r="E130" s="9"/>
      <c r="F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3" t="s">
        <v>35</v>
      </c>
      <c r="AD130" s="5"/>
      <c r="AE130" s="5"/>
      <c r="AF130" s="5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</row>
    <row r="131" spans="1:44" x14ac:dyDescent="0.25">
      <c r="A131" s="8"/>
      <c r="B131" s="8"/>
      <c r="C131" s="9"/>
      <c r="D131" s="9"/>
      <c r="E131" s="9"/>
      <c r="F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3"/>
      <c r="AD131" s="5"/>
      <c r="AE131" s="5"/>
      <c r="AF131" s="5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</row>
    <row r="132" spans="1:44" x14ac:dyDescent="0.25">
      <c r="A132" s="8"/>
      <c r="B132" s="8"/>
      <c r="C132" s="9"/>
      <c r="D132" s="9"/>
      <c r="E132" s="9"/>
      <c r="F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3"/>
      <c r="AD132" s="5"/>
      <c r="AE132" s="5"/>
      <c r="AF132" s="5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</row>
    <row r="133" spans="1:44" x14ac:dyDescent="0.25">
      <c r="A133" s="8"/>
      <c r="B133" s="8"/>
      <c r="C133" s="9"/>
      <c r="D133" s="9"/>
      <c r="E133" s="9"/>
      <c r="F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3"/>
      <c r="AD133" s="5"/>
      <c r="AE133" s="5"/>
      <c r="AF133" s="5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</row>
    <row r="134" spans="1:44" x14ac:dyDescent="0.25">
      <c r="A134" s="14">
        <v>6.2500000000000003E-3</v>
      </c>
      <c r="B134" s="14">
        <v>5.6250000000000001E-2</v>
      </c>
      <c r="C134" s="15">
        <v>10</v>
      </c>
      <c r="D134" s="15">
        <v>10</v>
      </c>
      <c r="E134" s="15">
        <f>C134/D134</f>
        <v>1</v>
      </c>
      <c r="F134" s="15">
        <f>CA(A134,B134,$F$2,$F$3,$F$4,$F$5,$F$6)+0.01</f>
        <v>0.9506556081214157</v>
      </c>
      <c r="G134" s="42">
        <f>totalbinLik($G$23,D134,C134)</f>
        <v>-1.7484954195525335</v>
      </c>
      <c r="H134" s="15">
        <f>BinLik(D134,C134,F134)</f>
        <v>-0.5060341859457026</v>
      </c>
      <c r="I134" s="15"/>
      <c r="J134" s="15">
        <f>CA_SA(A134,B134,$J$2,$J$3,$J$4,$J$5,$J$6,$J$7)+0.01</f>
        <v>0.95640769340060694</v>
      </c>
      <c r="K134" s="15">
        <f>BinLik(D134,C134,J134)</f>
        <v>-0.44570999305889003</v>
      </c>
      <c r="L134" s="15"/>
      <c r="M134" s="15">
        <f>CA_DR(A134,B134,$M$2,$M$3,$M$4,$M$5,$M$6,$M$7,$M$8)+0.01</f>
        <v>0.95605639704288792</v>
      </c>
      <c r="N134" s="15">
        <f>BinLik(D134,C134,M134)</f>
        <v>-0.4493837494805189</v>
      </c>
      <c r="O134" s="15"/>
      <c r="P134" s="15">
        <f>CA_DL(A134,B134,$P$2,$P$3,$P$4,$P$5,$P$6,$P$7,$P$8)+0.01</f>
        <v>0.9566596927340647</v>
      </c>
      <c r="Q134" s="15">
        <f>BinLik(D134,C134,P134)</f>
        <v>-0.44307548748170328</v>
      </c>
      <c r="R134" s="3"/>
      <c r="AD134" s="5"/>
      <c r="AE134" s="5"/>
      <c r="AF134" s="5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</row>
    <row r="135" spans="1:44" x14ac:dyDescent="0.25">
      <c r="A135" s="14">
        <v>6.2500000000000003E-3</v>
      </c>
      <c r="B135" s="14">
        <v>5.6250000000000001E-2</v>
      </c>
      <c r="C135" s="15">
        <v>9</v>
      </c>
      <c r="D135" s="15">
        <v>10</v>
      </c>
      <c r="E135" s="15">
        <f t="shared" ref="E135:E198" si="46">C135/D135</f>
        <v>0.9</v>
      </c>
      <c r="F135" s="15">
        <f t="shared" ref="F135:F198" si="47">CA(A135,B135,$F$2,$F$3,$F$4,$F$5,$F$6)+0.01</f>
        <v>0.9506556081214157</v>
      </c>
      <c r="G135" s="42">
        <f t="shared" ref="G135:G198" si="48">totalbinLik($G$23,D135,C135)</f>
        <v>-0.15279682573105241</v>
      </c>
      <c r="H135" s="15">
        <f t="shared" ref="H135:H198" si="49">BinLik(D135,C135,F135)</f>
        <v>-0.2135321927417797</v>
      </c>
      <c r="I135" s="15"/>
      <c r="J135" s="15">
        <f t="shared" ref="J135:J198" si="50">CA_SA(A135,B135,$J$2,$J$3,$J$4,$J$5,$J$6,$J$7)+0.01</f>
        <v>0.95640769340060694</v>
      </c>
      <c r="K135" s="15">
        <f t="shared" ref="K135:K198" si="51">BinLik(D135,C135,J135)</f>
        <v>-0.28318385817789138</v>
      </c>
      <c r="L135" s="15"/>
      <c r="M135" s="15">
        <f t="shared" ref="M135:M198" si="52">CA_DR(A135,B135,$M$2,$M$3,$M$4,$M$5,$M$6,$M$7,$M$8)+0.01</f>
        <v>0.95605639704288792</v>
      </c>
      <c r="N135" s="15">
        <f t="shared" ref="N135:N198" si="53">BinLik(D135,C135,M135)</f>
        <v>-0.27846385880196534</v>
      </c>
      <c r="O135" s="15"/>
      <c r="P135" s="15">
        <f t="shared" ref="P135:P198" si="54">CA_DL(A135,B135,$P$2,$P$3,$P$4,$P$5,$P$6,$P$7,$P$8)+0.01</f>
        <v>0.9566596927340647</v>
      </c>
      <c r="Q135" s="15">
        <f t="shared" ref="Q135:Q198" si="55">BinLik(D135,C135,P135)</f>
        <v>-0.28661039805647115</v>
      </c>
      <c r="R135" s="3"/>
      <c r="AD135" s="5"/>
      <c r="AE135" s="5"/>
      <c r="AF135" s="5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44" x14ac:dyDescent="0.25">
      <c r="A136" s="14">
        <v>6.2500000000000003E-3</v>
      </c>
      <c r="B136" s="14">
        <v>5.6250000000000001E-2</v>
      </c>
      <c r="C136" s="15">
        <v>9</v>
      </c>
      <c r="D136" s="15">
        <v>10</v>
      </c>
      <c r="E136" s="15">
        <f t="shared" si="46"/>
        <v>0.9</v>
      </c>
      <c r="F136" s="15">
        <f t="shared" si="47"/>
        <v>0.9506556081214157</v>
      </c>
      <c r="G136" s="42">
        <f t="shared" si="48"/>
        <v>-0.15279682573105241</v>
      </c>
      <c r="H136" s="15">
        <f t="shared" si="49"/>
        <v>-0.2135321927417797</v>
      </c>
      <c r="I136" s="15"/>
      <c r="J136" s="15">
        <f t="shared" si="50"/>
        <v>0.95640769340060694</v>
      </c>
      <c r="K136" s="15">
        <f t="shared" si="51"/>
        <v>-0.28318385817789138</v>
      </c>
      <c r="L136" s="15"/>
      <c r="M136" s="15">
        <f t="shared" si="52"/>
        <v>0.95605639704288792</v>
      </c>
      <c r="N136" s="15">
        <f t="shared" si="53"/>
        <v>-0.27846385880196534</v>
      </c>
      <c r="O136" s="15"/>
      <c r="P136" s="15">
        <f t="shared" si="54"/>
        <v>0.9566596927340647</v>
      </c>
      <c r="Q136" s="15">
        <f t="shared" si="55"/>
        <v>-0.28661039805647115</v>
      </c>
      <c r="R136" s="3"/>
      <c r="AD136" s="5"/>
      <c r="AE136" s="5"/>
      <c r="AF136" s="5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</row>
    <row r="137" spans="1:44" x14ac:dyDescent="0.25">
      <c r="A137" s="14">
        <v>6.2500000000000003E-3</v>
      </c>
      <c r="B137" s="14">
        <v>5.6250000000000001E-2</v>
      </c>
      <c r="C137" s="15">
        <v>10</v>
      </c>
      <c r="D137" s="15">
        <v>10</v>
      </c>
      <c r="E137" s="15">
        <f t="shared" si="46"/>
        <v>1</v>
      </c>
      <c r="F137" s="15">
        <f t="shared" si="47"/>
        <v>0.9506556081214157</v>
      </c>
      <c r="G137" s="42">
        <f t="shared" si="48"/>
        <v>-1.7484954195525335</v>
      </c>
      <c r="H137" s="15">
        <f t="shared" si="49"/>
        <v>-0.5060341859457026</v>
      </c>
      <c r="I137" s="15"/>
      <c r="J137" s="15">
        <f t="shared" si="50"/>
        <v>0.95640769340060694</v>
      </c>
      <c r="K137" s="15">
        <f t="shared" si="51"/>
        <v>-0.44570999305889003</v>
      </c>
      <c r="L137" s="15"/>
      <c r="M137" s="15">
        <f t="shared" si="52"/>
        <v>0.95605639704288792</v>
      </c>
      <c r="N137" s="15">
        <f t="shared" si="53"/>
        <v>-0.4493837494805189</v>
      </c>
      <c r="O137" s="15"/>
      <c r="P137" s="15">
        <f t="shared" si="54"/>
        <v>0.9566596927340647</v>
      </c>
      <c r="Q137" s="15">
        <f t="shared" si="55"/>
        <v>-0.44307548748170328</v>
      </c>
      <c r="R137" s="3"/>
      <c r="AD137" s="5"/>
      <c r="AE137" s="5"/>
      <c r="AF137" s="5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</row>
    <row r="138" spans="1:44" x14ac:dyDescent="0.25">
      <c r="A138" s="14">
        <v>6.2500000000000003E-3</v>
      </c>
      <c r="B138" s="14">
        <v>5.6250000000000001E-2</v>
      </c>
      <c r="C138" s="15">
        <v>10</v>
      </c>
      <c r="D138" s="15">
        <v>10</v>
      </c>
      <c r="E138" s="15">
        <f t="shared" si="46"/>
        <v>1</v>
      </c>
      <c r="F138" s="15">
        <f t="shared" si="47"/>
        <v>0.9506556081214157</v>
      </c>
      <c r="G138" s="42">
        <f t="shared" si="48"/>
        <v>-1.7484954195525335</v>
      </c>
      <c r="H138" s="15">
        <f t="shared" si="49"/>
        <v>-0.5060341859457026</v>
      </c>
      <c r="I138" s="15"/>
      <c r="J138" s="15">
        <f t="shared" si="50"/>
        <v>0.95640769340060694</v>
      </c>
      <c r="K138" s="15">
        <f t="shared" si="51"/>
        <v>-0.44570999305889003</v>
      </c>
      <c r="L138" s="15"/>
      <c r="M138" s="15">
        <f t="shared" si="52"/>
        <v>0.95605639704288792</v>
      </c>
      <c r="N138" s="15">
        <f t="shared" si="53"/>
        <v>-0.4493837494805189</v>
      </c>
      <c r="O138" s="15"/>
      <c r="P138" s="15">
        <f t="shared" si="54"/>
        <v>0.9566596927340647</v>
      </c>
      <c r="Q138" s="15">
        <f t="shared" si="55"/>
        <v>-0.44307548748170328</v>
      </c>
      <c r="R138" s="3"/>
      <c r="AD138" s="5"/>
      <c r="AE138" s="5"/>
      <c r="AF138" s="5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</row>
    <row r="139" spans="1:44" x14ac:dyDescent="0.25">
      <c r="A139" s="14">
        <v>1.2500000000000001E-2</v>
      </c>
      <c r="B139" s="14">
        <v>0.1125</v>
      </c>
      <c r="C139" s="15">
        <v>10</v>
      </c>
      <c r="D139" s="15">
        <v>10</v>
      </c>
      <c r="E139" s="15">
        <f t="shared" si="46"/>
        <v>1</v>
      </c>
      <c r="F139" s="15">
        <f t="shared" si="47"/>
        <v>0.9389622409376952</v>
      </c>
      <c r="G139" s="42">
        <f t="shared" si="48"/>
        <v>-1.7484954195525335</v>
      </c>
      <c r="H139" s="15">
        <f t="shared" si="49"/>
        <v>-0.62980012576332878</v>
      </c>
      <c r="I139" s="15"/>
      <c r="J139" s="15">
        <f t="shared" si="50"/>
        <v>0.94550348208128976</v>
      </c>
      <c r="K139" s="15">
        <f t="shared" si="51"/>
        <v>-0.56037708096868777</v>
      </c>
      <c r="L139" s="15"/>
      <c r="M139" s="15">
        <f t="shared" si="52"/>
        <v>0.94385724262127058</v>
      </c>
      <c r="N139" s="15">
        <f t="shared" si="53"/>
        <v>-0.5778035030923605</v>
      </c>
      <c r="O139" s="15"/>
      <c r="P139" s="15">
        <f t="shared" si="54"/>
        <v>0.94707784960481955</v>
      </c>
      <c r="Q139" s="15">
        <f t="shared" si="55"/>
        <v>-0.54373982622752459</v>
      </c>
      <c r="R139" s="3"/>
      <c r="AD139" s="5"/>
      <c r="AE139" s="5"/>
      <c r="AF139" s="5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</row>
    <row r="140" spans="1:44" x14ac:dyDescent="0.25">
      <c r="A140" s="14">
        <v>1.2500000000000001E-2</v>
      </c>
      <c r="B140" s="14">
        <v>0.1125</v>
      </c>
      <c r="C140" s="15">
        <v>10</v>
      </c>
      <c r="D140" s="15">
        <v>10</v>
      </c>
      <c r="E140" s="15">
        <f t="shared" si="46"/>
        <v>1</v>
      </c>
      <c r="F140" s="15">
        <f t="shared" si="47"/>
        <v>0.9389622409376952</v>
      </c>
      <c r="G140" s="42">
        <f t="shared" si="48"/>
        <v>-1.7484954195525335</v>
      </c>
      <c r="H140" s="15">
        <f t="shared" si="49"/>
        <v>-0.62980012576332878</v>
      </c>
      <c r="I140" s="15"/>
      <c r="J140" s="15">
        <f t="shared" si="50"/>
        <v>0.94550348208128976</v>
      </c>
      <c r="K140" s="15">
        <f t="shared" si="51"/>
        <v>-0.56037708096868777</v>
      </c>
      <c r="L140" s="15"/>
      <c r="M140" s="15">
        <f t="shared" si="52"/>
        <v>0.94385724262127058</v>
      </c>
      <c r="N140" s="15">
        <f t="shared" si="53"/>
        <v>-0.5778035030923605</v>
      </c>
      <c r="O140" s="15"/>
      <c r="P140" s="15">
        <f t="shared" si="54"/>
        <v>0.94707784960481955</v>
      </c>
      <c r="Q140" s="15">
        <f t="shared" si="55"/>
        <v>-0.54373982622752459</v>
      </c>
      <c r="R140" s="3"/>
      <c r="AD140" s="5"/>
      <c r="AE140" s="5"/>
      <c r="AF140" s="5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</row>
    <row r="141" spans="1:44" x14ac:dyDescent="0.25">
      <c r="A141" s="14">
        <v>1.2500000000000001E-2</v>
      </c>
      <c r="B141" s="14">
        <v>0.1125</v>
      </c>
      <c r="C141" s="15">
        <v>10</v>
      </c>
      <c r="D141" s="15">
        <v>10</v>
      </c>
      <c r="E141" s="15">
        <f t="shared" si="46"/>
        <v>1</v>
      </c>
      <c r="F141" s="15">
        <f t="shared" si="47"/>
        <v>0.9389622409376952</v>
      </c>
      <c r="G141" s="42">
        <f t="shared" si="48"/>
        <v>-1.7484954195525335</v>
      </c>
      <c r="H141" s="15">
        <f t="shared" si="49"/>
        <v>-0.62980012576332878</v>
      </c>
      <c r="I141" s="15"/>
      <c r="J141" s="15">
        <f t="shared" si="50"/>
        <v>0.94550348208128976</v>
      </c>
      <c r="K141" s="15">
        <f t="shared" si="51"/>
        <v>-0.56037708096868777</v>
      </c>
      <c r="L141" s="15"/>
      <c r="M141" s="15">
        <f t="shared" si="52"/>
        <v>0.94385724262127058</v>
      </c>
      <c r="N141" s="15">
        <f t="shared" si="53"/>
        <v>-0.5778035030923605</v>
      </c>
      <c r="O141" s="15"/>
      <c r="P141" s="15">
        <f t="shared" si="54"/>
        <v>0.94707784960481955</v>
      </c>
      <c r="Q141" s="15">
        <f t="shared" si="55"/>
        <v>-0.54373982622752459</v>
      </c>
      <c r="R141" s="3"/>
      <c r="AD141" s="5"/>
      <c r="AE141" s="5"/>
      <c r="AF141" s="5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</row>
    <row r="142" spans="1:44" x14ac:dyDescent="0.25">
      <c r="A142" s="14">
        <v>1.2500000000000001E-2</v>
      </c>
      <c r="B142" s="14">
        <v>0.1125</v>
      </c>
      <c r="C142" s="15">
        <v>10</v>
      </c>
      <c r="D142" s="15">
        <v>10</v>
      </c>
      <c r="E142" s="15">
        <f t="shared" si="46"/>
        <v>1</v>
      </c>
      <c r="F142" s="15">
        <f t="shared" si="47"/>
        <v>0.9389622409376952</v>
      </c>
      <c r="G142" s="42">
        <f t="shared" si="48"/>
        <v>-1.7484954195525335</v>
      </c>
      <c r="H142" s="15">
        <f t="shared" si="49"/>
        <v>-0.62980012576332878</v>
      </c>
      <c r="I142" s="15"/>
      <c r="J142" s="15">
        <f t="shared" si="50"/>
        <v>0.94550348208128976</v>
      </c>
      <c r="K142" s="15">
        <f t="shared" si="51"/>
        <v>-0.56037708096868777</v>
      </c>
      <c r="L142" s="15"/>
      <c r="M142" s="15">
        <f t="shared" si="52"/>
        <v>0.94385724262127058</v>
      </c>
      <c r="N142" s="15">
        <f t="shared" si="53"/>
        <v>-0.5778035030923605</v>
      </c>
      <c r="O142" s="15"/>
      <c r="P142" s="15">
        <f t="shared" si="54"/>
        <v>0.94707784960481955</v>
      </c>
      <c r="Q142" s="15">
        <f t="shared" si="55"/>
        <v>-0.54373982622752459</v>
      </c>
      <c r="R142" s="3"/>
      <c r="AD142" s="5"/>
      <c r="AE142" s="5"/>
      <c r="AF142" s="5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44" x14ac:dyDescent="0.25">
      <c r="A143" s="14">
        <v>1.2500000000000001E-2</v>
      </c>
      <c r="B143" s="14">
        <v>0.1125</v>
      </c>
      <c r="C143" s="15">
        <v>10</v>
      </c>
      <c r="D143" s="15">
        <v>10</v>
      </c>
      <c r="E143" s="15">
        <f t="shared" si="46"/>
        <v>1</v>
      </c>
      <c r="F143" s="15">
        <f t="shared" si="47"/>
        <v>0.9389622409376952</v>
      </c>
      <c r="G143" s="42">
        <f t="shared" si="48"/>
        <v>-1.7484954195525335</v>
      </c>
      <c r="H143" s="15">
        <f t="shared" si="49"/>
        <v>-0.62980012576332878</v>
      </c>
      <c r="I143" s="15"/>
      <c r="J143" s="15">
        <f t="shared" si="50"/>
        <v>0.94550348208128976</v>
      </c>
      <c r="K143" s="15">
        <f t="shared" si="51"/>
        <v>-0.56037708096868777</v>
      </c>
      <c r="L143" s="15"/>
      <c r="M143" s="15">
        <f t="shared" si="52"/>
        <v>0.94385724262127058</v>
      </c>
      <c r="N143" s="15">
        <f t="shared" si="53"/>
        <v>-0.5778035030923605</v>
      </c>
      <c r="O143" s="15"/>
      <c r="P143" s="15">
        <f t="shared" si="54"/>
        <v>0.94707784960481955</v>
      </c>
      <c r="Q143" s="15">
        <f t="shared" si="55"/>
        <v>-0.54373982622752459</v>
      </c>
      <c r="R143" s="3"/>
      <c r="AD143" s="5"/>
      <c r="AE143" s="5"/>
      <c r="AF143" s="5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</row>
    <row r="144" spans="1:44" x14ac:dyDescent="0.25">
      <c r="A144" s="14">
        <v>2.5000000000000001E-2</v>
      </c>
      <c r="B144" s="14">
        <v>0.22500000000000001</v>
      </c>
      <c r="C144" s="15">
        <v>8</v>
      </c>
      <c r="D144" s="15">
        <v>10</v>
      </c>
      <c r="E144" s="15">
        <f t="shared" si="46"/>
        <v>0.8</v>
      </c>
      <c r="F144" s="15">
        <f t="shared" si="47"/>
        <v>0.90219347825308582</v>
      </c>
      <c r="G144" s="42">
        <f t="shared" si="48"/>
        <v>-5.4733464356655936E-2</v>
      </c>
      <c r="H144" s="15">
        <f t="shared" si="49"/>
        <v>-0.4689140658838199</v>
      </c>
      <c r="I144" s="15"/>
      <c r="J144" s="15">
        <f t="shared" si="50"/>
        <v>0.91164047927310854</v>
      </c>
      <c r="K144" s="15">
        <f t="shared" si="51"/>
        <v>-0.58873503732256016</v>
      </c>
      <c r="L144" s="15"/>
      <c r="M144" s="15">
        <f t="shared" si="52"/>
        <v>0.90623817151189479</v>
      </c>
      <c r="N144" s="15">
        <f t="shared" si="53"/>
        <v>-0.51759566790534706</v>
      </c>
      <c r="O144" s="15"/>
      <c r="P144" s="15">
        <f t="shared" si="54"/>
        <v>0.91857033013927936</v>
      </c>
      <c r="Q144" s="15">
        <f t="shared" si="55"/>
        <v>-0.69150137307317805</v>
      </c>
      <c r="R144" s="3"/>
      <c r="AD144" s="5"/>
      <c r="AE144" s="5"/>
      <c r="AF144" s="5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</row>
    <row r="145" spans="1:44" x14ac:dyDescent="0.25">
      <c r="A145" s="14">
        <v>2.5000000000000001E-2</v>
      </c>
      <c r="B145" s="14">
        <v>0.22500000000000001</v>
      </c>
      <c r="C145" s="15">
        <v>9</v>
      </c>
      <c r="D145" s="15">
        <v>10</v>
      </c>
      <c r="E145" s="15">
        <f t="shared" si="46"/>
        <v>0.9</v>
      </c>
      <c r="F145" s="15">
        <f t="shared" si="47"/>
        <v>0.90219347825308582</v>
      </c>
      <c r="G145" s="42">
        <f t="shared" si="48"/>
        <v>-0.15279682573105241</v>
      </c>
      <c r="H145" s="15">
        <f t="shared" si="49"/>
        <v>-2.7083046454838555E-4</v>
      </c>
      <c r="I145" s="15"/>
      <c r="J145" s="15">
        <f t="shared" si="50"/>
        <v>0.91164047927310854</v>
      </c>
      <c r="K145" s="15">
        <f t="shared" si="51"/>
        <v>-8.0977922020463028E-3</v>
      </c>
      <c r="L145" s="15"/>
      <c r="M145" s="15">
        <f t="shared" si="52"/>
        <v>0.90623817151189479</v>
      </c>
      <c r="N145" s="15">
        <f t="shared" si="53"/>
        <v>-2.2458428453203394E-3</v>
      </c>
      <c r="O145" s="15"/>
      <c r="P145" s="15">
        <f t="shared" si="54"/>
        <v>0.91857033013927936</v>
      </c>
      <c r="Q145" s="15">
        <f t="shared" si="55"/>
        <v>-2.1617103369688528E-2</v>
      </c>
      <c r="R145" s="3"/>
      <c r="AD145" s="5"/>
      <c r="AE145" s="5"/>
      <c r="AF145" s="5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</row>
    <row r="146" spans="1:44" x14ac:dyDescent="0.25">
      <c r="A146" s="14">
        <v>2.5000000000000001E-2</v>
      </c>
      <c r="B146" s="14">
        <v>0.22500000000000001</v>
      </c>
      <c r="C146" s="15">
        <v>9</v>
      </c>
      <c r="D146" s="15">
        <v>10</v>
      </c>
      <c r="E146" s="15">
        <f t="shared" si="46"/>
        <v>0.9</v>
      </c>
      <c r="F146" s="15">
        <f t="shared" si="47"/>
        <v>0.90219347825308582</v>
      </c>
      <c r="G146" s="42">
        <f t="shared" si="48"/>
        <v>-0.15279682573105241</v>
      </c>
      <c r="H146" s="15">
        <f t="shared" si="49"/>
        <v>-2.7083046454838555E-4</v>
      </c>
      <c r="I146" s="15"/>
      <c r="J146" s="15">
        <f t="shared" si="50"/>
        <v>0.91164047927310854</v>
      </c>
      <c r="K146" s="15">
        <f t="shared" si="51"/>
        <v>-8.0977922020463028E-3</v>
      </c>
      <c r="L146" s="15"/>
      <c r="M146" s="15">
        <f t="shared" si="52"/>
        <v>0.90623817151189479</v>
      </c>
      <c r="N146" s="15">
        <f t="shared" si="53"/>
        <v>-2.2458428453203394E-3</v>
      </c>
      <c r="O146" s="15"/>
      <c r="P146" s="15">
        <f t="shared" si="54"/>
        <v>0.91857033013927936</v>
      </c>
      <c r="Q146" s="15">
        <f t="shared" si="55"/>
        <v>-2.1617103369688528E-2</v>
      </c>
      <c r="R146" s="3"/>
      <c r="AD146" s="5"/>
      <c r="AE146" s="5"/>
      <c r="AF146" s="5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</row>
    <row r="147" spans="1:44" x14ac:dyDescent="0.25">
      <c r="A147" s="14">
        <v>2.5000000000000001E-2</v>
      </c>
      <c r="B147" s="14">
        <v>0.22500000000000001</v>
      </c>
      <c r="C147" s="15">
        <v>9</v>
      </c>
      <c r="D147" s="15">
        <v>10</v>
      </c>
      <c r="E147" s="15">
        <f t="shared" si="46"/>
        <v>0.9</v>
      </c>
      <c r="F147" s="15">
        <f t="shared" si="47"/>
        <v>0.90219347825308582</v>
      </c>
      <c r="G147" s="42">
        <f t="shared" si="48"/>
        <v>-0.15279682573105241</v>
      </c>
      <c r="H147" s="15">
        <f t="shared" si="49"/>
        <v>-2.7083046454838555E-4</v>
      </c>
      <c r="I147" s="15"/>
      <c r="J147" s="15">
        <f t="shared" si="50"/>
        <v>0.91164047927310854</v>
      </c>
      <c r="K147" s="15">
        <f t="shared" si="51"/>
        <v>-8.0977922020463028E-3</v>
      </c>
      <c r="L147" s="15"/>
      <c r="M147" s="15">
        <f t="shared" si="52"/>
        <v>0.90623817151189479</v>
      </c>
      <c r="N147" s="15">
        <f t="shared" si="53"/>
        <v>-2.2458428453203394E-3</v>
      </c>
      <c r="O147" s="15"/>
      <c r="P147" s="15">
        <f t="shared" si="54"/>
        <v>0.91857033013927936</v>
      </c>
      <c r="Q147" s="15">
        <f t="shared" si="55"/>
        <v>-2.1617103369688528E-2</v>
      </c>
      <c r="R147" s="3"/>
      <c r="AD147" s="5"/>
      <c r="AE147" s="5"/>
      <c r="AF147" s="5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</row>
    <row r="148" spans="1:44" x14ac:dyDescent="0.25">
      <c r="A148" s="14">
        <v>2.5000000000000001E-2</v>
      </c>
      <c r="B148" s="14">
        <v>0.22500000000000001</v>
      </c>
      <c r="C148" s="15">
        <v>7</v>
      </c>
      <c r="D148" s="15">
        <v>10</v>
      </c>
      <c r="E148" s="15">
        <f t="shared" si="46"/>
        <v>0.7</v>
      </c>
      <c r="F148" s="15">
        <f t="shared" si="47"/>
        <v>0.90219347825308582</v>
      </c>
      <c r="G148" s="42">
        <f t="shared" si="48"/>
        <v>-0.60524581928260202</v>
      </c>
      <c r="H148" s="15">
        <f t="shared" si="49"/>
        <v>-1.5861330176034332</v>
      </c>
      <c r="I148" s="15"/>
      <c r="J148" s="15">
        <f t="shared" si="50"/>
        <v>0.91164047927310854</v>
      </c>
      <c r="K148" s="15">
        <f t="shared" si="51"/>
        <v>-1.8179479987434153</v>
      </c>
      <c r="L148" s="15"/>
      <c r="M148" s="15">
        <f t="shared" si="52"/>
        <v>0.90623817151189479</v>
      </c>
      <c r="N148" s="15">
        <f t="shared" si="53"/>
        <v>-1.6815212092657139</v>
      </c>
      <c r="O148" s="15"/>
      <c r="P148" s="15">
        <f t="shared" si="54"/>
        <v>0.91857033013927936</v>
      </c>
      <c r="Q148" s="15">
        <f t="shared" si="55"/>
        <v>-2.0099613590770105</v>
      </c>
      <c r="R148" s="3"/>
      <c r="AD148" s="5"/>
      <c r="AE148" s="5"/>
      <c r="AF148" s="5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</row>
    <row r="149" spans="1:44" x14ac:dyDescent="0.25">
      <c r="A149" s="14">
        <v>0.05</v>
      </c>
      <c r="B149" s="14">
        <v>0.45</v>
      </c>
      <c r="C149" s="15">
        <v>8</v>
      </c>
      <c r="D149" s="15">
        <v>10</v>
      </c>
      <c r="E149" s="15">
        <f t="shared" si="46"/>
        <v>0.8</v>
      </c>
      <c r="F149" s="15">
        <f t="shared" si="47"/>
        <v>0.7919102989905118</v>
      </c>
      <c r="G149" s="42">
        <f t="shared" si="48"/>
        <v>-5.4733464356655936E-2</v>
      </c>
      <c r="H149" s="15">
        <f t="shared" si="49"/>
        <v>-2.0050588591817853E-3</v>
      </c>
      <c r="I149" s="15"/>
      <c r="J149" s="15">
        <f t="shared" si="50"/>
        <v>0.81135861358221084</v>
      </c>
      <c r="K149" s="15">
        <f t="shared" si="51"/>
        <v>-4.1518355304165228E-3</v>
      </c>
      <c r="L149" s="15"/>
      <c r="M149" s="15">
        <f t="shared" si="52"/>
        <v>0.7961575659786142</v>
      </c>
      <c r="N149" s="15">
        <f t="shared" si="53"/>
        <v>-4.5702041111228553E-4</v>
      </c>
      <c r="O149" s="15"/>
      <c r="P149" s="15">
        <f t="shared" si="54"/>
        <v>0.82968591130582481</v>
      </c>
      <c r="Q149" s="15">
        <f t="shared" si="55"/>
        <v>-2.9862256120444464E-2</v>
      </c>
      <c r="R149" s="3"/>
      <c r="AD149" s="5"/>
      <c r="AE149" s="5"/>
      <c r="AF149" s="5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</row>
    <row r="150" spans="1:44" x14ac:dyDescent="0.25">
      <c r="A150" s="14">
        <v>0.05</v>
      </c>
      <c r="B150" s="14">
        <v>0.45</v>
      </c>
      <c r="C150" s="15">
        <v>7</v>
      </c>
      <c r="D150" s="15">
        <v>10</v>
      </c>
      <c r="E150" s="15">
        <f t="shared" si="46"/>
        <v>0.7</v>
      </c>
      <c r="F150" s="15">
        <f t="shared" si="47"/>
        <v>0.7919102989905118</v>
      </c>
      <c r="G150" s="42">
        <f t="shared" si="48"/>
        <v>-0.60524581928260202</v>
      </c>
      <c r="H150" s="15">
        <f t="shared" si="49"/>
        <v>-0.23386515865094148</v>
      </c>
      <c r="I150" s="15"/>
      <c r="J150" s="15">
        <f t="shared" si="50"/>
        <v>0.81135861358221084</v>
      </c>
      <c r="K150" s="15">
        <f t="shared" si="51"/>
        <v>-0.35839540734569431</v>
      </c>
      <c r="L150" s="15"/>
      <c r="M150" s="15">
        <f t="shared" si="52"/>
        <v>0.7961575659786142</v>
      </c>
      <c r="N150" s="15">
        <f t="shared" si="53"/>
        <v>-0.25828803555353474</v>
      </c>
      <c r="O150" s="15"/>
      <c r="P150" s="15">
        <f t="shared" si="54"/>
        <v>0.82968591130582481</v>
      </c>
      <c r="Q150" s="15">
        <f t="shared" si="55"/>
        <v>-0.50864636708496302</v>
      </c>
      <c r="R150" s="3"/>
      <c r="AF150" s="5"/>
      <c r="AG150" s="3"/>
      <c r="AH150" s="3"/>
      <c r="AI150" s="3"/>
      <c r="AJ150" s="3"/>
      <c r="AM150" s="3"/>
      <c r="AN150" s="3"/>
      <c r="AO150" s="3"/>
      <c r="AP150" s="3"/>
      <c r="AQ150" s="3"/>
      <c r="AR150" s="3"/>
    </row>
    <row r="151" spans="1:44" x14ac:dyDescent="0.25">
      <c r="A151" s="14">
        <v>0.05</v>
      </c>
      <c r="B151" s="14">
        <v>0.45</v>
      </c>
      <c r="C151" s="15">
        <v>8</v>
      </c>
      <c r="D151" s="15">
        <v>10</v>
      </c>
      <c r="E151" s="15">
        <f t="shared" si="46"/>
        <v>0.8</v>
      </c>
      <c r="F151" s="15">
        <f t="shared" si="47"/>
        <v>0.7919102989905118</v>
      </c>
      <c r="G151" s="42">
        <f t="shared" si="48"/>
        <v>-5.4733464356655936E-2</v>
      </c>
      <c r="H151" s="15">
        <f t="shared" si="49"/>
        <v>-2.0050588591817853E-3</v>
      </c>
      <c r="I151" s="15"/>
      <c r="J151" s="15">
        <f t="shared" si="50"/>
        <v>0.81135861358221084</v>
      </c>
      <c r="K151" s="15">
        <f t="shared" si="51"/>
        <v>-4.1518355304165228E-3</v>
      </c>
      <c r="L151" s="15"/>
      <c r="M151" s="15">
        <f t="shared" si="52"/>
        <v>0.7961575659786142</v>
      </c>
      <c r="N151" s="15">
        <f t="shared" si="53"/>
        <v>-4.5702041111228553E-4</v>
      </c>
      <c r="O151" s="15"/>
      <c r="P151" s="15">
        <f t="shared" si="54"/>
        <v>0.82968591130582481</v>
      </c>
      <c r="Q151" s="15">
        <f t="shared" si="55"/>
        <v>-2.9862256120444464E-2</v>
      </c>
      <c r="R151" s="3"/>
      <c r="AF151" s="5"/>
      <c r="AG151" s="3"/>
      <c r="AH151" s="3"/>
      <c r="AI151" s="3"/>
      <c r="AJ151" s="3"/>
      <c r="AM151" s="3"/>
      <c r="AN151" s="3"/>
      <c r="AO151" s="3"/>
      <c r="AP151" s="3"/>
      <c r="AQ151" s="3"/>
      <c r="AR151" s="3"/>
    </row>
    <row r="152" spans="1:44" x14ac:dyDescent="0.25">
      <c r="A152" s="14">
        <v>0.05</v>
      </c>
      <c r="B152" s="14">
        <v>0.45</v>
      </c>
      <c r="C152" s="15">
        <v>6</v>
      </c>
      <c r="D152" s="15">
        <v>10</v>
      </c>
      <c r="E152" s="15">
        <f t="shared" si="46"/>
        <v>0.6</v>
      </c>
      <c r="F152" s="15">
        <f t="shared" si="47"/>
        <v>0.7919102989905118</v>
      </c>
      <c r="G152" s="42">
        <f t="shared" si="48"/>
        <v>-1.6389033098319721</v>
      </c>
      <c r="H152" s="15">
        <f t="shared" si="49"/>
        <v>-0.94887039406612672</v>
      </c>
      <c r="I152" s="15"/>
      <c r="J152" s="15">
        <f t="shared" si="50"/>
        <v>0.81135861358221084</v>
      </c>
      <c r="K152" s="15">
        <f t="shared" si="51"/>
        <v>-1.1957841147843973</v>
      </c>
      <c r="L152" s="15"/>
      <c r="M152" s="15">
        <f t="shared" si="52"/>
        <v>0.7961575659786142</v>
      </c>
      <c r="N152" s="15">
        <f t="shared" si="53"/>
        <v>-0.99926418631938296</v>
      </c>
      <c r="O152" s="15"/>
      <c r="P152" s="15">
        <f t="shared" si="54"/>
        <v>0.82968591130582481</v>
      </c>
      <c r="Q152" s="15">
        <f t="shared" si="55"/>
        <v>-1.4705756136729073</v>
      </c>
      <c r="R152" s="3"/>
      <c r="AF152" s="5"/>
      <c r="AG152" s="3"/>
      <c r="AH152" s="3"/>
      <c r="AI152" s="3"/>
      <c r="AJ152" s="3"/>
      <c r="AM152" s="3"/>
      <c r="AN152" s="3"/>
      <c r="AO152" s="3"/>
      <c r="AP152" s="3"/>
      <c r="AQ152" s="3"/>
      <c r="AR152" s="3"/>
    </row>
    <row r="153" spans="1:44" x14ac:dyDescent="0.25">
      <c r="A153" s="14">
        <v>0.05</v>
      </c>
      <c r="B153" s="14">
        <v>0.45</v>
      </c>
      <c r="C153" s="15">
        <v>10</v>
      </c>
      <c r="D153" s="15">
        <v>10</v>
      </c>
      <c r="E153" s="15">
        <f t="shared" si="46"/>
        <v>1</v>
      </c>
      <c r="F153" s="15">
        <f t="shared" si="47"/>
        <v>0.7919102989905118</v>
      </c>
      <c r="G153" s="42">
        <f t="shared" si="48"/>
        <v>-1.7484954195525335</v>
      </c>
      <c r="H153" s="15">
        <f t="shared" si="49"/>
        <v>-2.3330715243234303</v>
      </c>
      <c r="I153" s="15"/>
      <c r="J153" s="15">
        <f t="shared" si="50"/>
        <v>0.81135861358221084</v>
      </c>
      <c r="K153" s="15">
        <f t="shared" si="51"/>
        <v>-2.0904513569476268</v>
      </c>
      <c r="L153" s="15"/>
      <c r="M153" s="15">
        <f t="shared" si="52"/>
        <v>0.7961575659786142</v>
      </c>
      <c r="N153" s="15">
        <f t="shared" si="53"/>
        <v>-2.2795816551740353</v>
      </c>
      <c r="O153" s="15"/>
      <c r="P153" s="15">
        <f t="shared" si="54"/>
        <v>0.82968591130582481</v>
      </c>
      <c r="Q153" s="15">
        <f t="shared" si="55"/>
        <v>-1.8670806992391729</v>
      </c>
      <c r="R153" s="3"/>
      <c r="AF153" s="5"/>
      <c r="AG153" s="3"/>
      <c r="AH153" s="3"/>
      <c r="AI153" s="3"/>
      <c r="AJ153" s="3"/>
      <c r="AM153" s="3"/>
      <c r="AN153" s="3"/>
      <c r="AO153" s="3"/>
      <c r="AP153" s="3"/>
      <c r="AQ153" s="3"/>
      <c r="AR153" s="3"/>
    </row>
    <row r="154" spans="1:44" x14ac:dyDescent="0.25">
      <c r="A154" s="14">
        <v>0.1</v>
      </c>
      <c r="B154" s="14">
        <v>0.9</v>
      </c>
      <c r="C154" s="15">
        <v>7</v>
      </c>
      <c r="D154" s="15">
        <v>10</v>
      </c>
      <c r="E154" s="15">
        <f t="shared" si="46"/>
        <v>0.7</v>
      </c>
      <c r="F154" s="15">
        <f t="shared" si="47"/>
        <v>0.52452827985683559</v>
      </c>
      <c r="G154" s="42">
        <f t="shared" si="48"/>
        <v>-0.60524581928260202</v>
      </c>
      <c r="H154" s="15">
        <f t="shared" si="49"/>
        <v>-0.6384921415423892</v>
      </c>
      <c r="I154" s="15"/>
      <c r="J154" s="15">
        <f t="shared" si="50"/>
        <v>0.57130104661251413</v>
      </c>
      <c r="K154" s="15">
        <f t="shared" si="51"/>
        <v>-0.35123088857010965</v>
      </c>
      <c r="L154" s="15"/>
      <c r="M154" s="15">
        <f t="shared" si="52"/>
        <v>0.54081062713249417</v>
      </c>
      <c r="N154" s="15">
        <f t="shared" si="53"/>
        <v>-0.52903743610116094</v>
      </c>
      <c r="O154" s="15"/>
      <c r="P154" s="15">
        <f t="shared" si="54"/>
        <v>0.56730085003467523</v>
      </c>
      <c r="Q154" s="15">
        <f t="shared" si="55"/>
        <v>-0.37255338202922017</v>
      </c>
      <c r="R154" s="3"/>
      <c r="AF154" s="5"/>
      <c r="AG154" s="3"/>
      <c r="AH154" s="3"/>
      <c r="AI154" s="3"/>
      <c r="AJ154" s="3"/>
      <c r="AM154" s="3"/>
      <c r="AN154" s="3"/>
      <c r="AO154" s="3"/>
      <c r="AP154" s="3"/>
      <c r="AQ154" s="3"/>
      <c r="AR154" s="3"/>
    </row>
    <row r="155" spans="1:44" x14ac:dyDescent="0.25">
      <c r="A155" s="14">
        <v>0.1</v>
      </c>
      <c r="B155" s="14">
        <v>0.9</v>
      </c>
      <c r="C155" s="15">
        <v>8</v>
      </c>
      <c r="D155" s="15">
        <v>10</v>
      </c>
      <c r="E155" s="15">
        <f t="shared" si="46"/>
        <v>0.8</v>
      </c>
      <c r="F155" s="15">
        <f t="shared" si="47"/>
        <v>0.52452827985683559</v>
      </c>
      <c r="G155" s="42">
        <f t="shared" si="48"/>
        <v>-5.4733464356655936E-2</v>
      </c>
      <c r="H155" s="15">
        <f t="shared" si="49"/>
        <v>-1.6449189888626352</v>
      </c>
      <c r="I155" s="15"/>
      <c r="J155" s="15">
        <f t="shared" si="50"/>
        <v>0.57130104661251413</v>
      </c>
      <c r="K155" s="15">
        <f t="shared" si="51"/>
        <v>-1.1686883082618242</v>
      </c>
      <c r="L155" s="15"/>
      <c r="M155" s="15">
        <f t="shared" si="52"/>
        <v>0.54081062713249417</v>
      </c>
      <c r="N155" s="15">
        <f t="shared" si="53"/>
        <v>-1.4700497479972126</v>
      </c>
      <c r="O155" s="15"/>
      <c r="P155" s="15">
        <f t="shared" si="54"/>
        <v>0.56730085003467523</v>
      </c>
      <c r="Q155" s="15">
        <f t="shared" si="55"/>
        <v>-1.2063250872176041</v>
      </c>
      <c r="R155" s="3"/>
      <c r="AF155" s="5"/>
      <c r="AG155" s="3"/>
      <c r="AH155" s="3"/>
      <c r="AI155" s="3"/>
      <c r="AJ155" s="3"/>
      <c r="AM155" s="3"/>
      <c r="AN155" s="3"/>
      <c r="AO155" s="3"/>
      <c r="AP155" s="3"/>
      <c r="AQ155" s="3"/>
      <c r="AR155" s="3"/>
    </row>
    <row r="156" spans="1:44" x14ac:dyDescent="0.25">
      <c r="A156" s="14">
        <v>0.1</v>
      </c>
      <c r="B156" s="14">
        <v>0.9</v>
      </c>
      <c r="C156" s="15">
        <v>1</v>
      </c>
      <c r="D156" s="15">
        <v>10</v>
      </c>
      <c r="E156" s="15">
        <f t="shared" si="46"/>
        <v>0.1</v>
      </c>
      <c r="F156" s="15">
        <f t="shared" si="47"/>
        <v>0.52452827985683559</v>
      </c>
      <c r="G156" s="42">
        <f t="shared" si="48"/>
        <v>-13.393845946475059</v>
      </c>
      <c r="H156" s="15">
        <f t="shared" si="49"/>
        <v>-4.0854570552577032</v>
      </c>
      <c r="I156" s="15"/>
      <c r="J156" s="15">
        <f t="shared" si="50"/>
        <v>0.57130104661251413</v>
      </c>
      <c r="K156" s="15">
        <f t="shared" si="51"/>
        <v>-4.9320123680566068</v>
      </c>
      <c r="L156" s="15"/>
      <c r="M156" s="15">
        <f t="shared" si="52"/>
        <v>0.54081062713249417</v>
      </c>
      <c r="N156" s="15">
        <f t="shared" si="53"/>
        <v>-4.3684895623616375</v>
      </c>
      <c r="O156" s="15"/>
      <c r="P156" s="15">
        <f t="shared" si="54"/>
        <v>0.56730085003467523</v>
      </c>
      <c r="Q156" s="15">
        <f t="shared" si="55"/>
        <v>-4.8554491485357065</v>
      </c>
      <c r="R156" s="3"/>
      <c r="AF156" s="5"/>
      <c r="AG156" s="3"/>
      <c r="AH156" s="3"/>
      <c r="AI156" s="3"/>
      <c r="AJ156" s="3"/>
      <c r="AM156" s="3"/>
      <c r="AN156" s="3"/>
      <c r="AO156" s="3"/>
      <c r="AP156" s="3"/>
      <c r="AQ156" s="3"/>
      <c r="AR156" s="3"/>
    </row>
    <row r="157" spans="1:44" x14ac:dyDescent="0.25">
      <c r="A157" s="14">
        <v>0.1</v>
      </c>
      <c r="B157" s="14">
        <v>0.9</v>
      </c>
      <c r="C157" s="15">
        <v>9</v>
      </c>
      <c r="D157" s="15">
        <v>10</v>
      </c>
      <c r="E157" s="15">
        <f t="shared" si="46"/>
        <v>0.9</v>
      </c>
      <c r="F157" s="15">
        <f t="shared" si="47"/>
        <v>0.52452827985683559</v>
      </c>
      <c r="G157" s="42">
        <f t="shared" si="48"/>
        <v>-0.15279682573105241</v>
      </c>
      <c r="H157" s="15">
        <f t="shared" si="49"/>
        <v>-3.2999215524832222</v>
      </c>
      <c r="I157" s="15"/>
      <c r="J157" s="15">
        <f t="shared" si="50"/>
        <v>0.57130104661251413</v>
      </c>
      <c r="K157" s="15">
        <f t="shared" si="51"/>
        <v>-2.6347214442538798</v>
      </c>
      <c r="L157" s="15"/>
      <c r="M157" s="15">
        <f t="shared" si="52"/>
        <v>0.54081062713249417</v>
      </c>
      <c r="N157" s="15">
        <f t="shared" si="53"/>
        <v>-3.0596377761936053</v>
      </c>
      <c r="O157" s="15"/>
      <c r="P157" s="15">
        <f t="shared" si="54"/>
        <v>0.56730085003467523</v>
      </c>
      <c r="Q157" s="15">
        <f t="shared" si="55"/>
        <v>-2.6886725087063281</v>
      </c>
      <c r="R157" s="3"/>
      <c r="AF157" s="5"/>
      <c r="AG157" s="3"/>
      <c r="AH157" s="3"/>
      <c r="AI157" s="3"/>
      <c r="AJ157" s="3"/>
      <c r="AM157" s="3"/>
      <c r="AN157" s="3"/>
      <c r="AO157" s="3"/>
      <c r="AP157" s="3"/>
      <c r="AQ157" s="3"/>
      <c r="AR157" s="3"/>
    </row>
    <row r="158" spans="1:44" x14ac:dyDescent="0.25">
      <c r="A158" s="14">
        <v>0.1</v>
      </c>
      <c r="B158" s="14">
        <v>0.9</v>
      </c>
      <c r="C158" s="15">
        <v>5</v>
      </c>
      <c r="D158" s="15">
        <v>10</v>
      </c>
      <c r="E158" s="15">
        <f t="shared" si="46"/>
        <v>0.5</v>
      </c>
      <c r="F158" s="15">
        <f t="shared" si="47"/>
        <v>0.52452827985683559</v>
      </c>
      <c r="G158" s="42">
        <f t="shared" si="48"/>
        <v>-3.0926793144180849</v>
      </c>
      <c r="H158" s="15">
        <f t="shared" si="49"/>
        <v>-1.2047232185491363E-2</v>
      </c>
      <c r="I158" s="15"/>
      <c r="J158" s="15">
        <f t="shared" si="50"/>
        <v>0.57130104661251413</v>
      </c>
      <c r="K158" s="15">
        <f t="shared" si="51"/>
        <v>-0.1027248344702727</v>
      </c>
      <c r="L158" s="15"/>
      <c r="M158" s="15">
        <f t="shared" si="52"/>
        <v>0.54081062713249417</v>
      </c>
      <c r="N158" s="15">
        <f t="shared" si="53"/>
        <v>-3.3421597592650731E-2</v>
      </c>
      <c r="O158" s="15"/>
      <c r="P158" s="15">
        <f t="shared" si="54"/>
        <v>0.56730085003467523</v>
      </c>
      <c r="Q158" s="15">
        <f t="shared" si="55"/>
        <v>-9.1418756936046286E-2</v>
      </c>
      <c r="R158" s="3"/>
      <c r="AF158" s="5"/>
      <c r="AG158" s="3"/>
      <c r="AH158" s="3"/>
      <c r="AI158" s="3"/>
      <c r="AJ158" s="3"/>
      <c r="AM158" s="3"/>
      <c r="AN158" s="3"/>
      <c r="AO158" s="3"/>
      <c r="AP158" s="3"/>
      <c r="AQ158" s="3"/>
      <c r="AR158" s="3"/>
    </row>
    <row r="159" spans="1:44" x14ac:dyDescent="0.25">
      <c r="A159" s="14">
        <v>1.8749999999999999E-2</v>
      </c>
      <c r="B159" s="14">
        <v>1.8749999999999999E-2</v>
      </c>
      <c r="C159" s="15">
        <v>9</v>
      </c>
      <c r="D159" s="15">
        <v>10</v>
      </c>
      <c r="E159" s="15">
        <f t="shared" si="46"/>
        <v>0.9</v>
      </c>
      <c r="F159" s="15">
        <f t="shared" si="47"/>
        <v>0.95514426484443105</v>
      </c>
      <c r="G159" s="42">
        <f t="shared" si="48"/>
        <v>-0.15279682573105241</v>
      </c>
      <c r="H159" s="15">
        <f t="shared" si="49"/>
        <v>-0.26651007580242558</v>
      </c>
      <c r="I159" s="15"/>
      <c r="J159" s="15">
        <f t="shared" si="50"/>
        <v>0.96041725507896158</v>
      </c>
      <c r="K159" s="15">
        <f t="shared" si="51"/>
        <v>-0.34201929026144984</v>
      </c>
      <c r="L159" s="15"/>
      <c r="M159" s="15">
        <f t="shared" si="52"/>
        <v>0.96083341570574876</v>
      </c>
      <c r="N159" s="15">
        <f t="shared" si="53"/>
        <v>-0.34868967127096251</v>
      </c>
      <c r="O159" s="15"/>
      <c r="P159" s="15">
        <f t="shared" si="54"/>
        <v>0.9604218616444109</v>
      </c>
      <c r="Q159" s="15">
        <f t="shared" si="55"/>
        <v>-0.34209250746910003</v>
      </c>
      <c r="R159" s="3"/>
      <c r="AF159" s="5"/>
      <c r="AG159" s="3"/>
      <c r="AH159" s="3"/>
      <c r="AI159" s="3"/>
      <c r="AJ159" s="3"/>
      <c r="AM159" s="3"/>
      <c r="AN159" s="3"/>
      <c r="AO159" s="3"/>
      <c r="AP159" s="3"/>
      <c r="AQ159" s="3"/>
      <c r="AR159" s="3"/>
    </row>
    <row r="160" spans="1:44" x14ac:dyDescent="0.25">
      <c r="A160" s="14">
        <v>1.8749999999999999E-2</v>
      </c>
      <c r="B160" s="14">
        <v>1.8749999999999999E-2</v>
      </c>
      <c r="C160" s="15">
        <v>10</v>
      </c>
      <c r="D160" s="15">
        <v>10</v>
      </c>
      <c r="E160" s="15">
        <f t="shared" si="46"/>
        <v>1</v>
      </c>
      <c r="F160" s="15">
        <f t="shared" si="47"/>
        <v>0.95514426484443105</v>
      </c>
      <c r="G160" s="42">
        <f t="shared" si="48"/>
        <v>-1.7484954195525335</v>
      </c>
      <c r="H160" s="15">
        <f t="shared" si="49"/>
        <v>-0.4589288724589643</v>
      </c>
      <c r="I160" s="15"/>
      <c r="J160" s="15">
        <f t="shared" si="50"/>
        <v>0.96041725507896158</v>
      </c>
      <c r="K160" s="15">
        <f t="shared" si="51"/>
        <v>-0.40387448241914903</v>
      </c>
      <c r="L160" s="15"/>
      <c r="M160" s="15">
        <f t="shared" si="52"/>
        <v>0.96083341570574876</v>
      </c>
      <c r="N160" s="15">
        <f t="shared" si="53"/>
        <v>-0.39954229776855482</v>
      </c>
      <c r="O160" s="15"/>
      <c r="P160" s="15">
        <f t="shared" si="54"/>
        <v>0.9604218616444109</v>
      </c>
      <c r="Q160" s="15">
        <f t="shared" si="55"/>
        <v>-0.40382651832461119</v>
      </c>
      <c r="R160" s="3"/>
    </row>
    <row r="161" spans="1:18" x14ac:dyDescent="0.25">
      <c r="A161" s="14">
        <v>1.8749999999999999E-2</v>
      </c>
      <c r="B161" s="14">
        <v>1.8749999999999999E-2</v>
      </c>
      <c r="C161" s="15">
        <v>10</v>
      </c>
      <c r="D161" s="15">
        <v>10</v>
      </c>
      <c r="E161" s="15">
        <f t="shared" si="46"/>
        <v>1</v>
      </c>
      <c r="F161" s="15">
        <f t="shared" si="47"/>
        <v>0.95514426484443105</v>
      </c>
      <c r="G161" s="42">
        <f t="shared" si="48"/>
        <v>-1.7484954195525335</v>
      </c>
      <c r="H161" s="15">
        <f t="shared" si="49"/>
        <v>-0.4589288724589643</v>
      </c>
      <c r="I161" s="15"/>
      <c r="J161" s="15">
        <f t="shared" si="50"/>
        <v>0.96041725507896158</v>
      </c>
      <c r="K161" s="15">
        <f t="shared" si="51"/>
        <v>-0.40387448241914903</v>
      </c>
      <c r="L161" s="15"/>
      <c r="M161" s="15">
        <f t="shared" si="52"/>
        <v>0.96083341570574876</v>
      </c>
      <c r="N161" s="15">
        <f t="shared" si="53"/>
        <v>-0.39954229776855482</v>
      </c>
      <c r="O161" s="15"/>
      <c r="P161" s="15">
        <f t="shared" si="54"/>
        <v>0.9604218616444109</v>
      </c>
      <c r="Q161" s="15">
        <f t="shared" si="55"/>
        <v>-0.40382651832461119</v>
      </c>
      <c r="R161" s="3"/>
    </row>
    <row r="162" spans="1:18" x14ac:dyDescent="0.25">
      <c r="A162" s="14">
        <v>1.8749999999999999E-2</v>
      </c>
      <c r="B162" s="14">
        <v>1.8749999999999999E-2</v>
      </c>
      <c r="C162" s="15">
        <v>9</v>
      </c>
      <c r="D162" s="15">
        <v>10</v>
      </c>
      <c r="E162" s="15">
        <f t="shared" si="46"/>
        <v>0.9</v>
      </c>
      <c r="F162" s="15">
        <f t="shared" si="47"/>
        <v>0.95514426484443105</v>
      </c>
      <c r="G162" s="42">
        <f t="shared" si="48"/>
        <v>-0.15279682573105241</v>
      </c>
      <c r="H162" s="15">
        <f t="shared" si="49"/>
        <v>-0.26651007580242558</v>
      </c>
      <c r="I162" s="15"/>
      <c r="J162" s="15">
        <f t="shared" si="50"/>
        <v>0.96041725507896158</v>
      </c>
      <c r="K162" s="15">
        <f t="shared" si="51"/>
        <v>-0.34201929026144984</v>
      </c>
      <c r="L162" s="15"/>
      <c r="M162" s="15">
        <f t="shared" si="52"/>
        <v>0.96083341570574876</v>
      </c>
      <c r="N162" s="15">
        <f t="shared" si="53"/>
        <v>-0.34868967127096251</v>
      </c>
      <c r="O162" s="15"/>
      <c r="P162" s="15">
        <f t="shared" si="54"/>
        <v>0.9604218616444109</v>
      </c>
      <c r="Q162" s="15">
        <f t="shared" si="55"/>
        <v>-0.34209250746910003</v>
      </c>
      <c r="R162" s="3"/>
    </row>
    <row r="163" spans="1:18" x14ac:dyDescent="0.25">
      <c r="A163" s="14">
        <v>1.8749999999999999E-2</v>
      </c>
      <c r="B163" s="14">
        <v>1.8749999999999999E-2</v>
      </c>
      <c r="C163" s="15">
        <v>7</v>
      </c>
      <c r="D163" s="15">
        <v>10</v>
      </c>
      <c r="E163" s="15">
        <f t="shared" si="46"/>
        <v>0.7</v>
      </c>
      <c r="F163" s="15">
        <f t="shared" si="47"/>
        <v>0.95514426484443105</v>
      </c>
      <c r="G163" s="42">
        <f t="shared" si="48"/>
        <v>-0.60524581928260202</v>
      </c>
      <c r="H163" s="15">
        <f t="shared" si="49"/>
        <v>-3.5255186636838585</v>
      </c>
      <c r="I163" s="15"/>
      <c r="J163" s="15">
        <f t="shared" si="50"/>
        <v>0.96041725507896158</v>
      </c>
      <c r="K163" s="15">
        <f t="shared" si="51"/>
        <v>-3.862155087140561</v>
      </c>
      <c r="L163" s="15"/>
      <c r="M163" s="15">
        <f t="shared" si="52"/>
        <v>0.96083341570574876</v>
      </c>
      <c r="N163" s="15">
        <f t="shared" si="53"/>
        <v>-3.8908305994702896</v>
      </c>
      <c r="O163" s="15"/>
      <c r="P163" s="15">
        <f t="shared" si="54"/>
        <v>0.9604218616444109</v>
      </c>
      <c r="Q163" s="15">
        <f t="shared" si="55"/>
        <v>-3.8624706669525923</v>
      </c>
      <c r="R163" s="3"/>
    </row>
    <row r="164" spans="1:18" x14ac:dyDescent="0.25">
      <c r="A164" s="14">
        <v>3.7499999999999999E-2</v>
      </c>
      <c r="B164" s="14">
        <v>3.7499999999999999E-2</v>
      </c>
      <c r="C164" s="15">
        <v>10</v>
      </c>
      <c r="D164" s="15">
        <v>10</v>
      </c>
      <c r="E164" s="15">
        <f t="shared" si="46"/>
        <v>1</v>
      </c>
      <c r="F164" s="15">
        <f t="shared" si="47"/>
        <v>0.95286452430689872</v>
      </c>
      <c r="G164" s="42">
        <f t="shared" si="48"/>
        <v>-1.7484954195525335</v>
      </c>
      <c r="H164" s="15">
        <f t="shared" si="49"/>
        <v>-0.48282542508866888</v>
      </c>
      <c r="I164" s="15"/>
      <c r="J164" s="15">
        <f t="shared" si="50"/>
        <v>0.95735210713813412</v>
      </c>
      <c r="K164" s="15">
        <f t="shared" si="51"/>
        <v>-0.43584027154080596</v>
      </c>
      <c r="L164" s="15"/>
      <c r="M164" s="15">
        <f t="shared" si="52"/>
        <v>0.95801908804128066</v>
      </c>
      <c r="N164" s="15">
        <f t="shared" si="53"/>
        <v>-0.42887576323260157</v>
      </c>
      <c r="O164" s="15"/>
      <c r="P164" s="15">
        <f t="shared" si="54"/>
        <v>0.95726966966085247</v>
      </c>
      <c r="Q164" s="15">
        <f t="shared" si="55"/>
        <v>-0.43670140744066416</v>
      </c>
      <c r="R164" s="3"/>
    </row>
    <row r="165" spans="1:18" x14ac:dyDescent="0.25">
      <c r="A165" s="14">
        <v>3.7499999999999999E-2</v>
      </c>
      <c r="B165" s="14">
        <v>3.7499999999999999E-2</v>
      </c>
      <c r="C165" s="15">
        <v>10</v>
      </c>
      <c r="D165" s="15">
        <v>10</v>
      </c>
      <c r="E165" s="15">
        <f t="shared" si="46"/>
        <v>1</v>
      </c>
      <c r="F165" s="15">
        <f t="shared" si="47"/>
        <v>0.95286452430689872</v>
      </c>
      <c r="G165" s="42">
        <f t="shared" si="48"/>
        <v>-1.7484954195525335</v>
      </c>
      <c r="H165" s="15">
        <f t="shared" si="49"/>
        <v>-0.48282542508866888</v>
      </c>
      <c r="I165" s="15"/>
      <c r="J165" s="15">
        <f t="shared" si="50"/>
        <v>0.95735210713813412</v>
      </c>
      <c r="K165" s="15">
        <f t="shared" si="51"/>
        <v>-0.43584027154080596</v>
      </c>
      <c r="L165" s="15"/>
      <c r="M165" s="15">
        <f t="shared" si="52"/>
        <v>0.95801908804128066</v>
      </c>
      <c r="N165" s="15">
        <f t="shared" si="53"/>
        <v>-0.42887576323260157</v>
      </c>
      <c r="O165" s="15"/>
      <c r="P165" s="15">
        <f t="shared" si="54"/>
        <v>0.95726966966085247</v>
      </c>
      <c r="Q165" s="15">
        <f t="shared" si="55"/>
        <v>-0.43670140744066416</v>
      </c>
      <c r="R165" s="3"/>
    </row>
    <row r="166" spans="1:18" x14ac:dyDescent="0.25">
      <c r="A166" s="14">
        <v>3.7499999999999999E-2</v>
      </c>
      <c r="B166" s="14">
        <v>3.7499999999999999E-2</v>
      </c>
      <c r="C166" s="15">
        <v>10</v>
      </c>
      <c r="D166" s="15">
        <v>10</v>
      </c>
      <c r="E166" s="15">
        <f t="shared" si="46"/>
        <v>1</v>
      </c>
      <c r="F166" s="15">
        <f t="shared" si="47"/>
        <v>0.95286452430689872</v>
      </c>
      <c r="G166" s="42">
        <f t="shared" si="48"/>
        <v>-1.7484954195525335</v>
      </c>
      <c r="H166" s="15">
        <f t="shared" si="49"/>
        <v>-0.48282542508866888</v>
      </c>
      <c r="I166" s="15"/>
      <c r="J166" s="15">
        <f t="shared" si="50"/>
        <v>0.95735210713813412</v>
      </c>
      <c r="K166" s="15">
        <f t="shared" si="51"/>
        <v>-0.43584027154080596</v>
      </c>
      <c r="L166" s="15"/>
      <c r="M166" s="15">
        <f t="shared" si="52"/>
        <v>0.95801908804128066</v>
      </c>
      <c r="N166" s="15">
        <f t="shared" si="53"/>
        <v>-0.42887576323260157</v>
      </c>
      <c r="O166" s="15"/>
      <c r="P166" s="15">
        <f t="shared" si="54"/>
        <v>0.95726966966085247</v>
      </c>
      <c r="Q166" s="15">
        <f t="shared" si="55"/>
        <v>-0.43670140744066416</v>
      </c>
      <c r="R166" s="3"/>
    </row>
    <row r="167" spans="1:18" x14ac:dyDescent="0.25">
      <c r="A167" s="14">
        <v>3.7499999999999999E-2</v>
      </c>
      <c r="B167" s="14">
        <v>3.7499999999999999E-2</v>
      </c>
      <c r="C167" s="15">
        <v>10</v>
      </c>
      <c r="D167" s="15">
        <v>10</v>
      </c>
      <c r="E167" s="15">
        <f t="shared" si="46"/>
        <v>1</v>
      </c>
      <c r="F167" s="15">
        <f t="shared" si="47"/>
        <v>0.95286452430689872</v>
      </c>
      <c r="G167" s="42">
        <f t="shared" si="48"/>
        <v>-1.7484954195525335</v>
      </c>
      <c r="H167" s="15">
        <f t="shared" si="49"/>
        <v>-0.48282542508866888</v>
      </c>
      <c r="I167" s="15"/>
      <c r="J167" s="15">
        <f t="shared" si="50"/>
        <v>0.95735210713813412</v>
      </c>
      <c r="K167" s="15">
        <f t="shared" si="51"/>
        <v>-0.43584027154080596</v>
      </c>
      <c r="L167" s="15"/>
      <c r="M167" s="15">
        <f t="shared" si="52"/>
        <v>0.95801908804128066</v>
      </c>
      <c r="N167" s="15">
        <f t="shared" si="53"/>
        <v>-0.42887576323260157</v>
      </c>
      <c r="O167" s="15"/>
      <c r="P167" s="15">
        <f t="shared" si="54"/>
        <v>0.95726966966085247</v>
      </c>
      <c r="Q167" s="15">
        <f t="shared" si="55"/>
        <v>-0.43670140744066416</v>
      </c>
      <c r="R167" s="3"/>
    </row>
    <row r="168" spans="1:18" x14ac:dyDescent="0.25">
      <c r="A168" s="14">
        <v>3.7499999999999999E-2</v>
      </c>
      <c r="B168" s="14">
        <v>3.7499999999999999E-2</v>
      </c>
      <c r="C168" s="15">
        <v>10</v>
      </c>
      <c r="D168" s="15">
        <v>10</v>
      </c>
      <c r="E168" s="15">
        <f t="shared" si="46"/>
        <v>1</v>
      </c>
      <c r="F168" s="15">
        <f t="shared" si="47"/>
        <v>0.95286452430689872</v>
      </c>
      <c r="G168" s="42">
        <f t="shared" si="48"/>
        <v>-1.7484954195525335</v>
      </c>
      <c r="H168" s="15">
        <f t="shared" si="49"/>
        <v>-0.48282542508866888</v>
      </c>
      <c r="I168" s="15"/>
      <c r="J168" s="15">
        <f t="shared" si="50"/>
        <v>0.95735210713813412</v>
      </c>
      <c r="K168" s="15">
        <f t="shared" si="51"/>
        <v>-0.43584027154080596</v>
      </c>
      <c r="L168" s="15"/>
      <c r="M168" s="15">
        <f t="shared" si="52"/>
        <v>0.95801908804128066</v>
      </c>
      <c r="N168" s="15">
        <f t="shared" si="53"/>
        <v>-0.42887576323260157</v>
      </c>
      <c r="O168" s="15"/>
      <c r="P168" s="15">
        <f t="shared" si="54"/>
        <v>0.95726966966085247</v>
      </c>
      <c r="Q168" s="15">
        <f t="shared" si="55"/>
        <v>-0.43670140744066416</v>
      </c>
      <c r="R168" s="3"/>
    </row>
    <row r="169" spans="1:18" x14ac:dyDescent="0.25">
      <c r="A169" s="14">
        <v>7.4999999999999997E-2</v>
      </c>
      <c r="B169" s="14">
        <v>7.4999999999999997E-2</v>
      </c>
      <c r="C169" s="15">
        <v>10</v>
      </c>
      <c r="D169" s="15">
        <v>10</v>
      </c>
      <c r="E169" s="15">
        <f t="shared" si="46"/>
        <v>1</v>
      </c>
      <c r="F169" s="15">
        <f t="shared" si="47"/>
        <v>0.94414207718180987</v>
      </c>
      <c r="G169" s="42">
        <f t="shared" si="48"/>
        <v>-1.7484954195525335</v>
      </c>
      <c r="H169" s="15">
        <f t="shared" si="49"/>
        <v>-0.57478618672245851</v>
      </c>
      <c r="I169" s="15"/>
      <c r="J169" s="15">
        <f t="shared" si="50"/>
        <v>0.94437354096491144</v>
      </c>
      <c r="K169" s="15">
        <f t="shared" si="51"/>
        <v>-0.57233490930609565</v>
      </c>
      <c r="L169" s="15"/>
      <c r="M169" s="15">
        <f t="shared" si="52"/>
        <v>0.94618700546073975</v>
      </c>
      <c r="N169" s="15">
        <f t="shared" si="53"/>
        <v>-0.55315049275356365</v>
      </c>
      <c r="O169" s="15"/>
      <c r="P169" s="15">
        <f t="shared" si="54"/>
        <v>0.9455448843157308</v>
      </c>
      <c r="Q169" s="15">
        <f t="shared" si="55"/>
        <v>-0.55993920497161276</v>
      </c>
      <c r="R169" s="3"/>
    </row>
    <row r="170" spans="1:18" x14ac:dyDescent="0.25">
      <c r="A170" s="14">
        <v>7.4999999999999997E-2</v>
      </c>
      <c r="B170" s="14">
        <v>7.4999999999999997E-2</v>
      </c>
      <c r="C170" s="15">
        <v>10</v>
      </c>
      <c r="D170" s="15">
        <v>10</v>
      </c>
      <c r="E170" s="15">
        <f t="shared" si="46"/>
        <v>1</v>
      </c>
      <c r="F170" s="15">
        <f t="shared" si="47"/>
        <v>0.94414207718180987</v>
      </c>
      <c r="G170" s="42">
        <f t="shared" si="48"/>
        <v>-1.7484954195525335</v>
      </c>
      <c r="H170" s="15">
        <f t="shared" si="49"/>
        <v>-0.57478618672245851</v>
      </c>
      <c r="I170" s="15"/>
      <c r="J170" s="15">
        <f t="shared" si="50"/>
        <v>0.94437354096491144</v>
      </c>
      <c r="K170" s="15">
        <f t="shared" si="51"/>
        <v>-0.57233490930609565</v>
      </c>
      <c r="L170" s="15"/>
      <c r="M170" s="15">
        <f t="shared" si="52"/>
        <v>0.94618700546073975</v>
      </c>
      <c r="N170" s="15">
        <f t="shared" si="53"/>
        <v>-0.55315049275356365</v>
      </c>
      <c r="O170" s="15"/>
      <c r="P170" s="15">
        <f t="shared" si="54"/>
        <v>0.9455448843157308</v>
      </c>
      <c r="Q170" s="15">
        <f t="shared" si="55"/>
        <v>-0.55993920497161276</v>
      </c>
      <c r="R170" s="3"/>
    </row>
    <row r="171" spans="1:18" x14ac:dyDescent="0.25">
      <c r="A171" s="14">
        <v>7.4999999999999997E-2</v>
      </c>
      <c r="B171" s="14">
        <v>7.4999999999999997E-2</v>
      </c>
      <c r="C171" s="15">
        <v>10</v>
      </c>
      <c r="D171" s="15">
        <v>10</v>
      </c>
      <c r="E171" s="15">
        <f t="shared" si="46"/>
        <v>1</v>
      </c>
      <c r="F171" s="15">
        <f t="shared" si="47"/>
        <v>0.94414207718180987</v>
      </c>
      <c r="G171" s="42">
        <f t="shared" si="48"/>
        <v>-1.7484954195525335</v>
      </c>
      <c r="H171" s="15">
        <f t="shared" si="49"/>
        <v>-0.57478618672245851</v>
      </c>
      <c r="I171" s="15"/>
      <c r="J171" s="15">
        <f t="shared" si="50"/>
        <v>0.94437354096491144</v>
      </c>
      <c r="K171" s="15">
        <f t="shared" si="51"/>
        <v>-0.57233490930609565</v>
      </c>
      <c r="L171" s="15"/>
      <c r="M171" s="15">
        <f t="shared" si="52"/>
        <v>0.94618700546073975</v>
      </c>
      <c r="N171" s="15">
        <f t="shared" si="53"/>
        <v>-0.55315049275356365</v>
      </c>
      <c r="O171" s="15"/>
      <c r="P171" s="15">
        <f t="shared" si="54"/>
        <v>0.9455448843157308</v>
      </c>
      <c r="Q171" s="15">
        <f t="shared" si="55"/>
        <v>-0.55993920497161276</v>
      </c>
      <c r="R171" s="3"/>
    </row>
    <row r="172" spans="1:18" x14ac:dyDescent="0.25">
      <c r="A172" s="14">
        <v>7.4999999999999997E-2</v>
      </c>
      <c r="B172" s="14">
        <v>7.4999999999999997E-2</v>
      </c>
      <c r="C172" s="15">
        <v>10</v>
      </c>
      <c r="D172" s="15">
        <v>10</v>
      </c>
      <c r="E172" s="15">
        <f t="shared" si="46"/>
        <v>1</v>
      </c>
      <c r="F172" s="15">
        <f t="shared" si="47"/>
        <v>0.94414207718180987</v>
      </c>
      <c r="G172" s="42">
        <f t="shared" si="48"/>
        <v>-1.7484954195525335</v>
      </c>
      <c r="H172" s="15">
        <f t="shared" si="49"/>
        <v>-0.57478618672245851</v>
      </c>
      <c r="I172" s="15"/>
      <c r="J172" s="15">
        <f t="shared" si="50"/>
        <v>0.94437354096491144</v>
      </c>
      <c r="K172" s="15">
        <f t="shared" si="51"/>
        <v>-0.57233490930609565</v>
      </c>
      <c r="L172" s="15"/>
      <c r="M172" s="15">
        <f t="shared" si="52"/>
        <v>0.94618700546073975</v>
      </c>
      <c r="N172" s="15">
        <f t="shared" si="53"/>
        <v>-0.55315049275356365</v>
      </c>
      <c r="O172" s="15"/>
      <c r="P172" s="15">
        <f t="shared" si="54"/>
        <v>0.9455448843157308</v>
      </c>
      <c r="Q172" s="15">
        <f t="shared" si="55"/>
        <v>-0.55993920497161276</v>
      </c>
      <c r="R172" s="3"/>
    </row>
    <row r="173" spans="1:18" x14ac:dyDescent="0.25">
      <c r="A173" s="14">
        <v>7.4999999999999997E-2</v>
      </c>
      <c r="B173" s="14">
        <v>7.4999999999999997E-2</v>
      </c>
      <c r="C173" s="15">
        <v>10</v>
      </c>
      <c r="D173" s="15">
        <v>10</v>
      </c>
      <c r="E173" s="15">
        <f t="shared" si="46"/>
        <v>1</v>
      </c>
      <c r="F173" s="15">
        <f t="shared" si="47"/>
        <v>0.94414207718180987</v>
      </c>
      <c r="G173" s="42">
        <f t="shared" si="48"/>
        <v>-1.7484954195525335</v>
      </c>
      <c r="H173" s="15">
        <f t="shared" si="49"/>
        <v>-0.57478618672245851</v>
      </c>
      <c r="I173" s="15"/>
      <c r="J173" s="15">
        <f t="shared" si="50"/>
        <v>0.94437354096491144</v>
      </c>
      <c r="K173" s="15">
        <f t="shared" si="51"/>
        <v>-0.57233490930609565</v>
      </c>
      <c r="L173" s="15"/>
      <c r="M173" s="15">
        <f t="shared" si="52"/>
        <v>0.94618700546073975</v>
      </c>
      <c r="N173" s="15">
        <f t="shared" si="53"/>
        <v>-0.55315049275356365</v>
      </c>
      <c r="O173" s="15"/>
      <c r="P173" s="15">
        <f t="shared" si="54"/>
        <v>0.9455448843157308</v>
      </c>
      <c r="Q173" s="15">
        <f t="shared" si="55"/>
        <v>-0.55993920497161276</v>
      </c>
      <c r="R173" s="3"/>
    </row>
    <row r="174" spans="1:18" x14ac:dyDescent="0.25">
      <c r="A174" s="14">
        <v>0.15</v>
      </c>
      <c r="B174" s="14">
        <v>0.15</v>
      </c>
      <c r="C174" s="15">
        <v>10</v>
      </c>
      <c r="D174" s="15">
        <v>10</v>
      </c>
      <c r="E174" s="15">
        <f t="shared" si="46"/>
        <v>1</v>
      </c>
      <c r="F174" s="15">
        <f t="shared" si="47"/>
        <v>0.9012141000067655</v>
      </c>
      <c r="G174" s="42">
        <f t="shared" si="48"/>
        <v>-1.7484954195525335</v>
      </c>
      <c r="H174" s="15">
        <f t="shared" si="49"/>
        <v>-1.040124247333424</v>
      </c>
      <c r="I174" s="15"/>
      <c r="J174" s="15">
        <f t="shared" si="50"/>
        <v>0.87470503210988504</v>
      </c>
      <c r="K174" s="15">
        <f t="shared" si="51"/>
        <v>-1.3386855561770847</v>
      </c>
      <c r="L174" s="15"/>
      <c r="M174" s="15">
        <f t="shared" si="52"/>
        <v>0.88266338680359291</v>
      </c>
      <c r="N174" s="15">
        <f t="shared" si="53"/>
        <v>-1.2481136645720841</v>
      </c>
      <c r="O174" s="15"/>
      <c r="P174" s="15">
        <f t="shared" si="54"/>
        <v>0.88651346631644845</v>
      </c>
      <c r="Q174" s="15">
        <f t="shared" si="55"/>
        <v>-1.2045896315296198</v>
      </c>
      <c r="R174" s="3"/>
    </row>
    <row r="175" spans="1:18" x14ac:dyDescent="0.25">
      <c r="A175" s="14">
        <v>0.15</v>
      </c>
      <c r="B175" s="14">
        <v>0.15</v>
      </c>
      <c r="C175" s="15">
        <v>9</v>
      </c>
      <c r="D175" s="15">
        <v>10</v>
      </c>
      <c r="E175" s="15">
        <f t="shared" si="46"/>
        <v>0.9</v>
      </c>
      <c r="F175" s="15">
        <f t="shared" si="47"/>
        <v>0.9012141000067655</v>
      </c>
      <c r="G175" s="42">
        <f t="shared" si="48"/>
        <v>-0.15279682573105241</v>
      </c>
      <c r="H175" s="15">
        <f t="shared" si="49"/>
        <v>-8.2485717413215837E-5</v>
      </c>
      <c r="I175" s="15"/>
      <c r="J175" s="15">
        <f t="shared" si="50"/>
        <v>0.87470503210988504</v>
      </c>
      <c r="K175" s="15">
        <f t="shared" si="51"/>
        <v>-3.1071845025357758E-2</v>
      </c>
      <c r="L175" s="15"/>
      <c r="M175" s="15">
        <f t="shared" si="52"/>
        <v>0.88266338680359291</v>
      </c>
      <c r="N175" s="15">
        <f t="shared" si="53"/>
        <v>-1.5181003264761794E-2</v>
      </c>
      <c r="O175" s="15"/>
      <c r="P175" s="15">
        <f t="shared" si="54"/>
        <v>0.88651346631644845</v>
      </c>
      <c r="Q175" s="15">
        <f t="shared" si="55"/>
        <v>-9.3720295217421257E-3</v>
      </c>
      <c r="R175" s="3"/>
    </row>
    <row r="176" spans="1:18" x14ac:dyDescent="0.25">
      <c r="A176" s="14">
        <v>0.15</v>
      </c>
      <c r="B176" s="14">
        <v>0.15</v>
      </c>
      <c r="C176" s="15">
        <v>9</v>
      </c>
      <c r="D176" s="15">
        <v>10</v>
      </c>
      <c r="E176" s="15">
        <f t="shared" si="46"/>
        <v>0.9</v>
      </c>
      <c r="F176" s="15">
        <f t="shared" si="47"/>
        <v>0.9012141000067655</v>
      </c>
      <c r="G176" s="42">
        <f t="shared" si="48"/>
        <v>-0.15279682573105241</v>
      </c>
      <c r="H176" s="15">
        <f t="shared" si="49"/>
        <v>-8.2485717413215837E-5</v>
      </c>
      <c r="I176" s="15"/>
      <c r="J176" s="15">
        <f t="shared" si="50"/>
        <v>0.87470503210988504</v>
      </c>
      <c r="K176" s="15">
        <f t="shared" si="51"/>
        <v>-3.1071845025357758E-2</v>
      </c>
      <c r="L176" s="15"/>
      <c r="M176" s="15">
        <f t="shared" si="52"/>
        <v>0.88266338680359291</v>
      </c>
      <c r="N176" s="15">
        <f t="shared" si="53"/>
        <v>-1.5181003264761794E-2</v>
      </c>
      <c r="O176" s="15"/>
      <c r="P176" s="15">
        <f t="shared" si="54"/>
        <v>0.88651346631644845</v>
      </c>
      <c r="Q176" s="15">
        <f t="shared" si="55"/>
        <v>-9.3720295217421257E-3</v>
      </c>
      <c r="R176" s="3"/>
    </row>
    <row r="177" spans="1:18" x14ac:dyDescent="0.25">
      <c r="A177" s="14">
        <v>0.15</v>
      </c>
      <c r="B177" s="14">
        <v>0.15</v>
      </c>
      <c r="C177" s="15">
        <v>10</v>
      </c>
      <c r="D177" s="15">
        <v>10</v>
      </c>
      <c r="E177" s="15">
        <f t="shared" si="46"/>
        <v>1</v>
      </c>
      <c r="F177" s="15">
        <f t="shared" si="47"/>
        <v>0.9012141000067655</v>
      </c>
      <c r="G177" s="42">
        <f t="shared" si="48"/>
        <v>-1.7484954195525335</v>
      </c>
      <c r="H177" s="15">
        <f t="shared" si="49"/>
        <v>-1.040124247333424</v>
      </c>
      <c r="I177" s="15"/>
      <c r="J177" s="15">
        <f t="shared" si="50"/>
        <v>0.87470503210988504</v>
      </c>
      <c r="K177" s="15">
        <f t="shared" si="51"/>
        <v>-1.3386855561770847</v>
      </c>
      <c r="L177" s="15"/>
      <c r="M177" s="15">
        <f t="shared" si="52"/>
        <v>0.88266338680359291</v>
      </c>
      <c r="N177" s="15">
        <f t="shared" si="53"/>
        <v>-1.2481136645720841</v>
      </c>
      <c r="O177" s="15"/>
      <c r="P177" s="15">
        <f t="shared" si="54"/>
        <v>0.88651346631644845</v>
      </c>
      <c r="Q177" s="15">
        <f t="shared" si="55"/>
        <v>-1.2045896315296198</v>
      </c>
      <c r="R177" s="3"/>
    </row>
    <row r="178" spans="1:18" x14ac:dyDescent="0.25">
      <c r="A178" s="14">
        <v>0.15</v>
      </c>
      <c r="B178" s="14">
        <v>0.15</v>
      </c>
      <c r="C178" s="15">
        <v>10</v>
      </c>
      <c r="D178" s="15">
        <v>10</v>
      </c>
      <c r="E178" s="15">
        <f t="shared" si="46"/>
        <v>1</v>
      </c>
      <c r="F178" s="15">
        <f t="shared" si="47"/>
        <v>0.9012141000067655</v>
      </c>
      <c r="G178" s="42">
        <f t="shared" si="48"/>
        <v>-1.7484954195525335</v>
      </c>
      <c r="H178" s="15">
        <f t="shared" si="49"/>
        <v>-1.040124247333424</v>
      </c>
      <c r="I178" s="15"/>
      <c r="J178" s="15">
        <f t="shared" si="50"/>
        <v>0.87470503210988504</v>
      </c>
      <c r="K178" s="15">
        <f t="shared" si="51"/>
        <v>-1.3386855561770847</v>
      </c>
      <c r="L178" s="15"/>
      <c r="M178" s="15">
        <f t="shared" si="52"/>
        <v>0.88266338680359291</v>
      </c>
      <c r="N178" s="15">
        <f t="shared" si="53"/>
        <v>-1.2481136645720841</v>
      </c>
      <c r="O178" s="15"/>
      <c r="P178" s="15">
        <f t="shared" si="54"/>
        <v>0.88651346631644845</v>
      </c>
      <c r="Q178" s="15">
        <f t="shared" si="55"/>
        <v>-1.2045896315296198</v>
      </c>
      <c r="R178" s="3"/>
    </row>
    <row r="179" spans="1:18" x14ac:dyDescent="0.25">
      <c r="A179" s="14">
        <v>0.3</v>
      </c>
      <c r="B179" s="14">
        <v>0.3</v>
      </c>
      <c r="C179" s="15">
        <v>4</v>
      </c>
      <c r="D179" s="15">
        <v>10</v>
      </c>
      <c r="E179" s="15">
        <f t="shared" si="46"/>
        <v>0.4</v>
      </c>
      <c r="F179" s="15">
        <f t="shared" si="47"/>
        <v>0.51443509172198487</v>
      </c>
      <c r="G179" s="42">
        <f t="shared" si="48"/>
        <v>-4.9491655900179738</v>
      </c>
      <c r="H179" s="15">
        <f t="shared" si="49"/>
        <v>-0.26328072755951903</v>
      </c>
      <c r="I179" s="15"/>
      <c r="J179" s="15">
        <f t="shared" si="50"/>
        <v>0.48149546457970732</v>
      </c>
      <c r="K179" s="15">
        <f t="shared" si="51"/>
        <v>-0.13415622342637123</v>
      </c>
      <c r="L179" s="15"/>
      <c r="M179" s="15">
        <f t="shared" si="52"/>
        <v>0.50860251503961629</v>
      </c>
      <c r="N179" s="15">
        <f t="shared" si="53"/>
        <v>-0.23724887594694832</v>
      </c>
      <c r="O179" s="15"/>
      <c r="P179" s="15">
        <f t="shared" si="54"/>
        <v>0.46430199964878743</v>
      </c>
      <c r="Q179" s="15">
        <f t="shared" si="55"/>
        <v>-8.3871891833043333E-2</v>
      </c>
      <c r="R179" s="3"/>
    </row>
    <row r="180" spans="1:18" x14ac:dyDescent="0.25">
      <c r="A180" s="14">
        <v>0.3</v>
      </c>
      <c r="B180" s="14">
        <v>0.3</v>
      </c>
      <c r="C180" s="15">
        <v>6</v>
      </c>
      <c r="D180" s="15">
        <v>10</v>
      </c>
      <c r="E180" s="15">
        <f t="shared" si="46"/>
        <v>0.6</v>
      </c>
      <c r="F180" s="15">
        <f t="shared" si="47"/>
        <v>0.51443509172198487</v>
      </c>
      <c r="G180" s="42">
        <f t="shared" si="48"/>
        <v>-1.6389033098319721</v>
      </c>
      <c r="H180" s="15">
        <f t="shared" si="49"/>
        <v>-0.14776789381343025</v>
      </c>
      <c r="I180" s="15"/>
      <c r="J180" s="15">
        <f t="shared" si="50"/>
        <v>0.48149546457970732</v>
      </c>
      <c r="K180" s="15">
        <f t="shared" si="51"/>
        <v>-0.28226014940374466</v>
      </c>
      <c r="L180" s="15"/>
      <c r="M180" s="15">
        <f t="shared" si="52"/>
        <v>0.50860251503961629</v>
      </c>
      <c r="N180" s="15">
        <f t="shared" si="53"/>
        <v>-0.16842196387223907</v>
      </c>
      <c r="O180" s="15"/>
      <c r="P180" s="15">
        <f t="shared" si="54"/>
        <v>0.46430199964878743</v>
      </c>
      <c r="Q180" s="15">
        <f t="shared" si="55"/>
        <v>-0.36994262839851633</v>
      </c>
      <c r="R180" s="3"/>
    </row>
    <row r="181" spans="1:18" x14ac:dyDescent="0.25">
      <c r="A181" s="14">
        <v>0.3</v>
      </c>
      <c r="B181" s="14">
        <v>0.3</v>
      </c>
      <c r="C181" s="15">
        <v>4</v>
      </c>
      <c r="D181" s="15">
        <v>10</v>
      </c>
      <c r="E181" s="15">
        <f t="shared" si="46"/>
        <v>0.4</v>
      </c>
      <c r="F181" s="15">
        <f t="shared" si="47"/>
        <v>0.51443509172198487</v>
      </c>
      <c r="G181" s="42">
        <f t="shared" si="48"/>
        <v>-4.9491655900179738</v>
      </c>
      <c r="H181" s="15">
        <f t="shared" si="49"/>
        <v>-0.26328072755951903</v>
      </c>
      <c r="I181" s="15"/>
      <c r="J181" s="15">
        <f t="shared" si="50"/>
        <v>0.48149546457970732</v>
      </c>
      <c r="K181" s="15">
        <f t="shared" si="51"/>
        <v>-0.13415622342637123</v>
      </c>
      <c r="L181" s="15"/>
      <c r="M181" s="15">
        <f t="shared" si="52"/>
        <v>0.50860251503961629</v>
      </c>
      <c r="N181" s="15">
        <f t="shared" si="53"/>
        <v>-0.23724887594694832</v>
      </c>
      <c r="O181" s="15"/>
      <c r="P181" s="15">
        <f t="shared" si="54"/>
        <v>0.46430199964878743</v>
      </c>
      <c r="Q181" s="15">
        <f t="shared" si="55"/>
        <v>-8.3871891833043333E-2</v>
      </c>
      <c r="R181" s="3"/>
    </row>
    <row r="182" spans="1:18" x14ac:dyDescent="0.25">
      <c r="A182" s="14">
        <v>0.3</v>
      </c>
      <c r="B182" s="14">
        <v>0.3</v>
      </c>
      <c r="C182" s="15">
        <v>8</v>
      </c>
      <c r="D182" s="15">
        <v>10</v>
      </c>
      <c r="E182" s="15">
        <f t="shared" si="46"/>
        <v>0.8</v>
      </c>
      <c r="F182" s="15">
        <f t="shared" si="47"/>
        <v>0.51443509172198487</v>
      </c>
      <c r="G182" s="42">
        <f t="shared" si="48"/>
        <v>-5.4733464356655936E-2</v>
      </c>
      <c r="H182" s="15">
        <f t="shared" si="49"/>
        <v>-1.758347494778026</v>
      </c>
      <c r="I182" s="15"/>
      <c r="J182" s="15">
        <f t="shared" si="50"/>
        <v>0.48149546457970732</v>
      </c>
      <c r="K182" s="15">
        <f t="shared" si="51"/>
        <v>-2.1564565100918047</v>
      </c>
      <c r="L182" s="15"/>
      <c r="M182" s="15">
        <f t="shared" si="52"/>
        <v>0.50860251503961629</v>
      </c>
      <c r="N182" s="15">
        <f t="shared" si="53"/>
        <v>-1.8256874865082153</v>
      </c>
      <c r="O182" s="15"/>
      <c r="P182" s="15">
        <f t="shared" si="54"/>
        <v>0.46430199964878743</v>
      </c>
      <c r="Q182" s="15">
        <f t="shared" si="55"/>
        <v>-2.3821057996746733</v>
      </c>
      <c r="R182" s="3"/>
    </row>
    <row r="183" spans="1:18" x14ac:dyDescent="0.25">
      <c r="A183" s="14">
        <v>0.3</v>
      </c>
      <c r="B183" s="14">
        <v>0.3</v>
      </c>
      <c r="C183" s="15">
        <v>2</v>
      </c>
      <c r="D183" s="15">
        <v>10</v>
      </c>
      <c r="E183" s="15">
        <f t="shared" si="46"/>
        <v>0.2</v>
      </c>
      <c r="F183" s="15">
        <f t="shared" si="47"/>
        <v>0.51443509172198487</v>
      </c>
      <c r="G183" s="42">
        <f t="shared" si="48"/>
        <v>-9.9855203049146617</v>
      </c>
      <c r="H183" s="15">
        <f t="shared" si="49"/>
        <v>-2.1048859960162947</v>
      </c>
      <c r="I183" s="15"/>
      <c r="J183" s="15">
        <f t="shared" si="50"/>
        <v>0.48149546457970732</v>
      </c>
      <c r="K183" s="15">
        <f t="shared" si="51"/>
        <v>-1.7121447321596832</v>
      </c>
      <c r="L183" s="15"/>
      <c r="M183" s="15">
        <f t="shared" si="52"/>
        <v>0.50860251503961629</v>
      </c>
      <c r="N183" s="15">
        <f t="shared" si="53"/>
        <v>-2.0321682227323441</v>
      </c>
      <c r="O183" s="15"/>
      <c r="P183" s="15">
        <f t="shared" si="54"/>
        <v>0.46430199964878743</v>
      </c>
      <c r="Q183" s="15">
        <f t="shared" si="55"/>
        <v>-1.523893589978258</v>
      </c>
      <c r="R183" s="2"/>
    </row>
    <row r="184" spans="1:18" ht="13" x14ac:dyDescent="0.3">
      <c r="A184" s="14">
        <v>1.2500000000000001E-2</v>
      </c>
      <c r="B184" s="14">
        <v>3.7499999999999999E-2</v>
      </c>
      <c r="C184" s="15">
        <v>10</v>
      </c>
      <c r="D184" s="15">
        <v>10</v>
      </c>
      <c r="E184" s="15">
        <f t="shared" si="46"/>
        <v>1</v>
      </c>
      <c r="F184" s="15">
        <f t="shared" si="47"/>
        <v>0.95320975079462311</v>
      </c>
      <c r="G184" s="42">
        <f t="shared" si="48"/>
        <v>-1.7484954195525335</v>
      </c>
      <c r="H184" s="15">
        <f t="shared" si="49"/>
        <v>-0.47920304272918868</v>
      </c>
      <c r="I184" s="15"/>
      <c r="J184" s="15">
        <f t="shared" si="50"/>
        <v>0.95894929425674902</v>
      </c>
      <c r="K184" s="15">
        <f t="shared" si="51"/>
        <v>-0.41917079055731987</v>
      </c>
      <c r="L184" s="15"/>
      <c r="M184" s="15">
        <f t="shared" si="52"/>
        <v>0.95924489052621031</v>
      </c>
      <c r="N184" s="15">
        <f t="shared" si="53"/>
        <v>-0.41608876399143691</v>
      </c>
      <c r="O184" s="15"/>
      <c r="P184" s="15">
        <f t="shared" si="54"/>
        <v>0.95936214067766579</v>
      </c>
      <c r="Q184" s="15">
        <f t="shared" si="55"/>
        <v>-0.41486652150306386</v>
      </c>
      <c r="R184" s="1"/>
    </row>
    <row r="185" spans="1:18" x14ac:dyDescent="0.25">
      <c r="A185" s="14">
        <v>1.2500000000000001E-2</v>
      </c>
      <c r="B185" s="14">
        <v>3.7499999999999999E-2</v>
      </c>
      <c r="C185" s="15">
        <v>9</v>
      </c>
      <c r="D185" s="15">
        <v>10</v>
      </c>
      <c r="E185" s="15">
        <f t="shared" si="46"/>
        <v>0.9</v>
      </c>
      <c r="F185" s="15">
        <f t="shared" si="47"/>
        <v>0.95320975079462311</v>
      </c>
      <c r="G185" s="42">
        <f t="shared" si="48"/>
        <v>-0.15279682573105241</v>
      </c>
      <c r="H185" s="15">
        <f t="shared" si="49"/>
        <v>-0.24253345262072423</v>
      </c>
      <c r="I185" s="15"/>
      <c r="J185" s="15">
        <f t="shared" si="50"/>
        <v>0.95894929425674902</v>
      </c>
      <c r="K185" s="15">
        <f t="shared" si="51"/>
        <v>-0.31937122853476596</v>
      </c>
      <c r="L185" s="15"/>
      <c r="M185" s="15">
        <f t="shared" si="52"/>
        <v>0.95924489052621031</v>
      </c>
      <c r="N185" s="15">
        <f t="shared" si="53"/>
        <v>-0.32382421497335723</v>
      </c>
      <c r="O185" s="15"/>
      <c r="P185" s="15">
        <f t="shared" si="54"/>
        <v>0.95936214067766579</v>
      </c>
      <c r="Q185" s="15">
        <f t="shared" si="55"/>
        <v>-0.32560528669268007</v>
      </c>
      <c r="R185" s="4"/>
    </row>
    <row r="186" spans="1:18" x14ac:dyDescent="0.25">
      <c r="A186" s="14">
        <v>1.2500000000000001E-2</v>
      </c>
      <c r="B186" s="14">
        <v>3.7499999999999999E-2</v>
      </c>
      <c r="C186" s="15">
        <v>10</v>
      </c>
      <c r="D186" s="15">
        <v>10</v>
      </c>
      <c r="E186" s="15">
        <f t="shared" si="46"/>
        <v>1</v>
      </c>
      <c r="F186" s="15">
        <f t="shared" si="47"/>
        <v>0.95320975079462311</v>
      </c>
      <c r="G186" s="42">
        <f t="shared" si="48"/>
        <v>-1.7484954195525335</v>
      </c>
      <c r="H186" s="15">
        <f t="shared" si="49"/>
        <v>-0.47920304272918868</v>
      </c>
      <c r="I186" s="15"/>
      <c r="J186" s="15">
        <f t="shared" si="50"/>
        <v>0.95894929425674902</v>
      </c>
      <c r="K186" s="15">
        <f t="shared" si="51"/>
        <v>-0.41917079055731987</v>
      </c>
      <c r="L186" s="15"/>
      <c r="M186" s="15">
        <f t="shared" si="52"/>
        <v>0.95924489052621031</v>
      </c>
      <c r="N186" s="15">
        <f t="shared" si="53"/>
        <v>-0.41608876399143691</v>
      </c>
      <c r="O186" s="15"/>
      <c r="P186" s="15">
        <f t="shared" si="54"/>
        <v>0.95936214067766579</v>
      </c>
      <c r="Q186" s="15">
        <f t="shared" si="55"/>
        <v>-0.41486652150306386</v>
      </c>
      <c r="R186" s="4"/>
    </row>
    <row r="187" spans="1:18" x14ac:dyDescent="0.25">
      <c r="A187" s="14">
        <v>1.2500000000000001E-2</v>
      </c>
      <c r="B187" s="14">
        <v>3.7499999999999999E-2</v>
      </c>
      <c r="C187" s="15">
        <v>10</v>
      </c>
      <c r="D187" s="15">
        <v>10</v>
      </c>
      <c r="E187" s="15">
        <f t="shared" si="46"/>
        <v>1</v>
      </c>
      <c r="F187" s="15">
        <f t="shared" si="47"/>
        <v>0.95320975079462311</v>
      </c>
      <c r="G187" s="42">
        <f t="shared" si="48"/>
        <v>-1.7484954195525335</v>
      </c>
      <c r="H187" s="15">
        <f t="shared" si="49"/>
        <v>-0.47920304272918868</v>
      </c>
      <c r="I187" s="15"/>
      <c r="J187" s="15">
        <f t="shared" si="50"/>
        <v>0.95894929425674902</v>
      </c>
      <c r="K187" s="15">
        <f t="shared" si="51"/>
        <v>-0.41917079055731987</v>
      </c>
      <c r="L187" s="15"/>
      <c r="M187" s="15">
        <f t="shared" si="52"/>
        <v>0.95924489052621031</v>
      </c>
      <c r="N187" s="15">
        <f t="shared" si="53"/>
        <v>-0.41608876399143691</v>
      </c>
      <c r="O187" s="15"/>
      <c r="P187" s="15">
        <f t="shared" si="54"/>
        <v>0.95936214067766579</v>
      </c>
      <c r="Q187" s="15">
        <f t="shared" si="55"/>
        <v>-0.41486652150306386</v>
      </c>
      <c r="R187" s="4"/>
    </row>
    <row r="188" spans="1:18" x14ac:dyDescent="0.25">
      <c r="A188" s="14">
        <v>1.2500000000000001E-2</v>
      </c>
      <c r="B188" s="14">
        <v>3.7499999999999999E-2</v>
      </c>
      <c r="C188" s="15">
        <v>9</v>
      </c>
      <c r="D188" s="15">
        <v>10</v>
      </c>
      <c r="E188" s="15">
        <f t="shared" si="46"/>
        <v>0.9</v>
      </c>
      <c r="F188" s="15">
        <f t="shared" si="47"/>
        <v>0.95320975079462311</v>
      </c>
      <c r="G188" s="42">
        <f t="shared" si="48"/>
        <v>-0.15279682573105241</v>
      </c>
      <c r="H188" s="15">
        <f t="shared" si="49"/>
        <v>-0.24253345262072423</v>
      </c>
      <c r="I188" s="15"/>
      <c r="J188" s="15">
        <f t="shared" si="50"/>
        <v>0.95894929425674902</v>
      </c>
      <c r="K188" s="15">
        <f t="shared" si="51"/>
        <v>-0.31937122853476596</v>
      </c>
      <c r="L188" s="15"/>
      <c r="M188" s="15">
        <f t="shared" si="52"/>
        <v>0.95924489052621031</v>
      </c>
      <c r="N188" s="15">
        <f t="shared" si="53"/>
        <v>-0.32382421497335723</v>
      </c>
      <c r="O188" s="15"/>
      <c r="P188" s="15">
        <f t="shared" si="54"/>
        <v>0.95936214067766579</v>
      </c>
      <c r="Q188" s="15">
        <f t="shared" si="55"/>
        <v>-0.32560528669268007</v>
      </c>
      <c r="R188" s="4"/>
    </row>
    <row r="189" spans="1:18" x14ac:dyDescent="0.25">
      <c r="A189" s="14">
        <v>2.5000000000000001E-2</v>
      </c>
      <c r="B189" s="14">
        <v>7.4999999999999997E-2</v>
      </c>
      <c r="C189" s="15">
        <v>10</v>
      </c>
      <c r="D189" s="15">
        <v>10</v>
      </c>
      <c r="E189" s="15">
        <f t="shared" si="46"/>
        <v>1</v>
      </c>
      <c r="F189" s="15">
        <f t="shared" si="47"/>
        <v>0.94668175747758565</v>
      </c>
      <c r="G189" s="42">
        <f t="shared" si="48"/>
        <v>-1.7484954195525335</v>
      </c>
      <c r="H189" s="15">
        <f t="shared" si="49"/>
        <v>-0.54792295624601739</v>
      </c>
      <c r="I189" s="15"/>
      <c r="J189" s="15">
        <f t="shared" si="50"/>
        <v>0.95294148360728492</v>
      </c>
      <c r="K189" s="15">
        <f t="shared" si="51"/>
        <v>-0.48201779513988663</v>
      </c>
      <c r="L189" s="15"/>
      <c r="M189" s="15">
        <f t="shared" si="52"/>
        <v>0.95320861302950877</v>
      </c>
      <c r="N189" s="15">
        <f t="shared" si="53"/>
        <v>-0.47921497888272069</v>
      </c>
      <c r="O189" s="15"/>
      <c r="P189" s="15">
        <f t="shared" si="54"/>
        <v>0.95439646103895659</v>
      </c>
      <c r="Q189" s="15">
        <f t="shared" si="55"/>
        <v>-0.46676116253339273</v>
      </c>
      <c r="R189" s="4"/>
    </row>
    <row r="190" spans="1:18" x14ac:dyDescent="0.25">
      <c r="A190" s="14">
        <v>2.5000000000000001E-2</v>
      </c>
      <c r="B190" s="14">
        <v>7.4999999999999997E-2</v>
      </c>
      <c r="C190" s="15">
        <v>9</v>
      </c>
      <c r="D190" s="15">
        <v>10</v>
      </c>
      <c r="E190" s="15">
        <f t="shared" si="46"/>
        <v>0.9</v>
      </c>
      <c r="F190" s="15">
        <f t="shared" si="47"/>
        <v>0.94668175747758565</v>
      </c>
      <c r="G190" s="42">
        <f t="shared" si="48"/>
        <v>-0.15279682573105241</v>
      </c>
      <c r="H190" s="15">
        <f t="shared" si="49"/>
        <v>-0.17377767186675264</v>
      </c>
      <c r="I190" s="15"/>
      <c r="J190" s="15">
        <f t="shared" si="50"/>
        <v>0.95294148360728492</v>
      </c>
      <c r="K190" s="15">
        <f t="shared" si="51"/>
        <v>-0.23934970375794451</v>
      </c>
      <c r="L190" s="15"/>
      <c r="M190" s="15">
        <f t="shared" si="52"/>
        <v>0.95320861302950877</v>
      </c>
      <c r="N190" s="15">
        <f t="shared" si="53"/>
        <v>-0.24251987916784101</v>
      </c>
      <c r="O190" s="15"/>
      <c r="P190" s="15">
        <f t="shared" si="54"/>
        <v>0.95439646103895659</v>
      </c>
      <c r="Q190" s="15">
        <f t="shared" si="55"/>
        <v>-0.25702526904396195</v>
      </c>
      <c r="R190" s="4"/>
    </row>
    <row r="191" spans="1:18" x14ac:dyDescent="0.25">
      <c r="A191" s="14">
        <v>2.5000000000000001E-2</v>
      </c>
      <c r="B191" s="14">
        <v>7.4999999999999997E-2</v>
      </c>
      <c r="C191" s="15">
        <v>10</v>
      </c>
      <c r="D191" s="15">
        <v>10</v>
      </c>
      <c r="E191" s="15">
        <f t="shared" si="46"/>
        <v>1</v>
      </c>
      <c r="F191" s="15">
        <f t="shared" si="47"/>
        <v>0.94668175747758565</v>
      </c>
      <c r="G191" s="42">
        <f t="shared" si="48"/>
        <v>-1.7484954195525335</v>
      </c>
      <c r="H191" s="15">
        <f t="shared" si="49"/>
        <v>-0.54792295624601739</v>
      </c>
      <c r="I191" s="15"/>
      <c r="J191" s="15">
        <f t="shared" si="50"/>
        <v>0.95294148360728492</v>
      </c>
      <c r="K191" s="15">
        <f t="shared" si="51"/>
        <v>-0.48201779513988663</v>
      </c>
      <c r="L191" s="15"/>
      <c r="M191" s="15">
        <f t="shared" si="52"/>
        <v>0.95320861302950877</v>
      </c>
      <c r="N191" s="15">
        <f t="shared" si="53"/>
        <v>-0.47921497888272069</v>
      </c>
      <c r="O191" s="15"/>
      <c r="P191" s="15">
        <f t="shared" si="54"/>
        <v>0.95439646103895659</v>
      </c>
      <c r="Q191" s="15">
        <f t="shared" si="55"/>
        <v>-0.46676116253339273</v>
      </c>
      <c r="R191" s="4"/>
    </row>
    <row r="192" spans="1:18" x14ac:dyDescent="0.25">
      <c r="A192" s="14">
        <v>2.5000000000000001E-2</v>
      </c>
      <c r="B192" s="14">
        <v>7.4999999999999997E-2</v>
      </c>
      <c r="C192" s="15">
        <v>10</v>
      </c>
      <c r="D192" s="15">
        <v>10</v>
      </c>
      <c r="E192" s="15">
        <f t="shared" si="46"/>
        <v>1</v>
      </c>
      <c r="F192" s="15">
        <f t="shared" si="47"/>
        <v>0.94668175747758565</v>
      </c>
      <c r="G192" s="42">
        <f t="shared" si="48"/>
        <v>-1.7484954195525335</v>
      </c>
      <c r="H192" s="15">
        <f t="shared" si="49"/>
        <v>-0.54792295624601739</v>
      </c>
      <c r="I192" s="15"/>
      <c r="J192" s="15">
        <f t="shared" si="50"/>
        <v>0.95294148360728492</v>
      </c>
      <c r="K192" s="15">
        <f t="shared" si="51"/>
        <v>-0.48201779513988663</v>
      </c>
      <c r="L192" s="15"/>
      <c r="M192" s="15">
        <f t="shared" si="52"/>
        <v>0.95320861302950877</v>
      </c>
      <c r="N192" s="15">
        <f t="shared" si="53"/>
        <v>-0.47921497888272069</v>
      </c>
      <c r="O192" s="15"/>
      <c r="P192" s="15">
        <f t="shared" si="54"/>
        <v>0.95439646103895659</v>
      </c>
      <c r="Q192" s="15">
        <f t="shared" si="55"/>
        <v>-0.46676116253339273</v>
      </c>
      <c r="R192" s="4"/>
    </row>
    <row r="193" spans="1:18" x14ac:dyDescent="0.25">
      <c r="A193" s="14">
        <v>2.5000000000000001E-2</v>
      </c>
      <c r="B193" s="14">
        <v>7.4999999999999997E-2</v>
      </c>
      <c r="C193" s="15">
        <v>10</v>
      </c>
      <c r="D193" s="15">
        <v>10</v>
      </c>
      <c r="E193" s="15">
        <f t="shared" si="46"/>
        <v>1</v>
      </c>
      <c r="F193" s="15">
        <f t="shared" si="47"/>
        <v>0.94668175747758565</v>
      </c>
      <c r="G193" s="42">
        <f t="shared" si="48"/>
        <v>-1.7484954195525335</v>
      </c>
      <c r="H193" s="15">
        <f t="shared" si="49"/>
        <v>-0.54792295624601739</v>
      </c>
      <c r="I193" s="15"/>
      <c r="J193" s="15">
        <f t="shared" si="50"/>
        <v>0.95294148360728492</v>
      </c>
      <c r="K193" s="15">
        <f t="shared" si="51"/>
        <v>-0.48201779513988663</v>
      </c>
      <c r="L193" s="15"/>
      <c r="M193" s="15">
        <f t="shared" si="52"/>
        <v>0.95320861302950877</v>
      </c>
      <c r="N193" s="15">
        <f t="shared" si="53"/>
        <v>-0.47921497888272069</v>
      </c>
      <c r="O193" s="15"/>
      <c r="P193" s="15">
        <f t="shared" si="54"/>
        <v>0.95439646103895659</v>
      </c>
      <c r="Q193" s="15">
        <f t="shared" si="55"/>
        <v>-0.46676116253339273</v>
      </c>
      <c r="R193" s="4"/>
    </row>
    <row r="194" spans="1:18" x14ac:dyDescent="0.25">
      <c r="A194" s="14">
        <v>0.05</v>
      </c>
      <c r="B194" s="14">
        <v>0.15</v>
      </c>
      <c r="C194" s="15">
        <v>10</v>
      </c>
      <c r="D194" s="15">
        <v>10</v>
      </c>
      <c r="E194" s="15">
        <f t="shared" si="46"/>
        <v>1</v>
      </c>
      <c r="F194" s="15">
        <f t="shared" si="47"/>
        <v>0.92410963309614957</v>
      </c>
      <c r="G194" s="42">
        <f t="shared" si="48"/>
        <v>-1.7484954195525335</v>
      </c>
      <c r="H194" s="15">
        <f t="shared" si="49"/>
        <v>-0.78924563841912709</v>
      </c>
      <c r="I194" s="15"/>
      <c r="J194" s="15">
        <f t="shared" si="50"/>
        <v>0.93203667934716861</v>
      </c>
      <c r="K194" s="15">
        <f t="shared" si="51"/>
        <v>-0.7038310954824103</v>
      </c>
      <c r="L194" s="15"/>
      <c r="M194" s="15">
        <f t="shared" si="52"/>
        <v>0.93223479018021793</v>
      </c>
      <c r="N194" s="15">
        <f t="shared" si="53"/>
        <v>-0.70170575229035592</v>
      </c>
      <c r="O194" s="15"/>
      <c r="P194" s="15">
        <f t="shared" si="54"/>
        <v>0.93802511608930694</v>
      </c>
      <c r="Q194" s="15">
        <f t="shared" si="55"/>
        <v>-0.63978554119775866</v>
      </c>
      <c r="R194" s="4"/>
    </row>
    <row r="195" spans="1:18" x14ac:dyDescent="0.25">
      <c r="A195" s="14">
        <v>0.05</v>
      </c>
      <c r="B195" s="14">
        <v>0.15</v>
      </c>
      <c r="C195" s="15">
        <v>9</v>
      </c>
      <c r="D195" s="15">
        <v>10</v>
      </c>
      <c r="E195" s="15">
        <f t="shared" si="46"/>
        <v>0.9</v>
      </c>
      <c r="F195" s="15">
        <f t="shared" si="47"/>
        <v>0.92410963309614957</v>
      </c>
      <c r="G195" s="42">
        <f t="shared" si="48"/>
        <v>-0.15279682573105241</v>
      </c>
      <c r="H195" s="15">
        <f t="shared" si="49"/>
        <v>-3.7956861560928978E-2</v>
      </c>
      <c r="I195" s="15"/>
      <c r="J195" s="15">
        <f t="shared" si="50"/>
        <v>0.93203667934716861</v>
      </c>
      <c r="K195" s="15">
        <f t="shared" si="51"/>
        <v>-7.1405373519644155E-2</v>
      </c>
      <c r="L195" s="15"/>
      <c r="M195" s="15">
        <f t="shared" si="52"/>
        <v>0.93223479018021793</v>
      </c>
      <c r="N195" s="15">
        <f t="shared" si="53"/>
        <v>-7.2411788380359887E-2</v>
      </c>
      <c r="O195" s="15"/>
      <c r="P195" s="15">
        <f t="shared" si="54"/>
        <v>0.93802511608930694</v>
      </c>
      <c r="Q195" s="15">
        <f t="shared" si="55"/>
        <v>-0.10600332738962248</v>
      </c>
      <c r="R195" s="4"/>
    </row>
    <row r="196" spans="1:18" x14ac:dyDescent="0.25">
      <c r="A196" s="14">
        <v>0.05</v>
      </c>
      <c r="B196" s="14">
        <v>0.15</v>
      </c>
      <c r="C196" s="15">
        <v>9</v>
      </c>
      <c r="D196" s="15">
        <v>10</v>
      </c>
      <c r="E196" s="15">
        <f t="shared" si="46"/>
        <v>0.9</v>
      </c>
      <c r="F196" s="15">
        <f t="shared" si="47"/>
        <v>0.92410963309614957</v>
      </c>
      <c r="G196" s="42">
        <f t="shared" si="48"/>
        <v>-0.15279682573105241</v>
      </c>
      <c r="H196" s="15">
        <f t="shared" si="49"/>
        <v>-3.7956861560928978E-2</v>
      </c>
      <c r="I196" s="15"/>
      <c r="J196" s="15">
        <f t="shared" si="50"/>
        <v>0.93203667934716861</v>
      </c>
      <c r="K196" s="15">
        <f t="shared" si="51"/>
        <v>-7.1405373519644155E-2</v>
      </c>
      <c r="L196" s="15"/>
      <c r="M196" s="15">
        <f t="shared" si="52"/>
        <v>0.93223479018021793</v>
      </c>
      <c r="N196" s="15">
        <f t="shared" si="53"/>
        <v>-7.2411788380359887E-2</v>
      </c>
      <c r="O196" s="15"/>
      <c r="P196" s="15">
        <f t="shared" si="54"/>
        <v>0.93802511608930694</v>
      </c>
      <c r="Q196" s="15">
        <f t="shared" si="55"/>
        <v>-0.10600332738962248</v>
      </c>
      <c r="R196" s="4"/>
    </row>
    <row r="197" spans="1:18" x14ac:dyDescent="0.25">
      <c r="A197" s="14">
        <v>0.05</v>
      </c>
      <c r="B197" s="14">
        <v>0.15</v>
      </c>
      <c r="C197" s="15">
        <v>9</v>
      </c>
      <c r="D197" s="15">
        <v>10</v>
      </c>
      <c r="E197" s="15">
        <f t="shared" si="46"/>
        <v>0.9</v>
      </c>
      <c r="F197" s="15">
        <f t="shared" si="47"/>
        <v>0.92410963309614957</v>
      </c>
      <c r="G197" s="42">
        <f t="shared" si="48"/>
        <v>-0.15279682573105241</v>
      </c>
      <c r="H197" s="15">
        <f t="shared" si="49"/>
        <v>-3.7956861560928978E-2</v>
      </c>
      <c r="I197" s="15"/>
      <c r="J197" s="15">
        <f t="shared" si="50"/>
        <v>0.93203667934716861</v>
      </c>
      <c r="K197" s="15">
        <f t="shared" si="51"/>
        <v>-7.1405373519644155E-2</v>
      </c>
      <c r="L197" s="15"/>
      <c r="M197" s="15">
        <f t="shared" si="52"/>
        <v>0.93223479018021793</v>
      </c>
      <c r="N197" s="15">
        <f t="shared" si="53"/>
        <v>-7.2411788380359887E-2</v>
      </c>
      <c r="O197" s="15"/>
      <c r="P197" s="15">
        <f t="shared" si="54"/>
        <v>0.93802511608930694</v>
      </c>
      <c r="Q197" s="15">
        <f t="shared" si="55"/>
        <v>-0.10600332738962248</v>
      </c>
      <c r="R197" s="4"/>
    </row>
    <row r="198" spans="1:18" x14ac:dyDescent="0.25">
      <c r="A198" s="14">
        <v>0.05</v>
      </c>
      <c r="B198" s="14">
        <v>0.15</v>
      </c>
      <c r="C198" s="15">
        <v>10</v>
      </c>
      <c r="D198" s="15">
        <v>10</v>
      </c>
      <c r="E198" s="15">
        <f t="shared" si="46"/>
        <v>1</v>
      </c>
      <c r="F198" s="15">
        <f t="shared" si="47"/>
        <v>0.92410963309614957</v>
      </c>
      <c r="G198" s="42">
        <f t="shared" si="48"/>
        <v>-1.7484954195525335</v>
      </c>
      <c r="H198" s="15">
        <f t="shared" si="49"/>
        <v>-0.78924563841912709</v>
      </c>
      <c r="I198" s="15"/>
      <c r="J198" s="15">
        <f t="shared" si="50"/>
        <v>0.93203667934716861</v>
      </c>
      <c r="K198" s="15">
        <f t="shared" si="51"/>
        <v>-0.7038310954824103</v>
      </c>
      <c r="L198" s="15"/>
      <c r="M198" s="15">
        <f t="shared" si="52"/>
        <v>0.93223479018021793</v>
      </c>
      <c r="N198" s="15">
        <f t="shared" si="53"/>
        <v>-0.70170575229035592</v>
      </c>
      <c r="O198" s="15"/>
      <c r="P198" s="15">
        <f t="shared" si="54"/>
        <v>0.93802511608930694</v>
      </c>
      <c r="Q198" s="15">
        <f t="shared" si="55"/>
        <v>-0.63978554119775866</v>
      </c>
      <c r="R198" s="4"/>
    </row>
    <row r="199" spans="1:18" x14ac:dyDescent="0.25">
      <c r="A199" s="14">
        <v>0.1</v>
      </c>
      <c r="B199" s="14">
        <v>0.3</v>
      </c>
      <c r="C199" s="15">
        <v>10</v>
      </c>
      <c r="D199" s="15">
        <v>10</v>
      </c>
      <c r="E199" s="15">
        <f t="shared" ref="E199:E208" si="56">C199/D199</f>
        <v>1</v>
      </c>
      <c r="F199" s="15">
        <f t="shared" ref="F199:F208" si="57">CA(A199,B199,$F$2,$F$3,$F$4,$F$5,$F$6)+0.01</f>
        <v>0.83979412119718666</v>
      </c>
      <c r="G199" s="42">
        <f t="shared" ref="G199:G208" si="58">totalbinLik($G$23,D199,C199)</f>
        <v>-1.7484954195525335</v>
      </c>
      <c r="H199" s="15">
        <f t="shared" ref="H199:H208" si="59">BinLik(D199,C199,F199)</f>
        <v>-1.7459851099804791</v>
      </c>
      <c r="I199" s="15"/>
      <c r="J199" s="15">
        <f t="shared" ref="J199:J208" si="60">CA_SA(A199,B199,$J$2,$J$3,$J$4,$J$5,$J$6,$J$7)+0.01</f>
        <v>0.85512308551304783</v>
      </c>
      <c r="K199" s="15">
        <f t="shared" ref="K199:K208" si="61">BinLik(D199,C199,J199)</f>
        <v>-1.5650986074219151</v>
      </c>
      <c r="L199" s="15"/>
      <c r="M199" s="15">
        <f t="shared" ref="M199:M208" si="62">CA_DR(A199,B199,$M$2,$M$3,$M$4,$M$5,$M$6,$M$7,$M$8)+0.01</f>
        <v>0.85466376693497059</v>
      </c>
      <c r="N199" s="15">
        <f t="shared" ref="N199:N208" si="63">BinLik(D199,C199,M199)</f>
        <v>-1.5704714243723901</v>
      </c>
      <c r="O199" s="15"/>
      <c r="P199" s="15">
        <f t="shared" ref="P199:P208" si="64">CA_DL(A199,B199,$P$2,$P$3,$P$4,$P$5,$P$6,$P$7,$P$8)+0.01</f>
        <v>0.87426706951686706</v>
      </c>
      <c r="Q199" s="15">
        <f t="shared" ref="Q199:Q208" si="65">BinLik(D199,C199,P199)</f>
        <v>-1.3436937847447663</v>
      </c>
      <c r="R199" s="4"/>
    </row>
    <row r="200" spans="1:18" x14ac:dyDescent="0.25">
      <c r="A200" s="14">
        <v>0.1</v>
      </c>
      <c r="B200" s="14">
        <v>0.3</v>
      </c>
      <c r="C200" s="15">
        <v>9</v>
      </c>
      <c r="D200" s="15">
        <v>10</v>
      </c>
      <c r="E200" s="15">
        <f t="shared" si="56"/>
        <v>0.9</v>
      </c>
      <c r="F200" s="15">
        <f t="shared" si="57"/>
        <v>0.83979412119718666</v>
      </c>
      <c r="G200" s="42">
        <f t="shared" si="58"/>
        <v>-0.15279682573105241</v>
      </c>
      <c r="H200" s="15">
        <f t="shared" si="59"/>
        <v>-0.15185241344235739</v>
      </c>
      <c r="I200" s="15"/>
      <c r="J200" s="15">
        <f t="shared" si="60"/>
        <v>0.85512308551304783</v>
      </c>
      <c r="K200" s="15">
        <f t="shared" si="61"/>
        <v>-8.9629775424459601E-2</v>
      </c>
      <c r="L200" s="15"/>
      <c r="M200" s="15">
        <f t="shared" si="62"/>
        <v>0.85466376693497059</v>
      </c>
      <c r="N200" s="15">
        <f t="shared" si="63"/>
        <v>-9.1299920238612664E-2</v>
      </c>
      <c r="O200" s="15"/>
      <c r="P200" s="15">
        <f t="shared" si="64"/>
        <v>0.87426706951686706</v>
      </c>
      <c r="Q200" s="15">
        <f t="shared" si="65"/>
        <v>-3.2089893256659507E-2</v>
      </c>
      <c r="R200" s="4"/>
    </row>
    <row r="201" spans="1:18" x14ac:dyDescent="0.25">
      <c r="A201" s="14">
        <v>0.1</v>
      </c>
      <c r="B201" s="14">
        <v>0.3</v>
      </c>
      <c r="C201" s="15">
        <v>10</v>
      </c>
      <c r="D201" s="15">
        <v>10</v>
      </c>
      <c r="E201" s="15">
        <f t="shared" si="56"/>
        <v>1</v>
      </c>
      <c r="F201" s="15">
        <f t="shared" si="57"/>
        <v>0.83979412119718666</v>
      </c>
      <c r="G201" s="42">
        <f t="shared" si="58"/>
        <v>-1.7484954195525335</v>
      </c>
      <c r="H201" s="15">
        <f t="shared" si="59"/>
        <v>-1.7459851099804791</v>
      </c>
      <c r="I201" s="15"/>
      <c r="J201" s="15">
        <f t="shared" si="60"/>
        <v>0.85512308551304783</v>
      </c>
      <c r="K201" s="15">
        <f t="shared" si="61"/>
        <v>-1.5650986074219151</v>
      </c>
      <c r="L201" s="15"/>
      <c r="M201" s="15">
        <f t="shared" si="62"/>
        <v>0.85466376693497059</v>
      </c>
      <c r="N201" s="15">
        <f t="shared" si="63"/>
        <v>-1.5704714243723901</v>
      </c>
      <c r="O201" s="15"/>
      <c r="P201" s="15">
        <f t="shared" si="64"/>
        <v>0.87426706951686706</v>
      </c>
      <c r="Q201" s="15">
        <f t="shared" si="65"/>
        <v>-1.3436937847447663</v>
      </c>
      <c r="R201" s="4"/>
    </row>
    <row r="202" spans="1:18" x14ac:dyDescent="0.25">
      <c r="A202" s="14">
        <v>0.1</v>
      </c>
      <c r="B202" s="14">
        <v>0.3</v>
      </c>
      <c r="C202" s="15">
        <v>8</v>
      </c>
      <c r="D202" s="15">
        <v>10</v>
      </c>
      <c r="E202" s="15">
        <f t="shared" si="56"/>
        <v>0.8</v>
      </c>
      <c r="F202" s="15">
        <f t="shared" si="57"/>
        <v>0.83979412119718666</v>
      </c>
      <c r="G202" s="42">
        <f t="shared" si="58"/>
        <v>-5.4733464356655936E-2</v>
      </c>
      <c r="H202" s="15">
        <f t="shared" si="59"/>
        <v>-5.535494935132268E-2</v>
      </c>
      <c r="I202" s="15"/>
      <c r="J202" s="15">
        <f t="shared" si="60"/>
        <v>0.85512308551304783</v>
      </c>
      <c r="K202" s="15">
        <f t="shared" si="61"/>
        <v>-0.11179617587409096</v>
      </c>
      <c r="L202" s="15"/>
      <c r="M202" s="15">
        <f t="shared" si="62"/>
        <v>0.85466376693497059</v>
      </c>
      <c r="N202" s="15">
        <f t="shared" si="63"/>
        <v>-0.10976364855192189</v>
      </c>
      <c r="O202" s="15"/>
      <c r="P202" s="15">
        <f t="shared" si="64"/>
        <v>0.87426706951686706</v>
      </c>
      <c r="Q202" s="15">
        <f t="shared" si="65"/>
        <v>-0.21812123421563923</v>
      </c>
      <c r="R202" s="4"/>
    </row>
    <row r="203" spans="1:18" x14ac:dyDescent="0.25">
      <c r="A203" s="14">
        <v>0.1</v>
      </c>
      <c r="B203" s="14">
        <v>0.3</v>
      </c>
      <c r="C203" s="15">
        <v>6</v>
      </c>
      <c r="D203" s="15">
        <v>10</v>
      </c>
      <c r="E203" s="15">
        <f t="shared" si="56"/>
        <v>0.6</v>
      </c>
      <c r="F203" s="15">
        <f t="shared" si="57"/>
        <v>0.83979412119718666</v>
      </c>
      <c r="G203" s="42">
        <f t="shared" si="58"/>
        <v>-1.6389033098319721</v>
      </c>
      <c r="H203" s="15">
        <f t="shared" si="59"/>
        <v>-1.6426565893933573</v>
      </c>
      <c r="I203" s="15"/>
      <c r="J203" s="15">
        <f t="shared" si="60"/>
        <v>0.85512308551304783</v>
      </c>
      <c r="K203" s="15">
        <f t="shared" si="61"/>
        <v>-1.9364255449974577</v>
      </c>
      <c r="L203" s="15"/>
      <c r="M203" s="15">
        <f t="shared" si="62"/>
        <v>0.85466376693497059</v>
      </c>
      <c r="N203" s="15">
        <f t="shared" si="63"/>
        <v>-1.9269876734026452</v>
      </c>
      <c r="O203" s="15"/>
      <c r="P203" s="15">
        <f t="shared" si="64"/>
        <v>0.87426706951686706</v>
      </c>
      <c r="Q203" s="15">
        <f t="shared" si="65"/>
        <v>-2.3704804843577039</v>
      </c>
      <c r="R203" s="4"/>
    </row>
    <row r="204" spans="1:18" x14ac:dyDescent="0.25">
      <c r="A204" s="14">
        <v>0.2</v>
      </c>
      <c r="B204" s="14">
        <v>0.6</v>
      </c>
      <c r="C204" s="15">
        <v>6</v>
      </c>
      <c r="D204" s="15">
        <v>10</v>
      </c>
      <c r="E204" s="15">
        <f t="shared" si="56"/>
        <v>0.6</v>
      </c>
      <c r="F204" s="15">
        <f t="shared" si="57"/>
        <v>0.52199546337407554</v>
      </c>
      <c r="G204" s="42">
        <f t="shared" si="58"/>
        <v>-1.6389033098319721</v>
      </c>
      <c r="H204" s="15">
        <f t="shared" si="59"/>
        <v>-0.12300184460260644</v>
      </c>
      <c r="I204" s="15"/>
      <c r="J204" s="15">
        <f t="shared" si="60"/>
        <v>0.59459167751109887</v>
      </c>
      <c r="K204" s="15">
        <f t="shared" si="61"/>
        <v>-6.0758610057573548E-4</v>
      </c>
      <c r="L204" s="15"/>
      <c r="M204" s="15">
        <f t="shared" si="62"/>
        <v>0.58896134112956577</v>
      </c>
      <c r="N204" s="15">
        <f t="shared" si="63"/>
        <v>-2.5237569316478164E-3</v>
      </c>
      <c r="O204" s="15"/>
      <c r="P204" s="15">
        <f t="shared" si="64"/>
        <v>0.57995852260722192</v>
      </c>
      <c r="Q204" s="15">
        <f t="shared" si="65"/>
        <v>-8.2827419120529988E-3</v>
      </c>
      <c r="R204" s="4"/>
    </row>
    <row r="205" spans="1:18" x14ac:dyDescent="0.25">
      <c r="A205" s="14">
        <v>0.2</v>
      </c>
      <c r="B205" s="14">
        <v>0.6</v>
      </c>
      <c r="C205" s="15">
        <v>5</v>
      </c>
      <c r="D205" s="15">
        <v>10</v>
      </c>
      <c r="E205" s="15">
        <f t="shared" si="56"/>
        <v>0.5</v>
      </c>
      <c r="F205" s="15">
        <f t="shared" si="57"/>
        <v>0.52199546337407554</v>
      </c>
      <c r="G205" s="42">
        <f t="shared" si="58"/>
        <v>-3.0926793144180849</v>
      </c>
      <c r="H205" s="15">
        <f t="shared" si="59"/>
        <v>-9.6853827906968615E-3</v>
      </c>
      <c r="I205" s="15"/>
      <c r="J205" s="15">
        <f t="shared" si="60"/>
        <v>0.59459167751109887</v>
      </c>
      <c r="K205" s="15">
        <f t="shared" si="61"/>
        <v>-0.18223260138696173</v>
      </c>
      <c r="L205" s="15"/>
      <c r="M205" s="15">
        <f t="shared" si="62"/>
        <v>0.58896134112956577</v>
      </c>
      <c r="N205" s="15">
        <f t="shared" si="63"/>
        <v>-0.16084189758290679</v>
      </c>
      <c r="O205" s="15"/>
      <c r="P205" s="15">
        <f t="shared" si="64"/>
        <v>0.57995852260722192</v>
      </c>
      <c r="Q205" s="15">
        <f t="shared" si="65"/>
        <v>-0.1295307325438203</v>
      </c>
      <c r="R205" s="4"/>
    </row>
    <row r="206" spans="1:18" x14ac:dyDescent="0.25">
      <c r="A206" s="14">
        <v>0.2</v>
      </c>
      <c r="B206" s="14">
        <v>0.6</v>
      </c>
      <c r="C206" s="15">
        <v>5</v>
      </c>
      <c r="D206" s="15">
        <v>10</v>
      </c>
      <c r="E206" s="15">
        <f t="shared" si="56"/>
        <v>0.5</v>
      </c>
      <c r="F206" s="15">
        <f t="shared" si="57"/>
        <v>0.52199546337407554</v>
      </c>
      <c r="G206" s="42">
        <f t="shared" si="58"/>
        <v>-3.0926793144180849</v>
      </c>
      <c r="H206" s="15">
        <f t="shared" si="59"/>
        <v>-9.6853827906968615E-3</v>
      </c>
      <c r="I206" s="15"/>
      <c r="J206" s="15">
        <f t="shared" si="60"/>
        <v>0.59459167751109887</v>
      </c>
      <c r="K206" s="15">
        <f t="shared" si="61"/>
        <v>-0.18223260138696173</v>
      </c>
      <c r="L206" s="15"/>
      <c r="M206" s="15">
        <f t="shared" si="62"/>
        <v>0.58896134112956577</v>
      </c>
      <c r="N206" s="15">
        <f t="shared" si="63"/>
        <v>-0.16084189758290679</v>
      </c>
      <c r="O206" s="15"/>
      <c r="P206" s="15">
        <f t="shared" si="64"/>
        <v>0.57995852260722192</v>
      </c>
      <c r="Q206" s="15">
        <f t="shared" si="65"/>
        <v>-0.1295307325438203</v>
      </c>
      <c r="R206" s="4"/>
    </row>
    <row r="207" spans="1:18" x14ac:dyDescent="0.25">
      <c r="A207" s="14">
        <v>0.2</v>
      </c>
      <c r="B207" s="14">
        <v>0.6</v>
      </c>
      <c r="C207" s="15">
        <v>8</v>
      </c>
      <c r="D207" s="15">
        <v>10</v>
      </c>
      <c r="E207" s="15">
        <f t="shared" si="56"/>
        <v>0.8</v>
      </c>
      <c r="F207" s="15">
        <f t="shared" si="57"/>
        <v>0.52199546337407554</v>
      </c>
      <c r="G207" s="42">
        <f t="shared" si="58"/>
        <v>-5.4733464356655936E-2</v>
      </c>
      <c r="H207" s="15">
        <f t="shared" si="59"/>
        <v>-1.6730169319233337</v>
      </c>
      <c r="I207" s="15"/>
      <c r="J207" s="15">
        <f t="shared" si="60"/>
        <v>0.59459167751109887</v>
      </c>
      <c r="K207" s="15">
        <f t="shared" si="61"/>
        <v>-0.96073971922471157</v>
      </c>
      <c r="L207" s="15"/>
      <c r="M207" s="15">
        <f t="shared" si="62"/>
        <v>0.58896134112956577</v>
      </c>
      <c r="N207" s="15">
        <f t="shared" si="63"/>
        <v>-1.009269639326039</v>
      </c>
      <c r="O207" s="15"/>
      <c r="P207" s="15">
        <f t="shared" si="64"/>
        <v>0.57995852260722192</v>
      </c>
      <c r="Q207" s="15">
        <f t="shared" si="65"/>
        <v>-1.089168924345427</v>
      </c>
      <c r="R207" s="4"/>
    </row>
    <row r="208" spans="1:18" x14ac:dyDescent="0.25">
      <c r="A208" s="14">
        <v>0.2</v>
      </c>
      <c r="B208" s="14">
        <v>0.6</v>
      </c>
      <c r="C208" s="15">
        <v>3</v>
      </c>
      <c r="D208" s="15">
        <v>10</v>
      </c>
      <c r="E208" s="15">
        <f t="shared" si="56"/>
        <v>0.3</v>
      </c>
      <c r="F208" s="15">
        <f t="shared" si="57"/>
        <v>0.52199546337407554</v>
      </c>
      <c r="G208" s="42">
        <f t="shared" si="58"/>
        <v>-7.2257703796546044</v>
      </c>
      <c r="H208" s="15">
        <f t="shared" si="59"/>
        <v>-1.0085915152311731</v>
      </c>
      <c r="I208" s="15"/>
      <c r="J208" s="15">
        <f t="shared" si="60"/>
        <v>0.59459167751109887</v>
      </c>
      <c r="K208" s="15">
        <f t="shared" si="61"/>
        <v>-1.7710216880240295</v>
      </c>
      <c r="L208" s="15"/>
      <c r="M208" s="15">
        <f t="shared" si="62"/>
        <v>0.58896134112956577</v>
      </c>
      <c r="N208" s="15">
        <f t="shared" si="63"/>
        <v>-1.7030172349497192</v>
      </c>
      <c r="O208" s="15"/>
      <c r="P208" s="15">
        <f t="shared" si="64"/>
        <v>0.57995852260722192</v>
      </c>
      <c r="Q208" s="15">
        <f t="shared" si="65"/>
        <v>-1.5975657698716506</v>
      </c>
      <c r="R208" s="4"/>
    </row>
    <row r="209" spans="1:18" x14ac:dyDescent="0.25">
      <c r="A209" s="14"/>
      <c r="B209" s="14"/>
      <c r="C209" s="15"/>
      <c r="D209" s="15"/>
      <c r="E209" s="15"/>
      <c r="F209" s="15"/>
      <c r="G209" s="44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4"/>
    </row>
    <row r="210" spans="1:18" x14ac:dyDescent="0.25">
      <c r="A210" s="14"/>
      <c r="B210" s="14"/>
      <c r="C210" s="15"/>
      <c r="D210" s="15"/>
      <c r="E210" s="15"/>
      <c r="F210" s="15"/>
      <c r="G210" s="44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4"/>
    </row>
    <row r="211" spans="1:18" x14ac:dyDescent="0.25">
      <c r="A211" s="14"/>
      <c r="B211" s="14"/>
      <c r="C211" s="15"/>
      <c r="D211" s="15"/>
      <c r="E211" s="15"/>
      <c r="F211" s="15"/>
      <c r="G211" s="44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4"/>
    </row>
    <row r="212" spans="1:18" x14ac:dyDescent="0.25">
      <c r="A212" s="14"/>
      <c r="B212" s="14"/>
      <c r="C212" s="15"/>
      <c r="D212" s="15"/>
      <c r="E212" s="15"/>
      <c r="F212" s="15"/>
      <c r="G212" s="44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4"/>
    </row>
    <row r="213" spans="1:18" x14ac:dyDescent="0.25">
      <c r="A213" s="14"/>
      <c r="B213" s="14"/>
      <c r="C213" s="15"/>
      <c r="D213" s="15"/>
      <c r="E213" s="15"/>
      <c r="F213" s="15"/>
      <c r="G213" s="44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4"/>
    </row>
    <row r="214" spans="1:18" x14ac:dyDescent="0.25">
      <c r="A214" s="14"/>
      <c r="B214" s="14"/>
      <c r="C214" s="15"/>
      <c r="D214" s="15"/>
      <c r="E214" s="15"/>
      <c r="F214" s="15"/>
      <c r="G214" s="44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4"/>
    </row>
    <row r="215" spans="1:18" x14ac:dyDescent="0.25">
      <c r="A215" s="14"/>
      <c r="B215" s="14"/>
      <c r="C215" s="15"/>
      <c r="D215" s="15"/>
      <c r="E215" s="15"/>
      <c r="F215" s="15"/>
      <c r="G215" s="44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4"/>
    </row>
    <row r="216" spans="1:18" x14ac:dyDescent="0.25">
      <c r="A216" s="14"/>
      <c r="B216" s="14"/>
      <c r="C216" s="15"/>
      <c r="D216" s="15"/>
      <c r="E216" s="15"/>
      <c r="F216" s="15"/>
      <c r="G216" s="44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4"/>
    </row>
    <row r="217" spans="1:18" x14ac:dyDescent="0.25">
      <c r="A217" s="14"/>
      <c r="B217" s="14"/>
      <c r="C217" s="15"/>
      <c r="D217" s="15"/>
      <c r="E217" s="15"/>
      <c r="F217" s="15"/>
      <c r="G217" s="44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4"/>
    </row>
    <row r="218" spans="1:18" x14ac:dyDescent="0.25">
      <c r="A218" s="14"/>
      <c r="B218" s="14"/>
      <c r="C218" s="15"/>
      <c r="D218" s="15"/>
      <c r="E218" s="15"/>
      <c r="F218" s="15"/>
      <c r="G218" s="44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4"/>
    </row>
    <row r="219" spans="1:18" x14ac:dyDescent="0.25">
      <c r="A219" s="14"/>
      <c r="B219" s="14"/>
      <c r="C219" s="15"/>
      <c r="D219" s="15"/>
      <c r="E219" s="15"/>
      <c r="F219" s="15"/>
      <c r="G219" s="44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4"/>
    </row>
    <row r="220" spans="1:18" x14ac:dyDescent="0.25">
      <c r="A220" s="14"/>
      <c r="B220" s="14"/>
      <c r="C220" s="15"/>
      <c r="D220" s="15"/>
      <c r="E220" s="15"/>
      <c r="F220" s="15"/>
      <c r="G220" s="44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4"/>
    </row>
    <row r="221" spans="1:18" x14ac:dyDescent="0.25">
      <c r="A221" s="14"/>
      <c r="B221" s="14"/>
      <c r="C221" s="15"/>
      <c r="D221" s="15"/>
      <c r="E221" s="15"/>
      <c r="F221" s="15"/>
      <c r="G221" s="44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4"/>
    </row>
    <row r="222" spans="1:18" x14ac:dyDescent="0.25">
      <c r="A222" s="14"/>
      <c r="B222" s="14"/>
      <c r="C222" s="15"/>
      <c r="D222" s="15"/>
      <c r="E222" s="15"/>
      <c r="F222" s="15"/>
      <c r="G222" s="44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4"/>
    </row>
    <row r="223" spans="1:18" x14ac:dyDescent="0.25">
      <c r="A223" s="14"/>
      <c r="B223" s="14"/>
      <c r="C223" s="15"/>
      <c r="D223" s="15"/>
      <c r="E223" s="15"/>
      <c r="F223" s="15"/>
      <c r="G223" s="44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4"/>
    </row>
    <row r="224" spans="1:18" x14ac:dyDescent="0.25">
      <c r="C224" s="3"/>
      <c r="D224" s="3"/>
      <c r="E224" s="3"/>
      <c r="F224" s="2"/>
      <c r="G224" s="4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4"/>
    </row>
    <row r="225" spans="3:18" ht="13" x14ac:dyDescent="0.3">
      <c r="E225" s="3"/>
      <c r="F225" s="1" t="s">
        <v>19</v>
      </c>
      <c r="G225" s="41"/>
      <c r="H225" s="1" t="s">
        <v>18</v>
      </c>
      <c r="I225" s="2"/>
      <c r="J225" s="1" t="s">
        <v>19</v>
      </c>
      <c r="K225" s="1" t="s">
        <v>18</v>
      </c>
      <c r="L225" s="2"/>
      <c r="M225" s="1" t="s">
        <v>19</v>
      </c>
      <c r="N225" s="1" t="s">
        <v>18</v>
      </c>
      <c r="O225" s="2"/>
      <c r="P225" s="1" t="s">
        <v>19</v>
      </c>
      <c r="Q225" s="1" t="s">
        <v>18</v>
      </c>
      <c r="R225" s="4"/>
    </row>
    <row r="226" spans="3:18" x14ac:dyDescent="0.25">
      <c r="C226" s="2"/>
      <c r="D226" s="2"/>
      <c r="E226" s="3"/>
      <c r="F226">
        <f>(A134/$F$5)+(B134/$F$6)</f>
        <v>5.771796494334918E-2</v>
      </c>
      <c r="H226" s="3">
        <f>E134-F134</f>
        <v>4.9344391878584304E-2</v>
      </c>
      <c r="I226" s="2"/>
      <c r="J226">
        <f>(A134/$J$5)+(B134/$J$6)</f>
        <v>7.1002311414168712E-2</v>
      </c>
      <c r="K226" s="3">
        <f>E134-J134</f>
        <v>4.359230659939306E-2</v>
      </c>
      <c r="L226" s="2"/>
      <c r="M226">
        <f>(A134/$M$5)+(B134/$M$6)</f>
        <v>6.8617918177848652E-2</v>
      </c>
      <c r="N226" s="3">
        <f>E134-M134</f>
        <v>4.3943602957112082E-2</v>
      </c>
      <c r="O226" s="2"/>
      <c r="P226">
        <f>(A134/$P$5)+(B134/$P$6)</f>
        <v>7.1038372520059109E-2</v>
      </c>
      <c r="Q226" s="4">
        <f>E134-P134</f>
        <v>4.3340307265935296E-2</v>
      </c>
      <c r="R226" s="4"/>
    </row>
    <row r="227" spans="3:18" x14ac:dyDescent="0.25">
      <c r="C227" s="2"/>
      <c r="D227" s="2"/>
      <c r="E227" s="3"/>
      <c r="F227">
        <f t="shared" ref="F227:F290" si="66">(A135/$F$5)+(B135/$F$6)</f>
        <v>5.771796494334918E-2</v>
      </c>
      <c r="H227" s="3">
        <f t="shared" ref="H227:H290" si="67">E135-F135</f>
        <v>-5.0655608121415674E-2</v>
      </c>
      <c r="I227" s="2"/>
      <c r="J227">
        <f t="shared" ref="J227:J290" si="68">(A135/$J$5)+(B135/$J$6)</f>
        <v>7.1002311414168712E-2</v>
      </c>
      <c r="K227" s="3">
        <f t="shared" ref="K227:K290" si="69">E135-J135</f>
        <v>-5.6407693400606917E-2</v>
      </c>
      <c r="L227" s="2"/>
      <c r="M227">
        <f t="shared" ref="M227:M290" si="70">(A135/$M$5)+(B135/$M$6)</f>
        <v>6.8617918177848652E-2</v>
      </c>
      <c r="N227" s="3">
        <f t="shared" ref="N227:N290" si="71">E135-M135</f>
        <v>-5.6056397042887895E-2</v>
      </c>
      <c r="O227" s="2"/>
      <c r="P227">
        <f t="shared" ref="P227:P290" si="72">(A135/$P$5)+(B135/$P$6)</f>
        <v>7.1038372520059109E-2</v>
      </c>
      <c r="Q227" s="4">
        <f t="shared" ref="Q227:Q290" si="73">E135-P135</f>
        <v>-5.6659692734064682E-2</v>
      </c>
      <c r="R227" s="4"/>
    </row>
    <row r="228" spans="3:18" x14ac:dyDescent="0.25">
      <c r="C228" s="2"/>
      <c r="D228" s="2"/>
      <c r="E228" s="3"/>
      <c r="F228">
        <f t="shared" si="66"/>
        <v>5.771796494334918E-2</v>
      </c>
      <c r="H228" s="3">
        <f t="shared" si="67"/>
        <v>-5.0655608121415674E-2</v>
      </c>
      <c r="I228" s="2"/>
      <c r="J228">
        <f t="shared" si="68"/>
        <v>7.1002311414168712E-2</v>
      </c>
      <c r="K228" s="3">
        <f t="shared" si="69"/>
        <v>-5.6407693400606917E-2</v>
      </c>
      <c r="L228" s="2"/>
      <c r="M228">
        <f t="shared" si="70"/>
        <v>6.8617918177848652E-2</v>
      </c>
      <c r="N228" s="3">
        <f t="shared" si="71"/>
        <v>-5.6056397042887895E-2</v>
      </c>
      <c r="O228" s="2"/>
      <c r="P228">
        <f t="shared" si="72"/>
        <v>7.1038372520059109E-2</v>
      </c>
      <c r="Q228" s="4">
        <f t="shared" si="73"/>
        <v>-5.6659692734064682E-2</v>
      </c>
      <c r="R228" s="4"/>
    </row>
    <row r="229" spans="3:18" x14ac:dyDescent="0.25">
      <c r="C229" s="2"/>
      <c r="D229" s="2"/>
      <c r="E229" s="3"/>
      <c r="F229">
        <f t="shared" si="66"/>
        <v>5.771796494334918E-2</v>
      </c>
      <c r="H229" s="3">
        <f t="shared" si="67"/>
        <v>4.9344391878584304E-2</v>
      </c>
      <c r="I229" s="2"/>
      <c r="J229">
        <f t="shared" si="68"/>
        <v>7.1002311414168712E-2</v>
      </c>
      <c r="K229" s="3">
        <f t="shared" si="69"/>
        <v>4.359230659939306E-2</v>
      </c>
      <c r="L229" s="2"/>
      <c r="M229">
        <f t="shared" si="70"/>
        <v>6.8617918177848652E-2</v>
      </c>
      <c r="N229" s="3">
        <f t="shared" si="71"/>
        <v>4.3943602957112082E-2</v>
      </c>
      <c r="O229" s="2"/>
      <c r="P229">
        <f t="shared" si="72"/>
        <v>7.1038372520059109E-2</v>
      </c>
      <c r="Q229" s="4">
        <f t="shared" si="73"/>
        <v>4.3340307265935296E-2</v>
      </c>
      <c r="R229" s="4"/>
    </row>
    <row r="230" spans="3:18" x14ac:dyDescent="0.25">
      <c r="C230" s="2"/>
      <c r="D230" s="2"/>
      <c r="F230">
        <f t="shared" si="66"/>
        <v>5.771796494334918E-2</v>
      </c>
      <c r="H230" s="3">
        <f t="shared" si="67"/>
        <v>4.9344391878584304E-2</v>
      </c>
      <c r="I230" s="2"/>
      <c r="J230">
        <f t="shared" si="68"/>
        <v>7.1002311414168712E-2</v>
      </c>
      <c r="K230" s="3">
        <f t="shared" si="69"/>
        <v>4.359230659939306E-2</v>
      </c>
      <c r="L230" s="2"/>
      <c r="M230">
        <f t="shared" si="70"/>
        <v>6.8617918177848652E-2</v>
      </c>
      <c r="N230" s="3">
        <f t="shared" si="71"/>
        <v>4.3943602957112082E-2</v>
      </c>
      <c r="O230" s="2"/>
      <c r="P230">
        <f t="shared" si="72"/>
        <v>7.1038372520059109E-2</v>
      </c>
      <c r="Q230" s="4">
        <f t="shared" si="73"/>
        <v>4.3340307265935296E-2</v>
      </c>
      <c r="R230" s="4"/>
    </row>
    <row r="231" spans="3:18" x14ac:dyDescent="0.25">
      <c r="C231" s="2"/>
      <c r="D231" s="2"/>
      <c r="E231" s="2"/>
      <c r="F231">
        <f t="shared" si="66"/>
        <v>0.11543592988669836</v>
      </c>
      <c r="H231" s="3">
        <f t="shared" si="67"/>
        <v>6.1037759062304797E-2</v>
      </c>
      <c r="I231" s="2"/>
      <c r="J231">
        <f t="shared" si="68"/>
        <v>0.14200462282833742</v>
      </c>
      <c r="K231" s="3">
        <f t="shared" si="69"/>
        <v>5.4496517918710241E-2</v>
      </c>
      <c r="L231" s="2"/>
      <c r="M231">
        <f t="shared" si="70"/>
        <v>0.1372358363556973</v>
      </c>
      <c r="N231" s="3">
        <f t="shared" si="71"/>
        <v>5.6142757378729424E-2</v>
      </c>
      <c r="O231" s="2"/>
      <c r="P231">
        <f t="shared" si="72"/>
        <v>0.14207674504011822</v>
      </c>
      <c r="Q231" s="4">
        <f t="shared" si="73"/>
        <v>5.2922150395180445E-2</v>
      </c>
      <c r="R231" s="4"/>
    </row>
    <row r="232" spans="3:18" x14ac:dyDescent="0.25">
      <c r="C232" s="2"/>
      <c r="D232" s="2"/>
      <c r="E232" s="2"/>
      <c r="F232">
        <f t="shared" si="66"/>
        <v>0.11543592988669836</v>
      </c>
      <c r="H232" s="3">
        <f t="shared" si="67"/>
        <v>6.1037759062304797E-2</v>
      </c>
      <c r="I232" s="2"/>
      <c r="J232">
        <f t="shared" si="68"/>
        <v>0.14200462282833742</v>
      </c>
      <c r="K232" s="3">
        <f t="shared" si="69"/>
        <v>5.4496517918710241E-2</v>
      </c>
      <c r="L232" s="2"/>
      <c r="M232">
        <f t="shared" si="70"/>
        <v>0.1372358363556973</v>
      </c>
      <c r="N232" s="3">
        <f t="shared" si="71"/>
        <v>5.6142757378729424E-2</v>
      </c>
      <c r="O232" s="2"/>
      <c r="P232">
        <f t="shared" si="72"/>
        <v>0.14207674504011822</v>
      </c>
      <c r="Q232" s="4">
        <f t="shared" si="73"/>
        <v>5.2922150395180445E-2</v>
      </c>
      <c r="R232" s="4"/>
    </row>
    <row r="233" spans="3:18" x14ac:dyDescent="0.25">
      <c r="C233" s="2"/>
      <c r="D233" s="2"/>
      <c r="E233" s="2"/>
      <c r="F233">
        <f t="shared" si="66"/>
        <v>0.11543592988669836</v>
      </c>
      <c r="H233" s="3">
        <f t="shared" si="67"/>
        <v>6.1037759062304797E-2</v>
      </c>
      <c r="I233" s="2"/>
      <c r="J233">
        <f t="shared" si="68"/>
        <v>0.14200462282833742</v>
      </c>
      <c r="K233" s="3">
        <f t="shared" si="69"/>
        <v>5.4496517918710241E-2</v>
      </c>
      <c r="L233" s="2"/>
      <c r="M233">
        <f t="shared" si="70"/>
        <v>0.1372358363556973</v>
      </c>
      <c r="N233" s="3">
        <f t="shared" si="71"/>
        <v>5.6142757378729424E-2</v>
      </c>
      <c r="O233" s="2"/>
      <c r="P233">
        <f t="shared" si="72"/>
        <v>0.14207674504011822</v>
      </c>
      <c r="Q233" s="4">
        <f t="shared" si="73"/>
        <v>5.2922150395180445E-2</v>
      </c>
      <c r="R233" s="4"/>
    </row>
    <row r="234" spans="3:18" x14ac:dyDescent="0.25">
      <c r="C234" s="2"/>
      <c r="D234" s="2"/>
      <c r="E234" s="2"/>
      <c r="F234">
        <f t="shared" si="66"/>
        <v>0.11543592988669836</v>
      </c>
      <c r="H234" s="3">
        <f t="shared" si="67"/>
        <v>6.1037759062304797E-2</v>
      </c>
      <c r="I234" s="2"/>
      <c r="J234">
        <f t="shared" si="68"/>
        <v>0.14200462282833742</v>
      </c>
      <c r="K234" s="3">
        <f t="shared" si="69"/>
        <v>5.4496517918710241E-2</v>
      </c>
      <c r="L234" s="2"/>
      <c r="M234">
        <f t="shared" si="70"/>
        <v>0.1372358363556973</v>
      </c>
      <c r="N234" s="3">
        <f t="shared" si="71"/>
        <v>5.6142757378729424E-2</v>
      </c>
      <c r="O234" s="2"/>
      <c r="P234">
        <f t="shared" si="72"/>
        <v>0.14207674504011822</v>
      </c>
      <c r="Q234" s="4">
        <f t="shared" si="73"/>
        <v>5.2922150395180445E-2</v>
      </c>
      <c r="R234" s="4"/>
    </row>
    <row r="235" spans="3:18" x14ac:dyDescent="0.25">
      <c r="E235" s="2"/>
      <c r="F235">
        <f t="shared" si="66"/>
        <v>0.11543592988669836</v>
      </c>
      <c r="H235" s="3">
        <f t="shared" si="67"/>
        <v>6.1037759062304797E-2</v>
      </c>
      <c r="I235" s="2"/>
      <c r="J235">
        <f t="shared" si="68"/>
        <v>0.14200462282833742</v>
      </c>
      <c r="K235" s="3">
        <f t="shared" si="69"/>
        <v>5.4496517918710241E-2</v>
      </c>
      <c r="L235" s="2"/>
      <c r="M235">
        <f t="shared" si="70"/>
        <v>0.1372358363556973</v>
      </c>
      <c r="N235" s="3">
        <f t="shared" si="71"/>
        <v>5.6142757378729424E-2</v>
      </c>
      <c r="O235" s="2"/>
      <c r="P235">
        <f t="shared" si="72"/>
        <v>0.14207674504011822</v>
      </c>
      <c r="Q235" s="4">
        <f t="shared" si="73"/>
        <v>5.2922150395180445E-2</v>
      </c>
      <c r="R235" s="4"/>
    </row>
    <row r="236" spans="3:18" x14ac:dyDescent="0.25">
      <c r="E236" s="2"/>
      <c r="F236">
        <f t="shared" si="66"/>
        <v>0.23087185977339672</v>
      </c>
      <c r="H236" s="3">
        <f t="shared" si="67"/>
        <v>-0.10219347825308578</v>
      </c>
      <c r="I236" s="2"/>
      <c r="J236">
        <f t="shared" si="68"/>
        <v>0.28400924565667485</v>
      </c>
      <c r="K236" s="3">
        <f t="shared" si="69"/>
        <v>-0.11164047927310849</v>
      </c>
      <c r="L236" s="2"/>
      <c r="M236">
        <f t="shared" si="70"/>
        <v>0.27447167271139461</v>
      </c>
      <c r="N236" s="3">
        <f t="shared" si="71"/>
        <v>-0.10623817151189474</v>
      </c>
      <c r="O236" s="2"/>
      <c r="P236">
        <f t="shared" si="72"/>
        <v>0.28415349008023644</v>
      </c>
      <c r="Q236" s="4">
        <f t="shared" si="73"/>
        <v>-0.11857033013927931</v>
      </c>
      <c r="R236" s="4"/>
    </row>
    <row r="237" spans="3:18" x14ac:dyDescent="0.25">
      <c r="E237" s="2"/>
      <c r="F237">
        <f t="shared" si="66"/>
        <v>0.23087185977339672</v>
      </c>
      <c r="H237" s="3">
        <f t="shared" si="67"/>
        <v>-2.193478253085801E-3</v>
      </c>
      <c r="I237" s="2"/>
      <c r="J237">
        <f t="shared" si="68"/>
        <v>0.28400924565667485</v>
      </c>
      <c r="K237" s="3">
        <f t="shared" si="69"/>
        <v>-1.1640479273108517E-2</v>
      </c>
      <c r="L237" s="2"/>
      <c r="M237">
        <f t="shared" si="70"/>
        <v>0.27447167271139461</v>
      </c>
      <c r="N237" s="3">
        <f t="shared" si="71"/>
        <v>-6.2381715118947634E-3</v>
      </c>
      <c r="O237" s="2"/>
      <c r="P237">
        <f t="shared" si="72"/>
        <v>0.28415349008023644</v>
      </c>
      <c r="Q237" s="4">
        <f t="shared" si="73"/>
        <v>-1.8570330139279334E-2</v>
      </c>
      <c r="R237" s="4"/>
    </row>
    <row r="238" spans="3:18" x14ac:dyDescent="0.25">
      <c r="E238" s="2"/>
      <c r="F238">
        <f t="shared" si="66"/>
        <v>0.23087185977339672</v>
      </c>
      <c r="H238" s="3">
        <f t="shared" si="67"/>
        <v>-2.193478253085801E-3</v>
      </c>
      <c r="I238" s="2"/>
      <c r="J238">
        <f t="shared" si="68"/>
        <v>0.28400924565667485</v>
      </c>
      <c r="K238" s="3">
        <f t="shared" si="69"/>
        <v>-1.1640479273108517E-2</v>
      </c>
      <c r="L238" s="2"/>
      <c r="M238">
        <f t="shared" si="70"/>
        <v>0.27447167271139461</v>
      </c>
      <c r="N238" s="3">
        <f t="shared" si="71"/>
        <v>-6.2381715118947634E-3</v>
      </c>
      <c r="O238" s="2"/>
      <c r="P238">
        <f t="shared" si="72"/>
        <v>0.28415349008023644</v>
      </c>
      <c r="Q238" s="4">
        <f t="shared" si="73"/>
        <v>-1.8570330139279334E-2</v>
      </c>
      <c r="R238" s="4"/>
    </row>
    <row r="239" spans="3:18" x14ac:dyDescent="0.25">
      <c r="E239" s="2"/>
      <c r="F239">
        <f t="shared" si="66"/>
        <v>0.23087185977339672</v>
      </c>
      <c r="H239" s="3">
        <f t="shared" si="67"/>
        <v>-2.193478253085801E-3</v>
      </c>
      <c r="I239" s="2"/>
      <c r="J239">
        <f t="shared" si="68"/>
        <v>0.28400924565667485</v>
      </c>
      <c r="K239" s="3">
        <f t="shared" si="69"/>
        <v>-1.1640479273108517E-2</v>
      </c>
      <c r="L239" s="2"/>
      <c r="M239">
        <f t="shared" si="70"/>
        <v>0.27447167271139461</v>
      </c>
      <c r="N239" s="3">
        <f t="shared" si="71"/>
        <v>-6.2381715118947634E-3</v>
      </c>
      <c r="O239" s="2"/>
      <c r="P239">
        <f t="shared" si="72"/>
        <v>0.28415349008023644</v>
      </c>
      <c r="Q239" s="4">
        <f t="shared" si="73"/>
        <v>-1.8570330139279334E-2</v>
      </c>
      <c r="R239" s="4"/>
    </row>
    <row r="240" spans="3:18" x14ac:dyDescent="0.25">
      <c r="F240">
        <f t="shared" si="66"/>
        <v>0.23087185977339672</v>
      </c>
      <c r="H240" s="3">
        <f t="shared" si="67"/>
        <v>-0.20219347825308587</v>
      </c>
      <c r="I240" s="2"/>
      <c r="J240">
        <f t="shared" si="68"/>
        <v>0.28400924565667485</v>
      </c>
      <c r="K240" s="3">
        <f t="shared" si="69"/>
        <v>-0.21164047927310858</v>
      </c>
      <c r="L240" s="2"/>
      <c r="M240">
        <f t="shared" si="70"/>
        <v>0.27447167271139461</v>
      </c>
      <c r="N240" s="3">
        <f t="shared" si="71"/>
        <v>-0.20623817151189483</v>
      </c>
      <c r="O240" s="2"/>
      <c r="P240">
        <f t="shared" si="72"/>
        <v>0.28415349008023644</v>
      </c>
      <c r="Q240" s="4">
        <f t="shared" si="73"/>
        <v>-0.2185703301392794</v>
      </c>
      <c r="R240" s="4"/>
    </row>
    <row r="241" spans="6:18" x14ac:dyDescent="0.25">
      <c r="F241">
        <f t="shared" si="66"/>
        <v>0.46174371954679344</v>
      </c>
      <c r="H241" s="3">
        <f t="shared" si="67"/>
        <v>8.0897010094882482E-3</v>
      </c>
      <c r="I241" s="2"/>
      <c r="J241">
        <f t="shared" si="68"/>
        <v>0.56801849131334969</v>
      </c>
      <c r="K241" s="3">
        <f t="shared" si="69"/>
        <v>-1.1358613582210797E-2</v>
      </c>
      <c r="L241" s="2"/>
      <c r="M241">
        <f t="shared" si="70"/>
        <v>0.54894334542278922</v>
      </c>
      <c r="N241" s="3">
        <f t="shared" si="71"/>
        <v>3.8424340213858432E-3</v>
      </c>
      <c r="O241" s="2"/>
      <c r="P241">
        <f t="shared" si="72"/>
        <v>0.56830698016047287</v>
      </c>
      <c r="Q241" s="4">
        <f t="shared" si="73"/>
        <v>-2.9685911305824764E-2</v>
      </c>
      <c r="R241" s="4"/>
    </row>
    <row r="242" spans="6:18" x14ac:dyDescent="0.25">
      <c r="F242">
        <f t="shared" si="66"/>
        <v>0.46174371954679344</v>
      </c>
      <c r="H242" s="3">
        <f t="shared" si="67"/>
        <v>-9.1910298990511841E-2</v>
      </c>
      <c r="I242" s="2"/>
      <c r="J242">
        <f t="shared" si="68"/>
        <v>0.56801849131334969</v>
      </c>
      <c r="K242" s="3">
        <f t="shared" si="69"/>
        <v>-0.11135861358221089</v>
      </c>
      <c r="L242" s="2"/>
      <c r="M242">
        <f t="shared" si="70"/>
        <v>0.54894334542278922</v>
      </c>
      <c r="N242" s="3">
        <f t="shared" si="71"/>
        <v>-9.6157565978614246E-2</v>
      </c>
      <c r="O242" s="2"/>
      <c r="P242">
        <f t="shared" si="72"/>
        <v>0.56830698016047287</v>
      </c>
      <c r="Q242" s="4">
        <f t="shared" si="73"/>
        <v>-0.12968591130582485</v>
      </c>
      <c r="R242" s="4"/>
    </row>
    <row r="243" spans="6:18" x14ac:dyDescent="0.25">
      <c r="F243">
        <f t="shared" si="66"/>
        <v>0.46174371954679344</v>
      </c>
      <c r="H243" s="3">
        <f t="shared" si="67"/>
        <v>8.0897010094882482E-3</v>
      </c>
      <c r="I243" s="2"/>
      <c r="J243">
        <f t="shared" si="68"/>
        <v>0.56801849131334969</v>
      </c>
      <c r="K243" s="3">
        <f t="shared" si="69"/>
        <v>-1.1358613582210797E-2</v>
      </c>
      <c r="L243" s="2"/>
      <c r="M243">
        <f t="shared" si="70"/>
        <v>0.54894334542278922</v>
      </c>
      <c r="N243" s="3">
        <f t="shared" si="71"/>
        <v>3.8424340213858432E-3</v>
      </c>
      <c r="O243" s="2"/>
      <c r="P243">
        <f t="shared" si="72"/>
        <v>0.56830698016047287</v>
      </c>
      <c r="Q243" s="4">
        <f t="shared" si="73"/>
        <v>-2.9685911305824764E-2</v>
      </c>
      <c r="R243" s="4"/>
    </row>
    <row r="244" spans="6:18" x14ac:dyDescent="0.25">
      <c r="F244">
        <f t="shared" si="66"/>
        <v>0.46174371954679344</v>
      </c>
      <c r="H244" s="3">
        <f t="shared" si="67"/>
        <v>-0.19191029899051182</v>
      </c>
      <c r="I244" s="2"/>
      <c r="J244">
        <f t="shared" si="68"/>
        <v>0.56801849131334969</v>
      </c>
      <c r="K244" s="3">
        <f t="shared" si="69"/>
        <v>-0.21135861358221086</v>
      </c>
      <c r="L244" s="2"/>
      <c r="M244">
        <f t="shared" si="70"/>
        <v>0.54894334542278922</v>
      </c>
      <c r="N244" s="3">
        <f t="shared" si="71"/>
        <v>-0.19615756597861422</v>
      </c>
      <c r="O244" s="2"/>
      <c r="P244">
        <f t="shared" si="72"/>
        <v>0.56830698016047287</v>
      </c>
      <c r="Q244" s="4">
        <f t="shared" si="73"/>
        <v>-0.22968591130582483</v>
      </c>
      <c r="R244" s="4"/>
    </row>
    <row r="245" spans="6:18" x14ac:dyDescent="0.25">
      <c r="F245">
        <f t="shared" si="66"/>
        <v>0.46174371954679344</v>
      </c>
      <c r="H245" s="3">
        <f t="shared" si="67"/>
        <v>0.2080897010094882</v>
      </c>
      <c r="I245" s="2"/>
      <c r="J245">
        <f t="shared" si="68"/>
        <v>0.56801849131334969</v>
      </c>
      <c r="K245" s="3">
        <f t="shared" si="69"/>
        <v>0.18864138641778916</v>
      </c>
      <c r="L245" s="2"/>
      <c r="M245">
        <f t="shared" si="70"/>
        <v>0.54894334542278922</v>
      </c>
      <c r="N245" s="3">
        <f t="shared" si="71"/>
        <v>0.2038424340213858</v>
      </c>
      <c r="O245" s="2"/>
      <c r="P245">
        <f t="shared" si="72"/>
        <v>0.56830698016047287</v>
      </c>
      <c r="Q245" s="4">
        <f t="shared" si="73"/>
        <v>0.17031408869417519</v>
      </c>
      <c r="R245" s="4"/>
    </row>
    <row r="246" spans="6:18" x14ac:dyDescent="0.25">
      <c r="F246">
        <f t="shared" si="66"/>
        <v>0.92348743909358688</v>
      </c>
      <c r="H246" s="3">
        <f t="shared" si="67"/>
        <v>0.17547172014316437</v>
      </c>
      <c r="I246" s="2"/>
      <c r="J246">
        <f t="shared" si="68"/>
        <v>1.1360369826266994</v>
      </c>
      <c r="K246" s="3">
        <f t="shared" si="69"/>
        <v>0.12869895338748583</v>
      </c>
      <c r="L246" s="2"/>
      <c r="M246">
        <f t="shared" si="70"/>
        <v>1.0978866908455784</v>
      </c>
      <c r="N246" s="3">
        <f t="shared" si="71"/>
        <v>0.15918937286750579</v>
      </c>
      <c r="O246" s="2"/>
      <c r="P246">
        <f t="shared" si="72"/>
        <v>1.1366139603209457</v>
      </c>
      <c r="Q246" s="4">
        <f t="shared" si="73"/>
        <v>0.13269914996532473</v>
      </c>
      <c r="R246" s="4"/>
    </row>
    <row r="247" spans="6:18" x14ac:dyDescent="0.25">
      <c r="F247">
        <f t="shared" si="66"/>
        <v>0.92348743909358688</v>
      </c>
      <c r="H247" s="3">
        <f t="shared" si="67"/>
        <v>0.27547172014316446</v>
      </c>
      <c r="I247" s="2"/>
      <c r="J247">
        <f t="shared" si="68"/>
        <v>1.1360369826266994</v>
      </c>
      <c r="K247" s="3">
        <f t="shared" si="69"/>
        <v>0.22869895338748591</v>
      </c>
      <c r="L247" s="2"/>
      <c r="M247">
        <f t="shared" si="70"/>
        <v>1.0978866908455784</v>
      </c>
      <c r="N247" s="3">
        <f t="shared" si="71"/>
        <v>0.25918937286750587</v>
      </c>
      <c r="O247" s="2"/>
      <c r="P247">
        <f t="shared" si="72"/>
        <v>1.1366139603209457</v>
      </c>
      <c r="Q247" s="4">
        <f t="shared" si="73"/>
        <v>0.23269914996532481</v>
      </c>
      <c r="R247" s="4"/>
    </row>
    <row r="248" spans="6:18" x14ac:dyDescent="0.25">
      <c r="F248">
        <f t="shared" si="66"/>
        <v>0.92348743909358688</v>
      </c>
      <c r="H248" s="3">
        <f t="shared" si="67"/>
        <v>-0.42452827985683561</v>
      </c>
      <c r="I248" s="2"/>
      <c r="J248">
        <f t="shared" si="68"/>
        <v>1.1360369826266994</v>
      </c>
      <c r="K248" s="3">
        <f t="shared" si="69"/>
        <v>-0.47130104661251415</v>
      </c>
      <c r="L248" s="2"/>
      <c r="M248">
        <f t="shared" si="70"/>
        <v>1.0978866908455784</v>
      </c>
      <c r="N248" s="3">
        <f t="shared" si="71"/>
        <v>-0.44081062713249419</v>
      </c>
      <c r="O248" s="2"/>
      <c r="P248">
        <f t="shared" si="72"/>
        <v>1.1366139603209457</v>
      </c>
      <c r="Q248" s="4">
        <f t="shared" si="73"/>
        <v>-0.46730085003467525</v>
      </c>
      <c r="R248" s="4"/>
    </row>
    <row r="249" spans="6:18" x14ac:dyDescent="0.25">
      <c r="F249">
        <f t="shared" si="66"/>
        <v>0.92348743909358688</v>
      </c>
      <c r="H249" s="3">
        <f t="shared" si="67"/>
        <v>0.37547172014316443</v>
      </c>
      <c r="I249" s="2"/>
      <c r="J249">
        <f t="shared" si="68"/>
        <v>1.1360369826266994</v>
      </c>
      <c r="K249" s="3">
        <f t="shared" si="69"/>
        <v>0.32869895338748589</v>
      </c>
      <c r="L249" s="2"/>
      <c r="M249">
        <f t="shared" si="70"/>
        <v>1.0978866908455784</v>
      </c>
      <c r="N249" s="3">
        <f t="shared" si="71"/>
        <v>0.35918937286750585</v>
      </c>
      <c r="O249" s="2"/>
      <c r="P249">
        <f t="shared" si="72"/>
        <v>1.1366139603209457</v>
      </c>
      <c r="Q249" s="4">
        <f t="shared" si="73"/>
        <v>0.33269914996532479</v>
      </c>
      <c r="R249" s="4"/>
    </row>
    <row r="250" spans="6:18" x14ac:dyDescent="0.25">
      <c r="F250">
        <f t="shared" si="66"/>
        <v>0.92348743909358688</v>
      </c>
      <c r="H250" s="3">
        <f t="shared" si="67"/>
        <v>-2.4528279856835589E-2</v>
      </c>
      <c r="I250" s="2"/>
      <c r="J250">
        <f t="shared" si="68"/>
        <v>1.1360369826266994</v>
      </c>
      <c r="K250" s="3">
        <f t="shared" si="69"/>
        <v>-7.130104661251413E-2</v>
      </c>
      <c r="L250" s="2"/>
      <c r="M250">
        <f t="shared" si="70"/>
        <v>1.0978866908455784</v>
      </c>
      <c r="N250" s="3">
        <f t="shared" si="71"/>
        <v>-4.0810627132494171E-2</v>
      </c>
      <c r="O250" s="2"/>
      <c r="P250">
        <f t="shared" si="72"/>
        <v>1.1366139603209457</v>
      </c>
      <c r="Q250" s="4">
        <f t="shared" si="73"/>
        <v>-6.730085003467523E-2</v>
      </c>
      <c r="R250" s="4"/>
    </row>
    <row r="251" spans="6:18" x14ac:dyDescent="0.25">
      <c r="F251">
        <f t="shared" si="66"/>
        <v>6.1286164971846087E-2</v>
      </c>
      <c r="H251" s="3">
        <f t="shared" si="67"/>
        <v>-5.5144264844431023E-2</v>
      </c>
      <c r="I251" s="2"/>
      <c r="J251">
        <f t="shared" si="68"/>
        <v>7.9970795847872617E-2</v>
      </c>
      <c r="K251" s="3">
        <f t="shared" si="69"/>
        <v>-6.0417255078961563E-2</v>
      </c>
      <c r="L251" s="2"/>
      <c r="M251">
        <f t="shared" si="70"/>
        <v>8.0220030856459956E-2</v>
      </c>
      <c r="N251" s="3">
        <f t="shared" si="71"/>
        <v>-6.0833415705748739E-2</v>
      </c>
      <c r="O251" s="2"/>
      <c r="P251">
        <f t="shared" si="72"/>
        <v>7.9539965082621969E-2</v>
      </c>
      <c r="Q251" s="4">
        <f t="shared" si="73"/>
        <v>-6.0421861644410879E-2</v>
      </c>
      <c r="R251" s="4"/>
    </row>
    <row r="252" spans="6:18" x14ac:dyDescent="0.25">
      <c r="F252">
        <f t="shared" si="66"/>
        <v>6.1286164971846087E-2</v>
      </c>
      <c r="H252" s="3">
        <f t="shared" si="67"/>
        <v>4.4855735155568954E-2</v>
      </c>
      <c r="I252" s="2"/>
      <c r="J252">
        <f t="shared" si="68"/>
        <v>7.9970795847872617E-2</v>
      </c>
      <c r="K252" s="3">
        <f t="shared" si="69"/>
        <v>3.9582744921038415E-2</v>
      </c>
      <c r="L252" s="2"/>
      <c r="M252">
        <f t="shared" si="70"/>
        <v>8.0220030856459956E-2</v>
      </c>
      <c r="N252" s="3">
        <f t="shared" si="71"/>
        <v>3.9166584294251239E-2</v>
      </c>
      <c r="O252" s="2"/>
      <c r="P252">
        <f t="shared" si="72"/>
        <v>7.9539965082621969E-2</v>
      </c>
      <c r="Q252" s="4">
        <f t="shared" si="73"/>
        <v>3.9578138355589099E-2</v>
      </c>
      <c r="R252" s="4"/>
    </row>
    <row r="253" spans="6:18" x14ac:dyDescent="0.25">
      <c r="F253">
        <f t="shared" si="66"/>
        <v>6.1286164971846087E-2</v>
      </c>
      <c r="H253" s="3">
        <f t="shared" si="67"/>
        <v>4.4855735155568954E-2</v>
      </c>
      <c r="I253" s="2"/>
      <c r="J253">
        <f t="shared" si="68"/>
        <v>7.9970795847872617E-2</v>
      </c>
      <c r="K253" s="3">
        <f t="shared" si="69"/>
        <v>3.9582744921038415E-2</v>
      </c>
      <c r="L253" s="2"/>
      <c r="M253">
        <f t="shared" si="70"/>
        <v>8.0220030856459956E-2</v>
      </c>
      <c r="N253" s="3">
        <f t="shared" si="71"/>
        <v>3.9166584294251239E-2</v>
      </c>
      <c r="O253" s="2"/>
      <c r="P253">
        <f t="shared" si="72"/>
        <v>7.9539965082621969E-2</v>
      </c>
      <c r="Q253" s="4">
        <f t="shared" si="73"/>
        <v>3.9578138355589099E-2</v>
      </c>
      <c r="R253" s="4"/>
    </row>
    <row r="254" spans="6:18" x14ac:dyDescent="0.25">
      <c r="F254">
        <f t="shared" si="66"/>
        <v>6.1286164971846087E-2</v>
      </c>
      <c r="H254" s="3">
        <f t="shared" si="67"/>
        <v>-5.5144264844431023E-2</v>
      </c>
      <c r="I254" s="2"/>
      <c r="J254">
        <f t="shared" si="68"/>
        <v>7.9970795847872617E-2</v>
      </c>
      <c r="K254" s="3">
        <f t="shared" si="69"/>
        <v>-6.0417255078961563E-2</v>
      </c>
      <c r="L254" s="2"/>
      <c r="M254">
        <f t="shared" si="70"/>
        <v>8.0220030856459956E-2</v>
      </c>
      <c r="N254" s="3">
        <f t="shared" si="71"/>
        <v>-6.0833415705748739E-2</v>
      </c>
      <c r="O254" s="2"/>
      <c r="P254">
        <f t="shared" si="72"/>
        <v>7.9539965082621969E-2</v>
      </c>
      <c r="Q254" s="4">
        <f t="shared" si="73"/>
        <v>-6.0421861644410879E-2</v>
      </c>
      <c r="R254" s="4"/>
    </row>
    <row r="255" spans="6:18" x14ac:dyDescent="0.25">
      <c r="F255">
        <f t="shared" si="66"/>
        <v>6.1286164971846087E-2</v>
      </c>
      <c r="H255" s="3">
        <f t="shared" si="67"/>
        <v>-0.25514426484443109</v>
      </c>
      <c r="I255" s="2"/>
      <c r="J255">
        <f t="shared" si="68"/>
        <v>7.9970795847872617E-2</v>
      </c>
      <c r="K255" s="3">
        <f t="shared" si="69"/>
        <v>-0.26041725507896163</v>
      </c>
      <c r="L255" s="2"/>
      <c r="M255">
        <f t="shared" si="70"/>
        <v>8.0220030856459956E-2</v>
      </c>
      <c r="N255" s="3">
        <f t="shared" si="71"/>
        <v>-0.26083341570574881</v>
      </c>
      <c r="O255" s="2"/>
      <c r="P255">
        <f t="shared" si="72"/>
        <v>7.9539965082621969E-2</v>
      </c>
      <c r="Q255" s="4">
        <f t="shared" si="73"/>
        <v>-0.26042186164441095</v>
      </c>
      <c r="R255" s="4"/>
    </row>
    <row r="256" spans="6:18" x14ac:dyDescent="0.25">
      <c r="F256">
        <f t="shared" si="66"/>
        <v>0.12257232994369217</v>
      </c>
      <c r="H256" s="3">
        <f t="shared" si="67"/>
        <v>4.7135475693101281E-2</v>
      </c>
      <c r="I256" s="2"/>
      <c r="J256">
        <f t="shared" si="68"/>
        <v>0.15994159169574523</v>
      </c>
      <c r="K256" s="3">
        <f t="shared" si="69"/>
        <v>4.2647892861865877E-2</v>
      </c>
      <c r="L256" s="2"/>
      <c r="M256">
        <f t="shared" si="70"/>
        <v>0.16044006171291991</v>
      </c>
      <c r="N256" s="3">
        <f t="shared" si="71"/>
        <v>4.1980911958719336E-2</v>
      </c>
      <c r="O256" s="2"/>
      <c r="P256">
        <f t="shared" si="72"/>
        <v>0.15907993016524394</v>
      </c>
      <c r="Q256" s="4">
        <f t="shared" si="73"/>
        <v>4.2730330339147526E-2</v>
      </c>
      <c r="R256" s="4"/>
    </row>
    <row r="257" spans="6:18" x14ac:dyDescent="0.25">
      <c r="F257">
        <f t="shared" si="66"/>
        <v>0.12257232994369217</v>
      </c>
      <c r="H257" s="3">
        <f t="shared" si="67"/>
        <v>4.7135475693101281E-2</v>
      </c>
      <c r="I257" s="2"/>
      <c r="J257">
        <f t="shared" si="68"/>
        <v>0.15994159169574523</v>
      </c>
      <c r="K257" s="3">
        <f t="shared" si="69"/>
        <v>4.2647892861865877E-2</v>
      </c>
      <c r="L257" s="2"/>
      <c r="M257">
        <f t="shared" si="70"/>
        <v>0.16044006171291991</v>
      </c>
      <c r="N257" s="3">
        <f t="shared" si="71"/>
        <v>4.1980911958719336E-2</v>
      </c>
      <c r="O257" s="2"/>
      <c r="P257">
        <f t="shared" si="72"/>
        <v>0.15907993016524394</v>
      </c>
      <c r="Q257" s="4">
        <f t="shared" si="73"/>
        <v>4.2730330339147526E-2</v>
      </c>
      <c r="R257" s="4"/>
    </row>
    <row r="258" spans="6:18" x14ac:dyDescent="0.25">
      <c r="F258">
        <f t="shared" si="66"/>
        <v>0.12257232994369217</v>
      </c>
      <c r="H258" s="3">
        <f t="shared" si="67"/>
        <v>4.7135475693101281E-2</v>
      </c>
      <c r="I258" s="2"/>
      <c r="J258">
        <f t="shared" si="68"/>
        <v>0.15994159169574523</v>
      </c>
      <c r="K258" s="3">
        <f t="shared" si="69"/>
        <v>4.2647892861865877E-2</v>
      </c>
      <c r="L258" s="2"/>
      <c r="M258">
        <f t="shared" si="70"/>
        <v>0.16044006171291991</v>
      </c>
      <c r="N258" s="3">
        <f t="shared" si="71"/>
        <v>4.1980911958719336E-2</v>
      </c>
      <c r="O258" s="2"/>
      <c r="P258">
        <f t="shared" si="72"/>
        <v>0.15907993016524394</v>
      </c>
      <c r="Q258" s="4">
        <f t="shared" si="73"/>
        <v>4.2730330339147526E-2</v>
      </c>
      <c r="R258" s="4"/>
    </row>
    <row r="259" spans="6:18" x14ac:dyDescent="0.25">
      <c r="F259">
        <f t="shared" si="66"/>
        <v>0.12257232994369217</v>
      </c>
      <c r="H259" s="3">
        <f t="shared" si="67"/>
        <v>4.7135475693101281E-2</v>
      </c>
      <c r="I259" s="2"/>
      <c r="J259">
        <f t="shared" si="68"/>
        <v>0.15994159169574523</v>
      </c>
      <c r="K259" s="3">
        <f t="shared" si="69"/>
        <v>4.2647892861865877E-2</v>
      </c>
      <c r="L259" s="2"/>
      <c r="M259">
        <f t="shared" si="70"/>
        <v>0.16044006171291991</v>
      </c>
      <c r="N259" s="3">
        <f t="shared" si="71"/>
        <v>4.1980911958719336E-2</v>
      </c>
      <c r="O259" s="2"/>
      <c r="P259">
        <f t="shared" si="72"/>
        <v>0.15907993016524394</v>
      </c>
      <c r="Q259" s="4">
        <f t="shared" si="73"/>
        <v>4.2730330339147526E-2</v>
      </c>
      <c r="R259" s="4"/>
    </row>
    <row r="260" spans="6:18" x14ac:dyDescent="0.25">
      <c r="F260">
        <f t="shared" si="66"/>
        <v>0.12257232994369217</v>
      </c>
      <c r="H260" s="3">
        <f t="shared" si="67"/>
        <v>4.7135475693101281E-2</v>
      </c>
      <c r="I260" s="2"/>
      <c r="J260">
        <f t="shared" si="68"/>
        <v>0.15994159169574523</v>
      </c>
      <c r="K260" s="3">
        <f t="shared" si="69"/>
        <v>4.2647892861865877E-2</v>
      </c>
      <c r="L260" s="2"/>
      <c r="M260">
        <f t="shared" si="70"/>
        <v>0.16044006171291991</v>
      </c>
      <c r="N260" s="3">
        <f t="shared" si="71"/>
        <v>4.1980911958719336E-2</v>
      </c>
      <c r="O260" s="2"/>
      <c r="P260">
        <f t="shared" si="72"/>
        <v>0.15907993016524394</v>
      </c>
      <c r="Q260" s="4">
        <f t="shared" si="73"/>
        <v>4.2730330339147526E-2</v>
      </c>
      <c r="R260" s="4"/>
    </row>
    <row r="261" spans="6:18" x14ac:dyDescent="0.25">
      <c r="F261">
        <f t="shared" si="66"/>
        <v>0.24514465988738435</v>
      </c>
      <c r="H261" s="3">
        <f t="shared" si="67"/>
        <v>5.5857922818190131E-2</v>
      </c>
      <c r="I261" s="2"/>
      <c r="J261">
        <f t="shared" si="68"/>
        <v>0.31988318339149047</v>
      </c>
      <c r="K261" s="3">
        <f t="shared" si="69"/>
        <v>5.562645903508856E-2</v>
      </c>
      <c r="L261" s="2"/>
      <c r="M261">
        <f t="shared" si="70"/>
        <v>0.32088012342583982</v>
      </c>
      <c r="N261" s="3">
        <f t="shared" si="71"/>
        <v>5.381299453926025E-2</v>
      </c>
      <c r="O261" s="2"/>
      <c r="P261">
        <f t="shared" si="72"/>
        <v>0.31815986033048788</v>
      </c>
      <c r="Q261" s="4">
        <f t="shared" si="73"/>
        <v>5.4455115684269195E-2</v>
      </c>
      <c r="R261" s="4"/>
    </row>
    <row r="262" spans="6:18" x14ac:dyDescent="0.25">
      <c r="F262">
        <f t="shared" si="66"/>
        <v>0.24514465988738435</v>
      </c>
      <c r="H262" s="3">
        <f t="shared" si="67"/>
        <v>5.5857922818190131E-2</v>
      </c>
      <c r="I262" s="2"/>
      <c r="J262">
        <f t="shared" si="68"/>
        <v>0.31988318339149047</v>
      </c>
      <c r="K262" s="3">
        <f t="shared" si="69"/>
        <v>5.562645903508856E-2</v>
      </c>
      <c r="L262" s="2"/>
      <c r="M262">
        <f t="shared" si="70"/>
        <v>0.32088012342583982</v>
      </c>
      <c r="N262" s="3">
        <f t="shared" si="71"/>
        <v>5.381299453926025E-2</v>
      </c>
      <c r="O262" s="2"/>
      <c r="P262">
        <f t="shared" si="72"/>
        <v>0.31815986033048788</v>
      </c>
      <c r="Q262" s="4">
        <f t="shared" si="73"/>
        <v>5.4455115684269195E-2</v>
      </c>
      <c r="R262" s="4"/>
    </row>
    <row r="263" spans="6:18" x14ac:dyDescent="0.25">
      <c r="F263">
        <f t="shared" si="66"/>
        <v>0.24514465988738435</v>
      </c>
      <c r="H263" s="3">
        <f t="shared" si="67"/>
        <v>5.5857922818190131E-2</v>
      </c>
      <c r="I263" s="2"/>
      <c r="J263">
        <f t="shared" si="68"/>
        <v>0.31988318339149047</v>
      </c>
      <c r="K263" s="3">
        <f t="shared" si="69"/>
        <v>5.562645903508856E-2</v>
      </c>
      <c r="L263" s="2"/>
      <c r="M263">
        <f t="shared" si="70"/>
        <v>0.32088012342583982</v>
      </c>
      <c r="N263" s="3">
        <f t="shared" si="71"/>
        <v>5.381299453926025E-2</v>
      </c>
      <c r="O263" s="2"/>
      <c r="P263">
        <f t="shared" si="72"/>
        <v>0.31815986033048788</v>
      </c>
      <c r="Q263" s="4">
        <f t="shared" si="73"/>
        <v>5.4455115684269195E-2</v>
      </c>
      <c r="R263" s="4"/>
    </row>
    <row r="264" spans="6:18" x14ac:dyDescent="0.25">
      <c r="F264">
        <f t="shared" si="66"/>
        <v>0.24514465988738435</v>
      </c>
      <c r="H264" s="3">
        <f t="shared" si="67"/>
        <v>5.5857922818190131E-2</v>
      </c>
      <c r="I264" s="2"/>
      <c r="J264">
        <f t="shared" si="68"/>
        <v>0.31988318339149047</v>
      </c>
      <c r="K264" s="3">
        <f t="shared" si="69"/>
        <v>5.562645903508856E-2</v>
      </c>
      <c r="L264" s="2"/>
      <c r="M264">
        <f t="shared" si="70"/>
        <v>0.32088012342583982</v>
      </c>
      <c r="N264" s="3">
        <f t="shared" si="71"/>
        <v>5.381299453926025E-2</v>
      </c>
      <c r="O264" s="2"/>
      <c r="P264">
        <f t="shared" si="72"/>
        <v>0.31815986033048788</v>
      </c>
      <c r="Q264" s="4">
        <f t="shared" si="73"/>
        <v>5.4455115684269195E-2</v>
      </c>
      <c r="R264" s="4"/>
    </row>
    <row r="265" spans="6:18" x14ac:dyDescent="0.25">
      <c r="F265">
        <f t="shared" si="66"/>
        <v>0.24514465988738435</v>
      </c>
      <c r="H265" s="3">
        <f t="shared" si="67"/>
        <v>5.5857922818190131E-2</v>
      </c>
      <c r="I265" s="2"/>
      <c r="J265">
        <f t="shared" si="68"/>
        <v>0.31988318339149047</v>
      </c>
      <c r="K265" s="3">
        <f t="shared" si="69"/>
        <v>5.562645903508856E-2</v>
      </c>
      <c r="L265" s="2"/>
      <c r="M265">
        <f t="shared" si="70"/>
        <v>0.32088012342583982</v>
      </c>
      <c r="N265" s="3">
        <f t="shared" si="71"/>
        <v>5.381299453926025E-2</v>
      </c>
      <c r="O265" s="2"/>
      <c r="P265">
        <f t="shared" si="72"/>
        <v>0.31815986033048788</v>
      </c>
      <c r="Q265" s="4">
        <f t="shared" si="73"/>
        <v>5.4455115684269195E-2</v>
      </c>
      <c r="R265" s="4"/>
    </row>
    <row r="266" spans="6:18" x14ac:dyDescent="0.25">
      <c r="F266">
        <f t="shared" si="66"/>
        <v>0.49028931977476869</v>
      </c>
      <c r="H266" s="3">
        <f t="shared" si="67"/>
        <v>9.8785899993234505E-2</v>
      </c>
      <c r="I266" s="2"/>
      <c r="J266">
        <f t="shared" si="68"/>
        <v>0.63976636678298093</v>
      </c>
      <c r="K266" s="3">
        <f t="shared" si="69"/>
        <v>0.12529496789011496</v>
      </c>
      <c r="L266" s="2"/>
      <c r="M266">
        <f t="shared" si="70"/>
        <v>0.64176024685167965</v>
      </c>
      <c r="N266" s="3">
        <f t="shared" si="71"/>
        <v>0.11733661319640709</v>
      </c>
      <c r="O266" s="2"/>
      <c r="P266">
        <f t="shared" si="72"/>
        <v>0.63631972066097575</v>
      </c>
      <c r="Q266" s="4">
        <f t="shared" si="73"/>
        <v>0.11348653368355155</v>
      </c>
      <c r="R266" s="4"/>
    </row>
    <row r="267" spans="6:18" x14ac:dyDescent="0.25">
      <c r="F267">
        <f t="shared" si="66"/>
        <v>0.49028931977476869</v>
      </c>
      <c r="H267" s="3">
        <f t="shared" si="67"/>
        <v>-1.2141000067654728E-3</v>
      </c>
      <c r="I267" s="2"/>
      <c r="J267">
        <f t="shared" si="68"/>
        <v>0.63976636678298093</v>
      </c>
      <c r="K267" s="3">
        <f t="shared" si="69"/>
        <v>2.5294967890114983E-2</v>
      </c>
      <c r="L267" s="2"/>
      <c r="M267">
        <f t="shared" si="70"/>
        <v>0.64176024685167965</v>
      </c>
      <c r="N267" s="3">
        <f t="shared" si="71"/>
        <v>1.7336613196407114E-2</v>
      </c>
      <c r="O267" s="2"/>
      <c r="P267">
        <f t="shared" si="72"/>
        <v>0.63631972066097575</v>
      </c>
      <c r="Q267" s="4">
        <f t="shared" si="73"/>
        <v>1.3486533683551571E-2</v>
      </c>
      <c r="R267" s="4"/>
    </row>
    <row r="268" spans="6:18" x14ac:dyDescent="0.25">
      <c r="F268">
        <f t="shared" si="66"/>
        <v>0.49028931977476869</v>
      </c>
      <c r="H268" s="3">
        <f t="shared" si="67"/>
        <v>-1.2141000067654728E-3</v>
      </c>
      <c r="I268" s="2"/>
      <c r="J268">
        <f t="shared" si="68"/>
        <v>0.63976636678298093</v>
      </c>
      <c r="K268" s="3">
        <f t="shared" si="69"/>
        <v>2.5294967890114983E-2</v>
      </c>
      <c r="L268" s="2"/>
      <c r="M268">
        <f t="shared" si="70"/>
        <v>0.64176024685167965</v>
      </c>
      <c r="N268" s="3">
        <f t="shared" si="71"/>
        <v>1.7336613196407114E-2</v>
      </c>
      <c r="O268" s="2"/>
      <c r="P268">
        <f t="shared" si="72"/>
        <v>0.63631972066097575</v>
      </c>
      <c r="Q268" s="4">
        <f t="shared" si="73"/>
        <v>1.3486533683551571E-2</v>
      </c>
      <c r="R268" s="4"/>
    </row>
    <row r="269" spans="6:18" x14ac:dyDescent="0.25">
      <c r="F269">
        <f t="shared" si="66"/>
        <v>0.49028931977476869</v>
      </c>
      <c r="H269" s="3">
        <f t="shared" si="67"/>
        <v>9.8785899993234505E-2</v>
      </c>
      <c r="I269" s="2"/>
      <c r="J269">
        <f t="shared" si="68"/>
        <v>0.63976636678298093</v>
      </c>
      <c r="K269" s="3">
        <f t="shared" si="69"/>
        <v>0.12529496789011496</v>
      </c>
      <c r="L269" s="2"/>
      <c r="M269">
        <f t="shared" si="70"/>
        <v>0.64176024685167965</v>
      </c>
      <c r="N269" s="3">
        <f t="shared" si="71"/>
        <v>0.11733661319640709</v>
      </c>
      <c r="O269" s="2"/>
      <c r="P269">
        <f t="shared" si="72"/>
        <v>0.63631972066097575</v>
      </c>
      <c r="Q269" s="4">
        <f t="shared" si="73"/>
        <v>0.11348653368355155</v>
      </c>
      <c r="R269" s="4"/>
    </row>
    <row r="270" spans="6:18" x14ac:dyDescent="0.25">
      <c r="F270">
        <f t="shared" si="66"/>
        <v>0.49028931977476869</v>
      </c>
      <c r="H270" s="3">
        <f t="shared" si="67"/>
        <v>9.8785899993234505E-2</v>
      </c>
      <c r="I270" s="2"/>
      <c r="J270">
        <f t="shared" si="68"/>
        <v>0.63976636678298093</v>
      </c>
      <c r="K270" s="3">
        <f t="shared" si="69"/>
        <v>0.12529496789011496</v>
      </c>
      <c r="L270" s="2"/>
      <c r="M270">
        <f t="shared" si="70"/>
        <v>0.64176024685167965</v>
      </c>
      <c r="N270" s="3">
        <f t="shared" si="71"/>
        <v>0.11733661319640709</v>
      </c>
      <c r="O270" s="2"/>
      <c r="P270">
        <f t="shared" si="72"/>
        <v>0.63631972066097575</v>
      </c>
      <c r="Q270" s="4">
        <f t="shared" si="73"/>
        <v>0.11348653368355155</v>
      </c>
      <c r="R270" s="4"/>
    </row>
    <row r="271" spans="6:18" x14ac:dyDescent="0.25">
      <c r="F271">
        <f t="shared" si="66"/>
        <v>0.98057863954953739</v>
      </c>
      <c r="H271" s="3">
        <f t="shared" si="67"/>
        <v>-0.11443509172198485</v>
      </c>
      <c r="I271" s="2"/>
      <c r="J271">
        <f t="shared" si="68"/>
        <v>1.2795327335659619</v>
      </c>
      <c r="K271" s="3">
        <f t="shared" si="69"/>
        <v>-8.14954645797073E-2</v>
      </c>
      <c r="L271" s="2"/>
      <c r="M271">
        <f t="shared" si="70"/>
        <v>1.2835204937033593</v>
      </c>
      <c r="N271" s="3">
        <f t="shared" si="71"/>
        <v>-0.10860251503961627</v>
      </c>
      <c r="O271" s="2"/>
      <c r="P271">
        <f t="shared" si="72"/>
        <v>1.2726394413219515</v>
      </c>
      <c r="Q271" s="4">
        <f t="shared" si="73"/>
        <v>-6.4301999648787411E-2</v>
      </c>
      <c r="R271" s="4"/>
    </row>
    <row r="272" spans="6:18" x14ac:dyDescent="0.25">
      <c r="F272">
        <f t="shared" si="66"/>
        <v>0.98057863954953739</v>
      </c>
      <c r="H272" s="3">
        <f t="shared" si="67"/>
        <v>8.5564908278015106E-2</v>
      </c>
      <c r="I272" s="2"/>
      <c r="J272">
        <f t="shared" si="68"/>
        <v>1.2795327335659619</v>
      </c>
      <c r="K272" s="3">
        <f t="shared" si="69"/>
        <v>0.11850453542029266</v>
      </c>
      <c r="L272" s="2"/>
      <c r="M272">
        <f t="shared" si="70"/>
        <v>1.2835204937033593</v>
      </c>
      <c r="N272" s="3">
        <f t="shared" si="71"/>
        <v>9.139748496038369E-2</v>
      </c>
      <c r="O272" s="2"/>
      <c r="P272">
        <f t="shared" si="72"/>
        <v>1.2726394413219515</v>
      </c>
      <c r="Q272" s="4">
        <f t="shared" si="73"/>
        <v>0.13569800035121254</v>
      </c>
      <c r="R272" s="4"/>
    </row>
    <row r="273" spans="6:18" x14ac:dyDescent="0.25">
      <c r="F273">
        <f t="shared" si="66"/>
        <v>0.98057863954953739</v>
      </c>
      <c r="H273" s="3">
        <f t="shared" si="67"/>
        <v>-0.11443509172198485</v>
      </c>
      <c r="I273" s="2"/>
      <c r="J273">
        <f t="shared" si="68"/>
        <v>1.2795327335659619</v>
      </c>
      <c r="K273" s="3">
        <f t="shared" si="69"/>
        <v>-8.14954645797073E-2</v>
      </c>
      <c r="L273" s="2"/>
      <c r="M273">
        <f t="shared" si="70"/>
        <v>1.2835204937033593</v>
      </c>
      <c r="N273" s="3">
        <f t="shared" si="71"/>
        <v>-0.10860251503961627</v>
      </c>
      <c r="O273" s="2"/>
      <c r="P273">
        <f t="shared" si="72"/>
        <v>1.2726394413219515</v>
      </c>
      <c r="Q273" s="4">
        <f t="shared" si="73"/>
        <v>-6.4301999648787411E-2</v>
      </c>
      <c r="R273" s="4"/>
    </row>
    <row r="274" spans="6:18" x14ac:dyDescent="0.25">
      <c r="F274">
        <f t="shared" si="66"/>
        <v>0.98057863954953739</v>
      </c>
      <c r="H274" s="3">
        <f t="shared" si="67"/>
        <v>0.28556490827801517</v>
      </c>
      <c r="I274" s="2"/>
      <c r="J274">
        <f t="shared" si="68"/>
        <v>1.2795327335659619</v>
      </c>
      <c r="K274" s="3">
        <f t="shared" si="69"/>
        <v>0.31850453542029272</v>
      </c>
      <c r="L274" s="2"/>
      <c r="M274">
        <f t="shared" si="70"/>
        <v>1.2835204937033593</v>
      </c>
      <c r="N274" s="3">
        <f t="shared" si="71"/>
        <v>0.29139748496038376</v>
      </c>
      <c r="O274" s="2"/>
      <c r="P274">
        <f t="shared" si="72"/>
        <v>1.2726394413219515</v>
      </c>
      <c r="Q274" s="4">
        <f t="shared" si="73"/>
        <v>0.33569800035121261</v>
      </c>
      <c r="R274" s="4"/>
    </row>
    <row r="275" spans="6:18" x14ac:dyDescent="0.25">
      <c r="F275">
        <f t="shared" si="66"/>
        <v>0.98057863954953739</v>
      </c>
      <c r="H275" s="3">
        <f t="shared" si="67"/>
        <v>-0.31443509172198486</v>
      </c>
      <c r="I275" s="2"/>
      <c r="J275">
        <f t="shared" si="68"/>
        <v>1.2795327335659619</v>
      </c>
      <c r="K275" s="3">
        <f t="shared" si="69"/>
        <v>-0.28149546457970731</v>
      </c>
      <c r="L275" s="2"/>
      <c r="M275">
        <f t="shared" si="70"/>
        <v>1.2835204937033593</v>
      </c>
      <c r="N275" s="3">
        <f t="shared" si="71"/>
        <v>-0.30860251503961628</v>
      </c>
      <c r="O275" s="2"/>
      <c r="P275">
        <f t="shared" si="72"/>
        <v>1.2726394413219515</v>
      </c>
      <c r="Q275" s="4">
        <f t="shared" si="73"/>
        <v>-0.26430199964878742</v>
      </c>
      <c r="R275" s="4"/>
    </row>
    <row r="276" spans="6:18" x14ac:dyDescent="0.25">
      <c r="F276">
        <f t="shared" si="66"/>
        <v>5.9502064957597633E-2</v>
      </c>
      <c r="H276" s="3">
        <f t="shared" si="67"/>
        <v>4.6790249205376888E-2</v>
      </c>
      <c r="I276" s="2"/>
      <c r="J276">
        <f t="shared" si="68"/>
        <v>7.5486553631020664E-2</v>
      </c>
      <c r="K276" s="3">
        <f t="shared" si="69"/>
        <v>4.1050705743250981E-2</v>
      </c>
      <c r="L276" s="2"/>
      <c r="M276">
        <f t="shared" si="70"/>
        <v>7.4418974517154304E-2</v>
      </c>
      <c r="N276" s="3">
        <f t="shared" si="71"/>
        <v>4.0755109473789686E-2</v>
      </c>
      <c r="O276" s="2"/>
      <c r="P276">
        <f t="shared" si="72"/>
        <v>7.5289168801340539E-2</v>
      </c>
      <c r="Q276" s="4">
        <f t="shared" si="73"/>
        <v>4.0637859322334213E-2</v>
      </c>
      <c r="R276" s="4"/>
    </row>
    <row r="277" spans="6:18" x14ac:dyDescent="0.25">
      <c r="F277">
        <f t="shared" si="66"/>
        <v>5.9502064957597633E-2</v>
      </c>
      <c r="H277" s="3">
        <f t="shared" si="67"/>
        <v>-5.320975079462309E-2</v>
      </c>
      <c r="I277" s="2"/>
      <c r="J277">
        <f t="shared" si="68"/>
        <v>7.5486553631020664E-2</v>
      </c>
      <c r="K277" s="3">
        <f t="shared" si="69"/>
        <v>-5.8949294256748996E-2</v>
      </c>
      <c r="L277" s="2"/>
      <c r="M277">
        <f t="shared" si="70"/>
        <v>7.4418974517154304E-2</v>
      </c>
      <c r="N277" s="3">
        <f t="shared" si="71"/>
        <v>-5.9244890526210292E-2</v>
      </c>
      <c r="O277" s="2"/>
      <c r="P277">
        <f t="shared" si="72"/>
        <v>7.5289168801340539E-2</v>
      </c>
      <c r="Q277" s="4">
        <f t="shared" si="73"/>
        <v>-5.9362140677665765E-2</v>
      </c>
      <c r="R277" s="4"/>
    </row>
    <row r="278" spans="6:18" x14ac:dyDescent="0.25">
      <c r="F278">
        <f t="shared" si="66"/>
        <v>5.9502064957597633E-2</v>
      </c>
      <c r="H278" s="3">
        <f t="shared" si="67"/>
        <v>4.6790249205376888E-2</v>
      </c>
      <c r="I278" s="2"/>
      <c r="J278">
        <f t="shared" si="68"/>
        <v>7.5486553631020664E-2</v>
      </c>
      <c r="K278" s="3">
        <f t="shared" si="69"/>
        <v>4.1050705743250981E-2</v>
      </c>
      <c r="L278" s="2"/>
      <c r="M278">
        <f t="shared" si="70"/>
        <v>7.4418974517154304E-2</v>
      </c>
      <c r="N278" s="3">
        <f t="shared" si="71"/>
        <v>4.0755109473789686E-2</v>
      </c>
      <c r="O278" s="2"/>
      <c r="P278">
        <f t="shared" si="72"/>
        <v>7.5289168801340539E-2</v>
      </c>
      <c r="Q278" s="4">
        <f t="shared" si="73"/>
        <v>4.0637859322334213E-2</v>
      </c>
      <c r="R278" s="4"/>
    </row>
    <row r="279" spans="6:18" x14ac:dyDescent="0.25">
      <c r="F279">
        <f t="shared" si="66"/>
        <v>5.9502064957597633E-2</v>
      </c>
      <c r="H279" s="3">
        <f t="shared" si="67"/>
        <v>4.6790249205376888E-2</v>
      </c>
      <c r="I279" s="2"/>
      <c r="J279">
        <f t="shared" si="68"/>
        <v>7.5486553631020664E-2</v>
      </c>
      <c r="K279" s="3">
        <f t="shared" si="69"/>
        <v>4.1050705743250981E-2</v>
      </c>
      <c r="L279" s="2"/>
      <c r="M279">
        <f t="shared" si="70"/>
        <v>7.4418974517154304E-2</v>
      </c>
      <c r="N279" s="3">
        <f t="shared" si="71"/>
        <v>4.0755109473789686E-2</v>
      </c>
      <c r="O279" s="2"/>
      <c r="P279">
        <f t="shared" si="72"/>
        <v>7.5289168801340539E-2</v>
      </c>
      <c r="Q279" s="4">
        <f t="shared" si="73"/>
        <v>4.0637859322334213E-2</v>
      </c>
    </row>
    <row r="280" spans="6:18" x14ac:dyDescent="0.25">
      <c r="F280">
        <f t="shared" si="66"/>
        <v>5.9502064957597633E-2</v>
      </c>
      <c r="H280" s="3">
        <f t="shared" si="67"/>
        <v>-5.320975079462309E-2</v>
      </c>
      <c r="I280" s="2"/>
      <c r="J280">
        <f t="shared" si="68"/>
        <v>7.5486553631020664E-2</v>
      </c>
      <c r="K280" s="3">
        <f t="shared" si="69"/>
        <v>-5.8949294256748996E-2</v>
      </c>
      <c r="L280" s="2"/>
      <c r="M280">
        <f t="shared" si="70"/>
        <v>7.4418974517154304E-2</v>
      </c>
      <c r="N280" s="3">
        <f t="shared" si="71"/>
        <v>-5.9244890526210292E-2</v>
      </c>
      <c r="O280" s="2"/>
      <c r="P280">
        <f t="shared" si="72"/>
        <v>7.5289168801340539E-2</v>
      </c>
      <c r="Q280" s="4">
        <f t="shared" si="73"/>
        <v>-5.9362140677665765E-2</v>
      </c>
    </row>
    <row r="281" spans="6:18" x14ac:dyDescent="0.25">
      <c r="F281">
        <f t="shared" si="66"/>
        <v>0.11900412991519527</v>
      </c>
      <c r="H281" s="3">
        <f t="shared" si="67"/>
        <v>5.331824252241435E-2</v>
      </c>
      <c r="I281" s="2"/>
      <c r="J281">
        <f t="shared" si="68"/>
        <v>0.15097310726204133</v>
      </c>
      <c r="K281" s="3">
        <f t="shared" si="69"/>
        <v>4.7058516392715077E-2</v>
      </c>
      <c r="L281" s="2"/>
      <c r="M281">
        <f t="shared" si="70"/>
        <v>0.14883794903430861</v>
      </c>
      <c r="N281" s="3">
        <f t="shared" si="71"/>
        <v>4.6791386970491233E-2</v>
      </c>
      <c r="O281" s="2"/>
      <c r="P281">
        <f t="shared" si="72"/>
        <v>0.15057833760268108</v>
      </c>
      <c r="Q281" s="4">
        <f t="shared" si="73"/>
        <v>4.5603538961043411E-2</v>
      </c>
    </row>
    <row r="282" spans="6:18" x14ac:dyDescent="0.25">
      <c r="F282">
        <f t="shared" si="66"/>
        <v>0.11900412991519527</v>
      </c>
      <c r="H282" s="3">
        <f t="shared" si="67"/>
        <v>-4.6681757477585628E-2</v>
      </c>
      <c r="I282" s="2"/>
      <c r="J282">
        <f t="shared" si="68"/>
        <v>0.15097310726204133</v>
      </c>
      <c r="K282" s="3">
        <f t="shared" si="69"/>
        <v>-5.29414836072849E-2</v>
      </c>
      <c r="L282" s="2"/>
      <c r="M282">
        <f t="shared" si="70"/>
        <v>0.14883794903430861</v>
      </c>
      <c r="N282" s="3">
        <f t="shared" si="71"/>
        <v>-5.3208613029508744E-2</v>
      </c>
      <c r="O282" s="2"/>
      <c r="P282">
        <f t="shared" si="72"/>
        <v>0.15057833760268108</v>
      </c>
      <c r="Q282" s="4">
        <f t="shared" si="73"/>
        <v>-5.4396461038956567E-2</v>
      </c>
    </row>
    <row r="283" spans="6:18" x14ac:dyDescent="0.25">
      <c r="F283">
        <f t="shared" si="66"/>
        <v>0.11900412991519527</v>
      </c>
      <c r="H283" s="3">
        <f t="shared" si="67"/>
        <v>5.331824252241435E-2</v>
      </c>
      <c r="I283" s="2"/>
      <c r="J283">
        <f t="shared" si="68"/>
        <v>0.15097310726204133</v>
      </c>
      <c r="K283" s="3">
        <f t="shared" si="69"/>
        <v>4.7058516392715077E-2</v>
      </c>
      <c r="L283" s="2"/>
      <c r="M283">
        <f t="shared" si="70"/>
        <v>0.14883794903430861</v>
      </c>
      <c r="N283" s="3">
        <f t="shared" si="71"/>
        <v>4.6791386970491233E-2</v>
      </c>
      <c r="O283" s="2"/>
      <c r="P283">
        <f t="shared" si="72"/>
        <v>0.15057833760268108</v>
      </c>
      <c r="Q283" s="4">
        <f t="shared" si="73"/>
        <v>4.5603538961043411E-2</v>
      </c>
    </row>
    <row r="284" spans="6:18" x14ac:dyDescent="0.25">
      <c r="F284">
        <f t="shared" si="66"/>
        <v>0.11900412991519527</v>
      </c>
      <c r="H284" s="3">
        <f t="shared" si="67"/>
        <v>5.331824252241435E-2</v>
      </c>
      <c r="I284" s="2"/>
      <c r="J284">
        <f t="shared" si="68"/>
        <v>0.15097310726204133</v>
      </c>
      <c r="K284" s="3">
        <f t="shared" si="69"/>
        <v>4.7058516392715077E-2</v>
      </c>
      <c r="L284" s="2"/>
      <c r="M284">
        <f t="shared" si="70"/>
        <v>0.14883794903430861</v>
      </c>
      <c r="N284" s="3">
        <f t="shared" si="71"/>
        <v>4.6791386970491233E-2</v>
      </c>
      <c r="O284" s="2"/>
      <c r="P284">
        <f t="shared" si="72"/>
        <v>0.15057833760268108</v>
      </c>
      <c r="Q284" s="4">
        <f t="shared" si="73"/>
        <v>4.5603538961043411E-2</v>
      </c>
    </row>
    <row r="285" spans="6:18" x14ac:dyDescent="0.25">
      <c r="F285">
        <f t="shared" si="66"/>
        <v>0.11900412991519527</v>
      </c>
      <c r="H285" s="3">
        <f t="shared" si="67"/>
        <v>5.331824252241435E-2</v>
      </c>
      <c r="I285" s="2"/>
      <c r="J285">
        <f t="shared" si="68"/>
        <v>0.15097310726204133</v>
      </c>
      <c r="K285" s="3">
        <f t="shared" si="69"/>
        <v>4.7058516392715077E-2</v>
      </c>
      <c r="L285" s="2"/>
      <c r="M285">
        <f t="shared" si="70"/>
        <v>0.14883794903430861</v>
      </c>
      <c r="N285" s="3">
        <f t="shared" si="71"/>
        <v>4.6791386970491233E-2</v>
      </c>
      <c r="O285" s="2"/>
      <c r="P285">
        <f t="shared" si="72"/>
        <v>0.15057833760268108</v>
      </c>
      <c r="Q285" s="4">
        <f t="shared" si="73"/>
        <v>4.5603538961043411E-2</v>
      </c>
    </row>
    <row r="286" spans="6:18" x14ac:dyDescent="0.25">
      <c r="F286">
        <f t="shared" si="66"/>
        <v>0.23800825983039053</v>
      </c>
      <c r="H286" s="3">
        <f t="shared" si="67"/>
        <v>7.5890366903850426E-2</v>
      </c>
      <c r="I286" s="2"/>
      <c r="J286">
        <f t="shared" si="68"/>
        <v>0.30194621452408266</v>
      </c>
      <c r="K286" s="3">
        <f t="shared" si="69"/>
        <v>6.7963320652831394E-2</v>
      </c>
      <c r="L286" s="2"/>
      <c r="M286">
        <f t="shared" si="70"/>
        <v>0.29767589806861722</v>
      </c>
      <c r="N286" s="3">
        <f t="shared" si="71"/>
        <v>6.7765209819782068E-2</v>
      </c>
      <c r="O286" s="2"/>
      <c r="P286">
        <f t="shared" si="72"/>
        <v>0.30115667520536216</v>
      </c>
      <c r="Q286" s="4">
        <f t="shared" si="73"/>
        <v>6.1974883910693057E-2</v>
      </c>
    </row>
    <row r="287" spans="6:18" x14ac:dyDescent="0.25">
      <c r="F287">
        <f t="shared" si="66"/>
        <v>0.23800825983039053</v>
      </c>
      <c r="H287" s="3">
        <f t="shared" si="67"/>
        <v>-2.4109633096149552E-2</v>
      </c>
      <c r="I287" s="2"/>
      <c r="J287">
        <f t="shared" si="68"/>
        <v>0.30194621452408266</v>
      </c>
      <c r="K287" s="3">
        <f t="shared" si="69"/>
        <v>-3.2036679347168584E-2</v>
      </c>
      <c r="L287" s="2"/>
      <c r="M287">
        <f t="shared" si="70"/>
        <v>0.29767589806861722</v>
      </c>
      <c r="N287" s="3">
        <f t="shared" si="71"/>
        <v>-3.2234790180217909E-2</v>
      </c>
      <c r="O287" s="2"/>
      <c r="P287">
        <f t="shared" si="72"/>
        <v>0.30115667520536216</v>
      </c>
      <c r="Q287" s="4">
        <f t="shared" si="73"/>
        <v>-3.8025116089306921E-2</v>
      </c>
    </row>
    <row r="288" spans="6:18" x14ac:dyDescent="0.25">
      <c r="F288">
        <f t="shared" si="66"/>
        <v>0.23800825983039053</v>
      </c>
      <c r="H288" s="3">
        <f t="shared" si="67"/>
        <v>-2.4109633096149552E-2</v>
      </c>
      <c r="I288" s="2"/>
      <c r="J288">
        <f t="shared" si="68"/>
        <v>0.30194621452408266</v>
      </c>
      <c r="K288" s="3">
        <f t="shared" si="69"/>
        <v>-3.2036679347168584E-2</v>
      </c>
      <c r="L288" s="2"/>
      <c r="M288">
        <f t="shared" si="70"/>
        <v>0.29767589806861722</v>
      </c>
      <c r="N288" s="3">
        <f t="shared" si="71"/>
        <v>-3.2234790180217909E-2</v>
      </c>
      <c r="O288" s="2"/>
      <c r="P288">
        <f t="shared" si="72"/>
        <v>0.30115667520536216</v>
      </c>
      <c r="Q288" s="4">
        <f t="shared" si="73"/>
        <v>-3.8025116089306921E-2</v>
      </c>
    </row>
    <row r="289" spans="6:17" x14ac:dyDescent="0.25">
      <c r="F289">
        <f t="shared" si="66"/>
        <v>0.23800825983039053</v>
      </c>
      <c r="H289" s="3">
        <f t="shared" si="67"/>
        <v>-2.4109633096149552E-2</v>
      </c>
      <c r="I289" s="2"/>
      <c r="J289">
        <f t="shared" si="68"/>
        <v>0.30194621452408266</v>
      </c>
      <c r="K289" s="3">
        <f t="shared" si="69"/>
        <v>-3.2036679347168584E-2</v>
      </c>
      <c r="L289" s="2"/>
      <c r="M289">
        <f t="shared" si="70"/>
        <v>0.29767589806861722</v>
      </c>
      <c r="N289" s="3">
        <f t="shared" si="71"/>
        <v>-3.2234790180217909E-2</v>
      </c>
      <c r="O289" s="2"/>
      <c r="P289">
        <f t="shared" si="72"/>
        <v>0.30115667520536216</v>
      </c>
      <c r="Q289" s="4">
        <f t="shared" si="73"/>
        <v>-3.8025116089306921E-2</v>
      </c>
    </row>
    <row r="290" spans="6:17" x14ac:dyDescent="0.25">
      <c r="F290">
        <f t="shared" si="66"/>
        <v>0.23800825983039053</v>
      </c>
      <c r="H290" s="3">
        <f t="shared" si="67"/>
        <v>7.5890366903850426E-2</v>
      </c>
      <c r="I290" s="2"/>
      <c r="J290">
        <f t="shared" si="68"/>
        <v>0.30194621452408266</v>
      </c>
      <c r="K290" s="3">
        <f t="shared" si="69"/>
        <v>6.7963320652831394E-2</v>
      </c>
      <c r="L290" s="2"/>
      <c r="M290">
        <f t="shared" si="70"/>
        <v>0.29767589806861722</v>
      </c>
      <c r="N290" s="3">
        <f t="shared" si="71"/>
        <v>6.7765209819782068E-2</v>
      </c>
      <c r="O290" s="2"/>
      <c r="P290">
        <f t="shared" si="72"/>
        <v>0.30115667520536216</v>
      </c>
      <c r="Q290" s="4">
        <f t="shared" si="73"/>
        <v>6.1974883910693057E-2</v>
      </c>
    </row>
    <row r="291" spans="6:17" x14ac:dyDescent="0.25">
      <c r="F291">
        <f t="shared" ref="F291:F315" si="74">(A199/$F$5)+(B199/$F$6)</f>
        <v>0.47601651966078107</v>
      </c>
      <c r="H291" s="3">
        <f t="shared" ref="H291:H315" si="75">E199-F199</f>
        <v>0.16020587880281334</v>
      </c>
      <c r="I291" s="2"/>
      <c r="J291">
        <f t="shared" ref="J291:J315" si="76">(A199/$J$5)+(B199/$J$6)</f>
        <v>0.60389242904816531</v>
      </c>
      <c r="K291" s="3">
        <f t="shared" ref="K291:K315" si="77">E199-J199</f>
        <v>0.14487691448695217</v>
      </c>
      <c r="L291" s="2"/>
      <c r="M291">
        <f t="shared" ref="M291:M315" si="78">(A199/$M$5)+(B199/$M$6)</f>
        <v>0.59535179613723443</v>
      </c>
      <c r="N291" s="3">
        <f t="shared" ref="N291:N315" si="79">E199-M199</f>
        <v>0.14533623306502941</v>
      </c>
      <c r="O291" s="2"/>
      <c r="P291">
        <f t="shared" ref="P291:P315" si="80">(A199/$P$5)+(B199/$P$6)</f>
        <v>0.60231335041072431</v>
      </c>
      <c r="Q291" s="4">
        <f t="shared" ref="Q291:Q315" si="81">E199-P199</f>
        <v>0.12573293048313294</v>
      </c>
    </row>
    <row r="292" spans="6:17" x14ac:dyDescent="0.25">
      <c r="F292">
        <f t="shared" si="74"/>
        <v>0.47601651966078107</v>
      </c>
      <c r="H292" s="3">
        <f t="shared" si="75"/>
        <v>6.0205878802813362E-2</v>
      </c>
      <c r="I292" s="2"/>
      <c r="J292">
        <f t="shared" si="76"/>
        <v>0.60389242904816531</v>
      </c>
      <c r="K292" s="3">
        <f t="shared" si="77"/>
        <v>4.4876914486952191E-2</v>
      </c>
      <c r="L292" s="2"/>
      <c r="M292">
        <f t="shared" si="78"/>
        <v>0.59535179613723443</v>
      </c>
      <c r="N292" s="3">
        <f t="shared" si="79"/>
        <v>4.533623306502943E-2</v>
      </c>
      <c r="O292" s="2"/>
      <c r="P292">
        <f t="shared" si="80"/>
        <v>0.60231335041072431</v>
      </c>
      <c r="Q292" s="4">
        <f t="shared" si="81"/>
        <v>2.5732930483132965E-2</v>
      </c>
    </row>
    <row r="293" spans="6:17" x14ac:dyDescent="0.25">
      <c r="F293">
        <f t="shared" si="74"/>
        <v>0.47601651966078107</v>
      </c>
      <c r="H293" s="3">
        <f t="shared" si="75"/>
        <v>0.16020587880281334</v>
      </c>
      <c r="I293" s="2"/>
      <c r="J293">
        <f t="shared" si="76"/>
        <v>0.60389242904816531</v>
      </c>
      <c r="K293" s="3">
        <f t="shared" si="77"/>
        <v>0.14487691448695217</v>
      </c>
      <c r="L293" s="2"/>
      <c r="M293">
        <f t="shared" si="78"/>
        <v>0.59535179613723443</v>
      </c>
      <c r="N293" s="3">
        <f t="shared" si="79"/>
        <v>0.14533623306502941</v>
      </c>
      <c r="O293" s="2"/>
      <c r="P293">
        <f t="shared" si="80"/>
        <v>0.60231335041072431</v>
      </c>
      <c r="Q293" s="4">
        <f t="shared" si="81"/>
        <v>0.12573293048313294</v>
      </c>
    </row>
    <row r="294" spans="6:17" x14ac:dyDescent="0.25">
      <c r="F294">
        <f t="shared" si="74"/>
        <v>0.47601651966078107</v>
      </c>
      <c r="H294" s="3">
        <f t="shared" si="75"/>
        <v>-3.9794121197186616E-2</v>
      </c>
      <c r="I294" s="2"/>
      <c r="J294">
        <f t="shared" si="76"/>
        <v>0.60389242904816531</v>
      </c>
      <c r="K294" s="3">
        <f t="shared" si="77"/>
        <v>-5.5123085513047787E-2</v>
      </c>
      <c r="L294" s="2"/>
      <c r="M294">
        <f t="shared" si="78"/>
        <v>0.59535179613723443</v>
      </c>
      <c r="N294" s="3">
        <f t="shared" si="79"/>
        <v>-5.4663766934970548E-2</v>
      </c>
      <c r="O294" s="2"/>
      <c r="P294">
        <f t="shared" si="80"/>
        <v>0.60231335041072431</v>
      </c>
      <c r="Q294" s="4">
        <f t="shared" si="81"/>
        <v>-7.4267069516867013E-2</v>
      </c>
    </row>
    <row r="295" spans="6:17" x14ac:dyDescent="0.25">
      <c r="F295">
        <f t="shared" si="74"/>
        <v>0.47601651966078107</v>
      </c>
      <c r="H295" s="3">
        <f t="shared" si="75"/>
        <v>-0.23979412119718668</v>
      </c>
      <c r="I295" s="2"/>
      <c r="J295">
        <f t="shared" si="76"/>
        <v>0.60389242904816531</v>
      </c>
      <c r="K295" s="3">
        <f t="shared" si="77"/>
        <v>-0.25512308551304785</v>
      </c>
      <c r="L295" s="2"/>
      <c r="M295">
        <f t="shared" si="78"/>
        <v>0.59535179613723443</v>
      </c>
      <c r="N295" s="3">
        <f t="shared" si="79"/>
        <v>-0.25466376693497061</v>
      </c>
      <c r="O295" s="2"/>
      <c r="P295">
        <f t="shared" si="80"/>
        <v>0.60231335041072431</v>
      </c>
      <c r="Q295" s="4">
        <f t="shared" si="81"/>
        <v>-0.27426706951686708</v>
      </c>
    </row>
    <row r="296" spans="6:17" x14ac:dyDescent="0.25">
      <c r="F296">
        <f t="shared" si="74"/>
        <v>0.95203303932156214</v>
      </c>
      <c r="H296" s="3">
        <f t="shared" si="75"/>
        <v>7.8004536625924437E-2</v>
      </c>
      <c r="I296" s="2"/>
      <c r="J296">
        <f t="shared" si="76"/>
        <v>1.2077848580963306</v>
      </c>
      <c r="K296" s="3">
        <f t="shared" si="77"/>
        <v>5.4083224889011072E-3</v>
      </c>
      <c r="L296" s="2"/>
      <c r="M296">
        <f t="shared" si="78"/>
        <v>1.1907035922744689</v>
      </c>
      <c r="N296" s="3">
        <f t="shared" si="79"/>
        <v>1.1038658870434204E-2</v>
      </c>
      <c r="O296" s="2"/>
      <c r="P296">
        <f t="shared" si="80"/>
        <v>1.2046267008214486</v>
      </c>
      <c r="Q296" s="4">
        <f t="shared" si="81"/>
        <v>2.0041477392778062E-2</v>
      </c>
    </row>
    <row r="297" spans="6:17" x14ac:dyDescent="0.25">
      <c r="F297">
        <f t="shared" si="74"/>
        <v>0.95203303932156214</v>
      </c>
      <c r="H297" s="3">
        <f t="shared" si="75"/>
        <v>-2.1995463374075541E-2</v>
      </c>
      <c r="I297" s="2"/>
      <c r="J297">
        <f t="shared" si="76"/>
        <v>1.2077848580963306</v>
      </c>
      <c r="K297" s="3">
        <f t="shared" si="77"/>
        <v>-9.4591677511098871E-2</v>
      </c>
      <c r="L297" s="2"/>
      <c r="M297">
        <f t="shared" si="78"/>
        <v>1.1907035922744689</v>
      </c>
      <c r="N297" s="3">
        <f t="shared" si="79"/>
        <v>-8.8961341129565774E-2</v>
      </c>
      <c r="O297" s="2"/>
      <c r="P297">
        <f t="shared" si="80"/>
        <v>1.2046267008214486</v>
      </c>
      <c r="Q297" s="4">
        <f t="shared" si="81"/>
        <v>-7.9958522607221916E-2</v>
      </c>
    </row>
    <row r="298" spans="6:17" x14ac:dyDescent="0.25">
      <c r="F298">
        <f t="shared" si="74"/>
        <v>0.95203303932156214</v>
      </c>
      <c r="H298" s="3">
        <f t="shared" si="75"/>
        <v>-2.1995463374075541E-2</v>
      </c>
      <c r="I298" s="2"/>
      <c r="J298">
        <f t="shared" si="76"/>
        <v>1.2077848580963306</v>
      </c>
      <c r="K298" s="3">
        <f t="shared" si="77"/>
        <v>-9.4591677511098871E-2</v>
      </c>
      <c r="L298" s="2"/>
      <c r="M298">
        <f t="shared" si="78"/>
        <v>1.1907035922744689</v>
      </c>
      <c r="N298" s="3">
        <f t="shared" si="79"/>
        <v>-8.8961341129565774E-2</v>
      </c>
      <c r="O298" s="2"/>
      <c r="P298">
        <f t="shared" si="80"/>
        <v>1.2046267008214486</v>
      </c>
      <c r="Q298" s="4">
        <f t="shared" si="81"/>
        <v>-7.9958522607221916E-2</v>
      </c>
    </row>
    <row r="299" spans="6:17" x14ac:dyDescent="0.25">
      <c r="F299">
        <f t="shared" si="74"/>
        <v>0.95203303932156214</v>
      </c>
      <c r="H299" s="3">
        <f t="shared" si="75"/>
        <v>0.2780045366259245</v>
      </c>
      <c r="I299" s="2"/>
      <c r="J299">
        <f t="shared" si="76"/>
        <v>1.2077848580963306</v>
      </c>
      <c r="K299" s="3">
        <f t="shared" si="77"/>
        <v>0.20540832248890117</v>
      </c>
      <c r="L299" s="2"/>
      <c r="M299">
        <f t="shared" si="78"/>
        <v>1.1907035922744689</v>
      </c>
      <c r="N299" s="3">
        <f t="shared" si="79"/>
        <v>0.21103865887043427</v>
      </c>
      <c r="O299" s="2"/>
      <c r="P299">
        <f t="shared" si="80"/>
        <v>1.2046267008214486</v>
      </c>
      <c r="Q299" s="4">
        <f t="shared" si="81"/>
        <v>0.22004147739277813</v>
      </c>
    </row>
    <row r="300" spans="6:17" x14ac:dyDescent="0.25">
      <c r="F300">
        <f t="shared" si="74"/>
        <v>0.95203303932156214</v>
      </c>
      <c r="H300" s="3">
        <f t="shared" si="75"/>
        <v>-0.22199546337407555</v>
      </c>
      <c r="I300" s="2"/>
      <c r="J300">
        <f t="shared" si="76"/>
        <v>1.2077848580963306</v>
      </c>
      <c r="K300" s="3">
        <f t="shared" si="77"/>
        <v>-0.29459167751109888</v>
      </c>
      <c r="L300" s="2"/>
      <c r="M300">
        <f t="shared" si="78"/>
        <v>1.1907035922744689</v>
      </c>
      <c r="N300" s="3">
        <f t="shared" si="79"/>
        <v>-0.28896134112956579</v>
      </c>
      <c r="O300" s="2"/>
      <c r="P300">
        <f t="shared" si="80"/>
        <v>1.2046267008214486</v>
      </c>
      <c r="Q300" s="4">
        <f t="shared" si="81"/>
        <v>-0.27995852260722193</v>
      </c>
    </row>
    <row r="301" spans="6:17" x14ac:dyDescent="0.25">
      <c r="F301">
        <f t="shared" si="74"/>
        <v>0</v>
      </c>
      <c r="H301" s="3">
        <f t="shared" si="75"/>
        <v>0</v>
      </c>
      <c r="I301" s="2"/>
      <c r="J301">
        <f t="shared" si="76"/>
        <v>0</v>
      </c>
      <c r="K301" s="3">
        <f t="shared" si="77"/>
        <v>0</v>
      </c>
      <c r="L301" s="2"/>
      <c r="M301">
        <f t="shared" si="78"/>
        <v>0</v>
      </c>
      <c r="N301" s="3">
        <f t="shared" si="79"/>
        <v>0</v>
      </c>
      <c r="O301" s="2"/>
      <c r="P301">
        <f t="shared" si="80"/>
        <v>0</v>
      </c>
      <c r="Q301" s="4">
        <f t="shared" si="81"/>
        <v>0</v>
      </c>
    </row>
    <row r="302" spans="6:17" x14ac:dyDescent="0.25">
      <c r="F302">
        <f t="shared" si="74"/>
        <v>0</v>
      </c>
      <c r="H302" s="3">
        <f t="shared" si="75"/>
        <v>0</v>
      </c>
      <c r="I302" s="2"/>
      <c r="J302">
        <f t="shared" si="76"/>
        <v>0</v>
      </c>
      <c r="K302" s="3">
        <f t="shared" si="77"/>
        <v>0</v>
      </c>
      <c r="L302" s="2"/>
      <c r="M302">
        <f t="shared" si="78"/>
        <v>0</v>
      </c>
      <c r="N302" s="3">
        <f t="shared" si="79"/>
        <v>0</v>
      </c>
      <c r="O302" s="2"/>
      <c r="P302">
        <f t="shared" si="80"/>
        <v>0</v>
      </c>
      <c r="Q302" s="4">
        <f t="shared" si="81"/>
        <v>0</v>
      </c>
    </row>
    <row r="303" spans="6:17" x14ac:dyDescent="0.25">
      <c r="F303">
        <f t="shared" si="74"/>
        <v>0</v>
      </c>
      <c r="H303" s="3">
        <f t="shared" si="75"/>
        <v>0</v>
      </c>
      <c r="I303" s="2"/>
      <c r="J303">
        <f t="shared" si="76"/>
        <v>0</v>
      </c>
      <c r="K303" s="3">
        <f t="shared" si="77"/>
        <v>0</v>
      </c>
      <c r="L303" s="2"/>
      <c r="M303">
        <f t="shared" si="78"/>
        <v>0</v>
      </c>
      <c r="N303" s="3">
        <f t="shared" si="79"/>
        <v>0</v>
      </c>
      <c r="O303" s="2"/>
      <c r="P303">
        <f t="shared" si="80"/>
        <v>0</v>
      </c>
      <c r="Q303" s="4">
        <f t="shared" si="81"/>
        <v>0</v>
      </c>
    </row>
    <row r="304" spans="6:17" x14ac:dyDescent="0.25">
      <c r="F304">
        <f t="shared" si="74"/>
        <v>0</v>
      </c>
      <c r="H304" s="3">
        <f t="shared" si="75"/>
        <v>0</v>
      </c>
      <c r="I304" s="2"/>
      <c r="J304">
        <f t="shared" si="76"/>
        <v>0</v>
      </c>
      <c r="K304" s="3">
        <f t="shared" si="77"/>
        <v>0</v>
      </c>
      <c r="L304" s="2"/>
      <c r="M304">
        <f t="shared" si="78"/>
        <v>0</v>
      </c>
      <c r="N304" s="3">
        <f t="shared" si="79"/>
        <v>0</v>
      </c>
      <c r="O304" s="2"/>
      <c r="P304">
        <f t="shared" si="80"/>
        <v>0</v>
      </c>
      <c r="Q304" s="4">
        <f t="shared" si="81"/>
        <v>0</v>
      </c>
    </row>
    <row r="305" spans="6:17" x14ac:dyDescent="0.25">
      <c r="F305">
        <f t="shared" si="74"/>
        <v>0</v>
      </c>
      <c r="H305" s="3">
        <f t="shared" si="75"/>
        <v>0</v>
      </c>
      <c r="I305" s="2"/>
      <c r="J305">
        <f t="shared" si="76"/>
        <v>0</v>
      </c>
      <c r="K305" s="3">
        <f t="shared" si="77"/>
        <v>0</v>
      </c>
      <c r="L305" s="2"/>
      <c r="M305">
        <f t="shared" si="78"/>
        <v>0</v>
      </c>
      <c r="N305" s="3">
        <f t="shared" si="79"/>
        <v>0</v>
      </c>
      <c r="O305" s="2"/>
      <c r="P305">
        <f t="shared" si="80"/>
        <v>0</v>
      </c>
      <c r="Q305" s="4">
        <f t="shared" si="81"/>
        <v>0</v>
      </c>
    </row>
    <row r="306" spans="6:17" x14ac:dyDescent="0.25">
      <c r="F306">
        <f t="shared" si="74"/>
        <v>0</v>
      </c>
      <c r="H306" s="3">
        <f t="shared" si="75"/>
        <v>0</v>
      </c>
      <c r="I306" s="2"/>
      <c r="J306">
        <f t="shared" si="76"/>
        <v>0</v>
      </c>
      <c r="K306" s="3">
        <f t="shared" si="77"/>
        <v>0</v>
      </c>
      <c r="L306" s="2"/>
      <c r="M306">
        <f t="shared" si="78"/>
        <v>0</v>
      </c>
      <c r="N306" s="3">
        <f t="shared" si="79"/>
        <v>0</v>
      </c>
      <c r="O306" s="2"/>
      <c r="P306">
        <f t="shared" si="80"/>
        <v>0</v>
      </c>
      <c r="Q306" s="4">
        <f t="shared" si="81"/>
        <v>0</v>
      </c>
    </row>
    <row r="307" spans="6:17" x14ac:dyDescent="0.25">
      <c r="F307">
        <f t="shared" si="74"/>
        <v>0</v>
      </c>
      <c r="H307" s="3">
        <f t="shared" si="75"/>
        <v>0</v>
      </c>
      <c r="I307" s="2"/>
      <c r="J307">
        <f t="shared" si="76"/>
        <v>0</v>
      </c>
      <c r="K307" s="3">
        <f t="shared" si="77"/>
        <v>0</v>
      </c>
      <c r="L307" s="2"/>
      <c r="M307">
        <f t="shared" si="78"/>
        <v>0</v>
      </c>
      <c r="N307" s="3">
        <f t="shared" si="79"/>
        <v>0</v>
      </c>
      <c r="O307" s="2"/>
      <c r="P307">
        <f t="shared" si="80"/>
        <v>0</v>
      </c>
      <c r="Q307" s="4">
        <f t="shared" si="81"/>
        <v>0</v>
      </c>
    </row>
    <row r="308" spans="6:17" x14ac:dyDescent="0.25">
      <c r="F308">
        <f t="shared" si="74"/>
        <v>0</v>
      </c>
      <c r="H308" s="3">
        <f t="shared" si="75"/>
        <v>0</v>
      </c>
      <c r="I308" s="2"/>
      <c r="J308">
        <f t="shared" si="76"/>
        <v>0</v>
      </c>
      <c r="K308" s="3">
        <f t="shared" si="77"/>
        <v>0</v>
      </c>
      <c r="L308" s="2"/>
      <c r="M308">
        <f t="shared" si="78"/>
        <v>0</v>
      </c>
      <c r="N308" s="3">
        <f t="shared" si="79"/>
        <v>0</v>
      </c>
      <c r="O308" s="2"/>
      <c r="P308">
        <f t="shared" si="80"/>
        <v>0</v>
      </c>
      <c r="Q308" s="4">
        <f t="shared" si="81"/>
        <v>0</v>
      </c>
    </row>
    <row r="309" spans="6:17" x14ac:dyDescent="0.25">
      <c r="F309">
        <f t="shared" si="74"/>
        <v>0</v>
      </c>
      <c r="H309" s="3">
        <f t="shared" si="75"/>
        <v>0</v>
      </c>
      <c r="I309" s="2"/>
      <c r="J309">
        <f t="shared" si="76"/>
        <v>0</v>
      </c>
      <c r="K309" s="3">
        <f t="shared" si="77"/>
        <v>0</v>
      </c>
      <c r="L309" s="2"/>
      <c r="M309">
        <f t="shared" si="78"/>
        <v>0</v>
      </c>
      <c r="N309" s="3">
        <f t="shared" si="79"/>
        <v>0</v>
      </c>
      <c r="O309" s="2"/>
      <c r="P309">
        <f t="shared" si="80"/>
        <v>0</v>
      </c>
      <c r="Q309" s="4">
        <f t="shared" si="81"/>
        <v>0</v>
      </c>
    </row>
    <row r="310" spans="6:17" x14ac:dyDescent="0.25">
      <c r="F310">
        <f t="shared" si="74"/>
        <v>0</v>
      </c>
      <c r="H310" s="3">
        <f t="shared" si="75"/>
        <v>0</v>
      </c>
      <c r="I310" s="2"/>
      <c r="J310">
        <f t="shared" si="76"/>
        <v>0</v>
      </c>
      <c r="K310" s="3">
        <f t="shared" si="77"/>
        <v>0</v>
      </c>
      <c r="L310" s="2"/>
      <c r="M310">
        <f t="shared" si="78"/>
        <v>0</v>
      </c>
      <c r="N310" s="3">
        <f t="shared" si="79"/>
        <v>0</v>
      </c>
      <c r="O310" s="2"/>
      <c r="P310">
        <f t="shared" si="80"/>
        <v>0</v>
      </c>
      <c r="Q310" s="4">
        <f t="shared" si="81"/>
        <v>0</v>
      </c>
    </row>
    <row r="311" spans="6:17" x14ac:dyDescent="0.25">
      <c r="F311">
        <f t="shared" si="74"/>
        <v>0</v>
      </c>
      <c r="H311" s="3">
        <f t="shared" si="75"/>
        <v>0</v>
      </c>
      <c r="I311" s="2"/>
      <c r="J311">
        <f t="shared" si="76"/>
        <v>0</v>
      </c>
      <c r="K311" s="3">
        <f t="shared" si="77"/>
        <v>0</v>
      </c>
      <c r="L311" s="2"/>
      <c r="M311">
        <f t="shared" si="78"/>
        <v>0</v>
      </c>
      <c r="N311" s="3">
        <f t="shared" si="79"/>
        <v>0</v>
      </c>
      <c r="O311" s="2"/>
      <c r="P311">
        <f t="shared" si="80"/>
        <v>0</v>
      </c>
      <c r="Q311" s="4">
        <f t="shared" si="81"/>
        <v>0</v>
      </c>
    </row>
    <row r="312" spans="6:17" x14ac:dyDescent="0.25">
      <c r="F312">
        <f t="shared" si="74"/>
        <v>0</v>
      </c>
      <c r="H312" s="3">
        <f t="shared" si="75"/>
        <v>0</v>
      </c>
      <c r="I312" s="2"/>
      <c r="J312">
        <f t="shared" si="76"/>
        <v>0</v>
      </c>
      <c r="K312" s="3">
        <f t="shared" si="77"/>
        <v>0</v>
      </c>
      <c r="L312" s="2"/>
      <c r="M312">
        <f t="shared" si="78"/>
        <v>0</v>
      </c>
      <c r="N312" s="3">
        <f t="shared" si="79"/>
        <v>0</v>
      </c>
      <c r="O312" s="2"/>
      <c r="P312">
        <f t="shared" si="80"/>
        <v>0</v>
      </c>
      <c r="Q312" s="4">
        <f t="shared" si="81"/>
        <v>0</v>
      </c>
    </row>
    <row r="313" spans="6:17" x14ac:dyDescent="0.25">
      <c r="F313">
        <f t="shared" si="74"/>
        <v>0</v>
      </c>
      <c r="H313" s="3">
        <f t="shared" si="75"/>
        <v>0</v>
      </c>
      <c r="I313" s="2"/>
      <c r="J313">
        <f t="shared" si="76"/>
        <v>0</v>
      </c>
      <c r="K313" s="3">
        <f t="shared" si="77"/>
        <v>0</v>
      </c>
      <c r="L313" s="2"/>
      <c r="M313">
        <f t="shared" si="78"/>
        <v>0</v>
      </c>
      <c r="N313" s="3">
        <f t="shared" si="79"/>
        <v>0</v>
      </c>
      <c r="O313" s="2"/>
      <c r="P313">
        <f t="shared" si="80"/>
        <v>0</v>
      </c>
      <c r="Q313" s="4">
        <f t="shared" si="81"/>
        <v>0</v>
      </c>
    </row>
    <row r="314" spans="6:17" x14ac:dyDescent="0.25">
      <c r="F314">
        <f t="shared" si="74"/>
        <v>0</v>
      </c>
      <c r="H314" s="3">
        <f t="shared" si="75"/>
        <v>0</v>
      </c>
      <c r="I314" s="2"/>
      <c r="J314">
        <f t="shared" si="76"/>
        <v>0</v>
      </c>
      <c r="K314" s="3">
        <f t="shared" si="77"/>
        <v>0</v>
      </c>
      <c r="L314" s="2"/>
      <c r="M314">
        <f t="shared" si="78"/>
        <v>0</v>
      </c>
      <c r="N314" s="3">
        <f t="shared" si="79"/>
        <v>0</v>
      </c>
      <c r="O314" s="2"/>
      <c r="P314">
        <f t="shared" si="80"/>
        <v>0</v>
      </c>
      <c r="Q314" s="4">
        <f t="shared" si="81"/>
        <v>0</v>
      </c>
    </row>
    <row r="315" spans="6:17" x14ac:dyDescent="0.25">
      <c r="F315">
        <f t="shared" si="74"/>
        <v>0</v>
      </c>
      <c r="H315" s="3">
        <f t="shared" si="75"/>
        <v>0</v>
      </c>
      <c r="I315" s="2"/>
      <c r="J315">
        <f t="shared" si="76"/>
        <v>0</v>
      </c>
      <c r="K315" s="3">
        <f t="shared" si="77"/>
        <v>0</v>
      </c>
      <c r="L315" s="2"/>
      <c r="M315">
        <f t="shared" si="78"/>
        <v>0</v>
      </c>
      <c r="N315" s="3">
        <f t="shared" si="79"/>
        <v>0</v>
      </c>
      <c r="O315" s="2"/>
      <c r="P315">
        <f t="shared" si="80"/>
        <v>0</v>
      </c>
      <c r="Q315" s="4">
        <f t="shared" si="81"/>
        <v>0</v>
      </c>
    </row>
    <row r="316" spans="6:17" x14ac:dyDescent="0.25">
      <c r="H316" s="3"/>
      <c r="I316" s="2"/>
      <c r="K316" s="3"/>
      <c r="L316" s="2"/>
      <c r="N316" s="3"/>
      <c r="O316" s="2"/>
      <c r="Q316" s="4"/>
    </row>
    <row r="317" spans="6:17" x14ac:dyDescent="0.25">
      <c r="H317" s="3"/>
      <c r="I317" s="2"/>
      <c r="K317" s="3"/>
      <c r="L317" s="2"/>
      <c r="N317" s="3"/>
      <c r="O317" s="2"/>
      <c r="Q317" s="4"/>
    </row>
    <row r="318" spans="6:17" x14ac:dyDescent="0.25">
      <c r="H318" s="3"/>
      <c r="I318" s="2"/>
      <c r="K318" s="3"/>
      <c r="L318" s="2"/>
      <c r="N318" s="3"/>
      <c r="O318" s="2"/>
      <c r="Q318" s="4"/>
    </row>
    <row r="319" spans="6:17" x14ac:dyDescent="0.25">
      <c r="H319" s="3"/>
      <c r="I319" s="2"/>
      <c r="K319" s="3"/>
      <c r="L319" s="2"/>
      <c r="N319" s="3"/>
      <c r="O319" s="2"/>
      <c r="Q319" s="4"/>
    </row>
    <row r="320" spans="6:17" x14ac:dyDescent="0.25">
      <c r="H320" s="3"/>
      <c r="I320" s="2"/>
      <c r="K320" s="3"/>
      <c r="L320" s="2"/>
      <c r="N320" s="3"/>
      <c r="O320" s="2"/>
      <c r="Q320" s="4"/>
    </row>
    <row r="321" spans="8:17" x14ac:dyDescent="0.25">
      <c r="H321" s="3"/>
      <c r="I321" s="2"/>
      <c r="K321" s="3"/>
      <c r="L321" s="2"/>
      <c r="N321" s="3"/>
      <c r="O321" s="2"/>
      <c r="Q321" s="4"/>
    </row>
  </sheetData>
  <protectedRanges>
    <protectedRange sqref="B20:B22" name="Experiment details"/>
    <protectedRange sqref="F2:H6 J2:K7 M2:N8 P2:Q8" name="Fitting parameters"/>
    <protectedRange sqref="A24:B24 E69:Q88 E114:Q133 E209:Q223 A25:D223" name="Data entry"/>
    <protectedRange sqref="AD1 AF1 AL1 AO1" name="Dose response fig adjust"/>
  </protectedRange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H11" formulaRange="1"/>
  </ignoredError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indexed="43"/>
  </sheetPr>
  <dimension ref="A1:AR324"/>
  <sheetViews>
    <sheetView zoomScale="90" zoomScaleNormal="90" workbookViewId="0">
      <selection activeCell="N22" sqref="N22"/>
    </sheetView>
  </sheetViews>
  <sheetFormatPr defaultRowHeight="12.5" x14ac:dyDescent="0.25"/>
  <cols>
    <col min="1" max="2" width="9.26953125" bestFit="1" customWidth="1"/>
    <col min="3" max="3" width="9.7265625" bestFit="1" customWidth="1"/>
    <col min="4" max="4" width="9.7265625" customWidth="1"/>
    <col min="5" max="5" width="5.81640625" customWidth="1"/>
    <col min="6" max="6" width="9.26953125" bestFit="1" customWidth="1"/>
    <col min="7" max="7" width="9.26953125" style="42" hidden="1" customWidth="1"/>
    <col min="8" max="8" width="12.7265625" bestFit="1" customWidth="1"/>
    <col min="9" max="9" width="2.54296875" customWidth="1"/>
    <col min="10" max="11" width="9.26953125" bestFit="1" customWidth="1"/>
    <col min="12" max="12" width="2.26953125" customWidth="1"/>
    <col min="13" max="14" width="9.26953125" bestFit="1" customWidth="1"/>
    <col min="15" max="15" width="2.1796875" customWidth="1"/>
    <col min="16" max="16" width="11.1796875" customWidth="1"/>
    <col min="17" max="17" width="10.7265625" customWidth="1"/>
    <col min="20" max="20" width="9.26953125" bestFit="1" customWidth="1"/>
    <col min="25" max="26" width="9.26953125" bestFit="1" customWidth="1"/>
    <col min="30" max="30" width="9.453125" bestFit="1" customWidth="1"/>
    <col min="31" max="31" width="12.54296875" bestFit="1" customWidth="1"/>
    <col min="33" max="33" width="2.81640625" customWidth="1"/>
    <col min="36" max="36" width="2.81640625" customWidth="1"/>
    <col min="37" max="38" width="9.453125" bestFit="1" customWidth="1"/>
    <col min="39" max="39" width="2.7265625" customWidth="1"/>
    <col min="42" max="42" width="3" customWidth="1"/>
  </cols>
  <sheetData>
    <row r="1" spans="1:44" ht="13" x14ac:dyDescent="0.3">
      <c r="F1" s="74" t="s">
        <v>23</v>
      </c>
      <c r="G1" s="77"/>
      <c r="H1" s="75"/>
      <c r="I1" s="1"/>
      <c r="J1" s="74" t="s">
        <v>6</v>
      </c>
      <c r="K1" s="75"/>
      <c r="L1" s="1"/>
      <c r="M1" s="74" t="s">
        <v>9</v>
      </c>
      <c r="N1" s="75"/>
      <c r="O1" s="1"/>
      <c r="P1" s="74" t="s">
        <v>10</v>
      </c>
      <c r="Q1" s="16"/>
      <c r="AC1" s="38" t="s">
        <v>26</v>
      </c>
      <c r="AD1" s="39"/>
      <c r="AE1" s="38" t="s">
        <v>57</v>
      </c>
      <c r="AF1" s="40">
        <v>1.3</v>
      </c>
      <c r="AH1" s="1"/>
      <c r="AJ1" s="1" t="s">
        <v>25</v>
      </c>
      <c r="AL1" s="39"/>
      <c r="AN1" s="38" t="s">
        <v>57</v>
      </c>
      <c r="AO1" s="40">
        <v>1.3</v>
      </c>
      <c r="AQ1" s="1"/>
    </row>
    <row r="2" spans="1:44" ht="13" x14ac:dyDescent="0.3">
      <c r="B2" s="1" t="s">
        <v>24</v>
      </c>
      <c r="F2" s="24">
        <v>0.95228280177426128</v>
      </c>
      <c r="H2" s="25"/>
      <c r="J2" s="24">
        <v>0.95240960970757027</v>
      </c>
      <c r="K2" s="25"/>
      <c r="M2" s="24">
        <v>0.95304426665860142</v>
      </c>
      <c r="N2" s="25"/>
      <c r="P2" s="24">
        <v>0.95240960970757027</v>
      </c>
      <c r="Q2" s="25"/>
      <c r="T2" s="3">
        <f>0</f>
        <v>0</v>
      </c>
      <c r="AD2">
        <f>MAX(AD1,MAX(A25:A227))</f>
        <v>0.4</v>
      </c>
      <c r="AL2">
        <f>MAX(AL1,MAX(B25:B227))</f>
        <v>1.2</v>
      </c>
    </row>
    <row r="3" spans="1:44" ht="13" x14ac:dyDescent="0.3">
      <c r="B3" s="21" t="s">
        <v>36</v>
      </c>
      <c r="C3" s="12"/>
      <c r="D3" s="12"/>
      <c r="E3" s="12"/>
      <c r="F3" s="49">
        <v>6.2264326260385925</v>
      </c>
      <c r="G3" s="12"/>
      <c r="H3" s="50"/>
      <c r="I3" s="12"/>
      <c r="J3" s="49">
        <v>6.1940807429947222</v>
      </c>
      <c r="K3" s="50"/>
      <c r="L3" s="12"/>
      <c r="M3" s="49">
        <v>5.9374906333100093</v>
      </c>
      <c r="N3" s="50"/>
      <c r="O3" s="12"/>
      <c r="P3" s="49">
        <v>6.1940807429947222</v>
      </c>
      <c r="Q3" s="50"/>
      <c r="T3" s="3">
        <f>MAX(E25:E227)</f>
        <v>1</v>
      </c>
      <c r="AE3" t="s">
        <v>0</v>
      </c>
      <c r="AL3" t="s">
        <v>0</v>
      </c>
    </row>
    <row r="4" spans="1:44" ht="13" x14ac:dyDescent="0.3">
      <c r="B4" s="22" t="s">
        <v>37</v>
      </c>
      <c r="C4" s="8"/>
      <c r="D4" s="8"/>
      <c r="E4" s="8"/>
      <c r="F4" s="51">
        <v>1.5730829711671006</v>
      </c>
      <c r="G4" s="8"/>
      <c r="H4" s="52"/>
      <c r="I4" s="8"/>
      <c r="J4" s="51">
        <v>1.5608732628725837</v>
      </c>
      <c r="K4" s="52"/>
      <c r="L4" s="8"/>
      <c r="M4" s="51">
        <v>1.5232020385183371</v>
      </c>
      <c r="N4" s="52"/>
      <c r="O4" s="8"/>
      <c r="P4" s="51">
        <v>1.5608732628725837</v>
      </c>
      <c r="Q4" s="52"/>
      <c r="AD4">
        <v>0</v>
      </c>
      <c r="AE4">
        <f t="shared" ref="AE4:AE16" si="0">$F$2/(1+(AD4/$F$5)^$F$3)</f>
        <v>0.95228280177426128</v>
      </c>
      <c r="AK4">
        <v>0</v>
      </c>
      <c r="AL4">
        <f t="shared" ref="AL4:AL16" si="1">$F$2/(1+(AK4/$F$6)^$F$4)</f>
        <v>0.95228280177426128</v>
      </c>
    </row>
    <row r="5" spans="1:44" ht="13" x14ac:dyDescent="0.3">
      <c r="B5" s="21" t="s">
        <v>45</v>
      </c>
      <c r="C5" s="12"/>
      <c r="D5" s="12"/>
      <c r="E5" s="12"/>
      <c r="F5" s="49">
        <v>0.30263207625691757</v>
      </c>
      <c r="G5" s="12"/>
      <c r="H5" s="50"/>
      <c r="I5" s="12"/>
      <c r="J5" s="49">
        <v>0.30196873669889845</v>
      </c>
      <c r="K5" s="50"/>
      <c r="L5" s="12"/>
      <c r="M5" s="49">
        <v>0.295610697307649</v>
      </c>
      <c r="N5" s="50"/>
      <c r="O5" s="12"/>
      <c r="P5" s="49">
        <v>0.30196873669889845</v>
      </c>
      <c r="Q5" s="50"/>
      <c r="AD5">
        <f t="shared" ref="AD5:AD14" si="2">AD6/$AF$1</f>
        <v>2.9015260114562277E-2</v>
      </c>
      <c r="AE5">
        <f t="shared" si="0"/>
        <v>0.95228236680249201</v>
      </c>
      <c r="AK5">
        <f t="shared" ref="AK5:AK14" si="3">AK6/$AO$1</f>
        <v>8.7045780343686832E-2</v>
      </c>
      <c r="AL5">
        <f t="shared" si="1"/>
        <v>0.93853325555854561</v>
      </c>
    </row>
    <row r="6" spans="1:44" ht="13" x14ac:dyDescent="0.3">
      <c r="B6" s="22" t="s">
        <v>44</v>
      </c>
      <c r="C6" s="8"/>
      <c r="D6" s="8"/>
      <c r="E6" s="8"/>
      <c r="F6" s="67">
        <v>1.275597763507587</v>
      </c>
      <c r="G6" s="68"/>
      <c r="H6" s="69"/>
      <c r="I6" s="8"/>
      <c r="J6" s="51">
        <v>1.2660001984278413</v>
      </c>
      <c r="K6" s="52"/>
      <c r="L6" s="8"/>
      <c r="M6" s="51">
        <v>1.2873408131230319</v>
      </c>
      <c r="N6" s="52"/>
      <c r="O6" s="8"/>
      <c r="P6" s="51">
        <v>1.2660001984278413</v>
      </c>
      <c r="Q6" s="52"/>
      <c r="AD6">
        <f t="shared" si="2"/>
        <v>3.7719838148930963E-2</v>
      </c>
      <c r="AE6">
        <f t="shared" si="0"/>
        <v>0.95228057374515651</v>
      </c>
      <c r="AK6">
        <f t="shared" si="3"/>
        <v>0.11315951444679288</v>
      </c>
      <c r="AL6">
        <f t="shared" si="1"/>
        <v>0.9316604260580239</v>
      </c>
    </row>
    <row r="7" spans="1:44" ht="13" x14ac:dyDescent="0.3">
      <c r="B7" s="1" t="s">
        <v>7</v>
      </c>
      <c r="H7" s="2"/>
      <c r="I7" s="2"/>
      <c r="J7" s="26">
        <v>8.7250529385572873E-2</v>
      </c>
      <c r="K7" s="27"/>
      <c r="M7" s="24">
        <v>-0.82240917656138079</v>
      </c>
      <c r="N7" s="25"/>
      <c r="P7" s="24">
        <v>8.7250529385572873E-2</v>
      </c>
      <c r="Q7" s="25"/>
      <c r="Y7">
        <v>0</v>
      </c>
      <c r="Z7">
        <v>0</v>
      </c>
      <c r="AD7">
        <f t="shared" si="2"/>
        <v>4.9035789593610254E-2</v>
      </c>
      <c r="AE7">
        <f t="shared" si="0"/>
        <v>0.95227138936657962</v>
      </c>
      <c r="AK7">
        <f t="shared" si="3"/>
        <v>0.14710736878083075</v>
      </c>
      <c r="AL7">
        <f t="shared" si="1"/>
        <v>0.92146496014879675</v>
      </c>
    </row>
    <row r="8" spans="1:44" ht="13" x14ac:dyDescent="0.3">
      <c r="B8" s="1" t="s">
        <v>8</v>
      </c>
      <c r="M8" s="26">
        <v>2.030898822486908</v>
      </c>
      <c r="N8" s="27"/>
      <c r="P8" s="26">
        <v>0</v>
      </c>
      <c r="Q8" s="27"/>
      <c r="Y8">
        <f>MAX(MAX(F229:F304), MAX(J229:J304), MAX(M229:M304), MAX(P229:P304))</f>
        <v>1.2478867755996441</v>
      </c>
      <c r="Z8">
        <v>0</v>
      </c>
      <c r="AD8">
        <f t="shared" si="2"/>
        <v>6.3746526471693335E-2</v>
      </c>
      <c r="AE8">
        <f t="shared" si="0"/>
        <v>0.95222434747896068</v>
      </c>
      <c r="AK8">
        <f t="shared" si="3"/>
        <v>0.19123957941507999</v>
      </c>
      <c r="AL8">
        <f t="shared" si="1"/>
        <v>0.90647679510806045</v>
      </c>
    </row>
    <row r="9" spans="1:44" ht="13" x14ac:dyDescent="0.3">
      <c r="B9" s="1"/>
      <c r="AD9">
        <f t="shared" si="2"/>
        <v>8.2870484413201342E-2</v>
      </c>
      <c r="AE9">
        <f t="shared" si="0"/>
        <v>0.95198346011839019</v>
      </c>
      <c r="AK9">
        <f t="shared" si="3"/>
        <v>0.24861145323960399</v>
      </c>
      <c r="AL9">
        <f t="shared" si="1"/>
        <v>0.88473354396964909</v>
      </c>
    </row>
    <row r="10" spans="1:44" x14ac:dyDescent="0.25">
      <c r="D10" s="35"/>
      <c r="E10" s="60"/>
      <c r="F10" s="35" t="s">
        <v>65</v>
      </c>
      <c r="G10" s="45"/>
      <c r="H10" s="36" t="s">
        <v>12</v>
      </c>
      <c r="J10" s="35"/>
      <c r="K10" s="36"/>
      <c r="M10" s="35"/>
      <c r="N10" s="36"/>
      <c r="P10" s="35"/>
      <c r="Q10" s="36"/>
      <c r="AD10">
        <f t="shared" si="2"/>
        <v>0.10773162973716174</v>
      </c>
      <c r="AE10">
        <f t="shared" si="0"/>
        <v>0.9507514838290404</v>
      </c>
      <c r="AH10" s="3"/>
      <c r="AK10">
        <f t="shared" si="3"/>
        <v>0.3231948892114852</v>
      </c>
      <c r="AL10">
        <f t="shared" si="1"/>
        <v>0.85379060850559885</v>
      </c>
    </row>
    <row r="11" spans="1:44" x14ac:dyDescent="0.25">
      <c r="D11" s="24" t="s">
        <v>60</v>
      </c>
      <c r="F11" s="24">
        <f>F13-F12</f>
        <v>324.22271679726566</v>
      </c>
      <c r="H11" s="25">
        <f>COUNT(F3:F6)</f>
        <v>4</v>
      </c>
      <c r="J11" s="24" t="s">
        <v>68</v>
      </c>
      <c r="K11" s="25"/>
      <c r="M11" s="24" t="s">
        <v>70</v>
      </c>
      <c r="N11" s="25"/>
      <c r="P11" s="24" t="s">
        <v>69</v>
      </c>
      <c r="Q11" s="25"/>
      <c r="AD11">
        <f t="shared" si="2"/>
        <v>0.14005111865831027</v>
      </c>
      <c r="AE11">
        <f t="shared" si="0"/>
        <v>0.9444906637680377</v>
      </c>
      <c r="AK11">
        <f t="shared" si="3"/>
        <v>0.42015335597493081</v>
      </c>
      <c r="AL11">
        <f t="shared" si="1"/>
        <v>0.81093783565303013</v>
      </c>
    </row>
    <row r="12" spans="1:44" s="7" customFormat="1" ht="13" x14ac:dyDescent="0.3">
      <c r="A12"/>
      <c r="B12"/>
      <c r="D12" s="56" t="s">
        <v>18</v>
      </c>
      <c r="E12"/>
      <c r="F12" s="76">
        <f>-2*SUM(H25:H226)</f>
        <v>177.57117837591827</v>
      </c>
      <c r="G12" s="42"/>
      <c r="H12" s="25">
        <f>H13-H11</f>
        <v>139</v>
      </c>
      <c r="I12"/>
      <c r="J12" s="76">
        <f>-2*SUM(K25:K226)</f>
        <v>177.55710128421305</v>
      </c>
      <c r="K12" s="25"/>
      <c r="L12"/>
      <c r="M12" s="76">
        <f>-2*SUM(N25:N226)</f>
        <v>177.0194473388014</v>
      </c>
      <c r="N12" s="25"/>
      <c r="O12"/>
      <c r="P12" s="76">
        <f>-2*SUM(Q25:Q226)</f>
        <v>177.55710128421305</v>
      </c>
      <c r="Q12" s="25"/>
      <c r="R12"/>
      <c r="AD12">
        <f t="shared" si="2"/>
        <v>0.18206645425580337</v>
      </c>
      <c r="AE12">
        <f t="shared" si="0"/>
        <v>0.91367190885147775</v>
      </c>
      <c r="AF12"/>
      <c r="AG12"/>
      <c r="AK12">
        <f t="shared" si="3"/>
        <v>0.5461993627674101</v>
      </c>
      <c r="AL12">
        <f t="shared" si="1"/>
        <v>0.75377526089555402</v>
      </c>
      <c r="AN12" s="6"/>
      <c r="AO12" s="6"/>
      <c r="AQ12" s="6"/>
      <c r="AR12" s="6"/>
    </row>
    <row r="13" spans="1:44" x14ac:dyDescent="0.25">
      <c r="D13" s="26" t="s">
        <v>55</v>
      </c>
      <c r="E13" s="28"/>
      <c r="F13" s="26">
        <f>-2*SUM(G25:G226)</f>
        <v>501.79389517318396</v>
      </c>
      <c r="G13" s="46"/>
      <c r="H13" s="27">
        <f>D16-1</f>
        <v>143</v>
      </c>
      <c r="J13" s="26"/>
      <c r="K13" s="27"/>
      <c r="M13" s="26"/>
      <c r="N13" s="27"/>
      <c r="P13" s="26"/>
      <c r="Q13" s="27"/>
      <c r="AD13">
        <f t="shared" si="2"/>
        <v>0.23668639053254439</v>
      </c>
      <c r="AE13">
        <f t="shared" si="0"/>
        <v>0.78283035742976093</v>
      </c>
      <c r="AK13">
        <f t="shared" si="3"/>
        <v>0.7100591715976331</v>
      </c>
      <c r="AL13">
        <f t="shared" si="1"/>
        <v>0.68122225750601983</v>
      </c>
    </row>
    <row r="14" spans="1:44" x14ac:dyDescent="0.25">
      <c r="B14" s="80" t="s">
        <v>72</v>
      </c>
      <c r="C14" s="3"/>
      <c r="D14" s="3"/>
      <c r="F14" s="24"/>
      <c r="AD14">
        <f t="shared" si="2"/>
        <v>0.30769230769230771</v>
      </c>
      <c r="AE14">
        <f t="shared" si="0"/>
        <v>0.45158248044932475</v>
      </c>
      <c r="AK14">
        <f t="shared" si="3"/>
        <v>0.92307692307692302</v>
      </c>
      <c r="AL14">
        <f t="shared" si="1"/>
        <v>0.59473026494623971</v>
      </c>
    </row>
    <row r="15" spans="1:44" ht="26" x14ac:dyDescent="0.3">
      <c r="A15" s="7"/>
      <c r="C15" s="58" t="s">
        <v>17</v>
      </c>
      <c r="D15" s="64"/>
      <c r="E15" s="64"/>
      <c r="F15" s="58" t="s">
        <v>71</v>
      </c>
      <c r="G15" s="65"/>
      <c r="H15" s="66"/>
      <c r="I15" s="7"/>
      <c r="J15" s="58" t="s">
        <v>46</v>
      </c>
      <c r="K15" s="59"/>
      <c r="L15" s="6"/>
      <c r="M15" s="58" t="s">
        <v>47</v>
      </c>
      <c r="N15" s="59" t="s">
        <v>22</v>
      </c>
      <c r="O15" s="6"/>
      <c r="P15" s="58" t="s">
        <v>48</v>
      </c>
      <c r="Q15" s="59" t="s">
        <v>50</v>
      </c>
      <c r="AD15">
        <f>$AD$2</f>
        <v>0.4</v>
      </c>
      <c r="AE15">
        <f t="shared" si="0"/>
        <v>0.14257040874380375</v>
      </c>
      <c r="AK15">
        <f>$AL$2</f>
        <v>1.2</v>
      </c>
      <c r="AL15">
        <f t="shared" si="1"/>
        <v>0.49900356847705102</v>
      </c>
    </row>
    <row r="16" spans="1:44" ht="13" x14ac:dyDescent="0.3">
      <c r="C16" s="29" t="s">
        <v>11</v>
      </c>
      <c r="D16" s="30">
        <f>COUNT(C25:C226)</f>
        <v>144</v>
      </c>
      <c r="F16" s="24" t="s">
        <v>64</v>
      </c>
      <c r="G16"/>
      <c r="H16" s="25">
        <f>($F$13-F12)/$F$13</f>
        <v>0.64612726443267465</v>
      </c>
      <c r="J16" s="24" t="s">
        <v>64</v>
      </c>
      <c r="K16" s="25">
        <f>($F$13-J12)/$F$13</f>
        <v>0.64615531796588954</v>
      </c>
      <c r="M16" s="24" t="s">
        <v>64</v>
      </c>
      <c r="N16" s="25">
        <f>($F$13-M12)/$F$13</f>
        <v>0.64722678166958025</v>
      </c>
      <c r="P16" s="24" t="s">
        <v>64</v>
      </c>
      <c r="Q16" s="25">
        <f>($F$13-P12)/$F$13</f>
        <v>0.64615531796588954</v>
      </c>
      <c r="R16" s="6"/>
      <c r="AD16">
        <f>AD15*$AF$1</f>
        <v>0.52</v>
      </c>
      <c r="AE16">
        <f t="shared" si="0"/>
        <v>3.164652903585579E-2</v>
      </c>
      <c r="AK16">
        <f>AK15*$AO$1</f>
        <v>1.56</v>
      </c>
      <c r="AL16">
        <f t="shared" si="1"/>
        <v>0.40138787778859775</v>
      </c>
    </row>
    <row r="17" spans="1:44" ht="13" x14ac:dyDescent="0.3">
      <c r="B17" s="1"/>
      <c r="C17" s="24"/>
      <c r="F17" s="24" t="s">
        <v>67</v>
      </c>
      <c r="G17"/>
      <c r="H17" s="25">
        <f>F11</f>
        <v>324.22271679726566</v>
      </c>
      <c r="J17" s="24"/>
      <c r="K17" s="25"/>
      <c r="M17" s="24"/>
      <c r="N17" s="25"/>
      <c r="P17" s="24"/>
      <c r="Q17" s="25"/>
    </row>
    <row r="18" spans="1:44" ht="13" x14ac:dyDescent="0.3">
      <c r="C18" s="26"/>
      <c r="D18" s="28"/>
      <c r="E18" s="28"/>
      <c r="F18" s="26" t="s">
        <v>53</v>
      </c>
      <c r="G18" s="28"/>
      <c r="H18" s="27">
        <f>CHIDIST(H17,H11)</f>
        <v>6.4330332807771358E-69</v>
      </c>
      <c r="I18" s="1" t="s">
        <v>12</v>
      </c>
      <c r="J18" s="24">
        <v>1</v>
      </c>
      <c r="K18" s="25"/>
      <c r="M18" s="24">
        <v>2</v>
      </c>
      <c r="N18" s="25">
        <v>1</v>
      </c>
      <c r="P18" s="24">
        <v>2</v>
      </c>
      <c r="Q18" s="25">
        <v>1</v>
      </c>
    </row>
    <row r="19" spans="1:44" ht="13" x14ac:dyDescent="0.3">
      <c r="A19" s="18" t="s">
        <v>40</v>
      </c>
      <c r="B19" s="1"/>
      <c r="H19" s="1" t="s">
        <v>38</v>
      </c>
      <c r="J19" s="24">
        <f>F12-J12</f>
        <v>1.4077091705217981E-2</v>
      </c>
      <c r="K19" s="25"/>
      <c r="M19" s="24">
        <f>F12-M12</f>
        <v>0.55173103711686622</v>
      </c>
      <c r="N19" s="25">
        <f>J12-M12</f>
        <v>0.53765394541164824</v>
      </c>
      <c r="P19" s="24">
        <f>F12-P12</f>
        <v>1.4077091705217981E-2</v>
      </c>
      <c r="Q19" s="25">
        <f>J12-P12</f>
        <v>0</v>
      </c>
      <c r="AE19" t="s">
        <v>0</v>
      </c>
      <c r="AL19" t="s">
        <v>0</v>
      </c>
    </row>
    <row r="20" spans="1:44" ht="13" x14ac:dyDescent="0.3">
      <c r="A20" s="18" t="s">
        <v>41</v>
      </c>
      <c r="B20" s="20" t="s">
        <v>106</v>
      </c>
      <c r="C20" s="12"/>
      <c r="D20" s="12"/>
      <c r="E20" s="12"/>
      <c r="H20" s="1" t="s">
        <v>39</v>
      </c>
      <c r="J20" s="26">
        <f>CHIDIST(J19,J18)</f>
        <v>0.90555509081462415</v>
      </c>
      <c r="K20" s="27"/>
      <c r="M20" s="26">
        <f>CHIDIST(M19,M18)</f>
        <v>0.75891498388002121</v>
      </c>
      <c r="N20" s="27">
        <f>CHIDIST(N19,N18)</f>
        <v>0.46340663706523316</v>
      </c>
      <c r="P20" s="26">
        <f>CHIDIST(P19,P18)</f>
        <v>0.99298616669712048</v>
      </c>
      <c r="Q20" s="27">
        <f>CHIDIST(Q19,Q18)</f>
        <v>1</v>
      </c>
      <c r="AD20">
        <v>0</v>
      </c>
      <c r="AE20">
        <f t="shared" ref="AE20:AE32" si="4">$J$2/(1+(AD20/$J$5)^$J$3)</f>
        <v>0.95240960970757027</v>
      </c>
      <c r="AF20" s="1"/>
      <c r="AH20" s="1"/>
      <c r="AK20">
        <v>0</v>
      </c>
      <c r="AL20">
        <f t="shared" ref="AL20:AL32" si="5">$J$2/(1+(AK20/$J$6)^$J$4)</f>
        <v>0.95240960970757027</v>
      </c>
      <c r="AN20" s="1"/>
      <c r="AQ20" s="1"/>
    </row>
    <row r="21" spans="1:44" x14ac:dyDescent="0.25">
      <c r="A21" s="18" t="s">
        <v>42</v>
      </c>
      <c r="B21" s="12" t="s">
        <v>108</v>
      </c>
      <c r="C21" s="13"/>
      <c r="D21" s="13"/>
      <c r="E21" s="12"/>
      <c r="AD21">
        <f t="shared" ref="AD21:AD30" si="6">AD22/$AF$1</f>
        <v>2.9015260114562277E-2</v>
      </c>
      <c r="AE21">
        <f t="shared" si="4"/>
        <v>0.95240913397242488</v>
      </c>
      <c r="AF21" s="5"/>
      <c r="AG21" s="3"/>
      <c r="AH21" s="3"/>
      <c r="AI21" s="3"/>
      <c r="AJ21" s="3"/>
      <c r="AK21">
        <f t="shared" ref="AK21:AK30" si="7">AK22/$AO$1</f>
        <v>8.7045780343686832E-2</v>
      </c>
      <c r="AL21">
        <f t="shared" si="5"/>
        <v>0.93804095102484231</v>
      </c>
      <c r="AM21" s="3"/>
      <c r="AN21" s="3"/>
      <c r="AO21" s="3"/>
      <c r="AP21" s="3"/>
      <c r="AQ21" s="3"/>
      <c r="AR21" s="3"/>
    </row>
    <row r="22" spans="1:44" x14ac:dyDescent="0.25">
      <c r="A22" s="18" t="s">
        <v>43</v>
      </c>
      <c r="B22" s="12" t="s">
        <v>86</v>
      </c>
      <c r="C22" s="12"/>
      <c r="D22" s="12"/>
      <c r="E22" s="12"/>
      <c r="G22" s="42" t="s">
        <v>66</v>
      </c>
      <c r="H22" t="s">
        <v>20</v>
      </c>
      <c r="AD22">
        <f t="shared" si="6"/>
        <v>3.7719838148930963E-2</v>
      </c>
      <c r="AE22">
        <f t="shared" si="4"/>
        <v>0.95240719347532465</v>
      </c>
      <c r="AF22" s="5"/>
      <c r="AG22" s="3"/>
      <c r="AH22" s="3"/>
      <c r="AI22" s="3"/>
      <c r="AJ22" s="3"/>
      <c r="AK22">
        <f t="shared" si="7"/>
        <v>0.11315951444679288</v>
      </c>
      <c r="AL22">
        <f t="shared" si="5"/>
        <v>0.93093308395573382</v>
      </c>
      <c r="AM22" s="3"/>
      <c r="AN22" s="3"/>
      <c r="AO22" s="3"/>
      <c r="AP22" s="3"/>
      <c r="AQ22" s="3"/>
      <c r="AR22" s="3"/>
    </row>
    <row r="23" spans="1:44" x14ac:dyDescent="0.25">
      <c r="A23" s="19" t="s">
        <v>29</v>
      </c>
      <c r="B23" s="19" t="s">
        <v>30</v>
      </c>
      <c r="G23" s="42">
        <f>AVERAGE(E25:E226)</f>
        <v>0.84930555555555576</v>
      </c>
      <c r="AD23">
        <f t="shared" si="6"/>
        <v>4.9035789593610254E-2</v>
      </c>
      <c r="AE23">
        <f t="shared" si="4"/>
        <v>0.95239733790086412</v>
      </c>
      <c r="AF23" s="5"/>
      <c r="AG23" s="3"/>
      <c r="AH23" s="3"/>
      <c r="AI23" s="3"/>
      <c r="AJ23" s="3"/>
      <c r="AK23">
        <f t="shared" si="7"/>
        <v>0.14710736878083075</v>
      </c>
      <c r="AL23">
        <f t="shared" si="5"/>
        <v>0.92042898230086667</v>
      </c>
      <c r="AM23" s="3"/>
      <c r="AN23" s="3"/>
      <c r="AO23" s="3"/>
      <c r="AP23" s="3"/>
      <c r="AQ23" s="3"/>
      <c r="AR23" s="3"/>
    </row>
    <row r="24" spans="1:44" ht="13" x14ac:dyDescent="0.3">
      <c r="A24" s="12" t="s">
        <v>95</v>
      </c>
      <c r="B24" s="23" t="s">
        <v>104</v>
      </c>
      <c r="C24" s="1" t="s">
        <v>31</v>
      </c>
      <c r="D24" s="1" t="s">
        <v>28</v>
      </c>
      <c r="E24" s="1" t="s">
        <v>59</v>
      </c>
      <c r="F24" s="1" t="s">
        <v>23</v>
      </c>
      <c r="H24" t="s">
        <v>27</v>
      </c>
      <c r="I24" s="1"/>
      <c r="J24" s="1" t="s">
        <v>6</v>
      </c>
      <c r="K24" t="s">
        <v>27</v>
      </c>
      <c r="L24" s="1"/>
      <c r="M24" s="1" t="s">
        <v>9</v>
      </c>
      <c r="N24" t="s">
        <v>27</v>
      </c>
      <c r="O24" s="1"/>
      <c r="P24" s="1" t="s">
        <v>10</v>
      </c>
      <c r="Q24" t="s">
        <v>27</v>
      </c>
      <c r="AD24">
        <f t="shared" si="6"/>
        <v>6.3746526471693335E-2</v>
      </c>
      <c r="AE24">
        <f t="shared" si="4"/>
        <v>0.95234728503499422</v>
      </c>
      <c r="AF24" s="5"/>
      <c r="AG24" s="3"/>
      <c r="AH24" s="3"/>
      <c r="AI24" s="3"/>
      <c r="AJ24" s="3"/>
      <c r="AK24">
        <f t="shared" si="7"/>
        <v>0.19123957941507999</v>
      </c>
      <c r="AL24">
        <f t="shared" si="5"/>
        <v>0.90504872697363514</v>
      </c>
      <c r="AM24" s="3"/>
      <c r="AN24" s="3"/>
      <c r="AO24" s="3"/>
      <c r="AP24" s="3"/>
      <c r="AQ24" s="3"/>
      <c r="AR24" s="3"/>
    </row>
    <row r="25" spans="1:44" x14ac:dyDescent="0.25">
      <c r="A25" s="10">
        <v>0</v>
      </c>
      <c r="B25" s="10">
        <v>0</v>
      </c>
      <c r="C25" s="11">
        <v>10</v>
      </c>
      <c r="D25" s="11">
        <v>10</v>
      </c>
      <c r="E25" s="11">
        <f>C25/D25</f>
        <v>1</v>
      </c>
      <c r="F25" s="11">
        <f>IA(A25,B25,$F$2,$F$3,$F$4,$F$5,$F$6)+0.01</f>
        <v>0.96228280177426129</v>
      </c>
      <c r="G25" s="42">
        <f>totalbinLik($G$23,D25,C25)</f>
        <v>-1.633362568828737</v>
      </c>
      <c r="H25" s="10">
        <f>BinLik(D25,C25,F25)</f>
        <v>-0.38446898779632149</v>
      </c>
      <c r="I25" s="11"/>
      <c r="J25" s="11">
        <f>IA_SA(A25,B25,$J$2,$J$3,$J$4,$J$5,$J$6,$J$7)+0.01</f>
        <v>0.96240960970757028</v>
      </c>
      <c r="K25" s="10">
        <f>BinLik(D25,C25,J25)</f>
        <v>-0.38315129222339772</v>
      </c>
      <c r="L25" s="11"/>
      <c r="M25" s="11">
        <f>IA_DR(A25,B25,$M$2,$M$3,$M$4,$M$5,$M$6,$M$7,$M$8)+0.01</f>
        <v>0.96304426665860143</v>
      </c>
      <c r="N25" s="10">
        <f>BinLik(D25,C25,M25)</f>
        <v>-0.37655900786067775</v>
      </c>
      <c r="O25" s="11"/>
      <c r="P25" s="11">
        <f>IA_DL(A25,B25,$P$2,$P$3,$P$4,$P$5,$P$6,$P$7,$P$8)+0.01</f>
        <v>0.96240960970757028</v>
      </c>
      <c r="Q25" s="10">
        <f>BinLik(D25,C25,P25)</f>
        <v>-0.38315129222339772</v>
      </c>
      <c r="R25" s="3" t="s">
        <v>32</v>
      </c>
      <c r="AD25">
        <f t="shared" si="6"/>
        <v>8.2870484413201342E-2</v>
      </c>
      <c r="AE25">
        <f t="shared" si="4"/>
        <v>0.9520931499999884</v>
      </c>
      <c r="AF25" s="5"/>
      <c r="AG25" s="3"/>
      <c r="AH25" s="3"/>
      <c r="AI25" s="3"/>
      <c r="AJ25" s="3"/>
      <c r="AK25">
        <f t="shared" si="7"/>
        <v>0.24861145323960399</v>
      </c>
      <c r="AL25">
        <f t="shared" si="5"/>
        <v>0.88283088316427294</v>
      </c>
      <c r="AM25" s="3"/>
      <c r="AN25" s="3"/>
      <c r="AO25" s="3"/>
      <c r="AP25" s="3"/>
      <c r="AQ25" s="3"/>
      <c r="AR25" s="3"/>
    </row>
    <row r="26" spans="1:44" x14ac:dyDescent="0.25">
      <c r="A26" s="10">
        <v>0</v>
      </c>
      <c r="B26" s="10">
        <v>0</v>
      </c>
      <c r="C26" s="11">
        <v>10</v>
      </c>
      <c r="D26" s="11">
        <v>10</v>
      </c>
      <c r="E26" s="11">
        <f t="shared" ref="E26:E43" si="8">C26/D26</f>
        <v>1</v>
      </c>
      <c r="F26" s="11">
        <f t="shared" ref="F26:F43" si="9">IA(A26,B26,$F$2,$F$3,$F$4,$F$5,$F$6)+0.01</f>
        <v>0.96228280177426129</v>
      </c>
      <c r="G26" s="42">
        <f t="shared" ref="G26:G43" si="10">totalbinLik($G$23,D26,C26)</f>
        <v>-1.633362568828737</v>
      </c>
      <c r="H26" s="10">
        <f t="shared" ref="H26:H43" si="11">BinLik(D26,C26,F26)</f>
        <v>-0.38446898779632149</v>
      </c>
      <c r="I26" s="11"/>
      <c r="J26" s="11">
        <f t="shared" ref="J26:J43" si="12">IA_SA(A26,B26,$J$2,$J$3,$J$4,$J$5,$J$6,$J$7)+0.01</f>
        <v>0.96240960970757028</v>
      </c>
      <c r="K26" s="10">
        <f t="shared" ref="K26:K43" si="13">BinLik(D26,C26,J26)</f>
        <v>-0.38315129222339772</v>
      </c>
      <c r="L26" s="11"/>
      <c r="M26" s="11">
        <f t="shared" ref="M26:M43" si="14">IA_DR(A26,B26,$M$2,$M$3,$M$4,$M$5,$M$6,$M$7,$M$8)+0.01</f>
        <v>0.96304426665860143</v>
      </c>
      <c r="N26" s="10">
        <f t="shared" ref="N26:N43" si="15">BinLik(D26,C26,M26)</f>
        <v>-0.37655900786067775</v>
      </c>
      <c r="O26" s="11"/>
      <c r="P26" s="11">
        <f t="shared" ref="P26:P43" si="16">IA_DL(A26,B26,$P$2,$P$3,$P$4,$P$5,$P$6,$P$7,$P$8)+0.01</f>
        <v>0.96240960970757028</v>
      </c>
      <c r="Q26" s="10">
        <f t="shared" ref="Q26:Q43" si="17">BinLik(D26,C26,P26)</f>
        <v>-0.38315129222339772</v>
      </c>
      <c r="R26" s="3"/>
      <c r="AD26">
        <f t="shared" si="6"/>
        <v>0.10773162973716174</v>
      </c>
      <c r="AE26">
        <f t="shared" si="4"/>
        <v>0.95080450068858002</v>
      </c>
      <c r="AF26" s="5"/>
      <c r="AG26" s="3"/>
      <c r="AH26" s="3"/>
      <c r="AI26" s="3"/>
      <c r="AJ26" s="3"/>
      <c r="AK26">
        <f t="shared" si="7"/>
        <v>0.3231948892114852</v>
      </c>
      <c r="AL26">
        <f t="shared" si="5"/>
        <v>0.85135403226058548</v>
      </c>
      <c r="AM26" s="3"/>
      <c r="AN26" s="3"/>
      <c r="AO26" s="3"/>
      <c r="AP26" s="3"/>
      <c r="AQ26" s="3"/>
      <c r="AR26" s="3"/>
    </row>
    <row r="27" spans="1:44" x14ac:dyDescent="0.25">
      <c r="A27" s="10">
        <v>0</v>
      </c>
      <c r="B27" s="10">
        <v>0</v>
      </c>
      <c r="C27" s="11">
        <v>10</v>
      </c>
      <c r="D27" s="11">
        <v>10</v>
      </c>
      <c r="E27" s="11">
        <f t="shared" si="8"/>
        <v>1</v>
      </c>
      <c r="F27" s="11">
        <f t="shared" si="9"/>
        <v>0.96228280177426129</v>
      </c>
      <c r="G27" s="42">
        <f t="shared" si="10"/>
        <v>-1.633362568828737</v>
      </c>
      <c r="H27" s="10">
        <f t="shared" si="11"/>
        <v>-0.38446898779632149</v>
      </c>
      <c r="I27" s="11"/>
      <c r="J27" s="11">
        <f t="shared" si="12"/>
        <v>0.96240960970757028</v>
      </c>
      <c r="K27" s="10">
        <f t="shared" si="13"/>
        <v>-0.38315129222339772</v>
      </c>
      <c r="L27" s="11"/>
      <c r="M27" s="11">
        <f t="shared" si="14"/>
        <v>0.96304426665860143</v>
      </c>
      <c r="N27" s="10">
        <f t="shared" si="15"/>
        <v>-0.37655900786067775</v>
      </c>
      <c r="O27" s="11"/>
      <c r="P27" s="11">
        <f t="shared" si="16"/>
        <v>0.96240960970757028</v>
      </c>
      <c r="Q27" s="10">
        <f t="shared" si="17"/>
        <v>-0.38315129222339772</v>
      </c>
      <c r="R27" s="3"/>
      <c r="AD27">
        <f t="shared" si="6"/>
        <v>0.14005111865831027</v>
      </c>
      <c r="AE27">
        <f t="shared" si="4"/>
        <v>0.94431299271431546</v>
      </c>
      <c r="AF27" s="5"/>
      <c r="AG27" s="3"/>
      <c r="AH27" s="3"/>
      <c r="AI27" s="3"/>
      <c r="AJ27" s="3"/>
      <c r="AK27">
        <f t="shared" si="7"/>
        <v>0.42015335597493081</v>
      </c>
      <c r="AL27">
        <f t="shared" si="5"/>
        <v>0.80796713556005428</v>
      </c>
      <c r="AM27" s="3"/>
      <c r="AN27" s="3"/>
      <c r="AO27" s="3"/>
      <c r="AP27" s="3"/>
      <c r="AQ27" s="3"/>
      <c r="AR27" s="3"/>
    </row>
    <row r="28" spans="1:44" x14ac:dyDescent="0.25">
      <c r="A28" s="10">
        <v>0</v>
      </c>
      <c r="B28" s="10">
        <v>0</v>
      </c>
      <c r="C28" s="11">
        <v>10</v>
      </c>
      <c r="D28" s="11">
        <v>10</v>
      </c>
      <c r="E28" s="11">
        <f t="shared" si="8"/>
        <v>1</v>
      </c>
      <c r="F28" s="11">
        <f t="shared" si="9"/>
        <v>0.96228280177426129</v>
      </c>
      <c r="G28" s="42">
        <f t="shared" si="10"/>
        <v>-1.633362568828737</v>
      </c>
      <c r="H28" s="10">
        <f t="shared" si="11"/>
        <v>-0.38446898779632149</v>
      </c>
      <c r="I28" s="11"/>
      <c r="J28" s="11">
        <f t="shared" si="12"/>
        <v>0.96240960970757028</v>
      </c>
      <c r="K28" s="10">
        <f t="shared" si="13"/>
        <v>-0.38315129222339772</v>
      </c>
      <c r="L28" s="11"/>
      <c r="M28" s="11">
        <f t="shared" si="14"/>
        <v>0.96304426665860143</v>
      </c>
      <c r="N28" s="10">
        <f t="shared" si="15"/>
        <v>-0.37655900786067775</v>
      </c>
      <c r="O28" s="11"/>
      <c r="P28" s="11">
        <f t="shared" si="16"/>
        <v>0.96240960970757028</v>
      </c>
      <c r="Q28" s="10">
        <f t="shared" si="17"/>
        <v>-0.38315129222339772</v>
      </c>
      <c r="R28" s="3"/>
      <c r="AD28">
        <f t="shared" si="6"/>
        <v>0.18206645425580337</v>
      </c>
      <c r="AE28">
        <f t="shared" si="4"/>
        <v>0.9126654284595328</v>
      </c>
      <c r="AF28" s="5"/>
      <c r="AG28" s="3"/>
      <c r="AH28" s="3"/>
      <c r="AI28" s="3"/>
      <c r="AJ28" s="3"/>
      <c r="AK28">
        <f t="shared" si="7"/>
        <v>0.5461993627674101</v>
      </c>
      <c r="AL28">
        <f t="shared" si="5"/>
        <v>0.75037319002045033</v>
      </c>
      <c r="AM28" s="3"/>
      <c r="AN28" s="3"/>
      <c r="AO28" s="3"/>
      <c r="AP28" s="3"/>
      <c r="AQ28" s="3"/>
      <c r="AR28" s="3"/>
    </row>
    <row r="29" spans="1:44" x14ac:dyDescent="0.25">
      <c r="A29" s="10">
        <v>0</v>
      </c>
      <c r="B29" s="10">
        <v>0</v>
      </c>
      <c r="C29" s="11">
        <v>10</v>
      </c>
      <c r="D29" s="11">
        <v>10</v>
      </c>
      <c r="E29" s="11">
        <f t="shared" si="8"/>
        <v>1</v>
      </c>
      <c r="F29" s="11">
        <f t="shared" si="9"/>
        <v>0.96228280177426129</v>
      </c>
      <c r="G29" s="42">
        <f t="shared" si="10"/>
        <v>-1.633362568828737</v>
      </c>
      <c r="H29" s="10">
        <f t="shared" si="11"/>
        <v>-0.38446898779632149</v>
      </c>
      <c r="I29" s="11"/>
      <c r="J29" s="11">
        <f t="shared" si="12"/>
        <v>0.96240960970757028</v>
      </c>
      <c r="K29" s="10">
        <f t="shared" si="13"/>
        <v>-0.38315129222339772</v>
      </c>
      <c r="L29" s="11"/>
      <c r="M29" s="11">
        <f t="shared" si="14"/>
        <v>0.96304426665860143</v>
      </c>
      <c r="N29" s="10">
        <f t="shared" si="15"/>
        <v>-0.37655900786067775</v>
      </c>
      <c r="O29" s="11"/>
      <c r="P29" s="11">
        <f t="shared" si="16"/>
        <v>0.96240960970757028</v>
      </c>
      <c r="Q29" s="10">
        <f t="shared" si="17"/>
        <v>-0.38315129222339772</v>
      </c>
      <c r="R29" s="3"/>
      <c r="AD29">
        <f t="shared" si="6"/>
        <v>0.23668639053254439</v>
      </c>
      <c r="AE29">
        <f t="shared" si="4"/>
        <v>0.77991239020532821</v>
      </c>
      <c r="AF29" s="5"/>
      <c r="AG29" s="3"/>
      <c r="AH29" s="3"/>
      <c r="AI29" s="3"/>
      <c r="AJ29" s="3"/>
      <c r="AK29">
        <f t="shared" si="7"/>
        <v>0.7100591715976331</v>
      </c>
      <c r="AL29">
        <f t="shared" si="5"/>
        <v>0.67762477381350172</v>
      </c>
      <c r="AM29" s="3"/>
      <c r="AN29" s="3"/>
      <c r="AO29" s="3"/>
      <c r="AP29" s="3"/>
      <c r="AQ29" s="3"/>
      <c r="AR29" s="3"/>
    </row>
    <row r="30" spans="1:44" x14ac:dyDescent="0.25">
      <c r="A30" s="10">
        <v>0</v>
      </c>
      <c r="B30" s="10">
        <v>0</v>
      </c>
      <c r="C30" s="11">
        <v>10</v>
      </c>
      <c r="D30" s="11">
        <v>10</v>
      </c>
      <c r="E30" s="11">
        <f t="shared" si="8"/>
        <v>1</v>
      </c>
      <c r="F30" s="11">
        <f t="shared" si="9"/>
        <v>0.96228280177426129</v>
      </c>
      <c r="G30" s="42">
        <f t="shared" si="10"/>
        <v>-1.633362568828737</v>
      </c>
      <c r="H30" s="10">
        <f t="shared" si="11"/>
        <v>-0.38446898779632149</v>
      </c>
      <c r="I30" s="11"/>
      <c r="J30" s="11">
        <f t="shared" si="12"/>
        <v>0.96240960970757028</v>
      </c>
      <c r="K30" s="10">
        <f t="shared" si="13"/>
        <v>-0.38315129222339772</v>
      </c>
      <c r="L30" s="11"/>
      <c r="M30" s="11">
        <f t="shared" si="14"/>
        <v>0.96304426665860143</v>
      </c>
      <c r="N30" s="10">
        <f t="shared" si="15"/>
        <v>-0.37655900786067775</v>
      </c>
      <c r="O30" s="11"/>
      <c r="P30" s="11">
        <f t="shared" si="16"/>
        <v>0.96240960970757028</v>
      </c>
      <c r="Q30" s="10">
        <f t="shared" si="17"/>
        <v>-0.38315129222339772</v>
      </c>
      <c r="R30" s="3"/>
      <c r="AD30">
        <f t="shared" si="6"/>
        <v>0.30769230769230771</v>
      </c>
      <c r="AE30">
        <f t="shared" si="4"/>
        <v>0.44854348768373353</v>
      </c>
      <c r="AF30" s="5"/>
      <c r="AG30" s="3"/>
      <c r="AH30" s="3"/>
      <c r="AI30" s="3"/>
      <c r="AJ30" s="3"/>
      <c r="AK30">
        <f t="shared" si="7"/>
        <v>0.92307692307692302</v>
      </c>
      <c r="AL30">
        <f t="shared" si="5"/>
        <v>0.59128789328350506</v>
      </c>
      <c r="AM30" s="3"/>
      <c r="AN30" s="3"/>
      <c r="AO30" s="3"/>
      <c r="AP30" s="3"/>
      <c r="AQ30" s="3"/>
      <c r="AR30" s="3"/>
    </row>
    <row r="31" spans="1:44" x14ac:dyDescent="0.25">
      <c r="A31" s="10">
        <v>0</v>
      </c>
      <c r="B31" s="10">
        <v>0</v>
      </c>
      <c r="C31" s="11">
        <v>9</v>
      </c>
      <c r="D31" s="11">
        <v>10</v>
      </c>
      <c r="E31" s="11">
        <f t="shared" si="8"/>
        <v>0.9</v>
      </c>
      <c r="F31" s="11">
        <f t="shared" si="9"/>
        <v>0.96228280177426129</v>
      </c>
      <c r="G31" s="42">
        <f t="shared" si="10"/>
        <v>-0.11169761706096848</v>
      </c>
      <c r="H31" s="10">
        <f t="shared" si="11"/>
        <v>-0.37283145729262412</v>
      </c>
      <c r="I31" s="11"/>
      <c r="J31" s="11">
        <f t="shared" si="12"/>
        <v>0.96240960970757028</v>
      </c>
      <c r="K31" s="10">
        <f t="shared" si="13"/>
        <v>-0.37501326766731236</v>
      </c>
      <c r="L31" s="11"/>
      <c r="M31" s="11">
        <f t="shared" si="14"/>
        <v>0.96304426665860143</v>
      </c>
      <c r="N31" s="10">
        <f t="shared" si="15"/>
        <v>-0.38610785192970465</v>
      </c>
      <c r="O31" s="11"/>
      <c r="P31" s="11">
        <f t="shared" si="16"/>
        <v>0.96240960970757028</v>
      </c>
      <c r="Q31" s="10">
        <f t="shared" si="17"/>
        <v>-0.37501326766731236</v>
      </c>
      <c r="R31" s="3"/>
      <c r="AD31">
        <f>$AD$2</f>
        <v>0.4</v>
      </c>
      <c r="AE31">
        <f t="shared" si="4"/>
        <v>0.14203653665365237</v>
      </c>
      <c r="AF31" s="5"/>
      <c r="AG31" s="3"/>
      <c r="AH31" s="3"/>
      <c r="AI31" s="3"/>
      <c r="AJ31" s="3"/>
      <c r="AK31">
        <f>$AL$2</f>
        <v>1.2</v>
      </c>
      <c r="AL31">
        <f t="shared" si="5"/>
        <v>0.49609159174845435</v>
      </c>
      <c r="AM31" s="3"/>
      <c r="AN31" s="3"/>
      <c r="AO31" s="3"/>
      <c r="AP31" s="3"/>
      <c r="AQ31" s="3"/>
      <c r="AR31" s="3"/>
    </row>
    <row r="32" spans="1:44" x14ac:dyDescent="0.25">
      <c r="A32" s="10">
        <v>0</v>
      </c>
      <c r="B32" s="10">
        <v>0</v>
      </c>
      <c r="C32" s="11">
        <v>9</v>
      </c>
      <c r="D32" s="11">
        <v>10</v>
      </c>
      <c r="E32" s="11">
        <f t="shared" si="8"/>
        <v>0.9</v>
      </c>
      <c r="F32" s="11">
        <f t="shared" si="9"/>
        <v>0.96228280177426129</v>
      </c>
      <c r="G32" s="42">
        <f t="shared" si="10"/>
        <v>-0.11169761706096848</v>
      </c>
      <c r="H32" s="10">
        <f t="shared" si="11"/>
        <v>-0.37283145729262412</v>
      </c>
      <c r="I32" s="11"/>
      <c r="J32" s="11">
        <f t="shared" si="12"/>
        <v>0.96240960970757028</v>
      </c>
      <c r="K32" s="10">
        <f t="shared" si="13"/>
        <v>-0.37501326766731236</v>
      </c>
      <c r="L32" s="11"/>
      <c r="M32" s="11">
        <f t="shared" si="14"/>
        <v>0.96304426665860143</v>
      </c>
      <c r="N32" s="10">
        <f t="shared" si="15"/>
        <v>-0.38610785192970465</v>
      </c>
      <c r="O32" s="11"/>
      <c r="P32" s="11">
        <f t="shared" si="16"/>
        <v>0.96240960970757028</v>
      </c>
      <c r="Q32" s="10">
        <f t="shared" si="17"/>
        <v>-0.37501326766731236</v>
      </c>
      <c r="R32" s="3"/>
      <c r="AD32">
        <f>AD31*$AF$1</f>
        <v>0.52</v>
      </c>
      <c r="AE32">
        <f t="shared" si="4"/>
        <v>3.1770932658197672E-2</v>
      </c>
      <c r="AF32" s="5"/>
      <c r="AG32" s="3"/>
      <c r="AH32" s="3"/>
      <c r="AI32" s="3"/>
      <c r="AJ32" s="3"/>
      <c r="AK32">
        <f>AK31*$AO$1</f>
        <v>1.56</v>
      </c>
      <c r="AL32">
        <f t="shared" si="5"/>
        <v>0.39927597792688047</v>
      </c>
      <c r="AM32" s="3"/>
      <c r="AN32" s="3"/>
      <c r="AO32" s="3"/>
      <c r="AP32" s="3"/>
      <c r="AQ32" s="3"/>
      <c r="AR32" s="3"/>
    </row>
    <row r="33" spans="1:44" x14ac:dyDescent="0.25">
      <c r="A33" s="10">
        <v>0</v>
      </c>
      <c r="B33" s="10">
        <v>0</v>
      </c>
      <c r="C33" s="11">
        <v>9</v>
      </c>
      <c r="D33" s="11">
        <v>10</v>
      </c>
      <c r="E33" s="11">
        <f t="shared" si="8"/>
        <v>0.9</v>
      </c>
      <c r="F33" s="11">
        <f t="shared" si="9"/>
        <v>0.96228280177426129</v>
      </c>
      <c r="G33" s="42">
        <f t="shared" si="10"/>
        <v>-0.11169761706096848</v>
      </c>
      <c r="H33" s="10">
        <f t="shared" si="11"/>
        <v>-0.37283145729262412</v>
      </c>
      <c r="I33" s="11"/>
      <c r="J33" s="11">
        <f t="shared" si="12"/>
        <v>0.96240960970757028</v>
      </c>
      <c r="K33" s="10">
        <f t="shared" si="13"/>
        <v>-0.37501326766731236</v>
      </c>
      <c r="L33" s="11"/>
      <c r="M33" s="11">
        <f t="shared" si="14"/>
        <v>0.96304426665860143</v>
      </c>
      <c r="N33" s="10">
        <f t="shared" si="15"/>
        <v>-0.38610785192970465</v>
      </c>
      <c r="O33" s="11"/>
      <c r="P33" s="11">
        <f t="shared" si="16"/>
        <v>0.96240960970757028</v>
      </c>
      <c r="Q33" s="10">
        <f t="shared" si="17"/>
        <v>-0.37501326766731236</v>
      </c>
      <c r="R33" s="3"/>
      <c r="AF33" s="5"/>
      <c r="AG33" s="3"/>
      <c r="AH33" s="3"/>
      <c r="AI33" s="3"/>
      <c r="AJ33" s="3"/>
      <c r="AM33" s="3"/>
      <c r="AN33" s="3"/>
      <c r="AO33" s="3"/>
      <c r="AP33" s="3"/>
      <c r="AQ33" s="3"/>
      <c r="AR33" s="3"/>
    </row>
    <row r="34" spans="1:44" x14ac:dyDescent="0.25">
      <c r="A34" s="10">
        <v>0</v>
      </c>
      <c r="B34" s="10">
        <v>0</v>
      </c>
      <c r="C34" s="11">
        <v>10</v>
      </c>
      <c r="D34" s="11">
        <v>10</v>
      </c>
      <c r="E34" s="11">
        <f t="shared" si="8"/>
        <v>1</v>
      </c>
      <c r="F34" s="11">
        <f t="shared" si="9"/>
        <v>0.96228280177426129</v>
      </c>
      <c r="G34" s="42">
        <f t="shared" si="10"/>
        <v>-1.633362568828737</v>
      </c>
      <c r="H34" s="10">
        <f t="shared" si="11"/>
        <v>-0.38446898779632149</v>
      </c>
      <c r="I34" s="11"/>
      <c r="J34" s="11">
        <f t="shared" si="12"/>
        <v>0.96240960970757028</v>
      </c>
      <c r="K34" s="10">
        <f t="shared" si="13"/>
        <v>-0.38315129222339772</v>
      </c>
      <c r="L34" s="11"/>
      <c r="M34" s="11">
        <f t="shared" si="14"/>
        <v>0.96304426665860143</v>
      </c>
      <c r="N34" s="10">
        <f t="shared" si="15"/>
        <v>-0.37655900786067775</v>
      </c>
      <c r="O34" s="11"/>
      <c r="P34" s="11">
        <f t="shared" si="16"/>
        <v>0.96240960970757028</v>
      </c>
      <c r="Q34" s="10">
        <f t="shared" si="17"/>
        <v>-0.38315129222339772</v>
      </c>
      <c r="R34" s="3"/>
      <c r="AD34" s="5"/>
      <c r="AE34" s="5"/>
      <c r="AF34" s="5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</row>
    <row r="35" spans="1:44" x14ac:dyDescent="0.25">
      <c r="A35" s="10">
        <v>0</v>
      </c>
      <c r="B35" s="10">
        <v>0</v>
      </c>
      <c r="C35" s="11">
        <v>9</v>
      </c>
      <c r="D35" s="11">
        <v>10</v>
      </c>
      <c r="E35" s="11">
        <f t="shared" si="8"/>
        <v>0.9</v>
      </c>
      <c r="F35" s="11">
        <f t="shared" si="9"/>
        <v>0.96228280177426129</v>
      </c>
      <c r="G35" s="42">
        <f t="shared" si="10"/>
        <v>-0.11169761706096848</v>
      </c>
      <c r="H35" s="10">
        <f t="shared" si="11"/>
        <v>-0.37283145729262412</v>
      </c>
      <c r="I35" s="11"/>
      <c r="J35" s="11">
        <f t="shared" si="12"/>
        <v>0.96240960970757028</v>
      </c>
      <c r="K35" s="10">
        <f t="shared" si="13"/>
        <v>-0.37501326766731236</v>
      </c>
      <c r="L35" s="11"/>
      <c r="M35" s="11">
        <f t="shared" si="14"/>
        <v>0.96304426665860143</v>
      </c>
      <c r="N35" s="10">
        <f t="shared" si="15"/>
        <v>-0.38610785192970465</v>
      </c>
      <c r="O35" s="11"/>
      <c r="P35" s="11">
        <f t="shared" si="16"/>
        <v>0.96240960970757028</v>
      </c>
      <c r="Q35" s="10">
        <f t="shared" si="17"/>
        <v>-0.37501326766731236</v>
      </c>
      <c r="AD35" s="5"/>
      <c r="AE35" s="5"/>
      <c r="AF35" s="5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</row>
    <row r="36" spans="1:44" x14ac:dyDescent="0.25">
      <c r="A36" s="10">
        <v>0</v>
      </c>
      <c r="B36" s="10">
        <v>0</v>
      </c>
      <c r="C36" s="11">
        <v>10</v>
      </c>
      <c r="D36" s="11">
        <v>10</v>
      </c>
      <c r="E36" s="11">
        <f t="shared" si="8"/>
        <v>1</v>
      </c>
      <c r="F36" s="11">
        <f t="shared" si="9"/>
        <v>0.96228280177426129</v>
      </c>
      <c r="G36" s="42">
        <f t="shared" si="10"/>
        <v>-1.633362568828737</v>
      </c>
      <c r="H36" s="10">
        <f t="shared" si="11"/>
        <v>-0.38446898779632149</v>
      </c>
      <c r="I36" s="11"/>
      <c r="J36" s="11">
        <f t="shared" si="12"/>
        <v>0.96240960970757028</v>
      </c>
      <c r="K36" s="10">
        <f t="shared" si="13"/>
        <v>-0.38315129222339772</v>
      </c>
      <c r="L36" s="11"/>
      <c r="M36" s="11">
        <f t="shared" si="14"/>
        <v>0.96304426665860143</v>
      </c>
      <c r="N36" s="10">
        <f t="shared" si="15"/>
        <v>-0.37655900786067775</v>
      </c>
      <c r="O36" s="11"/>
      <c r="P36" s="11">
        <f t="shared" si="16"/>
        <v>0.96240960970757028</v>
      </c>
      <c r="Q36" s="10">
        <f t="shared" si="17"/>
        <v>-0.38315129222339772</v>
      </c>
      <c r="R36" s="3"/>
      <c r="AF36" s="5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</row>
    <row r="37" spans="1:44" x14ac:dyDescent="0.25">
      <c r="A37" s="10">
        <v>0</v>
      </c>
      <c r="B37" s="10">
        <v>0</v>
      </c>
      <c r="C37" s="11">
        <v>10</v>
      </c>
      <c r="D37" s="11">
        <v>10</v>
      </c>
      <c r="E37" s="11">
        <f t="shared" si="8"/>
        <v>1</v>
      </c>
      <c r="F37" s="11">
        <f t="shared" si="9"/>
        <v>0.96228280177426129</v>
      </c>
      <c r="G37" s="42">
        <f t="shared" si="10"/>
        <v>-1.633362568828737</v>
      </c>
      <c r="H37" s="10">
        <f t="shared" si="11"/>
        <v>-0.38446898779632149</v>
      </c>
      <c r="I37" s="11"/>
      <c r="J37" s="11">
        <f t="shared" si="12"/>
        <v>0.96240960970757028</v>
      </c>
      <c r="K37" s="10">
        <f t="shared" si="13"/>
        <v>-0.38315129222339772</v>
      </c>
      <c r="L37" s="11"/>
      <c r="M37" s="11">
        <f t="shared" si="14"/>
        <v>0.96304426665860143</v>
      </c>
      <c r="N37" s="10">
        <f t="shared" si="15"/>
        <v>-0.37655900786067775</v>
      </c>
      <c r="O37" s="11"/>
      <c r="P37" s="11">
        <f t="shared" si="16"/>
        <v>0.96240960970757028</v>
      </c>
      <c r="Q37" s="10">
        <f t="shared" si="17"/>
        <v>-0.38315129222339772</v>
      </c>
      <c r="R37" s="3"/>
      <c r="AD37">
        <v>0</v>
      </c>
      <c r="AE37">
        <f t="shared" ref="AE37:AE49" si="18">$M$2/(1+(AD37/$M$5)^$M$3)</f>
        <v>0.95304426665860142</v>
      </c>
      <c r="AF37" s="5"/>
      <c r="AG37" s="3"/>
      <c r="AH37" s="3"/>
      <c r="AI37" s="3"/>
      <c r="AJ37" s="3"/>
      <c r="AL37" t="s">
        <v>0</v>
      </c>
      <c r="AM37" s="3"/>
      <c r="AN37" s="3"/>
      <c r="AO37" s="3"/>
      <c r="AP37" s="3"/>
      <c r="AQ37" s="3"/>
      <c r="AR37" s="3"/>
    </row>
    <row r="38" spans="1:44" x14ac:dyDescent="0.25">
      <c r="A38" s="10">
        <v>0</v>
      </c>
      <c r="B38" s="10">
        <v>0</v>
      </c>
      <c r="C38" s="11">
        <v>10</v>
      </c>
      <c r="D38" s="11">
        <v>10</v>
      </c>
      <c r="E38" s="11">
        <f t="shared" si="8"/>
        <v>1</v>
      </c>
      <c r="F38" s="11">
        <f t="shared" si="9"/>
        <v>0.96228280177426129</v>
      </c>
      <c r="G38" s="42">
        <f t="shared" si="10"/>
        <v>-1.633362568828737</v>
      </c>
      <c r="H38" s="10">
        <f t="shared" si="11"/>
        <v>-0.38446898779632149</v>
      </c>
      <c r="I38" s="11"/>
      <c r="J38" s="11">
        <f t="shared" si="12"/>
        <v>0.96240960970757028</v>
      </c>
      <c r="K38" s="10">
        <f t="shared" si="13"/>
        <v>-0.38315129222339772</v>
      </c>
      <c r="L38" s="11"/>
      <c r="M38" s="11">
        <f t="shared" si="14"/>
        <v>0.96304426665860143</v>
      </c>
      <c r="N38" s="10">
        <f t="shared" si="15"/>
        <v>-0.37655900786067775</v>
      </c>
      <c r="O38" s="11"/>
      <c r="P38" s="11">
        <f t="shared" si="16"/>
        <v>0.96240960970757028</v>
      </c>
      <c r="Q38" s="10">
        <f t="shared" si="17"/>
        <v>-0.38315129222339772</v>
      </c>
      <c r="R38" s="3"/>
      <c r="AD38">
        <f t="shared" ref="AD38:AD47" si="19">AD39/$AF$1</f>
        <v>2.9015260114562277E-2</v>
      </c>
      <c r="AE38">
        <f t="shared" si="18"/>
        <v>0.95304328136456162</v>
      </c>
      <c r="AF38" s="5"/>
      <c r="AG38" s="3"/>
      <c r="AH38" s="3"/>
      <c r="AI38" s="3"/>
      <c r="AJ38" s="3"/>
      <c r="AK38">
        <v>0</v>
      </c>
      <c r="AL38">
        <f t="shared" ref="AL38:AL50" si="20">$M$2/(1+(AK38/$M$6)^$M$4)</f>
        <v>0.95304426665860142</v>
      </c>
      <c r="AM38" s="3"/>
      <c r="AN38" s="3"/>
      <c r="AO38" s="3"/>
      <c r="AP38" s="3"/>
      <c r="AQ38" s="3"/>
      <c r="AR38" s="3"/>
    </row>
    <row r="39" spans="1:44" x14ac:dyDescent="0.25">
      <c r="A39" s="10">
        <v>0</v>
      </c>
      <c r="B39" s="10">
        <v>0</v>
      </c>
      <c r="C39" s="11">
        <v>10</v>
      </c>
      <c r="D39" s="11">
        <v>10</v>
      </c>
      <c r="E39" s="11">
        <f t="shared" si="8"/>
        <v>1</v>
      </c>
      <c r="F39" s="11">
        <f t="shared" si="9"/>
        <v>0.96228280177426129</v>
      </c>
      <c r="G39" s="42">
        <f t="shared" si="10"/>
        <v>-1.633362568828737</v>
      </c>
      <c r="H39" s="10">
        <f t="shared" si="11"/>
        <v>-0.38446898779632149</v>
      </c>
      <c r="I39" s="11"/>
      <c r="J39" s="11">
        <f t="shared" si="12"/>
        <v>0.96240960970757028</v>
      </c>
      <c r="K39" s="10">
        <f t="shared" si="13"/>
        <v>-0.38315129222339772</v>
      </c>
      <c r="L39" s="11"/>
      <c r="M39" s="11">
        <f t="shared" si="14"/>
        <v>0.96304426665860143</v>
      </c>
      <c r="N39" s="10">
        <f t="shared" si="15"/>
        <v>-0.37655900786067775</v>
      </c>
      <c r="O39" s="11"/>
      <c r="P39" s="11">
        <f t="shared" si="16"/>
        <v>0.96240960970757028</v>
      </c>
      <c r="Q39" s="10">
        <f t="shared" si="17"/>
        <v>-0.38315129222339772</v>
      </c>
      <c r="R39" s="3"/>
      <c r="AD39">
        <f t="shared" si="19"/>
        <v>3.7719838148930963E-2</v>
      </c>
      <c r="AE39">
        <f t="shared" si="18"/>
        <v>0.95303958821110746</v>
      </c>
      <c r="AF39" s="5"/>
      <c r="AG39" s="3"/>
      <c r="AH39" s="3"/>
      <c r="AI39" s="3"/>
      <c r="AJ39" s="3"/>
      <c r="AK39">
        <f t="shared" ref="AK39:AK48" si="21">AK40/$AO$1</f>
        <v>8.7045780343686832E-2</v>
      </c>
      <c r="AL39">
        <f t="shared" si="20"/>
        <v>0.93755843636811986</v>
      </c>
      <c r="AM39" s="3"/>
      <c r="AN39" s="3"/>
      <c r="AO39" s="3"/>
      <c r="AP39" s="3"/>
      <c r="AQ39" s="3"/>
      <c r="AR39" s="3"/>
    </row>
    <row r="40" spans="1:44" x14ac:dyDescent="0.25">
      <c r="A40" s="10">
        <v>0</v>
      </c>
      <c r="B40" s="10">
        <v>0</v>
      </c>
      <c r="C40" s="11">
        <v>9</v>
      </c>
      <c r="D40" s="11">
        <v>10</v>
      </c>
      <c r="E40" s="11">
        <f t="shared" si="8"/>
        <v>0.9</v>
      </c>
      <c r="F40" s="11">
        <f t="shared" si="9"/>
        <v>0.96228280177426129</v>
      </c>
      <c r="G40" s="42">
        <f t="shared" si="10"/>
        <v>-0.11169761706096848</v>
      </c>
      <c r="H40" s="10">
        <f t="shared" si="11"/>
        <v>-0.37283145729262412</v>
      </c>
      <c r="I40" s="11"/>
      <c r="J40" s="11">
        <f t="shared" si="12"/>
        <v>0.96240960970757028</v>
      </c>
      <c r="K40" s="10">
        <f t="shared" si="13"/>
        <v>-0.37501326766731236</v>
      </c>
      <c r="L40" s="11"/>
      <c r="M40" s="11">
        <f t="shared" si="14"/>
        <v>0.96304426665860143</v>
      </c>
      <c r="N40" s="10">
        <f t="shared" si="15"/>
        <v>-0.38610785192970465</v>
      </c>
      <c r="O40" s="11"/>
      <c r="P40" s="11">
        <f t="shared" si="16"/>
        <v>0.96240960970757028</v>
      </c>
      <c r="Q40" s="10">
        <f t="shared" si="17"/>
        <v>-0.37501326766731236</v>
      </c>
      <c r="R40" s="3" t="s">
        <v>33</v>
      </c>
      <c r="AD40">
        <f t="shared" si="19"/>
        <v>4.9035789593610254E-2</v>
      </c>
      <c r="AE40">
        <f t="shared" si="18"/>
        <v>0.95302205242391214</v>
      </c>
      <c r="AF40" s="5"/>
      <c r="AG40" s="3"/>
      <c r="AH40" s="3"/>
      <c r="AI40" s="3"/>
      <c r="AJ40" s="3"/>
      <c r="AK40">
        <f t="shared" si="21"/>
        <v>0.11315951444679288</v>
      </c>
      <c r="AL40">
        <f t="shared" si="20"/>
        <v>0.93013347115901168</v>
      </c>
      <c r="AM40" s="3"/>
      <c r="AN40" s="3"/>
      <c r="AO40" s="3"/>
      <c r="AP40" s="3"/>
      <c r="AQ40" s="3"/>
      <c r="AR40" s="3"/>
    </row>
    <row r="41" spans="1:44" x14ac:dyDescent="0.25">
      <c r="A41" s="10">
        <v>0</v>
      </c>
      <c r="B41" s="10">
        <v>0</v>
      </c>
      <c r="C41" s="11">
        <v>8</v>
      </c>
      <c r="D41" s="11">
        <v>10</v>
      </c>
      <c r="E41" s="11">
        <f t="shared" si="8"/>
        <v>0.8</v>
      </c>
      <c r="F41" s="11">
        <f t="shared" si="9"/>
        <v>0.96228280177426129</v>
      </c>
      <c r="G41" s="42">
        <f t="shared" si="10"/>
        <v>-8.7667897740286937E-2</v>
      </c>
      <c r="H41" s="10">
        <f t="shared" si="11"/>
        <v>-1.8588291592360133</v>
      </c>
      <c r="I41" s="11"/>
      <c r="J41" s="11">
        <f t="shared" si="12"/>
        <v>0.96240960970757028</v>
      </c>
      <c r="K41" s="10">
        <f t="shared" si="13"/>
        <v>-1.8645104755583124</v>
      </c>
      <c r="L41" s="11"/>
      <c r="M41" s="11">
        <f t="shared" si="14"/>
        <v>0.96304426665860143</v>
      </c>
      <c r="N41" s="10">
        <f t="shared" si="15"/>
        <v>-1.8932919284458165</v>
      </c>
      <c r="O41" s="11"/>
      <c r="P41" s="11">
        <f t="shared" si="16"/>
        <v>0.96240960970757028</v>
      </c>
      <c r="Q41" s="10">
        <f t="shared" si="17"/>
        <v>-1.8645104755583124</v>
      </c>
      <c r="R41" s="3"/>
      <c r="AD41">
        <f t="shared" si="19"/>
        <v>6.3746526471693335E-2</v>
      </c>
      <c r="AE41">
        <f t="shared" si="18"/>
        <v>0.95293879615951294</v>
      </c>
      <c r="AF41" s="5"/>
      <c r="AG41" s="3"/>
      <c r="AH41" s="3"/>
      <c r="AI41" s="3"/>
      <c r="AJ41" s="3"/>
      <c r="AK41">
        <f t="shared" si="21"/>
        <v>0.14710736878083075</v>
      </c>
      <c r="AL41">
        <f t="shared" si="20"/>
        <v>0.919276690306843</v>
      </c>
      <c r="AM41" s="3"/>
      <c r="AN41" s="3"/>
      <c r="AO41" s="3"/>
      <c r="AP41" s="3"/>
      <c r="AQ41" s="3"/>
      <c r="AR41" s="3"/>
    </row>
    <row r="42" spans="1:44" x14ac:dyDescent="0.25">
      <c r="A42" s="10">
        <v>0</v>
      </c>
      <c r="B42" s="10">
        <v>0</v>
      </c>
      <c r="C42" s="11">
        <v>10</v>
      </c>
      <c r="D42" s="11">
        <v>10</v>
      </c>
      <c r="E42" s="11">
        <f t="shared" si="8"/>
        <v>1</v>
      </c>
      <c r="F42" s="11">
        <f t="shared" si="9"/>
        <v>0.96228280177426129</v>
      </c>
      <c r="G42" s="42">
        <f t="shared" si="10"/>
        <v>-1.633362568828737</v>
      </c>
      <c r="H42" s="10">
        <f t="shared" si="11"/>
        <v>-0.38446898779632149</v>
      </c>
      <c r="I42" s="11"/>
      <c r="J42" s="11">
        <f t="shared" si="12"/>
        <v>0.96240960970757028</v>
      </c>
      <c r="K42" s="10">
        <f t="shared" si="13"/>
        <v>-0.38315129222339772</v>
      </c>
      <c r="L42" s="11"/>
      <c r="M42" s="11">
        <f t="shared" si="14"/>
        <v>0.96304426665860143</v>
      </c>
      <c r="N42" s="10">
        <f t="shared" si="15"/>
        <v>-0.37655900786067775</v>
      </c>
      <c r="O42" s="11"/>
      <c r="P42" s="11">
        <f t="shared" si="16"/>
        <v>0.96240960970757028</v>
      </c>
      <c r="Q42" s="10">
        <f t="shared" si="17"/>
        <v>-0.38315129222339772</v>
      </c>
      <c r="R42" s="3"/>
      <c r="AD42">
        <f t="shared" si="19"/>
        <v>8.2870484413201342E-2</v>
      </c>
      <c r="AE42">
        <f t="shared" si="18"/>
        <v>0.95254366939092472</v>
      </c>
      <c r="AF42" s="5"/>
      <c r="AG42" s="3"/>
      <c r="AH42" s="3"/>
      <c r="AI42" s="3"/>
      <c r="AJ42" s="3"/>
      <c r="AK42">
        <f t="shared" si="21"/>
        <v>0.19123957941507999</v>
      </c>
      <c r="AL42">
        <f t="shared" si="20"/>
        <v>0.90354895351888043</v>
      </c>
      <c r="AM42" s="3"/>
      <c r="AN42" s="3"/>
      <c r="AO42" s="3"/>
      <c r="AP42" s="3"/>
      <c r="AQ42" s="3"/>
      <c r="AR42" s="3"/>
    </row>
    <row r="43" spans="1:44" x14ac:dyDescent="0.25">
      <c r="A43" s="10">
        <v>0</v>
      </c>
      <c r="B43" s="10">
        <v>0</v>
      </c>
      <c r="C43" s="11">
        <v>8</v>
      </c>
      <c r="D43" s="11">
        <v>10</v>
      </c>
      <c r="E43" s="11">
        <f t="shared" si="8"/>
        <v>0.8</v>
      </c>
      <c r="F43" s="11">
        <f t="shared" si="9"/>
        <v>0.96228280177426129</v>
      </c>
      <c r="G43" s="42">
        <f t="shared" si="10"/>
        <v>-8.7667897740286937E-2</v>
      </c>
      <c r="H43" s="10">
        <f t="shared" si="11"/>
        <v>-1.8588291592360133</v>
      </c>
      <c r="I43" s="11"/>
      <c r="J43" s="11">
        <f t="shared" si="12"/>
        <v>0.96240960970757028</v>
      </c>
      <c r="K43" s="10">
        <f t="shared" si="13"/>
        <v>-1.8645104755583124</v>
      </c>
      <c r="L43" s="11"/>
      <c r="M43" s="11">
        <f t="shared" si="14"/>
        <v>0.96304426665860143</v>
      </c>
      <c r="N43" s="10">
        <f t="shared" si="15"/>
        <v>-1.8932919284458165</v>
      </c>
      <c r="O43" s="11"/>
      <c r="P43" s="11">
        <f t="shared" si="16"/>
        <v>0.96240960970757028</v>
      </c>
      <c r="Q43" s="10">
        <f t="shared" si="17"/>
        <v>-1.8645104755583124</v>
      </c>
      <c r="R43" s="3"/>
      <c r="AD43">
        <f t="shared" si="19"/>
        <v>0.10773162973716174</v>
      </c>
      <c r="AE43">
        <f t="shared" si="18"/>
        <v>0.95067195442240027</v>
      </c>
      <c r="AF43" s="5"/>
      <c r="AG43" s="3"/>
      <c r="AH43" s="3"/>
      <c r="AI43" s="3"/>
      <c r="AJ43" s="3"/>
      <c r="AK43">
        <f t="shared" si="21"/>
        <v>0.24861145323960399</v>
      </c>
      <c r="AL43">
        <f t="shared" si="20"/>
        <v>0.88106934105109058</v>
      </c>
      <c r="AM43" s="3"/>
      <c r="AN43" s="3"/>
      <c r="AO43" s="3"/>
      <c r="AP43" s="3"/>
      <c r="AQ43" s="3"/>
      <c r="AR43" s="3"/>
    </row>
    <row r="44" spans="1:44" x14ac:dyDescent="0.25">
      <c r="A44" s="10"/>
      <c r="B44" s="10"/>
      <c r="C44" s="11"/>
      <c r="D44" s="11"/>
      <c r="E44" s="11"/>
      <c r="F44" s="11"/>
      <c r="H44" s="10"/>
      <c r="I44" s="11"/>
      <c r="J44" s="11"/>
      <c r="K44" s="10"/>
      <c r="L44" s="11"/>
      <c r="M44" s="11"/>
      <c r="N44" s="10"/>
      <c r="O44" s="11"/>
      <c r="P44" s="11"/>
      <c r="Q44" s="10"/>
      <c r="R44" s="3"/>
      <c r="AD44">
        <f t="shared" si="19"/>
        <v>0.14005111865831027</v>
      </c>
      <c r="AE44">
        <f t="shared" si="18"/>
        <v>0.94188395931906999</v>
      </c>
      <c r="AF44" s="5"/>
      <c r="AG44" s="3"/>
      <c r="AH44" s="3"/>
      <c r="AI44" s="3"/>
      <c r="AJ44" s="3"/>
      <c r="AK44">
        <f t="shared" si="21"/>
        <v>0.3231948892114852</v>
      </c>
      <c r="AL44">
        <f t="shared" si="20"/>
        <v>0.84954946156842603</v>
      </c>
      <c r="AM44" s="3"/>
      <c r="AN44" s="3"/>
      <c r="AO44" s="3"/>
      <c r="AP44" s="3"/>
      <c r="AQ44" s="3"/>
      <c r="AR44" s="3"/>
    </row>
    <row r="45" spans="1:44" x14ac:dyDescent="0.25">
      <c r="A45" s="10"/>
      <c r="B45" s="10"/>
      <c r="C45" s="11"/>
      <c r="D45" s="11"/>
      <c r="E45" s="11"/>
      <c r="F45" s="11"/>
      <c r="H45" s="10"/>
      <c r="I45" s="11"/>
      <c r="J45" s="11"/>
      <c r="K45" s="10"/>
      <c r="L45" s="11"/>
      <c r="M45" s="11"/>
      <c r="N45" s="10"/>
      <c r="O45" s="11"/>
      <c r="P45" s="11"/>
      <c r="Q45" s="10"/>
      <c r="R45" s="3"/>
      <c r="AD45">
        <f t="shared" si="19"/>
        <v>0.18206645425580337</v>
      </c>
      <c r="AE45">
        <f t="shared" si="18"/>
        <v>0.90228004923613114</v>
      </c>
      <c r="AF45" s="5"/>
      <c r="AG45" s="3"/>
      <c r="AH45" s="3"/>
      <c r="AI45" s="3"/>
      <c r="AJ45" s="3"/>
      <c r="AK45">
        <f t="shared" si="21"/>
        <v>0.42015335597493081</v>
      </c>
      <c r="AL45">
        <f t="shared" si="20"/>
        <v>0.80652165211602289</v>
      </c>
      <c r="AM45" s="3"/>
      <c r="AN45" s="3"/>
      <c r="AO45" s="3"/>
      <c r="AP45" s="3"/>
      <c r="AQ45" s="3"/>
      <c r="AR45" s="3"/>
    </row>
    <row r="46" spans="1:44" x14ac:dyDescent="0.25">
      <c r="A46" s="10"/>
      <c r="B46" s="10"/>
      <c r="C46" s="11"/>
      <c r="D46" s="11"/>
      <c r="E46" s="11"/>
      <c r="F46" s="11"/>
      <c r="H46" s="10"/>
      <c r="I46" s="11"/>
      <c r="J46" s="11"/>
      <c r="K46" s="10"/>
      <c r="L46" s="11"/>
      <c r="M46" s="11"/>
      <c r="N46" s="10"/>
      <c r="O46" s="11"/>
      <c r="P46" s="11"/>
      <c r="Q46" s="10"/>
      <c r="R46" s="3"/>
      <c r="AD46">
        <f t="shared" si="19"/>
        <v>0.23668639053254439</v>
      </c>
      <c r="AE46">
        <f t="shared" si="18"/>
        <v>0.7521168332214655</v>
      </c>
      <c r="AF46" s="5"/>
      <c r="AG46" s="3"/>
      <c r="AH46" s="3"/>
      <c r="AI46" s="3"/>
      <c r="AJ46" s="3"/>
      <c r="AK46">
        <f t="shared" si="21"/>
        <v>0.5461993627674101</v>
      </c>
      <c r="AL46">
        <f t="shared" si="20"/>
        <v>0.74988301055994833</v>
      </c>
      <c r="AM46" s="3"/>
      <c r="AN46" s="3"/>
      <c r="AO46" s="3"/>
      <c r="AP46" s="3"/>
      <c r="AQ46" s="3"/>
      <c r="AR46" s="3"/>
    </row>
    <row r="47" spans="1:44" x14ac:dyDescent="0.25">
      <c r="A47" s="12">
        <v>2.5000000000000001E-2</v>
      </c>
      <c r="B47" s="12">
        <v>0</v>
      </c>
      <c r="C47" s="13">
        <v>10</v>
      </c>
      <c r="D47" s="13">
        <v>10</v>
      </c>
      <c r="E47" s="13">
        <f>C47/D47</f>
        <v>1</v>
      </c>
      <c r="F47" s="13">
        <f>IA(A47,B47,$F$2,$F$3,$F$4,$F$5,$F$6)+0.01</f>
        <v>0.96228262970816392</v>
      </c>
      <c r="G47" s="42">
        <f>totalbinLik($G$23,D47,C47)</f>
        <v>-1.633362568828737</v>
      </c>
      <c r="H47" s="13">
        <f>BinLik(D47,C47,F47)</f>
        <v>-0.38447077589969852</v>
      </c>
      <c r="I47" s="13"/>
      <c r="J47" s="13">
        <f>IA_SA(A47,B47,$J$2,$J$3,$J$4,$J$5,$J$6,$J$7)+0.01</f>
        <v>0.96240942060727219</v>
      </c>
      <c r="K47" s="13">
        <f>BinLik(D47,C47,J47)</f>
        <v>-0.38315325708653669</v>
      </c>
      <c r="L47" s="13"/>
      <c r="M47" s="13">
        <f>IA_DR(A47,B47,$M$2,$M$3,$M$4,$M$5,$M$6,$M$7,$M$8)+0.01</f>
        <v>0.96304385975562057</v>
      </c>
      <c r="N47" s="13">
        <f>BinLik(D47,C47,M47)</f>
        <v>-0.37656323303579076</v>
      </c>
      <c r="O47" s="13"/>
      <c r="P47" s="13">
        <f>IA_DL(A47,B47,$P$2,$P$3,$P$4,$P$5,$P$6,$P$7,$P$8)+0.01</f>
        <v>0.96240942060727219</v>
      </c>
      <c r="Q47" s="13">
        <f>BinLik(D47,C47,P47)</f>
        <v>-0.38315325708653669</v>
      </c>
      <c r="R47" s="3"/>
      <c r="AD47">
        <f t="shared" si="19"/>
        <v>0.30769230769230771</v>
      </c>
      <c r="AE47">
        <f t="shared" si="18"/>
        <v>0.42012033775271068</v>
      </c>
      <c r="AF47" s="5"/>
      <c r="AG47" s="3"/>
      <c r="AH47" s="3"/>
      <c r="AI47" s="3"/>
      <c r="AJ47" s="3"/>
      <c r="AK47">
        <f t="shared" si="21"/>
        <v>0.7100591715976331</v>
      </c>
      <c r="AL47">
        <f t="shared" si="20"/>
        <v>0.67879532327710523</v>
      </c>
      <c r="AM47" s="3"/>
      <c r="AN47" s="3"/>
      <c r="AO47" s="3"/>
      <c r="AP47" s="3"/>
      <c r="AQ47" s="3"/>
      <c r="AR47" s="3"/>
    </row>
    <row r="48" spans="1:44" x14ac:dyDescent="0.25">
      <c r="A48" s="12">
        <v>2.5000000000000001E-2</v>
      </c>
      <c r="B48" s="12">
        <v>0</v>
      </c>
      <c r="C48" s="13">
        <v>10</v>
      </c>
      <c r="D48" s="13">
        <v>10</v>
      </c>
      <c r="E48" s="13">
        <f t="shared" ref="E48:E71" si="22">C48/D48</f>
        <v>1</v>
      </c>
      <c r="F48" s="13">
        <f t="shared" ref="F48:F71" si="23">IA(A48,B48,$F$2,$F$3,$F$4,$F$5,$F$6)+0.01</f>
        <v>0.96228262970816392</v>
      </c>
      <c r="G48" s="42">
        <f t="shared" ref="G48:G71" si="24">totalbinLik($G$23,D48,C48)</f>
        <v>-1.633362568828737</v>
      </c>
      <c r="H48" s="13">
        <f t="shared" ref="H48:H71" si="25">BinLik(D48,C48,F48)</f>
        <v>-0.38447077589969852</v>
      </c>
      <c r="I48" s="13"/>
      <c r="J48" s="13">
        <f t="shared" ref="J48:J71" si="26">IA_SA(A48,B48,$J$2,$J$3,$J$4,$J$5,$J$6,$J$7)+0.01</f>
        <v>0.96240942060727219</v>
      </c>
      <c r="K48" s="13">
        <f t="shared" ref="K48:K71" si="27">BinLik(D48,C48,J48)</f>
        <v>-0.38315325708653669</v>
      </c>
      <c r="L48" s="13"/>
      <c r="M48" s="13">
        <f t="shared" ref="M48:M71" si="28">IA_DR(A48,B48,$M$2,$M$3,$M$4,$M$5,$M$6,$M$7,$M$8)+0.01</f>
        <v>0.96304385975562057</v>
      </c>
      <c r="N48" s="13">
        <f t="shared" ref="N48:N71" si="29">BinLik(D48,C48,M48)</f>
        <v>-0.37656323303579076</v>
      </c>
      <c r="O48" s="13"/>
      <c r="P48" s="13">
        <f t="shared" ref="P48:P71" si="30">IA_DL(A48,B48,$P$2,$P$3,$P$4,$P$5,$P$6,$P$7,$P$8)+0.01</f>
        <v>0.96240942060727219</v>
      </c>
      <c r="Q48" s="13">
        <f t="shared" ref="Q48:Q71" si="31">BinLik(D48,C48,P48)</f>
        <v>-0.38315325708653669</v>
      </c>
      <c r="R48" s="3"/>
      <c r="AD48">
        <f>$AD$2</f>
        <v>0.4</v>
      </c>
      <c r="AE48">
        <f t="shared" si="18"/>
        <v>0.13569894709601443</v>
      </c>
      <c r="AF48" s="5"/>
      <c r="AG48" s="3"/>
      <c r="AH48" s="3"/>
      <c r="AI48" s="3"/>
      <c r="AJ48" s="3"/>
      <c r="AK48">
        <f t="shared" si="21"/>
        <v>0.92307692307692302</v>
      </c>
      <c r="AL48">
        <f t="shared" si="20"/>
        <v>0.59471938676198488</v>
      </c>
      <c r="AM48" s="3"/>
      <c r="AN48" s="3"/>
      <c r="AO48" s="3"/>
      <c r="AP48" s="3"/>
      <c r="AQ48" s="3"/>
      <c r="AR48" s="3"/>
    </row>
    <row r="49" spans="1:44" x14ac:dyDescent="0.25">
      <c r="A49" s="12">
        <v>2.5000000000000001E-2</v>
      </c>
      <c r="B49" s="12">
        <v>0</v>
      </c>
      <c r="C49" s="13">
        <v>10</v>
      </c>
      <c r="D49" s="13">
        <v>10</v>
      </c>
      <c r="E49" s="13">
        <f t="shared" si="22"/>
        <v>1</v>
      </c>
      <c r="F49" s="13">
        <f t="shared" si="23"/>
        <v>0.96228262970816392</v>
      </c>
      <c r="G49" s="42">
        <f t="shared" si="24"/>
        <v>-1.633362568828737</v>
      </c>
      <c r="H49" s="13">
        <f t="shared" si="25"/>
        <v>-0.38447077589969852</v>
      </c>
      <c r="I49" s="13"/>
      <c r="J49" s="13">
        <f t="shared" si="26"/>
        <v>0.96240942060727219</v>
      </c>
      <c r="K49" s="13">
        <f t="shared" si="27"/>
        <v>-0.38315325708653669</v>
      </c>
      <c r="L49" s="13"/>
      <c r="M49" s="13">
        <f t="shared" si="28"/>
        <v>0.96304385975562057</v>
      </c>
      <c r="N49" s="13">
        <f t="shared" si="29"/>
        <v>-0.37656323303579076</v>
      </c>
      <c r="O49" s="13"/>
      <c r="P49" s="13">
        <f t="shared" si="30"/>
        <v>0.96240942060727219</v>
      </c>
      <c r="Q49" s="13">
        <f t="shared" si="31"/>
        <v>-0.38315325708653669</v>
      </c>
      <c r="R49" s="3"/>
      <c r="AD49" s="5">
        <f>AD48*$AF$1</f>
        <v>0.52</v>
      </c>
      <c r="AE49" s="5">
        <f t="shared" si="18"/>
        <v>3.2197394448910385E-2</v>
      </c>
      <c r="AF49" s="5"/>
      <c r="AG49" s="3"/>
      <c r="AH49" s="3"/>
      <c r="AI49" s="3"/>
      <c r="AJ49" s="3"/>
      <c r="AK49">
        <f>$AL$2</f>
        <v>1.2</v>
      </c>
      <c r="AL49">
        <f t="shared" si="20"/>
        <v>0.50199553338546821</v>
      </c>
      <c r="AM49" s="3"/>
      <c r="AN49" s="3"/>
      <c r="AO49" s="3"/>
      <c r="AP49" s="3"/>
      <c r="AQ49" s="3"/>
      <c r="AR49" s="3"/>
    </row>
    <row r="50" spans="1:44" x14ac:dyDescent="0.25">
      <c r="A50" s="12">
        <v>2.5000000000000001E-2</v>
      </c>
      <c r="B50" s="12">
        <v>0</v>
      </c>
      <c r="C50" s="13">
        <v>10</v>
      </c>
      <c r="D50" s="13">
        <v>10</v>
      </c>
      <c r="E50" s="13">
        <f t="shared" si="22"/>
        <v>1</v>
      </c>
      <c r="F50" s="13">
        <f t="shared" si="23"/>
        <v>0.96228262970816392</v>
      </c>
      <c r="G50" s="42">
        <f t="shared" si="24"/>
        <v>-1.633362568828737</v>
      </c>
      <c r="H50" s="13">
        <f t="shared" si="25"/>
        <v>-0.38447077589969852</v>
      </c>
      <c r="I50" s="13"/>
      <c r="J50" s="13">
        <f t="shared" si="26"/>
        <v>0.96240942060727219</v>
      </c>
      <c r="K50" s="13">
        <f t="shared" si="27"/>
        <v>-0.38315325708653669</v>
      </c>
      <c r="L50" s="13"/>
      <c r="M50" s="13">
        <f t="shared" si="28"/>
        <v>0.96304385975562057</v>
      </c>
      <c r="N50" s="13">
        <f t="shared" si="29"/>
        <v>-0.37656323303579076</v>
      </c>
      <c r="O50" s="13"/>
      <c r="P50" s="13">
        <f t="shared" si="30"/>
        <v>0.96240942060727219</v>
      </c>
      <c r="Q50" s="13">
        <f t="shared" si="31"/>
        <v>-0.38315325708653669</v>
      </c>
      <c r="R50" s="3"/>
      <c r="AD50" s="5"/>
      <c r="AE50" s="5"/>
      <c r="AF50" s="5"/>
      <c r="AG50" s="3"/>
      <c r="AH50" s="3"/>
      <c r="AI50" s="3"/>
      <c r="AJ50" s="3"/>
      <c r="AK50" s="3">
        <f>AK49*$AO$1</f>
        <v>1.56</v>
      </c>
      <c r="AL50" s="3">
        <f t="shared" si="20"/>
        <v>0.40729592428262956</v>
      </c>
      <c r="AM50" s="3"/>
      <c r="AN50" s="3"/>
      <c r="AO50" s="3"/>
      <c r="AP50" s="3"/>
      <c r="AQ50" s="3"/>
      <c r="AR50" s="3"/>
    </row>
    <row r="51" spans="1:44" x14ac:dyDescent="0.25">
      <c r="A51" s="12">
        <v>2.5000000000000001E-2</v>
      </c>
      <c r="B51" s="12">
        <v>0</v>
      </c>
      <c r="C51" s="13">
        <v>8</v>
      </c>
      <c r="D51" s="13">
        <v>10</v>
      </c>
      <c r="E51" s="13">
        <f t="shared" si="22"/>
        <v>0.8</v>
      </c>
      <c r="F51" s="13">
        <f t="shared" si="23"/>
        <v>0.96228262970816392</v>
      </c>
      <c r="G51" s="42">
        <f t="shared" si="24"/>
        <v>-8.7667897740286937E-2</v>
      </c>
      <c r="H51" s="13">
        <f t="shared" si="25"/>
        <v>-1.8588214657268505</v>
      </c>
      <c r="I51" s="13"/>
      <c r="J51" s="13">
        <f t="shared" si="26"/>
        <v>0.96240942060727219</v>
      </c>
      <c r="K51" s="13">
        <f t="shared" si="27"/>
        <v>-1.8645019863762471</v>
      </c>
      <c r="L51" s="13"/>
      <c r="M51" s="13">
        <f t="shared" si="28"/>
        <v>0.96304385975562057</v>
      </c>
      <c r="N51" s="13">
        <f t="shared" si="29"/>
        <v>-1.8932732876054537</v>
      </c>
      <c r="O51" s="13"/>
      <c r="P51" s="13">
        <f t="shared" si="30"/>
        <v>0.96240942060727219</v>
      </c>
      <c r="Q51" s="13">
        <f t="shared" si="31"/>
        <v>-1.8645019863762471</v>
      </c>
      <c r="R51" s="3"/>
      <c r="AD51" s="5"/>
      <c r="AE51" s="5"/>
      <c r="AF51" s="5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</row>
    <row r="52" spans="1:44" x14ac:dyDescent="0.25">
      <c r="A52" s="12">
        <v>0.05</v>
      </c>
      <c r="B52" s="12">
        <v>0</v>
      </c>
      <c r="C52" s="13">
        <v>9</v>
      </c>
      <c r="D52" s="13">
        <v>10</v>
      </c>
      <c r="E52" s="13">
        <f t="shared" si="22"/>
        <v>0.9</v>
      </c>
      <c r="F52" s="13">
        <f t="shared" si="23"/>
        <v>0.96226991831472264</v>
      </c>
      <c r="G52" s="42">
        <f t="shared" si="24"/>
        <v>-0.11169761706096848</v>
      </c>
      <c r="H52" s="13">
        <f t="shared" si="25"/>
        <v>-0.37261043182541209</v>
      </c>
      <c r="I52" s="13"/>
      <c r="J52" s="13">
        <f t="shared" si="26"/>
        <v>0.96239576479920508</v>
      </c>
      <c r="K52" s="13">
        <f t="shared" si="27"/>
        <v>-0.37477449767064019</v>
      </c>
      <c r="L52" s="13"/>
      <c r="M52" s="13">
        <f t="shared" si="28"/>
        <v>0.96301932975808735</v>
      </c>
      <c r="N52" s="13">
        <f t="shared" si="29"/>
        <v>-0.38566634935403676</v>
      </c>
      <c r="O52" s="13"/>
      <c r="P52" s="13">
        <f t="shared" si="30"/>
        <v>0.96239576479920508</v>
      </c>
      <c r="Q52" s="13">
        <f t="shared" si="31"/>
        <v>-0.37477449767064019</v>
      </c>
      <c r="R52" s="3"/>
      <c r="AD52" s="5"/>
      <c r="AE52" s="5"/>
      <c r="AF52" s="5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</row>
    <row r="53" spans="1:44" x14ac:dyDescent="0.25">
      <c r="A53" s="12">
        <v>0.05</v>
      </c>
      <c r="B53" s="12">
        <v>0</v>
      </c>
      <c r="C53" s="13">
        <v>10</v>
      </c>
      <c r="D53" s="13">
        <v>10</v>
      </c>
      <c r="E53" s="13">
        <f t="shared" si="22"/>
        <v>1</v>
      </c>
      <c r="F53" s="13">
        <f t="shared" si="23"/>
        <v>0.96226991831472264</v>
      </c>
      <c r="G53" s="42">
        <f t="shared" si="24"/>
        <v>-1.633362568828737</v>
      </c>
      <c r="H53" s="13">
        <f t="shared" si="25"/>
        <v>-0.38460287303006291</v>
      </c>
      <c r="I53" s="13"/>
      <c r="J53" s="13">
        <f t="shared" si="26"/>
        <v>0.96239576479920508</v>
      </c>
      <c r="K53" s="13">
        <f t="shared" si="27"/>
        <v>-0.38329514997181025</v>
      </c>
      <c r="L53" s="13"/>
      <c r="M53" s="13">
        <f t="shared" si="28"/>
        <v>0.96301932975808735</v>
      </c>
      <c r="N53" s="13">
        <f t="shared" si="29"/>
        <v>-0.37681794947155567</v>
      </c>
      <c r="O53" s="13"/>
      <c r="P53" s="13">
        <f t="shared" si="30"/>
        <v>0.96239576479920508</v>
      </c>
      <c r="Q53" s="13">
        <f t="shared" si="31"/>
        <v>-0.38329514997181025</v>
      </c>
      <c r="R53" s="3"/>
      <c r="AF53" s="5"/>
      <c r="AG53" s="3"/>
      <c r="AH53" s="3"/>
      <c r="AI53" s="3"/>
      <c r="AJ53" s="3"/>
      <c r="AM53" s="3"/>
      <c r="AN53" s="3"/>
      <c r="AO53" s="3"/>
      <c r="AP53" s="3"/>
      <c r="AQ53" s="3"/>
      <c r="AR53" s="3"/>
    </row>
    <row r="54" spans="1:44" x14ac:dyDescent="0.25">
      <c r="A54" s="12">
        <v>0.05</v>
      </c>
      <c r="B54" s="12">
        <v>0</v>
      </c>
      <c r="C54" s="13">
        <v>9</v>
      </c>
      <c r="D54" s="13">
        <v>10</v>
      </c>
      <c r="E54" s="13">
        <f t="shared" si="22"/>
        <v>0.9</v>
      </c>
      <c r="F54" s="13">
        <f t="shared" si="23"/>
        <v>0.96226991831472264</v>
      </c>
      <c r="G54" s="42">
        <f t="shared" si="24"/>
        <v>-0.11169761706096848</v>
      </c>
      <c r="H54" s="13">
        <f t="shared" si="25"/>
        <v>-0.37261043182541209</v>
      </c>
      <c r="I54" s="13"/>
      <c r="J54" s="13">
        <f t="shared" si="26"/>
        <v>0.96239576479920508</v>
      </c>
      <c r="K54" s="13">
        <f t="shared" si="27"/>
        <v>-0.37477449767064019</v>
      </c>
      <c r="L54" s="13"/>
      <c r="M54" s="13">
        <f t="shared" si="28"/>
        <v>0.96301932975808735</v>
      </c>
      <c r="N54" s="13">
        <f t="shared" si="29"/>
        <v>-0.38566634935403676</v>
      </c>
      <c r="O54" s="13"/>
      <c r="P54" s="13">
        <f t="shared" si="30"/>
        <v>0.96239576479920508</v>
      </c>
      <c r="Q54" s="13">
        <f t="shared" si="31"/>
        <v>-0.37477449767064019</v>
      </c>
      <c r="R54" s="3"/>
      <c r="AD54">
        <v>0</v>
      </c>
      <c r="AE54">
        <f t="shared" ref="AE54:AE66" si="32">$P$2/(1+(AD54/$P$5)^$P$3)</f>
        <v>0.95240960970757027</v>
      </c>
      <c r="AF54" s="5"/>
      <c r="AG54" s="3"/>
      <c r="AH54" s="3"/>
      <c r="AI54" s="3"/>
      <c r="AJ54" s="3"/>
      <c r="AK54">
        <v>0</v>
      </c>
      <c r="AL54">
        <f t="shared" ref="AL54:AL66" si="33">$P$2/(1+(AK54/$P$6)^$P$4)</f>
        <v>0.95240960970757027</v>
      </c>
      <c r="AM54" s="3"/>
      <c r="AN54" s="3"/>
      <c r="AO54" s="3"/>
      <c r="AP54" s="3"/>
      <c r="AQ54" s="3"/>
      <c r="AR54" s="3"/>
    </row>
    <row r="55" spans="1:44" x14ac:dyDescent="0.25">
      <c r="A55" s="12">
        <v>0.05</v>
      </c>
      <c r="B55" s="12">
        <v>0</v>
      </c>
      <c r="C55" s="13">
        <v>9</v>
      </c>
      <c r="D55" s="13">
        <v>10</v>
      </c>
      <c r="E55" s="13">
        <f t="shared" si="22"/>
        <v>0.9</v>
      </c>
      <c r="F55" s="13">
        <f t="shared" si="23"/>
        <v>0.96226991831472264</v>
      </c>
      <c r="G55" s="42">
        <f t="shared" si="24"/>
        <v>-0.11169761706096848</v>
      </c>
      <c r="H55" s="13">
        <f t="shared" si="25"/>
        <v>-0.37261043182541209</v>
      </c>
      <c r="I55" s="13"/>
      <c r="J55" s="13">
        <f t="shared" si="26"/>
        <v>0.96239576479920508</v>
      </c>
      <c r="K55" s="13">
        <f t="shared" si="27"/>
        <v>-0.37477449767064019</v>
      </c>
      <c r="L55" s="13"/>
      <c r="M55" s="13">
        <f t="shared" si="28"/>
        <v>0.96301932975808735</v>
      </c>
      <c r="N55" s="13">
        <f t="shared" si="29"/>
        <v>-0.38566634935403676</v>
      </c>
      <c r="O55" s="13"/>
      <c r="P55" s="13">
        <f t="shared" si="30"/>
        <v>0.96239576479920508</v>
      </c>
      <c r="Q55" s="13">
        <f t="shared" si="31"/>
        <v>-0.37477449767064019</v>
      </c>
      <c r="R55" s="3"/>
      <c r="AD55">
        <f t="shared" ref="AD55:AD64" si="34">AD56/$AF$1</f>
        <v>2.9015260114562277E-2</v>
      </c>
      <c r="AE55">
        <f t="shared" si="32"/>
        <v>0.95240913397242488</v>
      </c>
      <c r="AF55" s="5"/>
      <c r="AG55" s="3"/>
      <c r="AH55" s="3"/>
      <c r="AI55" s="3"/>
      <c r="AJ55" s="3"/>
      <c r="AK55">
        <f t="shared" ref="AK55:AK64" si="35">AK56/$AO$1</f>
        <v>8.7045780343686832E-2</v>
      </c>
      <c r="AL55">
        <f t="shared" si="33"/>
        <v>0.93804095102484231</v>
      </c>
      <c r="AM55" s="3"/>
      <c r="AN55" s="3"/>
      <c r="AO55" s="3"/>
      <c r="AP55" s="3"/>
      <c r="AQ55" s="3"/>
      <c r="AR55" s="3"/>
    </row>
    <row r="56" spans="1:44" x14ac:dyDescent="0.25">
      <c r="A56" s="12">
        <v>0.05</v>
      </c>
      <c r="B56" s="12">
        <v>0</v>
      </c>
      <c r="C56" s="13">
        <v>10</v>
      </c>
      <c r="D56" s="13">
        <v>10</v>
      </c>
      <c r="E56" s="13">
        <f t="shared" si="22"/>
        <v>1</v>
      </c>
      <c r="F56" s="13">
        <f t="shared" si="23"/>
        <v>0.96226991831472264</v>
      </c>
      <c r="G56" s="42">
        <f t="shared" si="24"/>
        <v>-1.633362568828737</v>
      </c>
      <c r="H56" s="13">
        <f t="shared" si="25"/>
        <v>-0.38460287303006291</v>
      </c>
      <c r="I56" s="13"/>
      <c r="J56" s="13">
        <f t="shared" si="26"/>
        <v>0.96239576479920508</v>
      </c>
      <c r="K56" s="13">
        <f t="shared" si="27"/>
        <v>-0.38329514997181025</v>
      </c>
      <c r="L56" s="13"/>
      <c r="M56" s="13">
        <f t="shared" si="28"/>
        <v>0.96301932975808735</v>
      </c>
      <c r="N56" s="13">
        <f t="shared" si="29"/>
        <v>-0.37681794947155567</v>
      </c>
      <c r="O56" s="13"/>
      <c r="P56" s="13">
        <f t="shared" si="30"/>
        <v>0.96239576479920508</v>
      </c>
      <c r="Q56" s="13">
        <f t="shared" si="31"/>
        <v>-0.38329514997181025</v>
      </c>
      <c r="R56" s="3"/>
      <c r="AD56">
        <f t="shared" si="34"/>
        <v>3.7719838148930963E-2</v>
      </c>
      <c r="AE56">
        <f t="shared" si="32"/>
        <v>0.95240719347532465</v>
      </c>
      <c r="AF56" s="5"/>
      <c r="AG56" s="3"/>
      <c r="AH56" s="3"/>
      <c r="AI56" s="3"/>
      <c r="AJ56" s="3"/>
      <c r="AK56">
        <f t="shared" si="35"/>
        <v>0.11315951444679288</v>
      </c>
      <c r="AL56">
        <f t="shared" si="33"/>
        <v>0.93093308395573382</v>
      </c>
      <c r="AM56" s="3"/>
      <c r="AN56" s="3"/>
      <c r="AO56" s="3"/>
      <c r="AP56" s="3"/>
      <c r="AQ56" s="3"/>
      <c r="AR56" s="3"/>
    </row>
    <row r="57" spans="1:44" x14ac:dyDescent="0.25">
      <c r="A57" s="12">
        <v>0.1</v>
      </c>
      <c r="B57" s="12">
        <v>0</v>
      </c>
      <c r="C57" s="13">
        <v>10</v>
      </c>
      <c r="D57" s="13">
        <v>10</v>
      </c>
      <c r="E57" s="13">
        <f t="shared" si="22"/>
        <v>1</v>
      </c>
      <c r="F57" s="13">
        <f t="shared" si="23"/>
        <v>0.96131910226855377</v>
      </c>
      <c r="G57" s="42">
        <f t="shared" si="24"/>
        <v>-1.633362568828737</v>
      </c>
      <c r="H57" s="13">
        <f t="shared" si="25"/>
        <v>-0.39448872820422798</v>
      </c>
      <c r="I57" s="13"/>
      <c r="J57" s="13">
        <f t="shared" si="26"/>
        <v>0.96139700833713249</v>
      </c>
      <c r="K57" s="13">
        <f t="shared" si="27"/>
        <v>-0.39367835304596488</v>
      </c>
      <c r="L57" s="13"/>
      <c r="M57" s="13">
        <f t="shared" si="28"/>
        <v>0.96151838544135171</v>
      </c>
      <c r="N57" s="13">
        <f t="shared" si="29"/>
        <v>-0.39241592512247819</v>
      </c>
      <c r="O57" s="13"/>
      <c r="P57" s="13">
        <f t="shared" si="30"/>
        <v>0.96139700833713249</v>
      </c>
      <c r="Q57" s="13">
        <f t="shared" si="31"/>
        <v>-0.39367835304596488</v>
      </c>
      <c r="R57" s="3"/>
      <c r="AD57">
        <f t="shared" si="34"/>
        <v>4.9035789593610254E-2</v>
      </c>
      <c r="AE57">
        <f t="shared" si="32"/>
        <v>0.95239733790086412</v>
      </c>
      <c r="AF57" s="5"/>
      <c r="AG57" s="3"/>
      <c r="AH57" s="3"/>
      <c r="AI57" s="3"/>
      <c r="AJ57" s="3"/>
      <c r="AK57">
        <f t="shared" si="35"/>
        <v>0.14710736878083075</v>
      </c>
      <c r="AL57">
        <f t="shared" si="33"/>
        <v>0.92042898230086667</v>
      </c>
      <c r="AM57" s="3"/>
      <c r="AN57" s="3"/>
      <c r="AO57" s="3"/>
      <c r="AP57" s="3"/>
      <c r="AQ57" s="3"/>
      <c r="AR57" s="3"/>
    </row>
    <row r="58" spans="1:44" x14ac:dyDescent="0.25">
      <c r="A58" s="12">
        <v>0.1</v>
      </c>
      <c r="B58" s="12">
        <v>0</v>
      </c>
      <c r="C58" s="13">
        <v>10</v>
      </c>
      <c r="D58" s="13">
        <v>10</v>
      </c>
      <c r="E58" s="13">
        <f t="shared" si="22"/>
        <v>1</v>
      </c>
      <c r="F58" s="13">
        <f t="shared" si="23"/>
        <v>0.96131910226855377</v>
      </c>
      <c r="G58" s="42">
        <f t="shared" si="24"/>
        <v>-1.633362568828737</v>
      </c>
      <c r="H58" s="13">
        <f t="shared" si="25"/>
        <v>-0.39448872820422798</v>
      </c>
      <c r="I58" s="13"/>
      <c r="J58" s="13">
        <f t="shared" si="26"/>
        <v>0.96139700833713249</v>
      </c>
      <c r="K58" s="13">
        <f t="shared" si="27"/>
        <v>-0.39367835304596488</v>
      </c>
      <c r="L58" s="13"/>
      <c r="M58" s="13">
        <f t="shared" si="28"/>
        <v>0.96151838544135171</v>
      </c>
      <c r="N58" s="13">
        <f t="shared" si="29"/>
        <v>-0.39241592512247819</v>
      </c>
      <c r="O58" s="13"/>
      <c r="P58" s="13">
        <f t="shared" si="30"/>
        <v>0.96139700833713249</v>
      </c>
      <c r="Q58" s="13">
        <f t="shared" si="31"/>
        <v>-0.39367835304596488</v>
      </c>
      <c r="R58" s="3"/>
      <c r="AD58">
        <f t="shared" si="34"/>
        <v>6.3746526471693335E-2</v>
      </c>
      <c r="AE58">
        <f t="shared" si="32"/>
        <v>0.95234728503499422</v>
      </c>
      <c r="AF58" s="5"/>
      <c r="AG58" s="3"/>
      <c r="AH58" s="3"/>
      <c r="AI58" s="3"/>
      <c r="AJ58" s="3"/>
      <c r="AK58">
        <f t="shared" si="35"/>
        <v>0.19123957941507999</v>
      </c>
      <c r="AL58">
        <f t="shared" si="33"/>
        <v>0.90504872697363514</v>
      </c>
      <c r="AM58" s="3"/>
      <c r="AN58" s="3"/>
      <c r="AO58" s="3"/>
      <c r="AP58" s="3"/>
      <c r="AQ58" s="3"/>
      <c r="AR58" s="3"/>
    </row>
    <row r="59" spans="1:44" x14ac:dyDescent="0.25">
      <c r="A59" s="12">
        <v>0.1</v>
      </c>
      <c r="B59" s="12">
        <v>0</v>
      </c>
      <c r="C59" s="13">
        <v>10</v>
      </c>
      <c r="D59" s="13">
        <v>10</v>
      </c>
      <c r="E59" s="13">
        <f t="shared" si="22"/>
        <v>1</v>
      </c>
      <c r="F59" s="13">
        <f t="shared" si="23"/>
        <v>0.96131910226855377</v>
      </c>
      <c r="G59" s="42">
        <f t="shared" si="24"/>
        <v>-1.633362568828737</v>
      </c>
      <c r="H59" s="13">
        <f t="shared" si="25"/>
        <v>-0.39448872820422798</v>
      </c>
      <c r="I59" s="13"/>
      <c r="J59" s="13">
        <f t="shared" si="26"/>
        <v>0.96139700833713249</v>
      </c>
      <c r="K59" s="13">
        <f t="shared" si="27"/>
        <v>-0.39367835304596488</v>
      </c>
      <c r="L59" s="13"/>
      <c r="M59" s="13">
        <f t="shared" si="28"/>
        <v>0.96151838544135171</v>
      </c>
      <c r="N59" s="13">
        <f t="shared" si="29"/>
        <v>-0.39241592512247819</v>
      </c>
      <c r="O59" s="13"/>
      <c r="P59" s="13">
        <f t="shared" si="30"/>
        <v>0.96139700833713249</v>
      </c>
      <c r="Q59" s="13">
        <f t="shared" si="31"/>
        <v>-0.39367835304596488</v>
      </c>
      <c r="R59" s="3"/>
      <c r="AD59">
        <f t="shared" si="34"/>
        <v>8.2870484413201342E-2</v>
      </c>
      <c r="AE59">
        <f t="shared" si="32"/>
        <v>0.9520931499999884</v>
      </c>
      <c r="AF59" s="5"/>
      <c r="AG59" s="3"/>
      <c r="AH59" s="3"/>
      <c r="AI59" s="3"/>
      <c r="AJ59" s="3"/>
      <c r="AK59">
        <f t="shared" si="35"/>
        <v>0.24861145323960399</v>
      </c>
      <c r="AL59">
        <f t="shared" si="33"/>
        <v>0.88283088316427294</v>
      </c>
      <c r="AM59" s="3"/>
      <c r="AN59" s="3"/>
      <c r="AO59" s="3"/>
      <c r="AP59" s="3"/>
      <c r="AQ59" s="3"/>
      <c r="AR59" s="3"/>
    </row>
    <row r="60" spans="1:44" x14ac:dyDescent="0.25">
      <c r="A60" s="12">
        <v>0.1</v>
      </c>
      <c r="B60" s="12">
        <v>0</v>
      </c>
      <c r="C60" s="13">
        <v>10</v>
      </c>
      <c r="D60" s="13">
        <v>10</v>
      </c>
      <c r="E60" s="13">
        <f t="shared" si="22"/>
        <v>1</v>
      </c>
      <c r="F60" s="13">
        <f t="shared" si="23"/>
        <v>0.96131910226855377</v>
      </c>
      <c r="G60" s="42">
        <f t="shared" si="24"/>
        <v>-1.633362568828737</v>
      </c>
      <c r="H60" s="13">
        <f t="shared" si="25"/>
        <v>-0.39448872820422798</v>
      </c>
      <c r="I60" s="13"/>
      <c r="J60" s="13">
        <f t="shared" si="26"/>
        <v>0.96139700833713249</v>
      </c>
      <c r="K60" s="13">
        <f t="shared" si="27"/>
        <v>-0.39367835304596488</v>
      </c>
      <c r="L60" s="13"/>
      <c r="M60" s="13">
        <f t="shared" si="28"/>
        <v>0.96151838544135171</v>
      </c>
      <c r="N60" s="13">
        <f t="shared" si="29"/>
        <v>-0.39241592512247819</v>
      </c>
      <c r="O60" s="13"/>
      <c r="P60" s="13">
        <f t="shared" si="30"/>
        <v>0.96139700833713249</v>
      </c>
      <c r="Q60" s="13">
        <f t="shared" si="31"/>
        <v>-0.39367835304596488</v>
      </c>
      <c r="R60" s="3"/>
      <c r="AD60">
        <f t="shared" si="34"/>
        <v>0.10773162973716174</v>
      </c>
      <c r="AE60">
        <f t="shared" si="32"/>
        <v>0.95080450068858002</v>
      </c>
      <c r="AF60" s="5"/>
      <c r="AG60" s="3"/>
      <c r="AH60" s="3"/>
      <c r="AI60" s="3"/>
      <c r="AJ60" s="3"/>
      <c r="AK60">
        <f t="shared" si="35"/>
        <v>0.3231948892114852</v>
      </c>
      <c r="AL60">
        <f t="shared" si="33"/>
        <v>0.85135403226058548</v>
      </c>
      <c r="AM60" s="3"/>
      <c r="AN60" s="3"/>
      <c r="AO60" s="3"/>
      <c r="AP60" s="3"/>
      <c r="AQ60" s="3"/>
      <c r="AR60" s="3"/>
    </row>
    <row r="61" spans="1:44" x14ac:dyDescent="0.25">
      <c r="A61" s="12">
        <v>0.1</v>
      </c>
      <c r="B61" s="12">
        <v>0</v>
      </c>
      <c r="C61" s="13">
        <v>9</v>
      </c>
      <c r="D61" s="13">
        <v>10</v>
      </c>
      <c r="E61" s="13">
        <f t="shared" si="22"/>
        <v>0.9</v>
      </c>
      <c r="F61" s="13">
        <f t="shared" si="23"/>
        <v>0.96131910226855377</v>
      </c>
      <c r="G61" s="42">
        <f t="shared" si="24"/>
        <v>-0.11169761706096848</v>
      </c>
      <c r="H61" s="13">
        <f t="shared" si="25"/>
        <v>-0.35661952094629001</v>
      </c>
      <c r="I61" s="13"/>
      <c r="J61" s="13">
        <f t="shared" si="26"/>
        <v>0.96139700833713249</v>
      </c>
      <c r="K61" s="13">
        <f t="shared" si="27"/>
        <v>-0.35790628512216838</v>
      </c>
      <c r="L61" s="13"/>
      <c r="M61" s="13">
        <f t="shared" si="28"/>
        <v>0.96151838544135171</v>
      </c>
      <c r="N61" s="13">
        <f t="shared" si="29"/>
        <v>-0.35991929437577586</v>
      </c>
      <c r="O61" s="13"/>
      <c r="P61" s="13">
        <f t="shared" si="30"/>
        <v>0.96139700833713249</v>
      </c>
      <c r="Q61" s="13">
        <f t="shared" si="31"/>
        <v>-0.35790628512216838</v>
      </c>
      <c r="R61" s="3"/>
      <c r="AD61">
        <f t="shared" si="34"/>
        <v>0.14005111865831027</v>
      </c>
      <c r="AE61">
        <f t="shared" si="32"/>
        <v>0.94431299271431546</v>
      </c>
      <c r="AF61" s="5"/>
      <c r="AG61" s="3"/>
      <c r="AH61" s="3"/>
      <c r="AI61" s="3"/>
      <c r="AJ61" s="3"/>
      <c r="AK61">
        <f t="shared" si="35"/>
        <v>0.42015335597493081</v>
      </c>
      <c r="AL61">
        <f t="shared" si="33"/>
        <v>0.80796713556005428</v>
      </c>
      <c r="AM61" s="3"/>
      <c r="AN61" s="3"/>
      <c r="AO61" s="3"/>
      <c r="AP61" s="3"/>
      <c r="AQ61" s="3"/>
      <c r="AR61" s="3"/>
    </row>
    <row r="62" spans="1:44" x14ac:dyDescent="0.25">
      <c r="A62" s="12">
        <v>0.2</v>
      </c>
      <c r="B62" s="12">
        <v>0</v>
      </c>
      <c r="C62" s="13">
        <v>10</v>
      </c>
      <c r="D62" s="13">
        <v>10</v>
      </c>
      <c r="E62" s="13">
        <f t="shared" si="22"/>
        <v>1</v>
      </c>
      <c r="F62" s="13">
        <f t="shared" si="23"/>
        <v>0.8951441797655576</v>
      </c>
      <c r="G62" s="42">
        <f t="shared" si="24"/>
        <v>-1.633362568828737</v>
      </c>
      <c r="H62" s="13">
        <f t="shared" si="25"/>
        <v>-1.1077047897152088</v>
      </c>
      <c r="I62" s="13"/>
      <c r="J62" s="13">
        <f t="shared" si="26"/>
        <v>0.89355773617547807</v>
      </c>
      <c r="K62" s="13">
        <f t="shared" si="27"/>
        <v>-1.1254432847872531</v>
      </c>
      <c r="L62" s="13"/>
      <c r="M62" s="13">
        <f t="shared" si="28"/>
        <v>0.87776053099555362</v>
      </c>
      <c r="N62" s="13">
        <f t="shared" si="29"/>
        <v>-1.3038146628918623</v>
      </c>
      <c r="O62" s="13"/>
      <c r="P62" s="13">
        <f t="shared" si="30"/>
        <v>0.89355773617547807</v>
      </c>
      <c r="Q62" s="13">
        <f t="shared" si="31"/>
        <v>-1.1254432847872531</v>
      </c>
      <c r="R62" s="3"/>
      <c r="AD62">
        <f t="shared" si="34"/>
        <v>0.18206645425580337</v>
      </c>
      <c r="AE62">
        <f t="shared" si="32"/>
        <v>0.9126654284595328</v>
      </c>
      <c r="AF62" s="5"/>
      <c r="AG62" s="3"/>
      <c r="AH62" s="3"/>
      <c r="AI62" s="3"/>
      <c r="AJ62" s="3"/>
      <c r="AK62">
        <f t="shared" si="35"/>
        <v>0.5461993627674101</v>
      </c>
      <c r="AL62">
        <f t="shared" si="33"/>
        <v>0.75037319002045033</v>
      </c>
      <c r="AM62" s="3"/>
      <c r="AN62" s="3"/>
      <c r="AO62" s="3"/>
      <c r="AP62" s="3"/>
      <c r="AQ62" s="3"/>
      <c r="AR62" s="3"/>
    </row>
    <row r="63" spans="1:44" x14ac:dyDescent="0.25">
      <c r="A63" s="12">
        <v>0.2</v>
      </c>
      <c r="B63" s="12">
        <v>0</v>
      </c>
      <c r="C63" s="13">
        <v>9</v>
      </c>
      <c r="D63" s="13">
        <v>10</v>
      </c>
      <c r="E63" s="13">
        <f t="shared" si="22"/>
        <v>0.9</v>
      </c>
      <c r="F63" s="13">
        <f t="shared" si="23"/>
        <v>0.8951441797655576</v>
      </c>
      <c r="G63" s="42">
        <f t="shared" si="24"/>
        <v>-0.11169761706096848</v>
      </c>
      <c r="H63" s="13">
        <f t="shared" si="25"/>
        <v>-1.2735898996799055E-3</v>
      </c>
      <c r="I63" s="13"/>
      <c r="J63" s="13">
        <f t="shared" si="26"/>
        <v>0.89355773617547807</v>
      </c>
      <c r="K63" s="13">
        <f t="shared" si="27"/>
        <v>-2.2217869423034747E-3</v>
      </c>
      <c r="L63" s="13"/>
      <c r="M63" s="13">
        <f t="shared" si="28"/>
        <v>0.87776053099555362</v>
      </c>
      <c r="N63" s="13">
        <f t="shared" si="29"/>
        <v>-2.4376760138793335E-2</v>
      </c>
      <c r="O63" s="13"/>
      <c r="P63" s="13">
        <f t="shared" si="30"/>
        <v>0.89355773617547807</v>
      </c>
      <c r="Q63" s="13">
        <f t="shared" si="31"/>
        <v>-2.2217869423034747E-3</v>
      </c>
      <c r="R63" s="3"/>
      <c r="AD63">
        <f t="shared" si="34"/>
        <v>0.23668639053254439</v>
      </c>
      <c r="AE63">
        <f t="shared" si="32"/>
        <v>0.77991239020532821</v>
      </c>
      <c r="AF63" s="5"/>
      <c r="AG63" s="3"/>
      <c r="AH63" s="3"/>
      <c r="AI63" s="3"/>
      <c r="AJ63" s="3"/>
      <c r="AK63">
        <f t="shared" si="35"/>
        <v>0.7100591715976331</v>
      </c>
      <c r="AL63">
        <f t="shared" si="33"/>
        <v>0.67762477381350172</v>
      </c>
      <c r="AM63" s="3"/>
      <c r="AN63" s="3"/>
      <c r="AO63" s="3"/>
      <c r="AP63" s="3"/>
      <c r="AQ63" s="3"/>
      <c r="AR63" s="3"/>
    </row>
    <row r="64" spans="1:44" x14ac:dyDescent="0.25">
      <c r="A64" s="12">
        <v>0.2</v>
      </c>
      <c r="B64" s="12">
        <v>0</v>
      </c>
      <c r="C64" s="13">
        <v>9</v>
      </c>
      <c r="D64" s="13">
        <v>10</v>
      </c>
      <c r="E64" s="13">
        <f t="shared" si="22"/>
        <v>0.9</v>
      </c>
      <c r="F64" s="13">
        <f t="shared" si="23"/>
        <v>0.8951441797655576</v>
      </c>
      <c r="G64" s="42">
        <f t="shared" si="24"/>
        <v>-0.11169761706096848</v>
      </c>
      <c r="H64" s="13">
        <f t="shared" si="25"/>
        <v>-1.2735898996799055E-3</v>
      </c>
      <c r="I64" s="13"/>
      <c r="J64" s="13">
        <f t="shared" si="26"/>
        <v>0.89355773617547807</v>
      </c>
      <c r="K64" s="13">
        <f t="shared" si="27"/>
        <v>-2.2217869423034747E-3</v>
      </c>
      <c r="L64" s="13"/>
      <c r="M64" s="13">
        <f t="shared" si="28"/>
        <v>0.87776053099555362</v>
      </c>
      <c r="N64" s="13">
        <f t="shared" si="29"/>
        <v>-2.4376760138793335E-2</v>
      </c>
      <c r="O64" s="13"/>
      <c r="P64" s="13">
        <f t="shared" si="30"/>
        <v>0.89355773617547807</v>
      </c>
      <c r="Q64" s="13">
        <f t="shared" si="31"/>
        <v>-2.2217869423034747E-3</v>
      </c>
      <c r="R64" s="3"/>
      <c r="AD64">
        <f t="shared" si="34"/>
        <v>0.30769230769230771</v>
      </c>
      <c r="AE64">
        <f t="shared" si="32"/>
        <v>0.44854348768373353</v>
      </c>
      <c r="AF64" s="5"/>
      <c r="AG64" s="3"/>
      <c r="AH64" s="3"/>
      <c r="AI64" s="3"/>
      <c r="AJ64" s="3"/>
      <c r="AK64">
        <f t="shared" si="35"/>
        <v>0.92307692307692302</v>
      </c>
      <c r="AL64">
        <f t="shared" si="33"/>
        <v>0.59128789328350506</v>
      </c>
      <c r="AM64" s="3"/>
      <c r="AN64" s="3"/>
      <c r="AO64" s="3"/>
      <c r="AP64" s="3"/>
      <c r="AQ64" s="3"/>
      <c r="AR64" s="3"/>
    </row>
    <row r="65" spans="1:44" x14ac:dyDescent="0.25">
      <c r="A65" s="12">
        <v>0.2</v>
      </c>
      <c r="B65" s="12">
        <v>0</v>
      </c>
      <c r="C65" s="13">
        <v>8</v>
      </c>
      <c r="D65" s="13">
        <v>10</v>
      </c>
      <c r="E65" s="13">
        <f t="shared" si="22"/>
        <v>0.8</v>
      </c>
      <c r="F65" s="13">
        <f t="shared" si="23"/>
        <v>0.8951441797655576</v>
      </c>
      <c r="G65" s="42">
        <f t="shared" si="24"/>
        <v>-8.7667897740286937E-2</v>
      </c>
      <c r="H65" s="13">
        <f t="shared" si="25"/>
        <v>-0.39247762253123675</v>
      </c>
      <c r="I65" s="13"/>
      <c r="J65" s="13">
        <f t="shared" si="26"/>
        <v>0.89355773617547807</v>
      </c>
      <c r="K65" s="13">
        <f t="shared" si="27"/>
        <v>-0.37663552154444024</v>
      </c>
      <c r="L65" s="13"/>
      <c r="M65" s="13">
        <f t="shared" si="28"/>
        <v>0.87776053099555362</v>
      </c>
      <c r="N65" s="13">
        <f t="shared" si="29"/>
        <v>-0.24257408983281015</v>
      </c>
      <c r="O65" s="13"/>
      <c r="P65" s="13">
        <f t="shared" si="30"/>
        <v>0.89355773617547807</v>
      </c>
      <c r="Q65" s="13">
        <f t="shared" si="31"/>
        <v>-0.37663552154444024</v>
      </c>
      <c r="R65" s="3"/>
      <c r="AD65">
        <f>$AD$2</f>
        <v>0.4</v>
      </c>
      <c r="AE65">
        <f t="shared" si="32"/>
        <v>0.14203653665365237</v>
      </c>
      <c r="AF65" s="5"/>
      <c r="AG65" s="3"/>
      <c r="AH65" s="3"/>
      <c r="AI65" s="3"/>
      <c r="AJ65" s="3"/>
      <c r="AK65">
        <f>$AL$2</f>
        <v>1.2</v>
      </c>
      <c r="AL65">
        <f t="shared" si="33"/>
        <v>0.49609159174845435</v>
      </c>
      <c r="AM65" s="3"/>
      <c r="AN65" s="3"/>
      <c r="AO65" s="3"/>
      <c r="AP65" s="3"/>
      <c r="AQ65" s="3"/>
      <c r="AR65" s="3"/>
    </row>
    <row r="66" spans="1:44" x14ac:dyDescent="0.25">
      <c r="A66" s="12">
        <v>0.2</v>
      </c>
      <c r="B66" s="12">
        <v>0</v>
      </c>
      <c r="C66" s="13">
        <v>8</v>
      </c>
      <c r="D66" s="13">
        <v>10</v>
      </c>
      <c r="E66" s="13">
        <f t="shared" si="22"/>
        <v>0.8</v>
      </c>
      <c r="F66" s="13">
        <f t="shared" si="23"/>
        <v>0.8951441797655576</v>
      </c>
      <c r="G66" s="42">
        <f t="shared" si="24"/>
        <v>-8.7667897740286937E-2</v>
      </c>
      <c r="H66" s="13">
        <f t="shared" si="25"/>
        <v>-0.39247762253123675</v>
      </c>
      <c r="I66" s="13"/>
      <c r="J66" s="13">
        <f t="shared" si="26"/>
        <v>0.89355773617547807</v>
      </c>
      <c r="K66" s="13">
        <f t="shared" si="27"/>
        <v>-0.37663552154444024</v>
      </c>
      <c r="L66" s="13"/>
      <c r="M66" s="13">
        <f t="shared" si="28"/>
        <v>0.87776053099555362</v>
      </c>
      <c r="N66" s="13">
        <f t="shared" si="29"/>
        <v>-0.24257408983281015</v>
      </c>
      <c r="O66" s="13"/>
      <c r="P66" s="13">
        <f t="shared" si="30"/>
        <v>0.89355773617547807</v>
      </c>
      <c r="Q66" s="13">
        <f t="shared" si="31"/>
        <v>-0.37663552154444024</v>
      </c>
      <c r="R66" s="3"/>
      <c r="AD66" s="5">
        <f>AD65*$AF$1</f>
        <v>0.52</v>
      </c>
      <c r="AE66" s="5">
        <f t="shared" si="32"/>
        <v>3.1770932658197672E-2</v>
      </c>
      <c r="AF66" s="5"/>
      <c r="AG66" s="3"/>
      <c r="AH66" s="3"/>
      <c r="AI66" s="3"/>
      <c r="AJ66" s="3"/>
      <c r="AK66" s="3">
        <f>AK65*$AO$1</f>
        <v>1.56</v>
      </c>
      <c r="AL66" s="3">
        <f t="shared" si="33"/>
        <v>0.39927597792688047</v>
      </c>
      <c r="AM66" s="3"/>
      <c r="AN66" s="3"/>
      <c r="AO66" s="3"/>
      <c r="AP66" s="3"/>
      <c r="AQ66" s="3"/>
      <c r="AR66" s="3"/>
    </row>
    <row r="67" spans="1:44" x14ac:dyDescent="0.25">
      <c r="A67" s="12">
        <v>0.4</v>
      </c>
      <c r="B67" s="12">
        <v>0</v>
      </c>
      <c r="C67" s="13">
        <v>0</v>
      </c>
      <c r="D67" s="13">
        <v>10</v>
      </c>
      <c r="E67" s="13">
        <f t="shared" si="22"/>
        <v>0</v>
      </c>
      <c r="F67" s="13">
        <f t="shared" si="23"/>
        <v>0.15257040874380379</v>
      </c>
      <c r="G67" s="42">
        <f t="shared" si="24"/>
        <v>-18.925010390295881</v>
      </c>
      <c r="H67" s="13">
        <f t="shared" si="25"/>
        <v>-1.6554752134249382</v>
      </c>
      <c r="I67" s="13"/>
      <c r="J67" s="13">
        <f t="shared" si="26"/>
        <v>0.15203653665365235</v>
      </c>
      <c r="K67" s="13">
        <f t="shared" si="27"/>
        <v>-1.6491772979492523</v>
      </c>
      <c r="L67" s="13"/>
      <c r="M67" s="13">
        <f t="shared" si="28"/>
        <v>0.14569894709601444</v>
      </c>
      <c r="N67" s="13">
        <f t="shared" si="29"/>
        <v>-1.5747162634962932</v>
      </c>
      <c r="O67" s="13"/>
      <c r="P67" s="13">
        <f t="shared" si="30"/>
        <v>0.15203653665365235</v>
      </c>
      <c r="Q67" s="13">
        <f t="shared" si="31"/>
        <v>-1.6491772979492523</v>
      </c>
      <c r="R67" s="3"/>
      <c r="AD67" s="5"/>
      <c r="AE67" s="5"/>
      <c r="AF67" s="5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</row>
    <row r="68" spans="1:44" x14ac:dyDescent="0.25">
      <c r="A68" s="12">
        <v>0.4</v>
      </c>
      <c r="B68" s="12">
        <v>0</v>
      </c>
      <c r="C68" s="13">
        <v>0</v>
      </c>
      <c r="D68" s="13">
        <v>10</v>
      </c>
      <c r="E68" s="13">
        <f t="shared" si="22"/>
        <v>0</v>
      </c>
      <c r="F68" s="13">
        <f t="shared" si="23"/>
        <v>0.15257040874380379</v>
      </c>
      <c r="G68" s="42">
        <f t="shared" si="24"/>
        <v>-18.925010390295881</v>
      </c>
      <c r="H68" s="13">
        <f t="shared" si="25"/>
        <v>-1.6554752134249382</v>
      </c>
      <c r="I68" s="13"/>
      <c r="J68" s="13">
        <f t="shared" si="26"/>
        <v>0.15203653665365235</v>
      </c>
      <c r="K68" s="13">
        <f t="shared" si="27"/>
        <v>-1.6491772979492523</v>
      </c>
      <c r="L68" s="13"/>
      <c r="M68" s="13">
        <f t="shared" si="28"/>
        <v>0.14569894709601444</v>
      </c>
      <c r="N68" s="13">
        <f t="shared" si="29"/>
        <v>-1.5747162634962932</v>
      </c>
      <c r="O68" s="13"/>
      <c r="P68" s="13">
        <f t="shared" si="30"/>
        <v>0.15203653665365235</v>
      </c>
      <c r="Q68" s="13">
        <f t="shared" si="31"/>
        <v>-1.6491772979492523</v>
      </c>
      <c r="R68" s="3"/>
      <c r="AD68" s="5"/>
      <c r="AE68" s="5"/>
      <c r="AF68" s="5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</row>
    <row r="69" spans="1:44" x14ac:dyDescent="0.25">
      <c r="A69" s="12">
        <v>0.4</v>
      </c>
      <c r="B69" s="12">
        <v>0</v>
      </c>
      <c r="C69" s="13">
        <v>4</v>
      </c>
      <c r="D69" s="13">
        <v>10</v>
      </c>
      <c r="E69" s="13">
        <f t="shared" si="22"/>
        <v>0.4</v>
      </c>
      <c r="F69" s="13">
        <f t="shared" si="23"/>
        <v>0.15257040874380379</v>
      </c>
      <c r="G69" s="42">
        <f t="shared" si="24"/>
        <v>-5.2782345916164584</v>
      </c>
      <c r="H69" s="13">
        <f t="shared" si="25"/>
        <v>-1.7836848291748315</v>
      </c>
      <c r="I69" s="13"/>
      <c r="J69" s="13">
        <f t="shared" si="26"/>
        <v>0.15203653665365235</v>
      </c>
      <c r="K69" s="13">
        <f t="shared" si="27"/>
        <v>-1.7939273658744166</v>
      </c>
      <c r="L69" s="13"/>
      <c r="M69" s="13">
        <f t="shared" si="28"/>
        <v>0.14569894709601444</v>
      </c>
      <c r="N69" s="13">
        <f t="shared" si="29"/>
        <v>-1.9195642573141605</v>
      </c>
      <c r="O69" s="13"/>
      <c r="P69" s="13">
        <f t="shared" si="30"/>
        <v>0.15203653665365235</v>
      </c>
      <c r="Q69" s="13">
        <f t="shared" si="31"/>
        <v>-1.7939273658744166</v>
      </c>
      <c r="R69" s="3"/>
      <c r="AD69" s="5"/>
      <c r="AE69" s="5"/>
      <c r="AF69" s="5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</row>
    <row r="70" spans="1:44" x14ac:dyDescent="0.25">
      <c r="A70" s="12">
        <v>0.4</v>
      </c>
      <c r="B70" s="12">
        <v>0</v>
      </c>
      <c r="C70" s="13">
        <v>2</v>
      </c>
      <c r="D70" s="13">
        <v>10</v>
      </c>
      <c r="E70" s="13">
        <f t="shared" si="22"/>
        <v>0.2</v>
      </c>
      <c r="F70" s="13">
        <f t="shared" si="23"/>
        <v>0.15257040874380379</v>
      </c>
      <c r="G70" s="42">
        <f t="shared" si="24"/>
        <v>-10.462656590620572</v>
      </c>
      <c r="H70" s="13">
        <f t="shared" si="25"/>
        <v>-8.0614120964288716E-2</v>
      </c>
      <c r="I70" s="13"/>
      <c r="J70" s="13">
        <f t="shared" si="26"/>
        <v>0.15203653665365235</v>
      </c>
      <c r="K70" s="13">
        <f t="shared" si="27"/>
        <v>-8.2586431576238295E-2</v>
      </c>
      <c r="L70" s="13"/>
      <c r="M70" s="13">
        <f t="shared" si="28"/>
        <v>0.14569894709601444</v>
      </c>
      <c r="N70" s="13">
        <f t="shared" si="29"/>
        <v>-0.10817436006963055</v>
      </c>
      <c r="O70" s="13"/>
      <c r="P70" s="13">
        <f t="shared" si="30"/>
        <v>0.15203653665365235</v>
      </c>
      <c r="Q70" s="13">
        <f t="shared" si="31"/>
        <v>-8.2586431576238295E-2</v>
      </c>
      <c r="R70" s="3"/>
      <c r="AD70" s="5"/>
      <c r="AE70" s="5"/>
      <c r="AF70" s="5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</row>
    <row r="71" spans="1:44" x14ac:dyDescent="0.25">
      <c r="A71" s="12">
        <v>0.4</v>
      </c>
      <c r="B71" s="12">
        <v>0</v>
      </c>
      <c r="C71" s="13">
        <v>0</v>
      </c>
      <c r="D71" s="13">
        <v>10</v>
      </c>
      <c r="E71" s="13">
        <f t="shared" si="22"/>
        <v>0</v>
      </c>
      <c r="F71" s="13">
        <f t="shared" si="23"/>
        <v>0.15257040874380379</v>
      </c>
      <c r="G71" s="42">
        <f t="shared" si="24"/>
        <v>-18.925010390295881</v>
      </c>
      <c r="H71" s="13">
        <f t="shared" si="25"/>
        <v>-1.6554752134249382</v>
      </c>
      <c r="I71" s="13"/>
      <c r="J71" s="13">
        <f t="shared" si="26"/>
        <v>0.15203653665365235</v>
      </c>
      <c r="K71" s="13">
        <f t="shared" si="27"/>
        <v>-1.6491772979492523</v>
      </c>
      <c r="L71" s="13"/>
      <c r="M71" s="13">
        <f t="shared" si="28"/>
        <v>0.14569894709601444</v>
      </c>
      <c r="N71" s="13">
        <f t="shared" si="29"/>
        <v>-1.5747162634962932</v>
      </c>
      <c r="O71" s="13"/>
      <c r="P71" s="13">
        <f t="shared" si="30"/>
        <v>0.15203653665365235</v>
      </c>
      <c r="Q71" s="13">
        <f t="shared" si="31"/>
        <v>-1.6491772979492523</v>
      </c>
      <c r="AD71" s="5"/>
      <c r="AE71" s="5"/>
      <c r="AF71" s="5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</row>
    <row r="72" spans="1:44" x14ac:dyDescent="0.25">
      <c r="A72" s="12"/>
      <c r="B72" s="12"/>
      <c r="C72" s="13"/>
      <c r="D72" s="13"/>
      <c r="E72" s="13"/>
      <c r="F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3"/>
      <c r="AD72" s="5"/>
      <c r="AE72" s="5"/>
      <c r="AF72" s="5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</row>
    <row r="73" spans="1:44" x14ac:dyDescent="0.25">
      <c r="A73" s="12"/>
      <c r="B73" s="12"/>
      <c r="C73" s="13"/>
      <c r="D73" s="13"/>
      <c r="E73" s="13"/>
      <c r="F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3"/>
      <c r="AD73" s="5"/>
      <c r="AE73" s="5"/>
      <c r="AF73" s="5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</row>
    <row r="74" spans="1:44" x14ac:dyDescent="0.25">
      <c r="A74" s="12"/>
      <c r="B74" s="12"/>
      <c r="C74" s="13"/>
      <c r="D74" s="13"/>
      <c r="E74" s="13"/>
      <c r="F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3"/>
      <c r="AD74" s="5"/>
      <c r="AE74" s="5"/>
      <c r="AF74" s="5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</row>
    <row r="75" spans="1:44" x14ac:dyDescent="0.25">
      <c r="A75" s="12"/>
      <c r="B75" s="12"/>
      <c r="C75" s="13"/>
      <c r="D75" s="13"/>
      <c r="E75" s="13"/>
      <c r="F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3"/>
      <c r="AD75" s="5"/>
      <c r="AE75" s="5"/>
      <c r="AF75" s="5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</row>
    <row r="76" spans="1:44" x14ac:dyDescent="0.25">
      <c r="A76" s="12"/>
      <c r="B76" s="12"/>
      <c r="C76" s="13"/>
      <c r="D76" s="13"/>
      <c r="E76" s="13"/>
      <c r="F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3"/>
      <c r="AD76" s="5"/>
      <c r="AE76" s="5"/>
      <c r="AF76" s="5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</row>
    <row r="77" spans="1:44" x14ac:dyDescent="0.25">
      <c r="A77" s="12"/>
      <c r="B77" s="12"/>
      <c r="C77" s="13"/>
      <c r="D77" s="13"/>
      <c r="E77" s="13"/>
      <c r="F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3"/>
      <c r="AD77" s="5"/>
      <c r="AE77" s="5"/>
      <c r="AF77" s="5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</row>
    <row r="78" spans="1:44" x14ac:dyDescent="0.25">
      <c r="A78" s="12"/>
      <c r="B78" s="12"/>
      <c r="C78" s="13"/>
      <c r="D78" s="13"/>
      <c r="E78" s="13"/>
      <c r="F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3"/>
      <c r="AD78" s="5"/>
      <c r="AE78" s="5"/>
      <c r="AF78" s="5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</row>
    <row r="79" spans="1:44" x14ac:dyDescent="0.25">
      <c r="A79" s="12"/>
      <c r="B79" s="12"/>
      <c r="C79" s="13"/>
      <c r="D79" s="13"/>
      <c r="E79" s="13"/>
      <c r="F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3"/>
      <c r="AD79" s="5"/>
      <c r="AE79" s="5"/>
      <c r="AF79" s="5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</row>
    <row r="80" spans="1:44" x14ac:dyDescent="0.25">
      <c r="A80" s="12"/>
      <c r="B80" s="12"/>
      <c r="C80" s="13"/>
      <c r="D80" s="13"/>
      <c r="E80" s="13"/>
      <c r="F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3"/>
      <c r="AD80" s="5"/>
      <c r="AE80" s="5"/>
      <c r="AF80" s="5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</row>
    <row r="81" spans="1:44" x14ac:dyDescent="0.25">
      <c r="A81" s="12"/>
      <c r="B81" s="12"/>
      <c r="C81" s="13"/>
      <c r="D81" s="13"/>
      <c r="E81" s="13"/>
      <c r="F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3"/>
      <c r="AD81" s="5"/>
      <c r="AE81" s="5"/>
      <c r="AF81" s="5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</row>
    <row r="82" spans="1:44" x14ac:dyDescent="0.25">
      <c r="A82" s="12"/>
      <c r="B82" s="12"/>
      <c r="C82" s="13"/>
      <c r="D82" s="13"/>
      <c r="E82" s="13"/>
      <c r="F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3"/>
      <c r="AD82" s="5"/>
      <c r="AE82" s="5"/>
      <c r="AF82" s="5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</row>
    <row r="83" spans="1:44" x14ac:dyDescent="0.25">
      <c r="A83" s="12"/>
      <c r="B83" s="12"/>
      <c r="C83" s="13"/>
      <c r="D83" s="13"/>
      <c r="E83" s="13"/>
      <c r="F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3"/>
      <c r="AD83" s="5"/>
      <c r="AE83" s="5"/>
      <c r="AF83" s="5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</row>
    <row r="84" spans="1:44" x14ac:dyDescent="0.25">
      <c r="A84" s="12"/>
      <c r="B84" s="12"/>
      <c r="C84" s="13"/>
      <c r="D84" s="13"/>
      <c r="E84" s="13"/>
      <c r="F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3"/>
      <c r="AD84" s="5"/>
      <c r="AE84" s="5"/>
      <c r="AF84" s="5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</row>
    <row r="85" spans="1:44" x14ac:dyDescent="0.25">
      <c r="A85" s="12"/>
      <c r="B85" s="12"/>
      <c r="C85" s="13"/>
      <c r="D85" s="13"/>
      <c r="E85" s="13"/>
      <c r="F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3" t="s">
        <v>34</v>
      </c>
      <c r="AD85" s="5"/>
      <c r="AE85" s="5"/>
      <c r="AF85" s="5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</row>
    <row r="86" spans="1:44" x14ac:dyDescent="0.25">
      <c r="A86" s="12"/>
      <c r="B86" s="12"/>
      <c r="C86" s="13"/>
      <c r="D86" s="13"/>
      <c r="E86" s="13"/>
      <c r="F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3"/>
      <c r="AD86" s="5"/>
      <c r="AE86" s="5"/>
      <c r="AF86" s="5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</row>
    <row r="87" spans="1:44" x14ac:dyDescent="0.25">
      <c r="A87" s="12"/>
      <c r="B87" s="12"/>
      <c r="C87" s="13"/>
      <c r="D87" s="13"/>
      <c r="E87" s="13"/>
      <c r="F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3"/>
      <c r="AD87" s="5"/>
      <c r="AE87" s="5"/>
      <c r="AF87" s="5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</row>
    <row r="88" spans="1:44" x14ac:dyDescent="0.25">
      <c r="A88" s="12"/>
      <c r="B88" s="12"/>
      <c r="C88" s="13"/>
      <c r="D88" s="13"/>
      <c r="E88" s="13"/>
      <c r="F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3"/>
      <c r="AD88" s="5"/>
      <c r="AE88" s="5"/>
      <c r="AF88" s="5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</row>
    <row r="89" spans="1:44" x14ac:dyDescent="0.25">
      <c r="A89" s="12"/>
      <c r="B89" s="12"/>
      <c r="C89" s="13"/>
      <c r="D89" s="13"/>
      <c r="E89" s="13"/>
      <c r="F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3"/>
      <c r="AD89" s="5"/>
      <c r="AE89" s="5"/>
      <c r="AF89" s="5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</row>
    <row r="90" spans="1:44" x14ac:dyDescent="0.25">
      <c r="A90" s="12"/>
      <c r="B90" s="12"/>
      <c r="C90" s="13"/>
      <c r="D90" s="13"/>
      <c r="E90" s="13"/>
      <c r="F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3"/>
      <c r="AD90" s="5"/>
      <c r="AE90" s="5"/>
      <c r="AF90" s="5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</row>
    <row r="91" spans="1:44" x14ac:dyDescent="0.25">
      <c r="A91" s="12"/>
      <c r="B91" s="12"/>
      <c r="C91" s="13"/>
      <c r="D91" s="13"/>
      <c r="E91" s="13"/>
      <c r="F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3"/>
      <c r="AD91" s="5"/>
      <c r="AE91" s="5"/>
      <c r="AF91" s="5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</row>
    <row r="92" spans="1:44" x14ac:dyDescent="0.25">
      <c r="A92" s="8">
        <v>0</v>
      </c>
      <c r="B92" s="8">
        <v>7.4999999999999997E-2</v>
      </c>
      <c r="C92" s="9">
        <v>9</v>
      </c>
      <c r="D92" s="9">
        <v>10</v>
      </c>
      <c r="E92" s="9">
        <f>C92/D92</f>
        <v>0.9</v>
      </c>
      <c r="F92" s="9">
        <f>IA(A92,B92,$F$2,$F$3,$F$4,$F$5,$F$6)+0.01</f>
        <v>0.95137234415593996</v>
      </c>
      <c r="G92" s="42">
        <f>totalbinLik($G$23,D92,C92)</f>
        <v>-0.11169761706096848</v>
      </c>
      <c r="H92" s="9">
        <f>BinLik(D92,C92,F92)</f>
        <v>-0.22138100156979651</v>
      </c>
      <c r="I92" s="9"/>
      <c r="J92" s="9">
        <f>IA_SA(A92,B92,$J$2,$J$3,$J$4,$J$5,$J$6,$J$7)+0.01</f>
        <v>0.95098582145354915</v>
      </c>
      <c r="K92" s="9">
        <f>BinLik(D92,C92,J92)</f>
        <v>-0.21712106148077909</v>
      </c>
      <c r="L92" s="9"/>
      <c r="M92" s="9">
        <f>IA_DR(A92,B92,$M$2,$M$3,$M$4,$M$5,$M$6,$M$7,$M$8)+0.01</f>
        <v>0.95066090105489742</v>
      </c>
      <c r="N92" s="9">
        <f>BinLik(D92,C92,M92)</f>
        <v>-0.21358935478282498</v>
      </c>
      <c r="O92" s="9"/>
      <c r="P92" s="9">
        <f>IA_DL(A92,B92,$P$2,$P$3,$P$4,$P$5,$P$6,$P$7,$P$8)+0.01</f>
        <v>0.95098582145354915</v>
      </c>
      <c r="Q92" s="9">
        <f>BinLik(D92,C92,P92)</f>
        <v>-0.21712106148077909</v>
      </c>
      <c r="R92" s="3"/>
      <c r="AD92" s="5"/>
      <c r="AE92" s="5"/>
      <c r="AF92" s="5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</row>
    <row r="93" spans="1:44" x14ac:dyDescent="0.25">
      <c r="A93" s="8">
        <v>0</v>
      </c>
      <c r="B93" s="8">
        <v>7.4999999999999997E-2</v>
      </c>
      <c r="C93" s="9">
        <v>9</v>
      </c>
      <c r="D93" s="9">
        <v>10</v>
      </c>
      <c r="E93" s="9">
        <f t="shared" ref="E93:E116" si="36">C93/D93</f>
        <v>0.9</v>
      </c>
      <c r="F93" s="9">
        <f t="shared" ref="F93:F116" si="37">IA(A93,B93,$F$2,$F$3,$F$4,$F$5,$F$6)+0.01</f>
        <v>0.95137234415593996</v>
      </c>
      <c r="G93" s="42">
        <f t="shared" ref="G93:G116" si="38">totalbinLik($G$23,D93,C93)</f>
        <v>-0.11169761706096848</v>
      </c>
      <c r="H93" s="9">
        <f t="shared" ref="H93:H116" si="39">BinLik(D93,C93,F93)</f>
        <v>-0.22138100156979651</v>
      </c>
      <c r="I93" s="9"/>
      <c r="J93" s="9">
        <f t="shared" ref="J93:J116" si="40">IA_SA(A93,B93,$J$2,$J$3,$J$4,$J$5,$J$6,$J$7)+0.01</f>
        <v>0.95098582145354915</v>
      </c>
      <c r="K93" s="9">
        <f t="shared" ref="K93:K116" si="41">BinLik(D93,C93,J93)</f>
        <v>-0.21712106148077909</v>
      </c>
      <c r="L93" s="9"/>
      <c r="M93" s="9">
        <f t="shared" ref="M93:M116" si="42">IA_DR(A93,B93,$M$2,$M$3,$M$4,$M$5,$M$6,$M$7,$M$8)+0.01</f>
        <v>0.95066090105489742</v>
      </c>
      <c r="N93" s="9">
        <f t="shared" ref="N93:N116" si="43">BinLik(D93,C93,M93)</f>
        <v>-0.21358935478282498</v>
      </c>
      <c r="O93" s="9"/>
      <c r="P93" s="9">
        <f t="shared" ref="P93:P116" si="44">IA_DL(A93,B93,$P$2,$P$3,$P$4,$P$5,$P$6,$P$7,$P$8)+0.01</f>
        <v>0.95098582145354915</v>
      </c>
      <c r="Q93" s="9">
        <f t="shared" ref="Q93:Q116" si="45">BinLik(D93,C93,P93)</f>
        <v>-0.21712106148077909</v>
      </c>
      <c r="R93" s="3"/>
      <c r="AD93" s="5"/>
      <c r="AE93" s="5"/>
      <c r="AF93" s="5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</row>
    <row r="94" spans="1:44" x14ac:dyDescent="0.25">
      <c r="A94" s="8">
        <v>0</v>
      </c>
      <c r="B94" s="8">
        <v>7.4999999999999997E-2</v>
      </c>
      <c r="C94" s="9">
        <v>10</v>
      </c>
      <c r="D94" s="9">
        <v>10</v>
      </c>
      <c r="E94" s="9">
        <f t="shared" si="36"/>
        <v>1</v>
      </c>
      <c r="F94" s="9">
        <f t="shared" si="37"/>
        <v>0.95137234415593996</v>
      </c>
      <c r="G94" s="42">
        <f t="shared" si="38"/>
        <v>-1.633362568828737</v>
      </c>
      <c r="H94" s="9">
        <f t="shared" si="39"/>
        <v>-0.49849763983352458</v>
      </c>
      <c r="I94" s="9"/>
      <c r="J94" s="9">
        <f t="shared" si="40"/>
        <v>0.95098582145354915</v>
      </c>
      <c r="K94" s="9">
        <f t="shared" si="41"/>
        <v>-0.50256125639845095</v>
      </c>
      <c r="L94" s="9"/>
      <c r="M94" s="9">
        <f t="shared" si="42"/>
        <v>0.95066090105489742</v>
      </c>
      <c r="N94" s="9">
        <f t="shared" si="43"/>
        <v>-0.5059785094346515</v>
      </c>
      <c r="O94" s="9"/>
      <c r="P94" s="9">
        <f t="shared" si="44"/>
        <v>0.95098582145354915</v>
      </c>
      <c r="Q94" s="9">
        <f t="shared" si="45"/>
        <v>-0.50256125639845095</v>
      </c>
      <c r="R94" s="3"/>
      <c r="AD94" s="5"/>
      <c r="AE94" s="5"/>
      <c r="AF94" s="5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</row>
    <row r="95" spans="1:44" x14ac:dyDescent="0.25">
      <c r="A95" s="8">
        <v>0</v>
      </c>
      <c r="B95" s="8">
        <v>7.4999999999999997E-2</v>
      </c>
      <c r="C95" s="9">
        <v>10</v>
      </c>
      <c r="D95" s="9">
        <v>10</v>
      </c>
      <c r="E95" s="9">
        <f t="shared" si="36"/>
        <v>1</v>
      </c>
      <c r="F95" s="9">
        <f t="shared" si="37"/>
        <v>0.95137234415593996</v>
      </c>
      <c r="G95" s="42">
        <f t="shared" si="38"/>
        <v>-1.633362568828737</v>
      </c>
      <c r="H95" s="9">
        <f t="shared" si="39"/>
        <v>-0.49849763983352458</v>
      </c>
      <c r="I95" s="9"/>
      <c r="J95" s="9">
        <f t="shared" si="40"/>
        <v>0.95098582145354915</v>
      </c>
      <c r="K95" s="9">
        <f t="shared" si="41"/>
        <v>-0.50256125639845095</v>
      </c>
      <c r="L95" s="9"/>
      <c r="M95" s="9">
        <f t="shared" si="42"/>
        <v>0.95066090105489742</v>
      </c>
      <c r="N95" s="9">
        <f t="shared" si="43"/>
        <v>-0.5059785094346515</v>
      </c>
      <c r="O95" s="9"/>
      <c r="P95" s="9">
        <f t="shared" si="44"/>
        <v>0.95098582145354915</v>
      </c>
      <c r="Q95" s="9">
        <f t="shared" si="45"/>
        <v>-0.50256125639845095</v>
      </c>
      <c r="R95" s="3"/>
      <c r="AD95" s="5"/>
      <c r="AE95" s="5"/>
      <c r="AF95" s="5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</row>
    <row r="96" spans="1:44" x14ac:dyDescent="0.25">
      <c r="A96" s="8">
        <v>0</v>
      </c>
      <c r="B96" s="8">
        <v>7.4999999999999997E-2</v>
      </c>
      <c r="C96" s="9">
        <v>8</v>
      </c>
      <c r="D96" s="9">
        <v>10</v>
      </c>
      <c r="E96" s="9">
        <f t="shared" si="36"/>
        <v>0.8</v>
      </c>
      <c r="F96" s="9">
        <f t="shared" si="37"/>
        <v>0.95137234415593996</v>
      </c>
      <c r="G96" s="42">
        <f t="shared" si="38"/>
        <v>-8.7667897740286937E-2</v>
      </c>
      <c r="H96" s="9">
        <f t="shared" si="39"/>
        <v>-1.4418995957531546</v>
      </c>
      <c r="I96" s="9"/>
      <c r="J96" s="9">
        <f t="shared" si="40"/>
        <v>0.95098582145354915</v>
      </c>
      <c r="K96" s="9">
        <f t="shared" si="41"/>
        <v>-1.4293160990101919</v>
      </c>
      <c r="L96" s="9"/>
      <c r="M96" s="9">
        <f t="shared" si="42"/>
        <v>0.95066090105489742</v>
      </c>
      <c r="N96" s="9">
        <f t="shared" si="43"/>
        <v>-1.4188354325780852</v>
      </c>
      <c r="O96" s="9"/>
      <c r="P96" s="9">
        <f t="shared" si="44"/>
        <v>0.95098582145354915</v>
      </c>
      <c r="Q96" s="9">
        <f t="shared" si="45"/>
        <v>-1.4293160990101919</v>
      </c>
      <c r="R96" s="3"/>
      <c r="AD96" s="5"/>
      <c r="AE96" s="5"/>
      <c r="AF96" s="5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</row>
    <row r="97" spans="1:44" x14ac:dyDescent="0.25">
      <c r="A97" s="8">
        <v>0</v>
      </c>
      <c r="B97" s="8">
        <v>0.15</v>
      </c>
      <c r="C97" s="9">
        <v>8</v>
      </c>
      <c r="D97" s="9">
        <v>10</v>
      </c>
      <c r="E97" s="9">
        <f t="shared" si="36"/>
        <v>0.8</v>
      </c>
      <c r="F97" s="9">
        <f t="shared" si="37"/>
        <v>0.93053829727996584</v>
      </c>
      <c r="G97" s="42">
        <f t="shared" si="38"/>
        <v>-8.7667897740286937E-2</v>
      </c>
      <c r="H97" s="9">
        <f t="shared" si="39"/>
        <v>-0.90587156922600331</v>
      </c>
      <c r="I97" s="9"/>
      <c r="J97" s="9">
        <f t="shared" si="40"/>
        <v>0.92947616106408848</v>
      </c>
      <c r="K97" s="9">
        <f t="shared" si="41"/>
        <v>-0.88465768901115305</v>
      </c>
      <c r="L97" s="9"/>
      <c r="M97" s="9">
        <f t="shared" si="42"/>
        <v>0.92829718318691268</v>
      </c>
      <c r="N97" s="9">
        <f t="shared" si="43"/>
        <v>-0.86165311239323228</v>
      </c>
      <c r="O97" s="9"/>
      <c r="P97" s="9">
        <f t="shared" si="44"/>
        <v>0.92947616106408848</v>
      </c>
      <c r="Q97" s="9">
        <f t="shared" si="45"/>
        <v>-0.88465768901115305</v>
      </c>
      <c r="R97" s="3"/>
      <c r="AD97" s="5"/>
      <c r="AE97" s="5"/>
      <c r="AF97" s="5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</row>
    <row r="98" spans="1:44" x14ac:dyDescent="0.25">
      <c r="A98" s="8">
        <v>0</v>
      </c>
      <c r="B98" s="8">
        <v>0.15</v>
      </c>
      <c r="C98" s="9">
        <v>10</v>
      </c>
      <c r="D98" s="9">
        <v>10</v>
      </c>
      <c r="E98" s="9">
        <f t="shared" si="36"/>
        <v>1</v>
      </c>
      <c r="F98" s="9">
        <f t="shared" si="37"/>
        <v>0.93053829727996584</v>
      </c>
      <c r="G98" s="42">
        <f t="shared" si="38"/>
        <v>-1.633362568828737</v>
      </c>
      <c r="H98" s="9">
        <f t="shared" si="39"/>
        <v>-0.71992046003676136</v>
      </c>
      <c r="I98" s="9"/>
      <c r="J98" s="9">
        <f t="shared" si="40"/>
        <v>0.92947616106408848</v>
      </c>
      <c r="K98" s="9">
        <f t="shared" si="41"/>
        <v>-0.73134119202688874</v>
      </c>
      <c r="L98" s="9"/>
      <c r="M98" s="9">
        <f t="shared" si="42"/>
        <v>0.92829718318691268</v>
      </c>
      <c r="N98" s="9">
        <f t="shared" si="43"/>
        <v>-0.74403356958843059</v>
      </c>
      <c r="O98" s="9"/>
      <c r="P98" s="9">
        <f t="shared" si="44"/>
        <v>0.92947616106408848</v>
      </c>
      <c r="Q98" s="9">
        <f t="shared" si="45"/>
        <v>-0.73134119202688874</v>
      </c>
      <c r="R98" s="3"/>
      <c r="AD98" s="5"/>
      <c r="AE98" s="5"/>
      <c r="AF98" s="5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</row>
    <row r="99" spans="1:44" x14ac:dyDescent="0.25">
      <c r="A99" s="8">
        <v>0</v>
      </c>
      <c r="B99" s="8">
        <v>0.15</v>
      </c>
      <c r="C99" s="9">
        <v>8</v>
      </c>
      <c r="D99" s="9">
        <v>10</v>
      </c>
      <c r="E99" s="9">
        <f t="shared" si="36"/>
        <v>0.8</v>
      </c>
      <c r="F99" s="9">
        <f t="shared" si="37"/>
        <v>0.93053829727996584</v>
      </c>
      <c r="G99" s="42">
        <f t="shared" si="38"/>
        <v>-8.7667897740286937E-2</v>
      </c>
      <c r="H99" s="9">
        <f t="shared" si="39"/>
        <v>-0.90587156922600331</v>
      </c>
      <c r="I99" s="9"/>
      <c r="J99" s="9">
        <f t="shared" si="40"/>
        <v>0.92947616106408848</v>
      </c>
      <c r="K99" s="9">
        <f t="shared" si="41"/>
        <v>-0.88465768901115305</v>
      </c>
      <c r="L99" s="9"/>
      <c r="M99" s="9">
        <f t="shared" si="42"/>
        <v>0.92829718318691268</v>
      </c>
      <c r="N99" s="9">
        <f t="shared" si="43"/>
        <v>-0.86165311239323228</v>
      </c>
      <c r="O99" s="9"/>
      <c r="P99" s="9">
        <f t="shared" si="44"/>
        <v>0.92947616106408848</v>
      </c>
      <c r="Q99" s="9">
        <f t="shared" si="45"/>
        <v>-0.88465768901115305</v>
      </c>
      <c r="R99" s="3"/>
      <c r="AD99" s="5"/>
      <c r="AE99" s="5"/>
      <c r="AF99" s="5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</row>
    <row r="100" spans="1:44" x14ac:dyDescent="0.25">
      <c r="A100" s="8">
        <v>0</v>
      </c>
      <c r="B100" s="8">
        <v>0.15</v>
      </c>
      <c r="C100" s="9">
        <v>10</v>
      </c>
      <c r="D100" s="9">
        <v>10</v>
      </c>
      <c r="E100" s="9">
        <f t="shared" si="36"/>
        <v>1</v>
      </c>
      <c r="F100" s="9">
        <f t="shared" si="37"/>
        <v>0.93053829727996584</v>
      </c>
      <c r="G100" s="42">
        <f t="shared" si="38"/>
        <v>-1.633362568828737</v>
      </c>
      <c r="H100" s="9">
        <f t="shared" si="39"/>
        <v>-0.71992046003676136</v>
      </c>
      <c r="I100" s="9"/>
      <c r="J100" s="9">
        <f t="shared" si="40"/>
        <v>0.92947616106408848</v>
      </c>
      <c r="K100" s="9">
        <f t="shared" si="41"/>
        <v>-0.73134119202688874</v>
      </c>
      <c r="L100" s="9"/>
      <c r="M100" s="9">
        <f t="shared" si="42"/>
        <v>0.92829718318691268</v>
      </c>
      <c r="N100" s="9">
        <f t="shared" si="43"/>
        <v>-0.74403356958843059</v>
      </c>
      <c r="O100" s="9"/>
      <c r="P100" s="9">
        <f t="shared" si="44"/>
        <v>0.92947616106408848</v>
      </c>
      <c r="Q100" s="9">
        <f t="shared" si="45"/>
        <v>-0.73134119202688874</v>
      </c>
      <c r="R100" s="3"/>
      <c r="AD100" s="5"/>
      <c r="AE100" s="5"/>
      <c r="AF100" s="5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</row>
    <row r="101" spans="1:44" x14ac:dyDescent="0.25">
      <c r="A101" s="8">
        <v>0</v>
      </c>
      <c r="B101" s="8">
        <v>0.15</v>
      </c>
      <c r="C101" s="9">
        <v>10</v>
      </c>
      <c r="D101" s="9">
        <v>10</v>
      </c>
      <c r="E101" s="9">
        <f t="shared" si="36"/>
        <v>1</v>
      </c>
      <c r="F101" s="9">
        <f t="shared" si="37"/>
        <v>0.93053829727996584</v>
      </c>
      <c r="G101" s="42">
        <f t="shared" si="38"/>
        <v>-1.633362568828737</v>
      </c>
      <c r="H101" s="9">
        <f t="shared" si="39"/>
        <v>-0.71992046003676136</v>
      </c>
      <c r="I101" s="9"/>
      <c r="J101" s="9">
        <f t="shared" si="40"/>
        <v>0.92947616106408848</v>
      </c>
      <c r="K101" s="9">
        <f t="shared" si="41"/>
        <v>-0.73134119202688874</v>
      </c>
      <c r="L101" s="9"/>
      <c r="M101" s="9">
        <f t="shared" si="42"/>
        <v>0.92829718318691268</v>
      </c>
      <c r="N101" s="9">
        <f t="shared" si="43"/>
        <v>-0.74403356958843059</v>
      </c>
      <c r="O101" s="9"/>
      <c r="P101" s="9">
        <f t="shared" si="44"/>
        <v>0.92947616106408848</v>
      </c>
      <c r="Q101" s="9">
        <f t="shared" si="45"/>
        <v>-0.73134119202688874</v>
      </c>
      <c r="R101" s="3"/>
      <c r="AD101" s="5"/>
      <c r="AE101" s="5"/>
      <c r="AF101" s="5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</row>
    <row r="102" spans="1:44" x14ac:dyDescent="0.25">
      <c r="A102" s="8">
        <v>0</v>
      </c>
      <c r="B102" s="8">
        <v>0.3</v>
      </c>
      <c r="C102" s="9">
        <v>8</v>
      </c>
      <c r="D102" s="9">
        <v>10</v>
      </c>
      <c r="E102" s="9">
        <f t="shared" si="36"/>
        <v>0.8</v>
      </c>
      <c r="F102" s="9">
        <f t="shared" si="37"/>
        <v>0.87366570349553496</v>
      </c>
      <c r="G102" s="42">
        <f t="shared" si="38"/>
        <v>-8.7667897740286937E-2</v>
      </c>
      <c r="H102" s="9">
        <f t="shared" si="39"/>
        <v>-0.21408297591509151</v>
      </c>
      <c r="I102" s="9"/>
      <c r="J102" s="9">
        <f t="shared" si="40"/>
        <v>0.87138407353416081</v>
      </c>
      <c r="K102" s="9">
        <f t="shared" si="41"/>
        <v>-0.19920456302841039</v>
      </c>
      <c r="L102" s="9"/>
      <c r="M102" s="9">
        <f t="shared" si="42"/>
        <v>0.86955955733550483</v>
      </c>
      <c r="N102" s="9">
        <f t="shared" si="43"/>
        <v>-0.18780044518500361</v>
      </c>
      <c r="O102" s="9"/>
      <c r="P102" s="9">
        <f t="shared" si="44"/>
        <v>0.87138407353416081</v>
      </c>
      <c r="Q102" s="9">
        <f t="shared" si="45"/>
        <v>-0.19920456302841039</v>
      </c>
      <c r="R102" s="3"/>
      <c r="AD102" s="5"/>
      <c r="AE102" s="5"/>
      <c r="AF102" s="5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</row>
    <row r="103" spans="1:44" x14ac:dyDescent="0.25">
      <c r="A103" s="8">
        <v>0</v>
      </c>
      <c r="B103" s="8">
        <v>0.3</v>
      </c>
      <c r="C103" s="9">
        <v>9</v>
      </c>
      <c r="D103" s="9">
        <v>10</v>
      </c>
      <c r="E103" s="9">
        <f t="shared" si="36"/>
        <v>0.9</v>
      </c>
      <c r="F103" s="9">
        <f t="shared" si="37"/>
        <v>0.87366570349553496</v>
      </c>
      <c r="G103" s="42">
        <f t="shared" si="38"/>
        <v>-0.11169761706096848</v>
      </c>
      <c r="H103" s="9">
        <f t="shared" si="39"/>
        <v>-3.3511205605877309E-2</v>
      </c>
      <c r="I103" s="9"/>
      <c r="J103" s="9">
        <f t="shared" si="40"/>
        <v>0.87138407353416081</v>
      </c>
      <c r="K103" s="9">
        <f t="shared" si="41"/>
        <v>-3.9146876977340261E-2</v>
      </c>
      <c r="L103" s="9"/>
      <c r="M103" s="9">
        <f t="shared" si="42"/>
        <v>0.86955955733550483</v>
      </c>
      <c r="N103" s="9">
        <f t="shared" si="43"/>
        <v>-4.3924863671520209E-2</v>
      </c>
      <c r="O103" s="9"/>
      <c r="P103" s="9">
        <f t="shared" si="44"/>
        <v>0.87138407353416081</v>
      </c>
      <c r="Q103" s="9">
        <f t="shared" si="45"/>
        <v>-3.9146876977340261E-2</v>
      </c>
      <c r="R103" s="3"/>
      <c r="AD103" s="5"/>
      <c r="AE103" s="5"/>
      <c r="AF103" s="5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</row>
    <row r="104" spans="1:44" x14ac:dyDescent="0.25">
      <c r="A104" s="8">
        <v>0</v>
      </c>
      <c r="B104" s="8">
        <v>0.3</v>
      </c>
      <c r="C104" s="9">
        <v>8</v>
      </c>
      <c r="D104" s="9">
        <v>10</v>
      </c>
      <c r="E104" s="9">
        <f t="shared" si="36"/>
        <v>0.8</v>
      </c>
      <c r="F104" s="9">
        <f t="shared" si="37"/>
        <v>0.87366570349553496</v>
      </c>
      <c r="G104" s="42">
        <f t="shared" si="38"/>
        <v>-8.7667897740286937E-2</v>
      </c>
      <c r="H104" s="9">
        <f t="shared" si="39"/>
        <v>-0.21408297591509151</v>
      </c>
      <c r="I104" s="9"/>
      <c r="J104" s="9">
        <f t="shared" si="40"/>
        <v>0.87138407353416081</v>
      </c>
      <c r="K104" s="9">
        <f t="shared" si="41"/>
        <v>-0.19920456302841039</v>
      </c>
      <c r="L104" s="9"/>
      <c r="M104" s="9">
        <f t="shared" si="42"/>
        <v>0.86955955733550483</v>
      </c>
      <c r="N104" s="9">
        <f t="shared" si="43"/>
        <v>-0.18780044518500361</v>
      </c>
      <c r="O104" s="9"/>
      <c r="P104" s="9">
        <f t="shared" si="44"/>
        <v>0.87138407353416081</v>
      </c>
      <c r="Q104" s="9">
        <f t="shared" si="45"/>
        <v>-0.19920456302841039</v>
      </c>
      <c r="R104" s="3"/>
      <c r="AD104" s="5"/>
      <c r="AE104" s="5"/>
      <c r="AF104" s="5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</row>
    <row r="105" spans="1:44" x14ac:dyDescent="0.25">
      <c r="A105" s="8">
        <v>0</v>
      </c>
      <c r="B105" s="8">
        <v>0.3</v>
      </c>
      <c r="C105" s="9">
        <v>9</v>
      </c>
      <c r="D105" s="9">
        <v>10</v>
      </c>
      <c r="E105" s="9">
        <f t="shared" si="36"/>
        <v>0.9</v>
      </c>
      <c r="F105" s="9">
        <f t="shared" si="37"/>
        <v>0.87366570349553496</v>
      </c>
      <c r="G105" s="42">
        <f t="shared" si="38"/>
        <v>-0.11169761706096848</v>
      </c>
      <c r="H105" s="9">
        <f t="shared" si="39"/>
        <v>-3.3511205605877309E-2</v>
      </c>
      <c r="I105" s="9"/>
      <c r="J105" s="9">
        <f t="shared" si="40"/>
        <v>0.87138407353416081</v>
      </c>
      <c r="K105" s="9">
        <f t="shared" si="41"/>
        <v>-3.9146876977340261E-2</v>
      </c>
      <c r="L105" s="9"/>
      <c r="M105" s="9">
        <f t="shared" si="42"/>
        <v>0.86955955733550483</v>
      </c>
      <c r="N105" s="9">
        <f t="shared" si="43"/>
        <v>-4.3924863671520209E-2</v>
      </c>
      <c r="O105" s="9"/>
      <c r="P105" s="9">
        <f t="shared" si="44"/>
        <v>0.87138407353416081</v>
      </c>
      <c r="Q105" s="9">
        <f t="shared" si="45"/>
        <v>-3.9146876977340261E-2</v>
      </c>
      <c r="R105" s="3"/>
      <c r="AD105" s="5"/>
      <c r="AE105" s="5"/>
      <c r="AF105" s="5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</row>
    <row r="106" spans="1:44" x14ac:dyDescent="0.25">
      <c r="A106" s="8">
        <v>0</v>
      </c>
      <c r="B106" s="8">
        <v>0.3</v>
      </c>
      <c r="C106" s="9">
        <v>9</v>
      </c>
      <c r="D106" s="9">
        <v>10</v>
      </c>
      <c r="E106" s="9">
        <f t="shared" si="36"/>
        <v>0.9</v>
      </c>
      <c r="F106" s="9">
        <f t="shared" si="37"/>
        <v>0.87366570349553496</v>
      </c>
      <c r="G106" s="42">
        <f t="shared" si="38"/>
        <v>-0.11169761706096848</v>
      </c>
      <c r="H106" s="9">
        <f t="shared" si="39"/>
        <v>-3.3511205605877309E-2</v>
      </c>
      <c r="I106" s="9"/>
      <c r="J106" s="9">
        <f t="shared" si="40"/>
        <v>0.87138407353416081</v>
      </c>
      <c r="K106" s="9">
        <f t="shared" si="41"/>
        <v>-3.9146876977340261E-2</v>
      </c>
      <c r="L106" s="9"/>
      <c r="M106" s="9">
        <f t="shared" si="42"/>
        <v>0.86955955733550483</v>
      </c>
      <c r="N106" s="9">
        <f t="shared" si="43"/>
        <v>-4.3924863671520209E-2</v>
      </c>
      <c r="O106" s="9"/>
      <c r="P106" s="9">
        <f t="shared" si="44"/>
        <v>0.87138407353416081</v>
      </c>
      <c r="Q106" s="9">
        <f t="shared" si="45"/>
        <v>-3.9146876977340261E-2</v>
      </c>
      <c r="R106" s="3"/>
      <c r="AD106" s="5"/>
      <c r="AE106" s="5"/>
      <c r="AF106" s="5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</row>
    <row r="107" spans="1:44" x14ac:dyDescent="0.25">
      <c r="A107" s="8">
        <v>0</v>
      </c>
      <c r="B107" s="8">
        <v>0.6</v>
      </c>
      <c r="C107" s="9">
        <v>6</v>
      </c>
      <c r="D107" s="9">
        <v>10</v>
      </c>
      <c r="E107" s="9">
        <f t="shared" si="36"/>
        <v>0.6</v>
      </c>
      <c r="F107" s="9">
        <f t="shared" si="37"/>
        <v>0.73955475691971595</v>
      </c>
      <c r="G107" s="42">
        <f t="shared" si="38"/>
        <v>-1.8199050273230295</v>
      </c>
      <c r="H107" s="9">
        <f t="shared" si="39"/>
        <v>-0.46157560889848148</v>
      </c>
      <c r="I107" s="9"/>
      <c r="J107" s="9">
        <f t="shared" si="40"/>
        <v>0.73604854059519775</v>
      </c>
      <c r="K107" s="9">
        <f t="shared" si="41"/>
        <v>-0.43659882762999591</v>
      </c>
      <c r="L107" s="9"/>
      <c r="M107" s="9">
        <f t="shared" si="42"/>
        <v>0.73607159951878887</v>
      </c>
      <c r="N107" s="9">
        <f t="shared" si="43"/>
        <v>-0.43676031976094887</v>
      </c>
      <c r="O107" s="9"/>
      <c r="P107" s="9">
        <f t="shared" si="44"/>
        <v>0.73604854059519775</v>
      </c>
      <c r="Q107" s="9">
        <f t="shared" si="45"/>
        <v>-0.43659882762999591</v>
      </c>
      <c r="AD107" s="5"/>
      <c r="AE107" s="5"/>
      <c r="AF107" s="5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</row>
    <row r="108" spans="1:44" x14ac:dyDescent="0.25">
      <c r="A108" s="8">
        <v>0</v>
      </c>
      <c r="B108" s="8">
        <v>0.6</v>
      </c>
      <c r="C108" s="9">
        <v>7</v>
      </c>
      <c r="D108" s="9">
        <v>10</v>
      </c>
      <c r="E108" s="9">
        <f t="shared" si="36"/>
        <v>0.7</v>
      </c>
      <c r="F108" s="9">
        <f t="shared" si="37"/>
        <v>0.73955475691971595</v>
      </c>
      <c r="G108" s="42">
        <f t="shared" si="38"/>
        <v>-0.71221389471994545</v>
      </c>
      <c r="H108" s="9">
        <f t="shared" si="39"/>
        <v>-3.9393572954590172E-2</v>
      </c>
      <c r="I108" s="9"/>
      <c r="J108" s="9">
        <f t="shared" si="40"/>
        <v>0.73604854059519775</v>
      </c>
      <c r="K108" s="9">
        <f t="shared" si="41"/>
        <v>-3.2541629073841449E-2</v>
      </c>
      <c r="L108" s="9"/>
      <c r="M108" s="9">
        <f t="shared" si="42"/>
        <v>0.73607159951878887</v>
      </c>
      <c r="N108" s="9">
        <f t="shared" si="43"/>
        <v>-3.2584429416118499E-2</v>
      </c>
      <c r="O108" s="9"/>
      <c r="P108" s="9">
        <f t="shared" si="44"/>
        <v>0.73604854059519775</v>
      </c>
      <c r="Q108" s="9">
        <f t="shared" si="45"/>
        <v>-3.2541629073841449E-2</v>
      </c>
      <c r="R108" s="3"/>
      <c r="AD108" s="5"/>
      <c r="AE108" s="5"/>
      <c r="AF108" s="5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</row>
    <row r="109" spans="1:44" x14ac:dyDescent="0.25">
      <c r="A109" s="8">
        <v>0</v>
      </c>
      <c r="B109" s="8">
        <v>0.6</v>
      </c>
      <c r="C109" s="9">
        <v>9</v>
      </c>
      <c r="D109" s="9">
        <v>10</v>
      </c>
      <c r="E109" s="9">
        <f t="shared" si="36"/>
        <v>0.9</v>
      </c>
      <c r="F109" s="9">
        <f t="shared" si="37"/>
        <v>0.73955475691971595</v>
      </c>
      <c r="G109" s="42">
        <f t="shared" si="38"/>
        <v>-0.11169761706096848</v>
      </c>
      <c r="H109" s="9">
        <f t="shared" si="39"/>
        <v>-0.80989548861400174</v>
      </c>
      <c r="I109" s="9"/>
      <c r="J109" s="9">
        <f t="shared" si="40"/>
        <v>0.73604854059519775</v>
      </c>
      <c r="K109" s="9">
        <f t="shared" si="41"/>
        <v>-0.83929321950872526</v>
      </c>
      <c r="L109" s="9"/>
      <c r="M109" s="9">
        <f t="shared" si="42"/>
        <v>0.73607159951878887</v>
      </c>
      <c r="N109" s="9">
        <f t="shared" si="43"/>
        <v>-0.83909863627364956</v>
      </c>
      <c r="O109" s="9"/>
      <c r="P109" s="9">
        <f t="shared" si="44"/>
        <v>0.73604854059519775</v>
      </c>
      <c r="Q109" s="9">
        <f t="shared" si="45"/>
        <v>-0.83929321950872526</v>
      </c>
      <c r="R109" s="3"/>
      <c r="AD109" s="5"/>
      <c r="AE109" s="5"/>
      <c r="AF109" s="5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</row>
    <row r="110" spans="1:44" x14ac:dyDescent="0.25">
      <c r="A110" s="8">
        <v>0</v>
      </c>
      <c r="B110" s="8">
        <v>0.6</v>
      </c>
      <c r="C110" s="9">
        <v>6</v>
      </c>
      <c r="D110" s="9">
        <v>10</v>
      </c>
      <c r="E110" s="9">
        <f t="shared" si="36"/>
        <v>0.6</v>
      </c>
      <c r="F110" s="9">
        <f t="shared" si="37"/>
        <v>0.73955475691971595</v>
      </c>
      <c r="G110" s="42">
        <f t="shared" si="38"/>
        <v>-1.8199050273230295</v>
      </c>
      <c r="H110" s="9">
        <f t="shared" si="39"/>
        <v>-0.46157560889848148</v>
      </c>
      <c r="I110" s="9"/>
      <c r="J110" s="9">
        <f t="shared" si="40"/>
        <v>0.73604854059519775</v>
      </c>
      <c r="K110" s="9">
        <f t="shared" si="41"/>
        <v>-0.43659882762999591</v>
      </c>
      <c r="L110" s="9"/>
      <c r="M110" s="9">
        <f t="shared" si="42"/>
        <v>0.73607159951878887</v>
      </c>
      <c r="N110" s="9">
        <f t="shared" si="43"/>
        <v>-0.43676031976094887</v>
      </c>
      <c r="O110" s="9"/>
      <c r="P110" s="9">
        <f t="shared" si="44"/>
        <v>0.73604854059519775</v>
      </c>
      <c r="Q110" s="9">
        <f t="shared" si="45"/>
        <v>-0.43659882762999591</v>
      </c>
      <c r="R110" s="3"/>
      <c r="AD110" s="5"/>
      <c r="AE110" s="5"/>
      <c r="AF110" s="5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</row>
    <row r="111" spans="1:44" x14ac:dyDescent="0.25">
      <c r="A111" s="8">
        <v>0</v>
      </c>
      <c r="B111" s="8">
        <v>0.6</v>
      </c>
      <c r="C111" s="9">
        <v>7</v>
      </c>
      <c r="D111" s="9">
        <v>10</v>
      </c>
      <c r="E111" s="9">
        <f t="shared" si="36"/>
        <v>0.7</v>
      </c>
      <c r="F111" s="9">
        <f t="shared" si="37"/>
        <v>0.73955475691971595</v>
      </c>
      <c r="G111" s="42">
        <f t="shared" si="38"/>
        <v>-0.71221389471994545</v>
      </c>
      <c r="H111" s="9">
        <f t="shared" si="39"/>
        <v>-3.9393572954590172E-2</v>
      </c>
      <c r="I111" s="9"/>
      <c r="J111" s="9">
        <f t="shared" si="40"/>
        <v>0.73604854059519775</v>
      </c>
      <c r="K111" s="9">
        <f t="shared" si="41"/>
        <v>-3.2541629073841449E-2</v>
      </c>
      <c r="L111" s="9"/>
      <c r="M111" s="9">
        <f t="shared" si="42"/>
        <v>0.73607159951878887</v>
      </c>
      <c r="N111" s="9">
        <f t="shared" si="43"/>
        <v>-3.2584429416118499E-2</v>
      </c>
      <c r="O111" s="9"/>
      <c r="P111" s="9">
        <f t="shared" si="44"/>
        <v>0.73604854059519775</v>
      </c>
      <c r="Q111" s="9">
        <f t="shared" si="45"/>
        <v>-3.2541629073841449E-2</v>
      </c>
      <c r="R111" s="3"/>
      <c r="AD111" s="5"/>
      <c r="AE111" s="5"/>
      <c r="AF111" s="5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</row>
    <row r="112" spans="1:44" x14ac:dyDescent="0.25">
      <c r="A112" s="8">
        <v>0</v>
      </c>
      <c r="B112" s="8">
        <v>1.2</v>
      </c>
      <c r="C112" s="9">
        <v>7</v>
      </c>
      <c r="D112" s="9">
        <v>10</v>
      </c>
      <c r="E112" s="9">
        <f t="shared" si="36"/>
        <v>0.7</v>
      </c>
      <c r="F112" s="9">
        <f t="shared" si="37"/>
        <v>0.50900356847705097</v>
      </c>
      <c r="G112" s="42">
        <f t="shared" si="38"/>
        <v>-0.71221389471994545</v>
      </c>
      <c r="H112" s="9">
        <f t="shared" si="39"/>
        <v>-0.75241399828567523</v>
      </c>
      <c r="I112" s="9"/>
      <c r="J112" s="9">
        <f t="shared" si="40"/>
        <v>0.50609159174845431</v>
      </c>
      <c r="K112" s="9">
        <f t="shared" si="41"/>
        <v>-0.77483584460022326</v>
      </c>
      <c r="L112" s="9"/>
      <c r="M112" s="9">
        <f t="shared" si="42"/>
        <v>0.51199553338546822</v>
      </c>
      <c r="N112" s="9">
        <f t="shared" si="43"/>
        <v>-0.72972478512813344</v>
      </c>
      <c r="O112" s="9"/>
      <c r="P112" s="9">
        <f t="shared" si="44"/>
        <v>0.50609159174845431</v>
      </c>
      <c r="Q112" s="9">
        <f t="shared" si="45"/>
        <v>-0.77483584460022326</v>
      </c>
      <c r="R112" s="3"/>
      <c r="AD112" s="5"/>
      <c r="AE112" s="5"/>
      <c r="AF112" s="5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</row>
    <row r="113" spans="1:44" x14ac:dyDescent="0.25">
      <c r="A113" s="8">
        <v>0</v>
      </c>
      <c r="B113" s="8">
        <v>1.2</v>
      </c>
      <c r="C113" s="9">
        <v>4</v>
      </c>
      <c r="D113" s="9">
        <v>10</v>
      </c>
      <c r="E113" s="9">
        <f t="shared" si="36"/>
        <v>0.4</v>
      </c>
      <c r="F113" s="9">
        <f t="shared" si="37"/>
        <v>0.50900356847705097</v>
      </c>
      <c r="G113" s="42">
        <f t="shared" si="38"/>
        <v>-5.2782345916164584</v>
      </c>
      <c r="H113" s="9">
        <f t="shared" si="39"/>
        <v>-0.23899485061890513</v>
      </c>
      <c r="I113" s="9"/>
      <c r="J113" s="9">
        <f t="shared" si="40"/>
        <v>0.50609159174845431</v>
      </c>
      <c r="K113" s="9">
        <f t="shared" si="41"/>
        <v>-0.22646491305905614</v>
      </c>
      <c r="L113" s="9"/>
      <c r="M113" s="9">
        <f t="shared" si="42"/>
        <v>0.51199553338546822</v>
      </c>
      <c r="N113" s="9">
        <f t="shared" si="43"/>
        <v>-0.25222516288967489</v>
      </c>
      <c r="O113" s="9"/>
      <c r="P113" s="9">
        <f t="shared" si="44"/>
        <v>0.50609159174845431</v>
      </c>
      <c r="Q113" s="9">
        <f t="shared" si="45"/>
        <v>-0.22646491305905614</v>
      </c>
      <c r="R113" s="3"/>
      <c r="AD113" s="5"/>
      <c r="AE113" s="5"/>
      <c r="AF113" s="5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</row>
    <row r="114" spans="1:44" x14ac:dyDescent="0.25">
      <c r="A114" s="8">
        <v>0</v>
      </c>
      <c r="B114" s="8">
        <v>1.2</v>
      </c>
      <c r="C114" s="9">
        <v>5</v>
      </c>
      <c r="D114" s="9">
        <v>10</v>
      </c>
      <c r="E114" s="9">
        <f t="shared" si="36"/>
        <v>0.5</v>
      </c>
      <c r="F114" s="9">
        <f t="shared" si="37"/>
        <v>0.50900356847705097</v>
      </c>
      <c r="G114" s="42">
        <f t="shared" si="38"/>
        <v>-3.3477146739628556</v>
      </c>
      <c r="H114" s="9">
        <f t="shared" si="39"/>
        <v>-1.621547819729563E-3</v>
      </c>
      <c r="I114" s="9"/>
      <c r="J114" s="9">
        <f t="shared" si="40"/>
        <v>0.50609159174845431</v>
      </c>
      <c r="K114" s="9">
        <f t="shared" si="41"/>
        <v>-7.4220488468020041E-4</v>
      </c>
      <c r="L114" s="9"/>
      <c r="M114" s="9">
        <f t="shared" si="42"/>
        <v>0.51199553338546822</v>
      </c>
      <c r="N114" s="9">
        <f t="shared" si="43"/>
        <v>-2.8786849477289433E-3</v>
      </c>
      <c r="O114" s="9"/>
      <c r="P114" s="9">
        <f t="shared" si="44"/>
        <v>0.50609159174845431</v>
      </c>
      <c r="Q114" s="9">
        <f t="shared" si="45"/>
        <v>-7.4220488468020041E-4</v>
      </c>
      <c r="R114" s="3"/>
      <c r="AD114" s="5"/>
      <c r="AE114" s="5"/>
      <c r="AF114" s="5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</row>
    <row r="115" spans="1:44" x14ac:dyDescent="0.25">
      <c r="A115" s="8">
        <v>0</v>
      </c>
      <c r="B115" s="8">
        <v>1.2</v>
      </c>
      <c r="C115" s="9">
        <v>5</v>
      </c>
      <c r="D115" s="9">
        <v>10</v>
      </c>
      <c r="E115" s="9">
        <f t="shared" si="36"/>
        <v>0.5</v>
      </c>
      <c r="F115" s="9">
        <f t="shared" si="37"/>
        <v>0.50900356847705097</v>
      </c>
      <c r="G115" s="42">
        <f t="shared" si="38"/>
        <v>-3.3477146739628556</v>
      </c>
      <c r="H115" s="9">
        <f t="shared" si="39"/>
        <v>-1.621547819729563E-3</v>
      </c>
      <c r="I115" s="9"/>
      <c r="J115" s="9">
        <f t="shared" si="40"/>
        <v>0.50609159174845431</v>
      </c>
      <c r="K115" s="9">
        <f t="shared" si="41"/>
        <v>-7.4220488468020041E-4</v>
      </c>
      <c r="L115" s="9"/>
      <c r="M115" s="9">
        <f t="shared" si="42"/>
        <v>0.51199553338546822</v>
      </c>
      <c r="N115" s="9">
        <f t="shared" si="43"/>
        <v>-2.8786849477289433E-3</v>
      </c>
      <c r="O115" s="9"/>
      <c r="P115" s="9">
        <f t="shared" si="44"/>
        <v>0.50609159174845431</v>
      </c>
      <c r="Q115" s="9">
        <f t="shared" si="45"/>
        <v>-7.4220488468020041E-4</v>
      </c>
      <c r="R115" s="3"/>
      <c r="AD115" s="5"/>
      <c r="AE115" s="5"/>
      <c r="AF115" s="5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</row>
    <row r="116" spans="1:44" x14ac:dyDescent="0.25">
      <c r="A116" s="8">
        <v>0</v>
      </c>
      <c r="B116" s="8">
        <v>1.2</v>
      </c>
      <c r="C116" s="9">
        <v>8</v>
      </c>
      <c r="D116" s="9">
        <v>10</v>
      </c>
      <c r="E116" s="9">
        <f t="shared" si="36"/>
        <v>0.8</v>
      </c>
      <c r="F116" s="9">
        <f t="shared" si="37"/>
        <v>0.50900356847705097</v>
      </c>
      <c r="G116" s="42">
        <f t="shared" si="38"/>
        <v>-8.7667897740286937E-2</v>
      </c>
      <c r="H116" s="9">
        <f t="shared" si="39"/>
        <v>-1.8210146161604457</v>
      </c>
      <c r="I116" s="9"/>
      <c r="J116" s="9">
        <f t="shared" si="40"/>
        <v>0.50609159174845431</v>
      </c>
      <c r="K116" s="9">
        <f t="shared" si="41"/>
        <v>-1.855087057099791</v>
      </c>
      <c r="L116" s="9"/>
      <c r="M116" s="9">
        <f t="shared" si="42"/>
        <v>0.51199553338546822</v>
      </c>
      <c r="N116" s="9">
        <f t="shared" si="43"/>
        <v>-1.7863522278601325</v>
      </c>
      <c r="O116" s="9"/>
      <c r="P116" s="9">
        <f t="shared" si="44"/>
        <v>0.50609159174845431</v>
      </c>
      <c r="Q116" s="9">
        <f t="shared" si="45"/>
        <v>-1.855087057099791</v>
      </c>
      <c r="R116" s="3"/>
      <c r="AD116" s="5"/>
      <c r="AE116" s="5"/>
      <c r="AF116" s="5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</row>
    <row r="117" spans="1:44" x14ac:dyDescent="0.25">
      <c r="A117" s="8"/>
      <c r="B117" s="8"/>
      <c r="C117" s="9"/>
      <c r="D117" s="9"/>
      <c r="E117" s="9"/>
      <c r="F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3"/>
      <c r="AD117" s="5"/>
      <c r="AE117" s="5"/>
      <c r="AF117" s="5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</row>
    <row r="118" spans="1:44" x14ac:dyDescent="0.25">
      <c r="A118" s="8"/>
      <c r="B118" s="8"/>
      <c r="C118" s="9"/>
      <c r="D118" s="9"/>
      <c r="E118" s="9"/>
      <c r="F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3"/>
      <c r="AD118" s="5"/>
      <c r="AE118" s="5"/>
      <c r="AF118" s="5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</row>
    <row r="119" spans="1:44" x14ac:dyDescent="0.25">
      <c r="A119" s="8"/>
      <c r="B119" s="8"/>
      <c r="C119" s="9"/>
      <c r="D119" s="9"/>
      <c r="E119" s="9"/>
      <c r="F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3"/>
      <c r="AD119" s="5"/>
      <c r="AE119" s="5"/>
      <c r="AF119" s="5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</row>
    <row r="120" spans="1:44" x14ac:dyDescent="0.25">
      <c r="A120" s="8"/>
      <c r="B120" s="8"/>
      <c r="C120" s="9"/>
      <c r="D120" s="9"/>
      <c r="E120" s="9"/>
      <c r="F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3"/>
      <c r="AD120" s="5"/>
      <c r="AE120" s="5"/>
      <c r="AF120" s="5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</row>
    <row r="121" spans="1:44" x14ac:dyDescent="0.25">
      <c r="A121" s="8"/>
      <c r="B121" s="8"/>
      <c r="C121" s="9"/>
      <c r="D121" s="9"/>
      <c r="E121" s="9"/>
      <c r="F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3"/>
      <c r="AD121" s="5"/>
      <c r="AE121" s="5"/>
      <c r="AF121" s="5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</row>
    <row r="122" spans="1:44" x14ac:dyDescent="0.25">
      <c r="A122" s="8"/>
      <c r="B122" s="8"/>
      <c r="C122" s="9"/>
      <c r="D122" s="9"/>
      <c r="E122" s="9"/>
      <c r="F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3"/>
      <c r="AD122" s="5"/>
      <c r="AE122" s="5"/>
      <c r="AF122" s="5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</row>
    <row r="123" spans="1:44" x14ac:dyDescent="0.25">
      <c r="A123" s="8"/>
      <c r="B123" s="8"/>
      <c r="C123" s="9"/>
      <c r="D123" s="9"/>
      <c r="E123" s="9"/>
      <c r="F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3"/>
      <c r="AD123" s="5"/>
      <c r="AE123" s="5"/>
      <c r="AF123" s="5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</row>
    <row r="124" spans="1:44" x14ac:dyDescent="0.25">
      <c r="A124" s="8"/>
      <c r="B124" s="8"/>
      <c r="C124" s="9"/>
      <c r="D124" s="9"/>
      <c r="E124" s="9"/>
      <c r="F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3"/>
      <c r="AD124" s="5"/>
      <c r="AE124" s="5"/>
      <c r="AF124" s="5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</row>
    <row r="125" spans="1:44" x14ac:dyDescent="0.25">
      <c r="A125" s="8"/>
      <c r="B125" s="8"/>
      <c r="C125" s="9"/>
      <c r="D125" s="9"/>
      <c r="E125" s="9"/>
      <c r="F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3"/>
      <c r="AD125" s="5"/>
      <c r="AE125" s="5"/>
      <c r="AF125" s="5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</row>
    <row r="126" spans="1:44" x14ac:dyDescent="0.25">
      <c r="A126" s="8"/>
      <c r="B126" s="8"/>
      <c r="C126" s="9"/>
      <c r="D126" s="9"/>
      <c r="E126" s="9"/>
      <c r="F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3"/>
      <c r="AD126" s="5"/>
      <c r="AE126" s="5"/>
      <c r="AF126" s="5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</row>
    <row r="127" spans="1:44" x14ac:dyDescent="0.25">
      <c r="A127" s="8"/>
      <c r="B127" s="8"/>
      <c r="C127" s="9"/>
      <c r="D127" s="9"/>
      <c r="E127" s="9"/>
      <c r="F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3"/>
      <c r="AD127" s="5"/>
      <c r="AE127" s="5"/>
      <c r="AF127" s="5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</row>
    <row r="128" spans="1:44" x14ac:dyDescent="0.25">
      <c r="A128" s="8"/>
      <c r="B128" s="8"/>
      <c r="C128" s="9"/>
      <c r="D128" s="9"/>
      <c r="E128" s="9"/>
      <c r="F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3"/>
      <c r="AD128" s="5"/>
      <c r="AE128" s="5"/>
      <c r="AF128" s="5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</row>
    <row r="129" spans="1:44" x14ac:dyDescent="0.25">
      <c r="A129" s="8"/>
      <c r="B129" s="8"/>
      <c r="C129" s="9"/>
      <c r="D129" s="9"/>
      <c r="E129" s="9"/>
      <c r="F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3"/>
      <c r="AD129" s="5"/>
      <c r="AE129" s="5"/>
      <c r="AF129" s="5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</row>
    <row r="130" spans="1:44" x14ac:dyDescent="0.25">
      <c r="A130" s="8"/>
      <c r="B130" s="8"/>
      <c r="C130" s="9"/>
      <c r="D130" s="9"/>
      <c r="E130" s="9"/>
      <c r="F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3" t="s">
        <v>35</v>
      </c>
      <c r="AD130" s="5"/>
      <c r="AE130" s="5"/>
      <c r="AF130" s="5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</row>
    <row r="131" spans="1:44" x14ac:dyDescent="0.25">
      <c r="A131" s="8"/>
      <c r="B131" s="8"/>
      <c r="C131" s="9"/>
      <c r="D131" s="9"/>
      <c r="E131" s="9"/>
      <c r="F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3"/>
      <c r="AD131" s="5"/>
      <c r="AE131" s="5"/>
      <c r="AF131" s="5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</row>
    <row r="132" spans="1:44" x14ac:dyDescent="0.25">
      <c r="A132" s="8"/>
      <c r="B132" s="8"/>
      <c r="C132" s="9"/>
      <c r="D132" s="9"/>
      <c r="E132" s="9"/>
      <c r="F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3"/>
      <c r="AD132" s="5"/>
      <c r="AE132" s="5"/>
      <c r="AF132" s="5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</row>
    <row r="133" spans="1:44" x14ac:dyDescent="0.25">
      <c r="A133" s="8"/>
      <c r="B133" s="8"/>
      <c r="C133" s="9"/>
      <c r="D133" s="9"/>
      <c r="E133" s="9"/>
      <c r="F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3"/>
      <c r="AD133" s="5"/>
      <c r="AE133" s="5"/>
      <c r="AF133" s="5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</row>
    <row r="134" spans="1:44" x14ac:dyDescent="0.25">
      <c r="A134" s="8"/>
      <c r="B134" s="8"/>
      <c r="C134" s="9"/>
      <c r="D134" s="9"/>
      <c r="E134" s="9"/>
      <c r="F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3"/>
      <c r="AD134" s="5"/>
      <c r="AE134" s="5"/>
      <c r="AF134" s="5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</row>
    <row r="135" spans="1:44" x14ac:dyDescent="0.25">
      <c r="A135" s="8"/>
      <c r="B135" s="8"/>
      <c r="C135" s="9"/>
      <c r="D135" s="9"/>
      <c r="E135" s="9"/>
      <c r="F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3"/>
      <c r="AD135" s="5"/>
      <c r="AE135" s="5"/>
      <c r="AF135" s="5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44" x14ac:dyDescent="0.25">
      <c r="A136" s="8"/>
      <c r="B136" s="8"/>
      <c r="C136" s="9"/>
      <c r="D136" s="9"/>
      <c r="E136" s="9"/>
      <c r="F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3"/>
      <c r="AD136" s="5"/>
      <c r="AE136" s="5"/>
      <c r="AF136" s="5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</row>
    <row r="137" spans="1:44" x14ac:dyDescent="0.25">
      <c r="A137" s="14">
        <v>6.2500000000000003E-3</v>
      </c>
      <c r="B137" s="14">
        <v>5.6250000000000001E-2</v>
      </c>
      <c r="C137" s="15">
        <v>10</v>
      </c>
      <c r="D137" s="15">
        <v>10</v>
      </c>
      <c r="E137" s="15">
        <f>C137/D137</f>
        <v>1</v>
      </c>
      <c r="F137" s="15">
        <f>IA(A137,B137,$F$2,$F$3,$F$4,$F$5,$F$6)+0.01</f>
        <v>0.95531462895884467</v>
      </c>
      <c r="G137" s="42">
        <f>totalbinLik($G$23,D137,C137)</f>
        <v>-1.633362568828737</v>
      </c>
      <c r="H137" s="15">
        <f>BinLik(D137,C137,F137)</f>
        <v>-0.45714538352426071</v>
      </c>
      <c r="I137" s="15"/>
      <c r="J137" s="15">
        <f>IA_SA(A137,B137,$J$2,$J$3,$J$4,$J$5,$J$6,$J$7)+0.01</f>
        <v>0.95545939832287519</v>
      </c>
      <c r="K137" s="15">
        <f>BinLik(D137,C137,J137)</f>
        <v>-0.45563008802368843</v>
      </c>
      <c r="L137" s="15"/>
      <c r="M137" s="15">
        <f>IA_DR(A137,B137,$M$2,$M$3,$M$4,$M$5,$M$6,$M$7,$M$8)+0.01</f>
        <v>0.9542152027020977</v>
      </c>
      <c r="N137" s="15">
        <f>BinLik(D137,C137,M137)</f>
        <v>-0.46866053620743314</v>
      </c>
      <c r="O137" s="15"/>
      <c r="P137" s="15">
        <f>IA_DL(A137,B137,$P$2,$P$3,$P$4,$P$5,$P$6,$P$7,$P$8)+0.01</f>
        <v>0.95545939832287519</v>
      </c>
      <c r="Q137" s="15">
        <f>BinLik(D137,C137,P137)</f>
        <v>-0.45563008802368843</v>
      </c>
      <c r="R137" s="3"/>
      <c r="AD137" s="5"/>
      <c r="AE137" s="5"/>
      <c r="AF137" s="5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</row>
    <row r="138" spans="1:44" x14ac:dyDescent="0.25">
      <c r="A138" s="14">
        <v>6.2500000000000003E-3</v>
      </c>
      <c r="B138" s="14">
        <v>5.6250000000000001E-2</v>
      </c>
      <c r="C138" s="15">
        <v>9</v>
      </c>
      <c r="D138" s="15">
        <v>10</v>
      </c>
      <c r="E138" s="15">
        <f t="shared" ref="E138:E201" si="46">C138/D138</f>
        <v>0.9</v>
      </c>
      <c r="F138" s="15">
        <f t="shared" ref="F138:F201" si="47">IA(A138,B138,$F$2,$F$3,$F$4,$F$5,$F$6)+0.01</f>
        <v>0.95531462895884467</v>
      </c>
      <c r="G138" s="42">
        <f t="shared" ref="G138:G201" si="48">totalbinLik($G$23,D138,C138)</f>
        <v>-0.11169761706096848</v>
      </c>
      <c r="H138" s="15">
        <f t="shared" ref="H138:H201" si="49">BinLik(D138,C138,F138)</f>
        <v>-0.26871021195721634</v>
      </c>
      <c r="I138" s="15"/>
      <c r="J138" s="15">
        <f t="shared" ref="J138:J201" si="50">IA_SA(A138,B138,$J$2,$J$3,$J$4,$J$5,$J$6,$J$7)+0.01</f>
        <v>0.95545939832287519</v>
      </c>
      <c r="K138" s="15">
        <f t="shared" ref="K138:K201" si="51">BinLik(D138,C138,J138)</f>
        <v>-0.27059145385937355</v>
      </c>
      <c r="L138" s="15"/>
      <c r="M138" s="15">
        <f t="shared" ref="M138:M201" si="52">IA_DR(A138,B138,$M$2,$M$3,$M$4,$M$5,$M$6,$M$7,$M$8)+0.01</f>
        <v>0.9542152027020977</v>
      </c>
      <c r="N138" s="15">
        <f t="shared" ref="N138:N201" si="53">BinLik(D138,C138,M138)</f>
        <v>-0.25476792836441797</v>
      </c>
      <c r="O138" s="15"/>
      <c r="P138" s="15">
        <f t="shared" ref="P138:P201" si="54">IA_DL(A138,B138,$P$2,$P$3,$P$4,$P$5,$P$6,$P$7,$P$8)+0.01</f>
        <v>0.95545939832287519</v>
      </c>
      <c r="Q138" s="15">
        <f t="shared" ref="Q138:Q201" si="55">BinLik(D138,C138,P138)</f>
        <v>-0.27059145385937355</v>
      </c>
      <c r="R138" s="3"/>
      <c r="AD138" s="5"/>
      <c r="AE138" s="5"/>
      <c r="AF138" s="5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</row>
    <row r="139" spans="1:44" x14ac:dyDescent="0.25">
      <c r="A139" s="14">
        <v>6.2500000000000003E-3</v>
      </c>
      <c r="B139" s="14">
        <v>5.6250000000000001E-2</v>
      </c>
      <c r="C139" s="15">
        <v>9</v>
      </c>
      <c r="D139" s="15">
        <v>10</v>
      </c>
      <c r="E139" s="15">
        <f t="shared" si="46"/>
        <v>0.9</v>
      </c>
      <c r="F139" s="15">
        <f t="shared" si="47"/>
        <v>0.95531462895884467</v>
      </c>
      <c r="G139" s="42">
        <f t="shared" si="48"/>
        <v>-0.11169761706096848</v>
      </c>
      <c r="H139" s="15">
        <f t="shared" si="49"/>
        <v>-0.26871021195721634</v>
      </c>
      <c r="I139" s="15"/>
      <c r="J139" s="15">
        <f t="shared" si="50"/>
        <v>0.95545939832287519</v>
      </c>
      <c r="K139" s="15">
        <f t="shared" si="51"/>
        <v>-0.27059145385937355</v>
      </c>
      <c r="L139" s="15"/>
      <c r="M139" s="15">
        <f t="shared" si="52"/>
        <v>0.9542152027020977</v>
      </c>
      <c r="N139" s="15">
        <f t="shared" si="53"/>
        <v>-0.25476792836441797</v>
      </c>
      <c r="O139" s="15"/>
      <c r="P139" s="15">
        <f t="shared" si="54"/>
        <v>0.95545939832287519</v>
      </c>
      <c r="Q139" s="15">
        <f t="shared" si="55"/>
        <v>-0.27059145385937355</v>
      </c>
      <c r="R139" s="3"/>
      <c r="AD139" s="5"/>
      <c r="AE139" s="5"/>
      <c r="AF139" s="5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</row>
    <row r="140" spans="1:44" x14ac:dyDescent="0.25">
      <c r="A140" s="14">
        <v>6.2500000000000003E-3</v>
      </c>
      <c r="B140" s="14">
        <v>5.6250000000000001E-2</v>
      </c>
      <c r="C140" s="15">
        <v>10</v>
      </c>
      <c r="D140" s="15">
        <v>10</v>
      </c>
      <c r="E140" s="15">
        <f t="shared" si="46"/>
        <v>1</v>
      </c>
      <c r="F140" s="15">
        <f t="shared" si="47"/>
        <v>0.95531462895884467</v>
      </c>
      <c r="G140" s="42">
        <f t="shared" si="48"/>
        <v>-1.633362568828737</v>
      </c>
      <c r="H140" s="15">
        <f t="shared" si="49"/>
        <v>-0.45714538352426071</v>
      </c>
      <c r="I140" s="15"/>
      <c r="J140" s="15">
        <f t="shared" si="50"/>
        <v>0.95545939832287519</v>
      </c>
      <c r="K140" s="15">
        <f t="shared" si="51"/>
        <v>-0.45563008802368843</v>
      </c>
      <c r="L140" s="15"/>
      <c r="M140" s="15">
        <f t="shared" si="52"/>
        <v>0.9542152027020977</v>
      </c>
      <c r="N140" s="15">
        <f t="shared" si="53"/>
        <v>-0.46866053620743314</v>
      </c>
      <c r="O140" s="15"/>
      <c r="P140" s="15">
        <f t="shared" si="54"/>
        <v>0.95545939832287519</v>
      </c>
      <c r="Q140" s="15">
        <f t="shared" si="55"/>
        <v>-0.45563008802368843</v>
      </c>
      <c r="R140" s="3"/>
      <c r="AD140" s="5"/>
      <c r="AE140" s="5"/>
      <c r="AF140" s="5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</row>
    <row r="141" spans="1:44" x14ac:dyDescent="0.25">
      <c r="A141" s="14">
        <v>6.2500000000000003E-3</v>
      </c>
      <c r="B141" s="14">
        <v>5.6250000000000001E-2</v>
      </c>
      <c r="C141" s="15">
        <v>10</v>
      </c>
      <c r="D141" s="15">
        <v>10</v>
      </c>
      <c r="E141" s="15">
        <f t="shared" si="46"/>
        <v>1</v>
      </c>
      <c r="F141" s="15">
        <f t="shared" si="47"/>
        <v>0.95531462895884467</v>
      </c>
      <c r="G141" s="42">
        <f t="shared" si="48"/>
        <v>-1.633362568828737</v>
      </c>
      <c r="H141" s="15">
        <f t="shared" si="49"/>
        <v>-0.45714538352426071</v>
      </c>
      <c r="I141" s="15"/>
      <c r="J141" s="15">
        <f t="shared" si="50"/>
        <v>0.95545939832287519</v>
      </c>
      <c r="K141" s="15">
        <f t="shared" si="51"/>
        <v>-0.45563008802368843</v>
      </c>
      <c r="L141" s="15"/>
      <c r="M141" s="15">
        <f t="shared" si="52"/>
        <v>0.9542152027020977</v>
      </c>
      <c r="N141" s="15">
        <f t="shared" si="53"/>
        <v>-0.46866053620743314</v>
      </c>
      <c r="O141" s="15"/>
      <c r="P141" s="15">
        <f t="shared" si="54"/>
        <v>0.95545939832287519</v>
      </c>
      <c r="Q141" s="15">
        <f t="shared" si="55"/>
        <v>-0.45563008802368843</v>
      </c>
      <c r="R141" s="3"/>
      <c r="AD141" s="5"/>
      <c r="AE141" s="5"/>
      <c r="AF141" s="5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</row>
    <row r="142" spans="1:44" x14ac:dyDescent="0.25">
      <c r="A142" s="14">
        <v>1.2500000000000001E-2</v>
      </c>
      <c r="B142" s="14">
        <v>0.1125</v>
      </c>
      <c r="C142" s="15">
        <v>10</v>
      </c>
      <c r="D142" s="15">
        <v>10</v>
      </c>
      <c r="E142" s="15">
        <f t="shared" si="46"/>
        <v>1</v>
      </c>
      <c r="F142" s="15">
        <f t="shared" si="47"/>
        <v>0.94184512720181057</v>
      </c>
      <c r="G142" s="42">
        <f t="shared" si="48"/>
        <v>-1.633362568828737</v>
      </c>
      <c r="H142" s="15">
        <f t="shared" si="49"/>
        <v>-0.5991442641297835</v>
      </c>
      <c r="I142" s="15"/>
      <c r="J142" s="15">
        <f t="shared" si="50"/>
        <v>0.94206397937826303</v>
      </c>
      <c r="K142" s="15">
        <f t="shared" si="51"/>
        <v>-0.5968208805156533</v>
      </c>
      <c r="L142" s="15"/>
      <c r="M142" s="15">
        <f t="shared" si="52"/>
        <v>0.93838173069184305</v>
      </c>
      <c r="N142" s="15">
        <f t="shared" si="53"/>
        <v>-0.63598450404591222</v>
      </c>
      <c r="O142" s="15"/>
      <c r="P142" s="15">
        <f t="shared" si="54"/>
        <v>0.94206397937826303</v>
      </c>
      <c r="Q142" s="15">
        <f t="shared" si="55"/>
        <v>-0.5968208805156533</v>
      </c>
      <c r="R142" s="3"/>
      <c r="AD142" s="5"/>
      <c r="AE142" s="5"/>
      <c r="AF142" s="5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44" x14ac:dyDescent="0.25">
      <c r="A143" s="14">
        <v>1.2500000000000001E-2</v>
      </c>
      <c r="B143" s="14">
        <v>0.1125</v>
      </c>
      <c r="C143" s="15">
        <v>10</v>
      </c>
      <c r="D143" s="15">
        <v>10</v>
      </c>
      <c r="E143" s="15">
        <f t="shared" si="46"/>
        <v>1</v>
      </c>
      <c r="F143" s="15">
        <f t="shared" si="47"/>
        <v>0.94184512720181057</v>
      </c>
      <c r="G143" s="42">
        <f t="shared" si="48"/>
        <v>-1.633362568828737</v>
      </c>
      <c r="H143" s="15">
        <f t="shared" si="49"/>
        <v>-0.5991442641297835</v>
      </c>
      <c r="I143" s="15"/>
      <c r="J143" s="15">
        <f t="shared" si="50"/>
        <v>0.94206397937826303</v>
      </c>
      <c r="K143" s="15">
        <f t="shared" si="51"/>
        <v>-0.5968208805156533</v>
      </c>
      <c r="L143" s="15"/>
      <c r="M143" s="15">
        <f t="shared" si="52"/>
        <v>0.93838173069184305</v>
      </c>
      <c r="N143" s="15">
        <f t="shared" si="53"/>
        <v>-0.63598450404591222</v>
      </c>
      <c r="O143" s="15"/>
      <c r="P143" s="15">
        <f t="shared" si="54"/>
        <v>0.94206397937826303</v>
      </c>
      <c r="Q143" s="15">
        <f t="shared" si="55"/>
        <v>-0.5968208805156533</v>
      </c>
      <c r="R143" s="3"/>
      <c r="AD143" s="5"/>
      <c r="AE143" s="5"/>
      <c r="AF143" s="5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</row>
    <row r="144" spans="1:44" x14ac:dyDescent="0.25">
      <c r="A144" s="14">
        <v>1.2500000000000001E-2</v>
      </c>
      <c r="B144" s="14">
        <v>0.1125</v>
      </c>
      <c r="C144" s="15">
        <v>10</v>
      </c>
      <c r="D144" s="15">
        <v>10</v>
      </c>
      <c r="E144" s="15">
        <f t="shared" si="46"/>
        <v>1</v>
      </c>
      <c r="F144" s="15">
        <f t="shared" si="47"/>
        <v>0.94184512720181057</v>
      </c>
      <c r="G144" s="42">
        <f t="shared" si="48"/>
        <v>-1.633362568828737</v>
      </c>
      <c r="H144" s="15">
        <f t="shared" si="49"/>
        <v>-0.5991442641297835</v>
      </c>
      <c r="I144" s="15"/>
      <c r="J144" s="15">
        <f t="shared" si="50"/>
        <v>0.94206397937826303</v>
      </c>
      <c r="K144" s="15">
        <f t="shared" si="51"/>
        <v>-0.5968208805156533</v>
      </c>
      <c r="L144" s="15"/>
      <c r="M144" s="15">
        <f t="shared" si="52"/>
        <v>0.93838173069184305</v>
      </c>
      <c r="N144" s="15">
        <f t="shared" si="53"/>
        <v>-0.63598450404591222</v>
      </c>
      <c r="O144" s="15"/>
      <c r="P144" s="15">
        <f t="shared" si="54"/>
        <v>0.94206397937826303</v>
      </c>
      <c r="Q144" s="15">
        <f t="shared" si="55"/>
        <v>-0.5968208805156533</v>
      </c>
      <c r="R144" s="3"/>
      <c r="AD144" s="5"/>
      <c r="AE144" s="5"/>
      <c r="AF144" s="5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</row>
    <row r="145" spans="1:44" x14ac:dyDescent="0.25">
      <c r="A145" s="14">
        <v>1.2500000000000001E-2</v>
      </c>
      <c r="B145" s="14">
        <v>0.1125</v>
      </c>
      <c r="C145" s="15">
        <v>10</v>
      </c>
      <c r="D145" s="15">
        <v>10</v>
      </c>
      <c r="E145" s="15">
        <f t="shared" si="46"/>
        <v>1</v>
      </c>
      <c r="F145" s="15">
        <f t="shared" si="47"/>
        <v>0.94184512720181057</v>
      </c>
      <c r="G145" s="42">
        <f t="shared" si="48"/>
        <v>-1.633362568828737</v>
      </c>
      <c r="H145" s="15">
        <f t="shared" si="49"/>
        <v>-0.5991442641297835</v>
      </c>
      <c r="I145" s="15"/>
      <c r="J145" s="15">
        <f t="shared" si="50"/>
        <v>0.94206397937826303</v>
      </c>
      <c r="K145" s="15">
        <f t="shared" si="51"/>
        <v>-0.5968208805156533</v>
      </c>
      <c r="L145" s="15"/>
      <c r="M145" s="15">
        <f t="shared" si="52"/>
        <v>0.93838173069184305</v>
      </c>
      <c r="N145" s="15">
        <f t="shared" si="53"/>
        <v>-0.63598450404591222</v>
      </c>
      <c r="O145" s="15"/>
      <c r="P145" s="15">
        <f t="shared" si="54"/>
        <v>0.94206397937826303</v>
      </c>
      <c r="Q145" s="15">
        <f t="shared" si="55"/>
        <v>-0.5968208805156533</v>
      </c>
      <c r="R145" s="3"/>
      <c r="AD145" s="5"/>
      <c r="AE145" s="5"/>
      <c r="AF145" s="5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</row>
    <row r="146" spans="1:44" x14ac:dyDescent="0.25">
      <c r="A146" s="14">
        <v>1.2500000000000001E-2</v>
      </c>
      <c r="B146" s="14">
        <v>0.1125</v>
      </c>
      <c r="C146" s="15">
        <v>10</v>
      </c>
      <c r="D146" s="15">
        <v>10</v>
      </c>
      <c r="E146" s="15">
        <f t="shared" si="46"/>
        <v>1</v>
      </c>
      <c r="F146" s="15">
        <f t="shared" si="47"/>
        <v>0.94184512720181057</v>
      </c>
      <c r="G146" s="42">
        <f t="shared" si="48"/>
        <v>-1.633362568828737</v>
      </c>
      <c r="H146" s="15">
        <f t="shared" si="49"/>
        <v>-0.5991442641297835</v>
      </c>
      <c r="I146" s="15"/>
      <c r="J146" s="15">
        <f t="shared" si="50"/>
        <v>0.94206397937826303</v>
      </c>
      <c r="K146" s="15">
        <f t="shared" si="51"/>
        <v>-0.5968208805156533</v>
      </c>
      <c r="L146" s="15"/>
      <c r="M146" s="15">
        <f t="shared" si="52"/>
        <v>0.93838173069184305</v>
      </c>
      <c r="N146" s="15">
        <f t="shared" si="53"/>
        <v>-0.63598450404591222</v>
      </c>
      <c r="O146" s="15"/>
      <c r="P146" s="15">
        <f t="shared" si="54"/>
        <v>0.94206397937826303</v>
      </c>
      <c r="Q146" s="15">
        <f t="shared" si="55"/>
        <v>-0.5968208805156533</v>
      </c>
      <c r="R146" s="3"/>
      <c r="AD146" s="5"/>
      <c r="AE146" s="5"/>
      <c r="AF146" s="5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</row>
    <row r="147" spans="1:44" x14ac:dyDescent="0.25">
      <c r="A147" s="14">
        <v>2.5000000000000001E-2</v>
      </c>
      <c r="B147" s="14">
        <v>0.22500000000000001</v>
      </c>
      <c r="C147" s="15">
        <v>8</v>
      </c>
      <c r="D147" s="15">
        <v>10</v>
      </c>
      <c r="E147" s="15">
        <f t="shared" si="46"/>
        <v>0.8</v>
      </c>
      <c r="F147" s="15">
        <f t="shared" si="47"/>
        <v>0.90394564658201382</v>
      </c>
      <c r="G147" s="42">
        <f t="shared" si="48"/>
        <v>-8.7667897740286937E-2</v>
      </c>
      <c r="H147" s="15">
        <f t="shared" si="49"/>
        <v>-0.48954626409202673</v>
      </c>
      <c r="I147" s="15"/>
      <c r="J147" s="15">
        <f t="shared" si="50"/>
        <v>0.90443477565853381</v>
      </c>
      <c r="K147" s="15">
        <f t="shared" si="51"/>
        <v>-0.4954290405217272</v>
      </c>
      <c r="L147" s="15"/>
      <c r="M147" s="15">
        <f t="shared" si="52"/>
        <v>0.89615604085544531</v>
      </c>
      <c r="N147" s="15">
        <f t="shared" si="53"/>
        <v>-0.40283339085093084</v>
      </c>
      <c r="O147" s="15"/>
      <c r="P147" s="15">
        <f t="shared" si="54"/>
        <v>0.90443477565853381</v>
      </c>
      <c r="Q147" s="15">
        <f t="shared" si="55"/>
        <v>-0.4954290405217272</v>
      </c>
      <c r="R147" s="3"/>
      <c r="AD147" s="5"/>
      <c r="AE147" s="5"/>
      <c r="AF147" s="5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</row>
    <row r="148" spans="1:44" x14ac:dyDescent="0.25">
      <c r="A148" s="14">
        <v>2.5000000000000001E-2</v>
      </c>
      <c r="B148" s="14">
        <v>0.22500000000000001</v>
      </c>
      <c r="C148" s="15">
        <v>9</v>
      </c>
      <c r="D148" s="15">
        <v>10</v>
      </c>
      <c r="E148" s="15">
        <f t="shared" si="46"/>
        <v>0.9</v>
      </c>
      <c r="F148" s="15">
        <f t="shared" si="47"/>
        <v>0.90394564658201382</v>
      </c>
      <c r="G148" s="42">
        <f t="shared" si="48"/>
        <v>-0.11169761706096848</v>
      </c>
      <c r="H148" s="15">
        <f t="shared" si="49"/>
        <v>-8.8574512218386053E-4</v>
      </c>
      <c r="I148" s="15"/>
      <c r="J148" s="15">
        <f t="shared" si="50"/>
        <v>0.90443477565853381</v>
      </c>
      <c r="K148" s="15">
        <f t="shared" si="51"/>
        <v>-1.1223424510421673E-3</v>
      </c>
      <c r="L148" s="15"/>
      <c r="M148" s="15">
        <f t="shared" si="52"/>
        <v>0.89615604085544531</v>
      </c>
      <c r="N148" s="15">
        <f t="shared" si="53"/>
        <v>-8.0272134983385562E-4</v>
      </c>
      <c r="O148" s="15"/>
      <c r="P148" s="15">
        <f t="shared" si="54"/>
        <v>0.90443477565853381</v>
      </c>
      <c r="Q148" s="15">
        <f t="shared" si="55"/>
        <v>-1.1223424510421673E-3</v>
      </c>
      <c r="R148" s="3"/>
      <c r="AD148" s="5"/>
      <c r="AE148" s="5"/>
      <c r="AF148" s="5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</row>
    <row r="149" spans="1:44" x14ac:dyDescent="0.25">
      <c r="A149" s="14">
        <v>2.5000000000000001E-2</v>
      </c>
      <c r="B149" s="14">
        <v>0.22500000000000001</v>
      </c>
      <c r="C149" s="15">
        <v>8</v>
      </c>
      <c r="D149" s="15">
        <v>10</v>
      </c>
      <c r="E149" s="15">
        <f t="shared" si="46"/>
        <v>0.8</v>
      </c>
      <c r="F149" s="15">
        <f t="shared" si="47"/>
        <v>0.90394564658201382</v>
      </c>
      <c r="G149" s="42">
        <f t="shared" si="48"/>
        <v>-8.7667897740286937E-2</v>
      </c>
      <c r="H149" s="15">
        <f t="shared" si="49"/>
        <v>-0.48954626409202673</v>
      </c>
      <c r="I149" s="15"/>
      <c r="J149" s="15">
        <f t="shared" si="50"/>
        <v>0.90443477565853381</v>
      </c>
      <c r="K149" s="15">
        <f t="shared" si="51"/>
        <v>-0.4954290405217272</v>
      </c>
      <c r="L149" s="15"/>
      <c r="M149" s="15">
        <f t="shared" si="52"/>
        <v>0.89615604085544531</v>
      </c>
      <c r="N149" s="15">
        <f t="shared" si="53"/>
        <v>-0.40283339085093084</v>
      </c>
      <c r="O149" s="15"/>
      <c r="P149" s="15">
        <f t="shared" si="54"/>
        <v>0.90443477565853381</v>
      </c>
      <c r="Q149" s="15">
        <f t="shared" si="55"/>
        <v>-0.4954290405217272</v>
      </c>
      <c r="R149" s="3"/>
      <c r="AD149" s="5"/>
      <c r="AE149" s="5"/>
      <c r="AF149" s="5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</row>
    <row r="150" spans="1:44" x14ac:dyDescent="0.25">
      <c r="A150" s="14">
        <v>2.5000000000000001E-2</v>
      </c>
      <c r="B150" s="14">
        <v>0.22500000000000001</v>
      </c>
      <c r="C150" s="15">
        <v>9</v>
      </c>
      <c r="D150" s="15">
        <v>10</v>
      </c>
      <c r="E150" s="15">
        <f t="shared" si="46"/>
        <v>0.9</v>
      </c>
      <c r="F150" s="15">
        <f t="shared" si="47"/>
        <v>0.90394564658201382</v>
      </c>
      <c r="G150" s="42">
        <f t="shared" si="48"/>
        <v>-0.11169761706096848</v>
      </c>
      <c r="H150" s="15">
        <f t="shared" si="49"/>
        <v>-8.8574512218386053E-4</v>
      </c>
      <c r="I150" s="15"/>
      <c r="J150" s="15">
        <f t="shared" si="50"/>
        <v>0.90443477565853381</v>
      </c>
      <c r="K150" s="15">
        <f t="shared" si="51"/>
        <v>-1.1223424510421673E-3</v>
      </c>
      <c r="L150" s="15"/>
      <c r="M150" s="15">
        <f t="shared" si="52"/>
        <v>0.89615604085544531</v>
      </c>
      <c r="N150" s="15">
        <f t="shared" si="53"/>
        <v>-8.0272134983385562E-4</v>
      </c>
      <c r="O150" s="15"/>
      <c r="P150" s="15">
        <f t="shared" si="54"/>
        <v>0.90443477565853381</v>
      </c>
      <c r="Q150" s="15">
        <f t="shared" si="55"/>
        <v>-1.1223424510421673E-3</v>
      </c>
      <c r="R150" s="3"/>
      <c r="AF150" s="5"/>
      <c r="AG150" s="3"/>
      <c r="AH150" s="3"/>
      <c r="AI150" s="3"/>
      <c r="AJ150" s="3"/>
      <c r="AM150" s="3"/>
      <c r="AN150" s="3"/>
      <c r="AO150" s="3"/>
      <c r="AP150" s="3"/>
      <c r="AQ150" s="3"/>
      <c r="AR150" s="3"/>
    </row>
    <row r="151" spans="1:44" x14ac:dyDescent="0.25">
      <c r="A151" s="14">
        <v>2.5000000000000001E-2</v>
      </c>
      <c r="B151" s="14">
        <v>0.22500000000000001</v>
      </c>
      <c r="C151" s="15">
        <v>8</v>
      </c>
      <c r="D151" s="15">
        <v>10</v>
      </c>
      <c r="E151" s="15">
        <f t="shared" si="46"/>
        <v>0.8</v>
      </c>
      <c r="F151" s="15">
        <f t="shared" si="47"/>
        <v>0.90394564658201382</v>
      </c>
      <c r="G151" s="42">
        <f t="shared" si="48"/>
        <v>-8.7667897740286937E-2</v>
      </c>
      <c r="H151" s="15">
        <f t="shared" si="49"/>
        <v>-0.48954626409202673</v>
      </c>
      <c r="I151" s="15"/>
      <c r="J151" s="15">
        <f t="shared" si="50"/>
        <v>0.90443477565853381</v>
      </c>
      <c r="K151" s="15">
        <f t="shared" si="51"/>
        <v>-0.4954290405217272</v>
      </c>
      <c r="L151" s="15"/>
      <c r="M151" s="15">
        <f t="shared" si="52"/>
        <v>0.89615604085544531</v>
      </c>
      <c r="N151" s="15">
        <f t="shared" si="53"/>
        <v>-0.40283339085093084</v>
      </c>
      <c r="O151" s="15"/>
      <c r="P151" s="15">
        <f t="shared" si="54"/>
        <v>0.90443477565853381</v>
      </c>
      <c r="Q151" s="15">
        <f t="shared" si="55"/>
        <v>-0.4954290405217272</v>
      </c>
      <c r="R151" s="3"/>
      <c r="AF151" s="5"/>
      <c r="AG151" s="3"/>
      <c r="AH151" s="3"/>
      <c r="AI151" s="3"/>
      <c r="AJ151" s="3"/>
      <c r="AM151" s="3"/>
      <c r="AN151" s="3"/>
      <c r="AO151" s="3"/>
      <c r="AP151" s="3"/>
      <c r="AQ151" s="3"/>
      <c r="AR151" s="3"/>
    </row>
    <row r="152" spans="1:44" x14ac:dyDescent="0.25">
      <c r="A152" s="14">
        <v>0.05</v>
      </c>
      <c r="B152" s="14">
        <v>0.45</v>
      </c>
      <c r="C152" s="15">
        <v>8</v>
      </c>
      <c r="D152" s="15">
        <v>10</v>
      </c>
      <c r="E152" s="15">
        <f t="shared" si="46"/>
        <v>0.8</v>
      </c>
      <c r="F152" s="15">
        <f t="shared" si="47"/>
        <v>0.80743368751578559</v>
      </c>
      <c r="G152" s="42">
        <f t="shared" si="48"/>
        <v>-8.7667897740286937E-2</v>
      </c>
      <c r="H152" s="15">
        <f t="shared" si="49"/>
        <v>-1.75995673850457E-3</v>
      </c>
      <c r="I152" s="15"/>
      <c r="J152" s="15">
        <f t="shared" si="50"/>
        <v>0.80878230335217061</v>
      </c>
      <c r="K152" s="15">
        <f t="shared" si="51"/>
        <v>-2.4651516838409965E-3</v>
      </c>
      <c r="L152" s="15"/>
      <c r="M152" s="15">
        <f t="shared" si="52"/>
        <v>0.79450315878858446</v>
      </c>
      <c r="N152" s="15">
        <f t="shared" si="53"/>
        <v>-9.3153496431218341E-4</v>
      </c>
      <c r="O152" s="15"/>
      <c r="P152" s="15">
        <f t="shared" si="54"/>
        <v>0.80878230335217061</v>
      </c>
      <c r="Q152" s="15">
        <f t="shared" si="55"/>
        <v>-2.4651516838409965E-3</v>
      </c>
      <c r="R152" s="3"/>
      <c r="AF152" s="5"/>
      <c r="AG152" s="3"/>
      <c r="AH152" s="3"/>
      <c r="AI152" s="3"/>
      <c r="AJ152" s="3"/>
      <c r="AM152" s="3"/>
      <c r="AN152" s="3"/>
      <c r="AO152" s="3"/>
      <c r="AP152" s="3"/>
      <c r="AQ152" s="3"/>
      <c r="AR152" s="3"/>
    </row>
    <row r="153" spans="1:44" x14ac:dyDescent="0.25">
      <c r="A153" s="14">
        <v>0.05</v>
      </c>
      <c r="B153" s="14">
        <v>0.45</v>
      </c>
      <c r="C153" s="15">
        <v>8</v>
      </c>
      <c r="D153" s="15">
        <v>10</v>
      </c>
      <c r="E153" s="15">
        <f t="shared" si="46"/>
        <v>0.8</v>
      </c>
      <c r="F153" s="15">
        <f t="shared" si="47"/>
        <v>0.80743368751578559</v>
      </c>
      <c r="G153" s="42">
        <f t="shared" si="48"/>
        <v>-8.7667897740286937E-2</v>
      </c>
      <c r="H153" s="15">
        <f t="shared" si="49"/>
        <v>-1.75995673850457E-3</v>
      </c>
      <c r="I153" s="15"/>
      <c r="J153" s="15">
        <f t="shared" si="50"/>
        <v>0.80878230335217061</v>
      </c>
      <c r="K153" s="15">
        <f t="shared" si="51"/>
        <v>-2.4651516838409965E-3</v>
      </c>
      <c r="L153" s="15"/>
      <c r="M153" s="15">
        <f t="shared" si="52"/>
        <v>0.79450315878858446</v>
      </c>
      <c r="N153" s="15">
        <f t="shared" si="53"/>
        <v>-9.3153496431218341E-4</v>
      </c>
      <c r="O153" s="15"/>
      <c r="P153" s="15">
        <f t="shared" si="54"/>
        <v>0.80878230335217061</v>
      </c>
      <c r="Q153" s="15">
        <f t="shared" si="55"/>
        <v>-2.4651516838409965E-3</v>
      </c>
      <c r="R153" s="3"/>
      <c r="AF153" s="5"/>
      <c r="AG153" s="3"/>
      <c r="AH153" s="3"/>
      <c r="AI153" s="3"/>
      <c r="AJ153" s="3"/>
      <c r="AM153" s="3"/>
      <c r="AN153" s="3"/>
      <c r="AO153" s="3"/>
      <c r="AP153" s="3"/>
      <c r="AQ153" s="3"/>
      <c r="AR153" s="3"/>
    </row>
    <row r="154" spans="1:44" x14ac:dyDescent="0.25">
      <c r="A154" s="14">
        <v>0.05</v>
      </c>
      <c r="B154" s="14">
        <v>0.45</v>
      </c>
      <c r="C154" s="15">
        <v>8</v>
      </c>
      <c r="D154" s="15">
        <v>10</v>
      </c>
      <c r="E154" s="15">
        <f t="shared" si="46"/>
        <v>0.8</v>
      </c>
      <c r="F154" s="15">
        <f t="shared" si="47"/>
        <v>0.80743368751578559</v>
      </c>
      <c r="G154" s="42">
        <f t="shared" si="48"/>
        <v>-8.7667897740286937E-2</v>
      </c>
      <c r="H154" s="15">
        <f t="shared" si="49"/>
        <v>-1.75995673850457E-3</v>
      </c>
      <c r="I154" s="15"/>
      <c r="J154" s="15">
        <f t="shared" si="50"/>
        <v>0.80878230335217061</v>
      </c>
      <c r="K154" s="15">
        <f t="shared" si="51"/>
        <v>-2.4651516838409965E-3</v>
      </c>
      <c r="L154" s="15"/>
      <c r="M154" s="15">
        <f t="shared" si="52"/>
        <v>0.79450315878858446</v>
      </c>
      <c r="N154" s="15">
        <f t="shared" si="53"/>
        <v>-9.3153496431218341E-4</v>
      </c>
      <c r="O154" s="15"/>
      <c r="P154" s="15">
        <f t="shared" si="54"/>
        <v>0.80878230335217061</v>
      </c>
      <c r="Q154" s="15">
        <f t="shared" si="55"/>
        <v>-2.4651516838409965E-3</v>
      </c>
      <c r="R154" s="3"/>
      <c r="AF154" s="5"/>
      <c r="AG154" s="3"/>
      <c r="AH154" s="3"/>
      <c r="AI154" s="3"/>
      <c r="AJ154" s="3"/>
      <c r="AM154" s="3"/>
      <c r="AN154" s="3"/>
      <c r="AO154" s="3"/>
      <c r="AP154" s="3"/>
      <c r="AQ154" s="3"/>
      <c r="AR154" s="3"/>
    </row>
    <row r="155" spans="1:44" x14ac:dyDescent="0.25">
      <c r="A155" s="14">
        <v>0.05</v>
      </c>
      <c r="B155" s="14">
        <v>0.45</v>
      </c>
      <c r="C155" s="15">
        <v>7</v>
      </c>
      <c r="D155" s="15">
        <v>10</v>
      </c>
      <c r="E155" s="15">
        <f t="shared" si="46"/>
        <v>0.7</v>
      </c>
      <c r="F155" s="15">
        <f t="shared" si="47"/>
        <v>0.80743368751578559</v>
      </c>
      <c r="G155" s="42">
        <f t="shared" si="48"/>
        <v>-0.71221389471994545</v>
      </c>
      <c r="H155" s="15">
        <f t="shared" si="49"/>
        <v>-0.33056152772713165</v>
      </c>
      <c r="I155" s="15"/>
      <c r="J155" s="15">
        <f t="shared" si="50"/>
        <v>0.80878230335217061</v>
      </c>
      <c r="K155" s="15">
        <f t="shared" si="51"/>
        <v>-0.33996360183152663</v>
      </c>
      <c r="L155" s="15"/>
      <c r="M155" s="15">
        <f t="shared" si="52"/>
        <v>0.79450315878858446</v>
      </c>
      <c r="N155" s="15">
        <f t="shared" si="53"/>
        <v>-0.24859904900145013</v>
      </c>
      <c r="O155" s="15"/>
      <c r="P155" s="15">
        <f t="shared" si="54"/>
        <v>0.80878230335217061</v>
      </c>
      <c r="Q155" s="15">
        <f t="shared" si="55"/>
        <v>-0.33996360183152663</v>
      </c>
      <c r="R155" s="3"/>
      <c r="AF155" s="5"/>
      <c r="AG155" s="3"/>
      <c r="AH155" s="3"/>
      <c r="AI155" s="3"/>
      <c r="AJ155" s="3"/>
      <c r="AM155" s="3"/>
      <c r="AN155" s="3"/>
      <c r="AO155" s="3"/>
      <c r="AP155" s="3"/>
      <c r="AQ155" s="3"/>
      <c r="AR155" s="3"/>
    </row>
    <row r="156" spans="1:44" x14ac:dyDescent="0.25">
      <c r="A156" s="14">
        <v>0.05</v>
      </c>
      <c r="B156" s="14">
        <v>0.45</v>
      </c>
      <c r="C156" s="15">
        <v>10</v>
      </c>
      <c r="D156" s="15">
        <v>10</v>
      </c>
      <c r="E156" s="15">
        <f t="shared" si="46"/>
        <v>1</v>
      </c>
      <c r="F156" s="15">
        <f t="shared" si="47"/>
        <v>0.80743368751578559</v>
      </c>
      <c r="G156" s="42">
        <f t="shared" si="48"/>
        <v>-1.633362568828737</v>
      </c>
      <c r="H156" s="15">
        <f t="shared" si="49"/>
        <v>-2.1389434798090203</v>
      </c>
      <c r="I156" s="15"/>
      <c r="J156" s="15">
        <f t="shared" si="50"/>
        <v>0.80878230335217061</v>
      </c>
      <c r="K156" s="15">
        <f t="shared" si="51"/>
        <v>-2.1222549164362352</v>
      </c>
      <c r="L156" s="15"/>
      <c r="M156" s="15">
        <f t="shared" si="52"/>
        <v>0.79450315878858446</v>
      </c>
      <c r="N156" s="15">
        <f t="shared" si="53"/>
        <v>-2.3003831719378036</v>
      </c>
      <c r="O156" s="15"/>
      <c r="P156" s="15">
        <f t="shared" si="54"/>
        <v>0.80878230335217061</v>
      </c>
      <c r="Q156" s="15">
        <f t="shared" si="55"/>
        <v>-2.1222549164362352</v>
      </c>
      <c r="R156" s="3"/>
      <c r="AF156" s="5"/>
      <c r="AG156" s="3"/>
      <c r="AH156" s="3"/>
      <c r="AI156" s="3"/>
      <c r="AJ156" s="3"/>
      <c r="AM156" s="3"/>
      <c r="AN156" s="3"/>
      <c r="AO156" s="3"/>
      <c r="AP156" s="3"/>
      <c r="AQ156" s="3"/>
      <c r="AR156" s="3"/>
    </row>
    <row r="157" spans="1:44" x14ac:dyDescent="0.25">
      <c r="A157" s="14">
        <v>0.1</v>
      </c>
      <c r="B157" s="14">
        <v>0.9</v>
      </c>
      <c r="C157" s="15">
        <v>7</v>
      </c>
      <c r="D157" s="15">
        <v>10</v>
      </c>
      <c r="E157" s="15">
        <f t="shared" si="46"/>
        <v>0.7</v>
      </c>
      <c r="F157" s="15">
        <f t="shared" si="47"/>
        <v>0.61296787415733489</v>
      </c>
      <c r="G157" s="42">
        <f t="shared" si="48"/>
        <v>-0.71221389471994545</v>
      </c>
      <c r="H157" s="15">
        <f t="shared" si="49"/>
        <v>-0.16519897405464068</v>
      </c>
      <c r="I157" s="15"/>
      <c r="J157" s="15">
        <f t="shared" si="50"/>
        <v>0.61625041693229776</v>
      </c>
      <c r="K157" s="15">
        <f t="shared" si="51"/>
        <v>-0.15336531853391</v>
      </c>
      <c r="L157" s="15"/>
      <c r="M157" s="15">
        <f t="shared" si="52"/>
        <v>0.59961952834310417</v>
      </c>
      <c r="N157" s="15">
        <f t="shared" si="53"/>
        <v>-0.21759660422986604</v>
      </c>
      <c r="O157" s="15"/>
      <c r="P157" s="15">
        <f t="shared" si="54"/>
        <v>0.61625041693229776</v>
      </c>
      <c r="Q157" s="15">
        <f t="shared" si="55"/>
        <v>-0.15336531853391</v>
      </c>
      <c r="R157" s="3"/>
      <c r="AF157" s="5"/>
      <c r="AG157" s="3"/>
      <c r="AH157" s="3"/>
      <c r="AI157" s="3"/>
      <c r="AJ157" s="3"/>
      <c r="AM157" s="3"/>
      <c r="AN157" s="3"/>
      <c r="AO157" s="3"/>
      <c r="AP157" s="3"/>
      <c r="AQ157" s="3"/>
      <c r="AR157" s="3"/>
    </row>
    <row r="158" spans="1:44" x14ac:dyDescent="0.25">
      <c r="A158" s="14">
        <v>0.1</v>
      </c>
      <c r="B158" s="14">
        <v>0.9</v>
      </c>
      <c r="C158" s="15">
        <v>9</v>
      </c>
      <c r="D158" s="15">
        <v>10</v>
      </c>
      <c r="E158" s="15">
        <f t="shared" si="46"/>
        <v>0.9</v>
      </c>
      <c r="F158" s="15">
        <f t="shared" si="47"/>
        <v>0.61296787415733489</v>
      </c>
      <c r="G158" s="42">
        <f t="shared" si="48"/>
        <v>-0.11169761706096848</v>
      </c>
      <c r="H158" s="15">
        <f t="shared" si="49"/>
        <v>-2.1034026109062376</v>
      </c>
      <c r="I158" s="15"/>
      <c r="J158" s="15">
        <f t="shared" si="50"/>
        <v>0.61625041693229776</v>
      </c>
      <c r="K158" s="15">
        <f t="shared" si="51"/>
        <v>-2.0638522261924628</v>
      </c>
      <c r="L158" s="15"/>
      <c r="M158" s="15">
        <f t="shared" si="52"/>
        <v>0.59961952834310417</v>
      </c>
      <c r="N158" s="15">
        <f t="shared" si="53"/>
        <v>-2.2676497698978526</v>
      </c>
      <c r="O158" s="15"/>
      <c r="P158" s="15">
        <f t="shared" si="54"/>
        <v>0.61625041693229776</v>
      </c>
      <c r="Q158" s="15">
        <f t="shared" si="55"/>
        <v>-2.0638522261924628</v>
      </c>
      <c r="R158" s="3"/>
      <c r="AF158" s="5"/>
      <c r="AG158" s="3"/>
      <c r="AH158" s="3"/>
      <c r="AI158" s="3"/>
      <c r="AJ158" s="3"/>
      <c r="AM158" s="3"/>
      <c r="AN158" s="3"/>
      <c r="AO158" s="3"/>
      <c r="AP158" s="3"/>
      <c r="AQ158" s="3"/>
      <c r="AR158" s="3"/>
    </row>
    <row r="159" spans="1:44" x14ac:dyDescent="0.25">
      <c r="A159" s="14">
        <v>0.1</v>
      </c>
      <c r="B159" s="14">
        <v>0.9</v>
      </c>
      <c r="C159" s="15">
        <v>2</v>
      </c>
      <c r="D159" s="15">
        <v>10</v>
      </c>
      <c r="E159" s="15">
        <f t="shared" si="46"/>
        <v>0.2</v>
      </c>
      <c r="F159" s="15">
        <f t="shared" si="47"/>
        <v>0.61296787415733489</v>
      </c>
      <c r="G159" s="42">
        <f t="shared" si="48"/>
        <v>-10.462656590620572</v>
      </c>
      <c r="H159" s="15">
        <f t="shared" si="49"/>
        <v>-3.5688418836788345</v>
      </c>
      <c r="I159" s="15"/>
      <c r="J159" s="15">
        <f t="shared" si="50"/>
        <v>0.61625041693229776</v>
      </c>
      <c r="K159" s="15">
        <f t="shared" si="51"/>
        <v>-3.6263000511407109</v>
      </c>
      <c r="L159" s="15"/>
      <c r="M159" s="15">
        <f t="shared" si="52"/>
        <v>0.59961952834310417</v>
      </c>
      <c r="N159" s="15">
        <f t="shared" si="53"/>
        <v>-3.3416156918130877</v>
      </c>
      <c r="O159" s="15"/>
      <c r="P159" s="15">
        <f t="shared" si="54"/>
        <v>0.61625041693229776</v>
      </c>
      <c r="Q159" s="15">
        <f t="shared" si="55"/>
        <v>-3.6263000511407109</v>
      </c>
      <c r="R159" s="3"/>
      <c r="AF159" s="5"/>
      <c r="AG159" s="3"/>
      <c r="AH159" s="3"/>
      <c r="AI159" s="3"/>
      <c r="AJ159" s="3"/>
      <c r="AM159" s="3"/>
      <c r="AN159" s="3"/>
      <c r="AO159" s="3"/>
      <c r="AP159" s="3"/>
      <c r="AQ159" s="3"/>
      <c r="AR159" s="3"/>
    </row>
    <row r="160" spans="1:44" x14ac:dyDescent="0.25">
      <c r="A160" s="14">
        <v>0.1</v>
      </c>
      <c r="B160" s="14">
        <v>0.9</v>
      </c>
      <c r="C160" s="15">
        <v>9</v>
      </c>
      <c r="D160" s="15">
        <v>10</v>
      </c>
      <c r="E160" s="15">
        <f t="shared" si="46"/>
        <v>0.9</v>
      </c>
      <c r="F160" s="15">
        <f t="shared" si="47"/>
        <v>0.61296787415733489</v>
      </c>
      <c r="G160" s="42">
        <f t="shared" si="48"/>
        <v>-0.11169761706096848</v>
      </c>
      <c r="H160" s="15">
        <f t="shared" si="49"/>
        <v>-2.1034026109062376</v>
      </c>
      <c r="I160" s="15"/>
      <c r="J160" s="15">
        <f t="shared" si="50"/>
        <v>0.61625041693229776</v>
      </c>
      <c r="K160" s="15">
        <f t="shared" si="51"/>
        <v>-2.0638522261924628</v>
      </c>
      <c r="L160" s="15"/>
      <c r="M160" s="15">
        <f t="shared" si="52"/>
        <v>0.59961952834310417</v>
      </c>
      <c r="N160" s="15">
        <f t="shared" si="53"/>
        <v>-2.2676497698978526</v>
      </c>
      <c r="O160" s="15"/>
      <c r="P160" s="15">
        <f t="shared" si="54"/>
        <v>0.61625041693229776</v>
      </c>
      <c r="Q160" s="15">
        <f t="shared" si="55"/>
        <v>-2.0638522261924628</v>
      </c>
      <c r="R160" s="3"/>
    </row>
    <row r="161" spans="1:18" x14ac:dyDescent="0.25">
      <c r="A161" s="14">
        <v>0.1</v>
      </c>
      <c r="B161" s="14">
        <v>0.9</v>
      </c>
      <c r="C161" s="15">
        <v>5</v>
      </c>
      <c r="D161" s="15">
        <v>10</v>
      </c>
      <c r="E161" s="15">
        <f t="shared" si="46"/>
        <v>0.5</v>
      </c>
      <c r="F161" s="15">
        <f t="shared" si="47"/>
        <v>0.61296787415733489</v>
      </c>
      <c r="G161" s="42">
        <f t="shared" si="48"/>
        <v>-3.3477146739628556</v>
      </c>
      <c r="H161" s="15">
        <f t="shared" si="49"/>
        <v>-0.26197983878697717</v>
      </c>
      <c r="I161" s="15"/>
      <c r="J161" s="15">
        <f t="shared" si="50"/>
        <v>0.61625041693229776</v>
      </c>
      <c r="K161" s="15">
        <f t="shared" si="51"/>
        <v>-0.27786291245928929</v>
      </c>
      <c r="L161" s="15"/>
      <c r="M161" s="15">
        <f t="shared" si="52"/>
        <v>0.59961952834310417</v>
      </c>
      <c r="N161" s="15">
        <f t="shared" si="53"/>
        <v>-0.20252794014581321</v>
      </c>
      <c r="O161" s="15"/>
      <c r="P161" s="15">
        <f t="shared" si="54"/>
        <v>0.61625041693229776</v>
      </c>
      <c r="Q161" s="15">
        <f t="shared" si="55"/>
        <v>-0.27786291245928929</v>
      </c>
      <c r="R161" s="3"/>
    </row>
    <row r="162" spans="1:18" x14ac:dyDescent="0.25">
      <c r="A162" s="14">
        <v>1.8749999999999999E-2</v>
      </c>
      <c r="B162" s="14">
        <v>1.8749999999999999E-2</v>
      </c>
      <c r="C162" s="15">
        <v>9</v>
      </c>
      <c r="D162" s="15">
        <v>10</v>
      </c>
      <c r="E162" s="15">
        <f t="shared" si="46"/>
        <v>0.9</v>
      </c>
      <c r="F162" s="15">
        <f t="shared" si="47"/>
        <v>0.96103771689059181</v>
      </c>
      <c r="G162" s="42">
        <f t="shared" si="48"/>
        <v>-0.11169761706096848</v>
      </c>
      <c r="H162" s="15">
        <f t="shared" si="49"/>
        <v>-0.35200607577398424</v>
      </c>
      <c r="I162" s="15"/>
      <c r="J162" s="15">
        <f t="shared" si="50"/>
        <v>0.9611408270409395</v>
      </c>
      <c r="K162" s="15">
        <f t="shared" si="51"/>
        <v>-0.35369043097887332</v>
      </c>
      <c r="L162" s="15"/>
      <c r="M162" s="15">
        <f t="shared" si="52"/>
        <v>0.96204291685917165</v>
      </c>
      <c r="N162" s="15">
        <f t="shared" si="53"/>
        <v>-0.36873536934095286</v>
      </c>
      <c r="O162" s="15"/>
      <c r="P162" s="15">
        <f t="shared" si="54"/>
        <v>0.9611408270409395</v>
      </c>
      <c r="Q162" s="15">
        <f t="shared" si="55"/>
        <v>-0.35369043097887332</v>
      </c>
      <c r="R162" s="3"/>
    </row>
    <row r="163" spans="1:18" x14ac:dyDescent="0.25">
      <c r="A163" s="14">
        <v>1.8749999999999999E-2</v>
      </c>
      <c r="B163" s="14">
        <v>1.8749999999999999E-2</v>
      </c>
      <c r="C163" s="15">
        <v>10</v>
      </c>
      <c r="D163" s="15">
        <v>10</v>
      </c>
      <c r="E163" s="15">
        <f t="shared" si="46"/>
        <v>1</v>
      </c>
      <c r="F163" s="15">
        <f t="shared" si="47"/>
        <v>0.96103771689059181</v>
      </c>
      <c r="G163" s="42">
        <f t="shared" si="48"/>
        <v>-1.633362568828737</v>
      </c>
      <c r="H163" s="15">
        <f t="shared" si="49"/>
        <v>-0.39741623237168705</v>
      </c>
      <c r="I163" s="15"/>
      <c r="J163" s="15">
        <f t="shared" si="50"/>
        <v>0.9611408270409395</v>
      </c>
      <c r="K163" s="15">
        <f t="shared" si="51"/>
        <v>-0.39634338561900512</v>
      </c>
      <c r="L163" s="15"/>
      <c r="M163" s="15">
        <f t="shared" si="52"/>
        <v>0.96204291685917165</v>
      </c>
      <c r="N163" s="15">
        <f t="shared" si="53"/>
        <v>-0.3869621719180053</v>
      </c>
      <c r="O163" s="15"/>
      <c r="P163" s="15">
        <f t="shared" si="54"/>
        <v>0.9611408270409395</v>
      </c>
      <c r="Q163" s="15">
        <f t="shared" si="55"/>
        <v>-0.39634338561900512</v>
      </c>
      <c r="R163" s="3"/>
    </row>
    <row r="164" spans="1:18" x14ac:dyDescent="0.25">
      <c r="A164" s="14">
        <v>1.8749999999999999E-2</v>
      </c>
      <c r="B164" s="14">
        <v>1.8749999999999999E-2</v>
      </c>
      <c r="C164" s="15">
        <v>10</v>
      </c>
      <c r="D164" s="15">
        <v>10</v>
      </c>
      <c r="E164" s="15">
        <f t="shared" si="46"/>
        <v>1</v>
      </c>
      <c r="F164" s="15">
        <f t="shared" si="47"/>
        <v>0.96103771689059181</v>
      </c>
      <c r="G164" s="42">
        <f t="shared" si="48"/>
        <v>-1.633362568828737</v>
      </c>
      <c r="H164" s="15">
        <f t="shared" si="49"/>
        <v>-0.39741623237168705</v>
      </c>
      <c r="I164" s="15"/>
      <c r="J164" s="15">
        <f t="shared" si="50"/>
        <v>0.9611408270409395</v>
      </c>
      <c r="K164" s="15">
        <f t="shared" si="51"/>
        <v>-0.39634338561900512</v>
      </c>
      <c r="L164" s="15"/>
      <c r="M164" s="15">
        <f t="shared" si="52"/>
        <v>0.96204291685917165</v>
      </c>
      <c r="N164" s="15">
        <f t="shared" si="53"/>
        <v>-0.3869621719180053</v>
      </c>
      <c r="O164" s="15"/>
      <c r="P164" s="15">
        <f t="shared" si="54"/>
        <v>0.9611408270409395</v>
      </c>
      <c r="Q164" s="15">
        <f t="shared" si="55"/>
        <v>-0.39634338561900512</v>
      </c>
      <c r="R164" s="3"/>
    </row>
    <row r="165" spans="1:18" x14ac:dyDescent="0.25">
      <c r="A165" s="14">
        <v>1.8749999999999999E-2</v>
      </c>
      <c r="B165" s="14">
        <v>1.8749999999999999E-2</v>
      </c>
      <c r="C165" s="15">
        <v>9</v>
      </c>
      <c r="D165" s="15">
        <v>10</v>
      </c>
      <c r="E165" s="15">
        <f t="shared" si="46"/>
        <v>0.9</v>
      </c>
      <c r="F165" s="15">
        <f t="shared" si="47"/>
        <v>0.96103771689059181</v>
      </c>
      <c r="G165" s="42">
        <f t="shared" si="48"/>
        <v>-0.11169761706096848</v>
      </c>
      <c r="H165" s="15">
        <f t="shared" si="49"/>
        <v>-0.35200607577398424</v>
      </c>
      <c r="I165" s="15"/>
      <c r="J165" s="15">
        <f t="shared" si="50"/>
        <v>0.9611408270409395</v>
      </c>
      <c r="K165" s="15">
        <f t="shared" si="51"/>
        <v>-0.35369043097887332</v>
      </c>
      <c r="L165" s="15"/>
      <c r="M165" s="15">
        <f t="shared" si="52"/>
        <v>0.96204291685917165</v>
      </c>
      <c r="N165" s="15">
        <f t="shared" si="53"/>
        <v>-0.36873536934095286</v>
      </c>
      <c r="O165" s="15"/>
      <c r="P165" s="15">
        <f t="shared" si="54"/>
        <v>0.9611408270409395</v>
      </c>
      <c r="Q165" s="15">
        <f t="shared" si="55"/>
        <v>-0.35369043097887332</v>
      </c>
      <c r="R165" s="3"/>
    </row>
    <row r="166" spans="1:18" x14ac:dyDescent="0.25">
      <c r="A166" s="14">
        <v>1.8749999999999999E-2</v>
      </c>
      <c r="B166" s="14">
        <v>1.8749999999999999E-2</v>
      </c>
      <c r="C166" s="15">
        <v>7</v>
      </c>
      <c r="D166" s="15">
        <v>10</v>
      </c>
      <c r="E166" s="15">
        <f t="shared" si="46"/>
        <v>0.7</v>
      </c>
      <c r="F166" s="15">
        <f t="shared" si="47"/>
        <v>0.96103771689059181</v>
      </c>
      <c r="G166" s="42">
        <f t="shared" si="48"/>
        <v>-0.71221389471994545</v>
      </c>
      <c r="H166" s="15">
        <f t="shared" si="49"/>
        <v>-3.905031943773094</v>
      </c>
      <c r="I166" s="15"/>
      <c r="J166" s="15">
        <f t="shared" si="50"/>
        <v>0.9611408270409395</v>
      </c>
      <c r="K166" s="15">
        <f t="shared" si="51"/>
        <v>-3.9122307028931202</v>
      </c>
      <c r="L166" s="15"/>
      <c r="M166" s="15">
        <f t="shared" si="52"/>
        <v>0.96204291685917165</v>
      </c>
      <c r="N166" s="15">
        <f t="shared" si="53"/>
        <v>-3.9761279453813594</v>
      </c>
      <c r="O166" s="15"/>
      <c r="P166" s="15">
        <f t="shared" si="54"/>
        <v>0.9611408270409395</v>
      </c>
      <c r="Q166" s="15">
        <f t="shared" si="55"/>
        <v>-3.9122307028931202</v>
      </c>
      <c r="R166" s="3"/>
    </row>
    <row r="167" spans="1:18" x14ac:dyDescent="0.25">
      <c r="A167" s="14">
        <v>3.7499999999999999E-2</v>
      </c>
      <c r="B167" s="14">
        <v>3.7499999999999999E-2</v>
      </c>
      <c r="C167" s="15">
        <v>10</v>
      </c>
      <c r="D167" s="15">
        <v>10</v>
      </c>
      <c r="E167" s="15">
        <f t="shared" si="46"/>
        <v>1</v>
      </c>
      <c r="F167" s="15">
        <f t="shared" si="47"/>
        <v>0.95858566625356723</v>
      </c>
      <c r="G167" s="42">
        <f t="shared" si="48"/>
        <v>-1.633362568828737</v>
      </c>
      <c r="H167" s="15">
        <f t="shared" si="49"/>
        <v>-0.42296345160422755</v>
      </c>
      <c r="I167" s="15"/>
      <c r="J167" s="15">
        <f t="shared" si="50"/>
        <v>0.95865803641620517</v>
      </c>
      <c r="K167" s="15">
        <f t="shared" si="51"/>
        <v>-0.4222085119732194</v>
      </c>
      <c r="L167" s="15"/>
      <c r="M167" s="15">
        <f t="shared" si="52"/>
        <v>0.96005507596240114</v>
      </c>
      <c r="N167" s="15">
        <f t="shared" si="53"/>
        <v>-0.40764625371728347</v>
      </c>
      <c r="O167" s="15"/>
      <c r="P167" s="15">
        <f t="shared" si="54"/>
        <v>0.95865803641620517</v>
      </c>
      <c r="Q167" s="15">
        <f t="shared" si="55"/>
        <v>-0.4222085119732194</v>
      </c>
      <c r="R167" s="3"/>
    </row>
    <row r="168" spans="1:18" x14ac:dyDescent="0.25">
      <c r="A168" s="14">
        <v>3.7499999999999999E-2</v>
      </c>
      <c r="B168" s="14">
        <v>3.7499999999999999E-2</v>
      </c>
      <c r="C168" s="15">
        <v>10</v>
      </c>
      <c r="D168" s="15">
        <v>10</v>
      </c>
      <c r="E168" s="15">
        <f t="shared" si="46"/>
        <v>1</v>
      </c>
      <c r="F168" s="15">
        <f t="shared" si="47"/>
        <v>0.95858566625356723</v>
      </c>
      <c r="G168" s="42">
        <f t="shared" si="48"/>
        <v>-1.633362568828737</v>
      </c>
      <c r="H168" s="15">
        <f t="shared" si="49"/>
        <v>-0.42296345160422755</v>
      </c>
      <c r="I168" s="15"/>
      <c r="J168" s="15">
        <f t="shared" si="50"/>
        <v>0.95865803641620517</v>
      </c>
      <c r="K168" s="15">
        <f t="shared" si="51"/>
        <v>-0.4222085119732194</v>
      </c>
      <c r="L168" s="15"/>
      <c r="M168" s="15">
        <f t="shared" si="52"/>
        <v>0.96005507596240114</v>
      </c>
      <c r="N168" s="15">
        <f t="shared" si="53"/>
        <v>-0.40764625371728347</v>
      </c>
      <c r="O168" s="15"/>
      <c r="P168" s="15">
        <f t="shared" si="54"/>
        <v>0.95865803641620517</v>
      </c>
      <c r="Q168" s="15">
        <f t="shared" si="55"/>
        <v>-0.4222085119732194</v>
      </c>
      <c r="R168" s="3"/>
    </row>
    <row r="169" spans="1:18" x14ac:dyDescent="0.25">
      <c r="A169" s="14">
        <v>3.7499999999999999E-2</v>
      </c>
      <c r="B169" s="14">
        <v>3.7499999999999999E-2</v>
      </c>
      <c r="C169" s="15">
        <v>10</v>
      </c>
      <c r="D169" s="15">
        <v>10</v>
      </c>
      <c r="E169" s="15">
        <f t="shared" si="46"/>
        <v>1</v>
      </c>
      <c r="F169" s="15">
        <f t="shared" si="47"/>
        <v>0.95858566625356723</v>
      </c>
      <c r="G169" s="42">
        <f t="shared" si="48"/>
        <v>-1.633362568828737</v>
      </c>
      <c r="H169" s="15">
        <f t="shared" si="49"/>
        <v>-0.42296345160422755</v>
      </c>
      <c r="I169" s="15"/>
      <c r="J169" s="15">
        <f t="shared" si="50"/>
        <v>0.95865803641620517</v>
      </c>
      <c r="K169" s="15">
        <f t="shared" si="51"/>
        <v>-0.4222085119732194</v>
      </c>
      <c r="L169" s="15"/>
      <c r="M169" s="15">
        <f t="shared" si="52"/>
        <v>0.96005507596240114</v>
      </c>
      <c r="N169" s="15">
        <f t="shared" si="53"/>
        <v>-0.40764625371728347</v>
      </c>
      <c r="O169" s="15"/>
      <c r="P169" s="15">
        <f t="shared" si="54"/>
        <v>0.95865803641620517</v>
      </c>
      <c r="Q169" s="15">
        <f t="shared" si="55"/>
        <v>-0.4222085119732194</v>
      </c>
      <c r="R169" s="3"/>
    </row>
    <row r="170" spans="1:18" x14ac:dyDescent="0.25">
      <c r="A170" s="14">
        <v>3.7499999999999999E-2</v>
      </c>
      <c r="B170" s="14">
        <v>3.7499999999999999E-2</v>
      </c>
      <c r="C170" s="15">
        <v>10</v>
      </c>
      <c r="D170" s="15">
        <v>10</v>
      </c>
      <c r="E170" s="15">
        <f t="shared" si="46"/>
        <v>1</v>
      </c>
      <c r="F170" s="15">
        <f t="shared" si="47"/>
        <v>0.95858566625356723</v>
      </c>
      <c r="G170" s="42">
        <f t="shared" si="48"/>
        <v>-1.633362568828737</v>
      </c>
      <c r="H170" s="15">
        <f t="shared" si="49"/>
        <v>-0.42296345160422755</v>
      </c>
      <c r="I170" s="15"/>
      <c r="J170" s="15">
        <f t="shared" si="50"/>
        <v>0.95865803641620517</v>
      </c>
      <c r="K170" s="15">
        <f t="shared" si="51"/>
        <v>-0.4222085119732194</v>
      </c>
      <c r="L170" s="15"/>
      <c r="M170" s="15">
        <f t="shared" si="52"/>
        <v>0.96005507596240114</v>
      </c>
      <c r="N170" s="15">
        <f t="shared" si="53"/>
        <v>-0.40764625371728347</v>
      </c>
      <c r="O170" s="15"/>
      <c r="P170" s="15">
        <f t="shared" si="54"/>
        <v>0.95865803641620517</v>
      </c>
      <c r="Q170" s="15">
        <f t="shared" si="55"/>
        <v>-0.4222085119732194</v>
      </c>
      <c r="R170" s="3"/>
    </row>
    <row r="171" spans="1:18" x14ac:dyDescent="0.25">
      <c r="A171" s="14">
        <v>3.7499999999999999E-2</v>
      </c>
      <c r="B171" s="14">
        <v>3.7499999999999999E-2</v>
      </c>
      <c r="C171" s="15">
        <v>10</v>
      </c>
      <c r="D171" s="15">
        <v>10</v>
      </c>
      <c r="E171" s="15">
        <f t="shared" si="46"/>
        <v>1</v>
      </c>
      <c r="F171" s="15">
        <f t="shared" si="47"/>
        <v>0.95858566625356723</v>
      </c>
      <c r="G171" s="42">
        <f t="shared" si="48"/>
        <v>-1.633362568828737</v>
      </c>
      <c r="H171" s="15">
        <f t="shared" si="49"/>
        <v>-0.42296345160422755</v>
      </c>
      <c r="I171" s="15"/>
      <c r="J171" s="15">
        <f t="shared" si="50"/>
        <v>0.95865803641620517</v>
      </c>
      <c r="K171" s="15">
        <f t="shared" si="51"/>
        <v>-0.4222085119732194</v>
      </c>
      <c r="L171" s="15"/>
      <c r="M171" s="15">
        <f t="shared" si="52"/>
        <v>0.96005507596240114</v>
      </c>
      <c r="N171" s="15">
        <f t="shared" si="53"/>
        <v>-0.40764625371728347</v>
      </c>
      <c r="O171" s="15"/>
      <c r="P171" s="15">
        <f t="shared" si="54"/>
        <v>0.95865803641620517</v>
      </c>
      <c r="Q171" s="15">
        <f t="shared" si="55"/>
        <v>-0.4222085119732194</v>
      </c>
      <c r="R171" s="3"/>
    </row>
    <row r="172" spans="1:18" x14ac:dyDescent="0.25">
      <c r="A172" s="14">
        <v>7.4999999999999997E-2</v>
      </c>
      <c r="B172" s="14">
        <v>7.4999999999999997E-2</v>
      </c>
      <c r="C172" s="15">
        <v>10</v>
      </c>
      <c r="D172" s="15">
        <v>10</v>
      </c>
      <c r="E172" s="15">
        <f t="shared" si="46"/>
        <v>1</v>
      </c>
      <c r="F172" s="15">
        <f t="shared" si="47"/>
        <v>0.95121335010615127</v>
      </c>
      <c r="G172" s="42">
        <f t="shared" si="48"/>
        <v>-1.633362568828737</v>
      </c>
      <c r="H172" s="15">
        <f t="shared" si="49"/>
        <v>-0.50016898689177602</v>
      </c>
      <c r="I172" s="15"/>
      <c r="J172" s="15">
        <f t="shared" si="50"/>
        <v>0.95121967728143064</v>
      </c>
      <c r="K172" s="15">
        <f t="shared" si="51"/>
        <v>-0.50010247022403198</v>
      </c>
      <c r="L172" s="15"/>
      <c r="M172" s="15">
        <f t="shared" si="52"/>
        <v>0.9539495457307251</v>
      </c>
      <c r="N172" s="15">
        <f t="shared" si="53"/>
        <v>-0.47144496007132808</v>
      </c>
      <c r="O172" s="15"/>
      <c r="P172" s="15">
        <f t="shared" si="54"/>
        <v>0.95121967728143064</v>
      </c>
      <c r="Q172" s="15">
        <f t="shared" si="55"/>
        <v>-0.50010247022403198</v>
      </c>
      <c r="R172" s="3"/>
    </row>
    <row r="173" spans="1:18" x14ac:dyDescent="0.25">
      <c r="A173" s="14">
        <v>7.4999999999999997E-2</v>
      </c>
      <c r="B173" s="14">
        <v>7.4999999999999997E-2</v>
      </c>
      <c r="C173" s="15">
        <v>10</v>
      </c>
      <c r="D173" s="15">
        <v>10</v>
      </c>
      <c r="E173" s="15">
        <f t="shared" si="46"/>
        <v>1</v>
      </c>
      <c r="F173" s="15">
        <f t="shared" si="47"/>
        <v>0.95121335010615127</v>
      </c>
      <c r="G173" s="42">
        <f t="shared" si="48"/>
        <v>-1.633362568828737</v>
      </c>
      <c r="H173" s="15">
        <f t="shared" si="49"/>
        <v>-0.50016898689177602</v>
      </c>
      <c r="I173" s="15"/>
      <c r="J173" s="15">
        <f t="shared" si="50"/>
        <v>0.95121967728143064</v>
      </c>
      <c r="K173" s="15">
        <f t="shared" si="51"/>
        <v>-0.50010247022403198</v>
      </c>
      <c r="L173" s="15"/>
      <c r="M173" s="15">
        <f t="shared" si="52"/>
        <v>0.9539495457307251</v>
      </c>
      <c r="N173" s="15">
        <f t="shared" si="53"/>
        <v>-0.47144496007132808</v>
      </c>
      <c r="O173" s="15"/>
      <c r="P173" s="15">
        <f t="shared" si="54"/>
        <v>0.95121967728143064</v>
      </c>
      <c r="Q173" s="15">
        <f t="shared" si="55"/>
        <v>-0.50010247022403198</v>
      </c>
      <c r="R173" s="3"/>
    </row>
    <row r="174" spans="1:18" x14ac:dyDescent="0.25">
      <c r="A174" s="14">
        <v>7.4999999999999997E-2</v>
      </c>
      <c r="B174" s="14">
        <v>7.4999999999999997E-2</v>
      </c>
      <c r="C174" s="15">
        <v>10</v>
      </c>
      <c r="D174" s="15">
        <v>10</v>
      </c>
      <c r="E174" s="15">
        <f t="shared" si="46"/>
        <v>1</v>
      </c>
      <c r="F174" s="15">
        <f t="shared" si="47"/>
        <v>0.95121335010615127</v>
      </c>
      <c r="G174" s="42">
        <f t="shared" si="48"/>
        <v>-1.633362568828737</v>
      </c>
      <c r="H174" s="15">
        <f t="shared" si="49"/>
        <v>-0.50016898689177602</v>
      </c>
      <c r="I174" s="15"/>
      <c r="J174" s="15">
        <f t="shared" si="50"/>
        <v>0.95121967728143064</v>
      </c>
      <c r="K174" s="15">
        <f t="shared" si="51"/>
        <v>-0.50010247022403198</v>
      </c>
      <c r="L174" s="15"/>
      <c r="M174" s="15">
        <f t="shared" si="52"/>
        <v>0.9539495457307251</v>
      </c>
      <c r="N174" s="15">
        <f t="shared" si="53"/>
        <v>-0.47144496007132808</v>
      </c>
      <c r="O174" s="15"/>
      <c r="P174" s="15">
        <f t="shared" si="54"/>
        <v>0.95121967728143064</v>
      </c>
      <c r="Q174" s="15">
        <f t="shared" si="55"/>
        <v>-0.50010247022403198</v>
      </c>
      <c r="R174" s="3"/>
    </row>
    <row r="175" spans="1:18" x14ac:dyDescent="0.25">
      <c r="A175" s="14">
        <v>7.4999999999999997E-2</v>
      </c>
      <c r="B175" s="14">
        <v>7.4999999999999997E-2</v>
      </c>
      <c r="C175" s="15">
        <v>10</v>
      </c>
      <c r="D175" s="15">
        <v>10</v>
      </c>
      <c r="E175" s="15">
        <f t="shared" si="46"/>
        <v>1</v>
      </c>
      <c r="F175" s="15">
        <f t="shared" si="47"/>
        <v>0.95121335010615127</v>
      </c>
      <c r="G175" s="42">
        <f t="shared" si="48"/>
        <v>-1.633362568828737</v>
      </c>
      <c r="H175" s="15">
        <f t="shared" si="49"/>
        <v>-0.50016898689177602</v>
      </c>
      <c r="I175" s="15"/>
      <c r="J175" s="15">
        <f t="shared" si="50"/>
        <v>0.95121967728143064</v>
      </c>
      <c r="K175" s="15">
        <f t="shared" si="51"/>
        <v>-0.50010247022403198</v>
      </c>
      <c r="L175" s="15"/>
      <c r="M175" s="15">
        <f t="shared" si="52"/>
        <v>0.9539495457307251</v>
      </c>
      <c r="N175" s="15">
        <f t="shared" si="53"/>
        <v>-0.47144496007132808</v>
      </c>
      <c r="O175" s="15"/>
      <c r="P175" s="15">
        <f t="shared" si="54"/>
        <v>0.95121967728143064</v>
      </c>
      <c r="Q175" s="15">
        <f t="shared" si="55"/>
        <v>-0.50010247022403198</v>
      </c>
      <c r="R175" s="3"/>
    </row>
    <row r="176" spans="1:18" x14ac:dyDescent="0.25">
      <c r="A176" s="14">
        <v>7.4999999999999997E-2</v>
      </c>
      <c r="B176" s="14">
        <v>7.4999999999999997E-2</v>
      </c>
      <c r="C176" s="15">
        <v>10</v>
      </c>
      <c r="D176" s="15">
        <v>10</v>
      </c>
      <c r="E176" s="15">
        <f t="shared" si="46"/>
        <v>1</v>
      </c>
      <c r="F176" s="15">
        <f t="shared" si="47"/>
        <v>0.95121335010615127</v>
      </c>
      <c r="G176" s="42">
        <f t="shared" si="48"/>
        <v>-1.633362568828737</v>
      </c>
      <c r="H176" s="15">
        <f t="shared" si="49"/>
        <v>-0.50016898689177602</v>
      </c>
      <c r="I176" s="15"/>
      <c r="J176" s="15">
        <f t="shared" si="50"/>
        <v>0.95121967728143064</v>
      </c>
      <c r="K176" s="15">
        <f t="shared" si="51"/>
        <v>-0.50010247022403198</v>
      </c>
      <c r="L176" s="15"/>
      <c r="M176" s="15">
        <f t="shared" si="52"/>
        <v>0.9539495457307251</v>
      </c>
      <c r="N176" s="15">
        <f t="shared" si="53"/>
        <v>-0.47144496007132808</v>
      </c>
      <c r="O176" s="15"/>
      <c r="P176" s="15">
        <f t="shared" si="54"/>
        <v>0.95121967728143064</v>
      </c>
      <c r="Q176" s="15">
        <f t="shared" si="55"/>
        <v>-0.50010247022403198</v>
      </c>
      <c r="R176" s="3"/>
    </row>
    <row r="177" spans="1:18" x14ac:dyDescent="0.25">
      <c r="A177" s="14">
        <v>0.15</v>
      </c>
      <c r="B177" s="14">
        <v>0.15</v>
      </c>
      <c r="C177" s="15">
        <v>10</v>
      </c>
      <c r="D177" s="15">
        <v>10</v>
      </c>
      <c r="E177" s="15">
        <f t="shared" si="46"/>
        <v>1</v>
      </c>
      <c r="F177" s="15">
        <f t="shared" si="47"/>
        <v>0.91904038588856118</v>
      </c>
      <c r="G177" s="42">
        <f t="shared" si="48"/>
        <v>-1.633362568828737</v>
      </c>
      <c r="H177" s="15">
        <f t="shared" si="49"/>
        <v>-0.84425212120249005</v>
      </c>
      <c r="I177" s="15"/>
      <c r="J177" s="15">
        <f t="shared" si="50"/>
        <v>0.91882813268474883</v>
      </c>
      <c r="K177" s="15">
        <f t="shared" si="51"/>
        <v>-0.84656189693030726</v>
      </c>
      <c r="L177" s="15"/>
      <c r="M177" s="15">
        <f t="shared" si="52"/>
        <v>0.9239889220560249</v>
      </c>
      <c r="N177" s="15">
        <f t="shared" si="53"/>
        <v>-0.79055196529179095</v>
      </c>
      <c r="O177" s="15"/>
      <c r="P177" s="15">
        <f t="shared" si="54"/>
        <v>0.91882813268474883</v>
      </c>
      <c r="Q177" s="15">
        <f t="shared" si="55"/>
        <v>-0.84656189693030726</v>
      </c>
      <c r="R177" s="3"/>
    </row>
    <row r="178" spans="1:18" x14ac:dyDescent="0.25">
      <c r="A178" s="14">
        <v>0.15</v>
      </c>
      <c r="B178" s="14">
        <v>0.15</v>
      </c>
      <c r="C178" s="15">
        <v>9</v>
      </c>
      <c r="D178" s="15">
        <v>10</v>
      </c>
      <c r="E178" s="15">
        <f t="shared" si="46"/>
        <v>0.9</v>
      </c>
      <c r="F178" s="15">
        <f t="shared" si="47"/>
        <v>0.91904038588856118</v>
      </c>
      <c r="G178" s="42">
        <f t="shared" si="48"/>
        <v>-0.11169761706096848</v>
      </c>
      <c r="H178" s="15">
        <f t="shared" si="49"/>
        <v>-2.2802015032193479E-2</v>
      </c>
      <c r="I178" s="15"/>
      <c r="J178" s="15">
        <f t="shared" si="50"/>
        <v>0.91882813268474883</v>
      </c>
      <c r="K178" s="15">
        <f t="shared" si="51"/>
        <v>-2.226252680383492E-2</v>
      </c>
      <c r="L178" s="15"/>
      <c r="M178" s="15">
        <f t="shared" si="52"/>
        <v>0.9239889220560249</v>
      </c>
      <c r="N178" s="15">
        <f t="shared" si="53"/>
        <v>-3.7543221745520439E-2</v>
      </c>
      <c r="O178" s="15"/>
      <c r="P178" s="15">
        <f t="shared" si="54"/>
        <v>0.91882813268474883</v>
      </c>
      <c r="Q178" s="15">
        <f t="shared" si="55"/>
        <v>-2.226252680383492E-2</v>
      </c>
      <c r="R178" s="3"/>
    </row>
    <row r="179" spans="1:18" x14ac:dyDescent="0.25">
      <c r="A179" s="14">
        <v>0.15</v>
      </c>
      <c r="B179" s="14">
        <v>0.15</v>
      </c>
      <c r="C179" s="15">
        <v>9</v>
      </c>
      <c r="D179" s="15">
        <v>10</v>
      </c>
      <c r="E179" s="15">
        <f t="shared" si="46"/>
        <v>0.9</v>
      </c>
      <c r="F179" s="15">
        <f t="shared" si="47"/>
        <v>0.91904038588856118</v>
      </c>
      <c r="G179" s="42">
        <f t="shared" si="48"/>
        <v>-0.11169761706096848</v>
      </c>
      <c r="H179" s="15">
        <f t="shared" si="49"/>
        <v>-2.2802015032193479E-2</v>
      </c>
      <c r="I179" s="15"/>
      <c r="J179" s="15">
        <f t="shared" si="50"/>
        <v>0.91882813268474883</v>
      </c>
      <c r="K179" s="15">
        <f t="shared" si="51"/>
        <v>-2.226252680383492E-2</v>
      </c>
      <c r="L179" s="15"/>
      <c r="M179" s="15">
        <f t="shared" si="52"/>
        <v>0.9239889220560249</v>
      </c>
      <c r="N179" s="15">
        <f t="shared" si="53"/>
        <v>-3.7543221745520439E-2</v>
      </c>
      <c r="O179" s="15"/>
      <c r="P179" s="15">
        <f t="shared" si="54"/>
        <v>0.91882813268474883</v>
      </c>
      <c r="Q179" s="15">
        <f t="shared" si="55"/>
        <v>-2.226252680383492E-2</v>
      </c>
      <c r="R179" s="3"/>
    </row>
    <row r="180" spans="1:18" x14ac:dyDescent="0.25">
      <c r="A180" s="14">
        <v>0.15</v>
      </c>
      <c r="B180" s="14">
        <v>0.15</v>
      </c>
      <c r="C180" s="15">
        <v>10</v>
      </c>
      <c r="D180" s="15">
        <v>10</v>
      </c>
      <c r="E180" s="15">
        <f t="shared" si="46"/>
        <v>1</v>
      </c>
      <c r="F180" s="15">
        <f t="shared" si="47"/>
        <v>0.91904038588856118</v>
      </c>
      <c r="G180" s="42">
        <f t="shared" si="48"/>
        <v>-1.633362568828737</v>
      </c>
      <c r="H180" s="15">
        <f t="shared" si="49"/>
        <v>-0.84425212120249005</v>
      </c>
      <c r="I180" s="15"/>
      <c r="J180" s="15">
        <f t="shared" si="50"/>
        <v>0.91882813268474883</v>
      </c>
      <c r="K180" s="15">
        <f t="shared" si="51"/>
        <v>-0.84656189693030726</v>
      </c>
      <c r="L180" s="15"/>
      <c r="M180" s="15">
        <f t="shared" si="52"/>
        <v>0.9239889220560249</v>
      </c>
      <c r="N180" s="15">
        <f t="shared" si="53"/>
        <v>-0.79055196529179095</v>
      </c>
      <c r="O180" s="15"/>
      <c r="P180" s="15">
        <f t="shared" si="54"/>
        <v>0.91882813268474883</v>
      </c>
      <c r="Q180" s="15">
        <f t="shared" si="55"/>
        <v>-0.84656189693030726</v>
      </c>
      <c r="R180" s="3"/>
    </row>
    <row r="181" spans="1:18" x14ac:dyDescent="0.25">
      <c r="A181" s="14">
        <v>0.15</v>
      </c>
      <c r="B181" s="14">
        <v>0.15</v>
      </c>
      <c r="C181" s="15">
        <v>10</v>
      </c>
      <c r="D181" s="15">
        <v>10</v>
      </c>
      <c r="E181" s="15">
        <f t="shared" si="46"/>
        <v>1</v>
      </c>
      <c r="F181" s="15">
        <f t="shared" si="47"/>
        <v>0.91904038588856118</v>
      </c>
      <c r="G181" s="42">
        <f t="shared" si="48"/>
        <v>-1.633362568828737</v>
      </c>
      <c r="H181" s="15">
        <f t="shared" si="49"/>
        <v>-0.84425212120249005</v>
      </c>
      <c r="I181" s="15"/>
      <c r="J181" s="15">
        <f t="shared" si="50"/>
        <v>0.91882813268474883</v>
      </c>
      <c r="K181" s="15">
        <f t="shared" si="51"/>
        <v>-0.84656189693030726</v>
      </c>
      <c r="L181" s="15"/>
      <c r="M181" s="15">
        <f t="shared" si="52"/>
        <v>0.9239889220560249</v>
      </c>
      <c r="N181" s="15">
        <f t="shared" si="53"/>
        <v>-0.79055196529179095</v>
      </c>
      <c r="O181" s="15"/>
      <c r="P181" s="15">
        <f t="shared" si="54"/>
        <v>0.91882813268474883</v>
      </c>
      <c r="Q181" s="15">
        <f t="shared" si="55"/>
        <v>-0.84656189693030726</v>
      </c>
      <c r="R181" s="3"/>
    </row>
    <row r="182" spans="1:18" x14ac:dyDescent="0.25">
      <c r="A182" s="14">
        <v>0.3</v>
      </c>
      <c r="B182" s="14">
        <v>0.3</v>
      </c>
      <c r="C182" s="15">
        <v>4</v>
      </c>
      <c r="D182" s="15">
        <v>10</v>
      </c>
      <c r="E182" s="15">
        <f t="shared" si="46"/>
        <v>0.4</v>
      </c>
      <c r="F182" s="15">
        <f t="shared" si="47"/>
        <v>0.45357363070919171</v>
      </c>
      <c r="G182" s="42">
        <f t="shared" si="48"/>
        <v>-5.2782345916164584</v>
      </c>
      <c r="H182" s="15">
        <f t="shared" si="49"/>
        <v>-5.8408247415527303E-2</v>
      </c>
      <c r="I182" s="15"/>
      <c r="J182" s="15">
        <f t="shared" si="50"/>
        <v>0.45454967956306841</v>
      </c>
      <c r="K182" s="15">
        <f t="shared" si="51"/>
        <v>-6.0536888177949999E-2</v>
      </c>
      <c r="L182" s="15"/>
      <c r="M182" s="15">
        <f t="shared" si="52"/>
        <v>0.46854708429007003</v>
      </c>
      <c r="N182" s="15">
        <f t="shared" si="53"/>
        <v>-9.5202095106399098E-2</v>
      </c>
      <c r="O182" s="15"/>
      <c r="P182" s="15">
        <f t="shared" si="54"/>
        <v>0.45454967956306841</v>
      </c>
      <c r="Q182" s="15">
        <f t="shared" si="55"/>
        <v>-6.0536888177949999E-2</v>
      </c>
      <c r="R182" s="3"/>
    </row>
    <row r="183" spans="1:18" x14ac:dyDescent="0.25">
      <c r="A183" s="14">
        <v>0.3</v>
      </c>
      <c r="B183" s="14">
        <v>0.3</v>
      </c>
      <c r="C183" s="15">
        <v>6</v>
      </c>
      <c r="D183" s="15">
        <v>10</v>
      </c>
      <c r="E183" s="15">
        <f t="shared" si="46"/>
        <v>0.6</v>
      </c>
      <c r="F183" s="15">
        <f t="shared" si="47"/>
        <v>0.45357363070919171</v>
      </c>
      <c r="G183" s="42">
        <f t="shared" si="48"/>
        <v>-1.8199050273230295</v>
      </c>
      <c r="H183" s="15">
        <f t="shared" si="49"/>
        <v>-0.43089214696471445</v>
      </c>
      <c r="I183" s="15"/>
      <c r="J183" s="15">
        <f t="shared" si="50"/>
        <v>0.45454967956306841</v>
      </c>
      <c r="K183" s="15">
        <f t="shared" si="51"/>
        <v>-0.42514591998350615</v>
      </c>
      <c r="L183" s="15"/>
      <c r="M183" s="15">
        <f t="shared" si="52"/>
        <v>0.46854708429007003</v>
      </c>
      <c r="N183" s="15">
        <f t="shared" si="53"/>
        <v>-0.34715811426650078</v>
      </c>
      <c r="O183" s="15"/>
      <c r="P183" s="15">
        <f t="shared" si="54"/>
        <v>0.45454967956306841</v>
      </c>
      <c r="Q183" s="15">
        <f t="shared" si="55"/>
        <v>-0.42514591998350615</v>
      </c>
      <c r="R183" s="2"/>
    </row>
    <row r="184" spans="1:18" ht="13" x14ac:dyDescent="0.3">
      <c r="A184" s="14">
        <v>0.3</v>
      </c>
      <c r="B184" s="14">
        <v>0.3</v>
      </c>
      <c r="C184" s="15">
        <v>6</v>
      </c>
      <c r="D184" s="15">
        <v>10</v>
      </c>
      <c r="E184" s="15">
        <f t="shared" si="46"/>
        <v>0.6</v>
      </c>
      <c r="F184" s="15">
        <f t="shared" si="47"/>
        <v>0.45357363070919171</v>
      </c>
      <c r="G184" s="42">
        <f t="shared" si="48"/>
        <v>-1.8199050273230295</v>
      </c>
      <c r="H184" s="15">
        <f t="shared" si="49"/>
        <v>-0.43089214696471445</v>
      </c>
      <c r="I184" s="15"/>
      <c r="J184" s="15">
        <f t="shared" si="50"/>
        <v>0.45454967956306841</v>
      </c>
      <c r="K184" s="15">
        <f t="shared" si="51"/>
        <v>-0.42514591998350615</v>
      </c>
      <c r="L184" s="15"/>
      <c r="M184" s="15">
        <f t="shared" si="52"/>
        <v>0.46854708429007003</v>
      </c>
      <c r="N184" s="15">
        <f t="shared" si="53"/>
        <v>-0.34715811426650078</v>
      </c>
      <c r="O184" s="15"/>
      <c r="P184" s="15">
        <f t="shared" si="54"/>
        <v>0.45454967956306841</v>
      </c>
      <c r="Q184" s="15">
        <f t="shared" si="55"/>
        <v>-0.42514591998350615</v>
      </c>
      <c r="R184" s="1"/>
    </row>
    <row r="185" spans="1:18" x14ac:dyDescent="0.25">
      <c r="A185" s="14">
        <v>0.3</v>
      </c>
      <c r="B185" s="14">
        <v>0.3</v>
      </c>
      <c r="C185" s="15">
        <v>8</v>
      </c>
      <c r="D185" s="15">
        <v>10</v>
      </c>
      <c r="E185" s="15">
        <f t="shared" si="46"/>
        <v>0.8</v>
      </c>
      <c r="F185" s="15">
        <f t="shared" si="47"/>
        <v>0.45357363070919171</v>
      </c>
      <c r="G185" s="42">
        <f t="shared" si="48"/>
        <v>-8.7667897740286937E-2</v>
      </c>
      <c r="H185" s="15">
        <f t="shared" si="49"/>
        <v>-2.5294684812245842</v>
      </c>
      <c r="I185" s="15"/>
      <c r="J185" s="15">
        <f t="shared" si="50"/>
        <v>0.45454967956306841</v>
      </c>
      <c r="K185" s="15">
        <f t="shared" si="51"/>
        <v>-2.5158473864997477</v>
      </c>
      <c r="L185" s="15"/>
      <c r="M185" s="15">
        <f t="shared" si="52"/>
        <v>0.46854708429007003</v>
      </c>
      <c r="N185" s="15">
        <f t="shared" si="53"/>
        <v>-2.3252065681372898</v>
      </c>
      <c r="O185" s="15"/>
      <c r="P185" s="15">
        <f t="shared" si="54"/>
        <v>0.45454967956306841</v>
      </c>
      <c r="Q185" s="15">
        <f t="shared" si="55"/>
        <v>-2.5158473864997477</v>
      </c>
      <c r="R185" s="4"/>
    </row>
    <row r="186" spans="1:18" x14ac:dyDescent="0.25">
      <c r="A186" s="14">
        <v>0.3</v>
      </c>
      <c r="B186" s="14">
        <v>0.3</v>
      </c>
      <c r="C186" s="15">
        <v>2</v>
      </c>
      <c r="D186" s="15">
        <v>10</v>
      </c>
      <c r="E186" s="15">
        <f t="shared" si="46"/>
        <v>0.2</v>
      </c>
      <c r="F186" s="15">
        <f t="shared" si="47"/>
        <v>0.45357363070919171</v>
      </c>
      <c r="G186" s="42">
        <f t="shared" si="48"/>
        <v>-10.462656590620572</v>
      </c>
      <c r="H186" s="15">
        <f t="shared" si="49"/>
        <v>-1.4120167825770282</v>
      </c>
      <c r="I186" s="15"/>
      <c r="J186" s="15">
        <f t="shared" si="50"/>
        <v>0.45454967956306841</v>
      </c>
      <c r="K186" s="15">
        <f t="shared" si="51"/>
        <v>-1.4220202910830806</v>
      </c>
      <c r="L186" s="15"/>
      <c r="M186" s="15">
        <f t="shared" si="52"/>
        <v>0.46854708429007003</v>
      </c>
      <c r="N186" s="15">
        <f t="shared" si="53"/>
        <v>-1.5693385106569817</v>
      </c>
      <c r="O186" s="15"/>
      <c r="P186" s="15">
        <f t="shared" si="54"/>
        <v>0.45454967956306841</v>
      </c>
      <c r="Q186" s="15">
        <f t="shared" si="55"/>
        <v>-1.4220202910830806</v>
      </c>
      <c r="R186" s="4"/>
    </row>
    <row r="187" spans="1:18" x14ac:dyDescent="0.25">
      <c r="A187" s="14">
        <v>1.2500000000000001E-2</v>
      </c>
      <c r="B187" s="14">
        <v>3.7499999999999999E-2</v>
      </c>
      <c r="C187" s="15">
        <v>10</v>
      </c>
      <c r="D187" s="15">
        <v>10</v>
      </c>
      <c r="E187" s="15">
        <f t="shared" si="46"/>
        <v>1</v>
      </c>
      <c r="F187" s="15">
        <f t="shared" si="47"/>
        <v>0.95858780402651522</v>
      </c>
      <c r="G187" s="42">
        <f t="shared" si="48"/>
        <v>-1.633362568828737</v>
      </c>
      <c r="H187" s="15">
        <f t="shared" si="49"/>
        <v>-0.4229411503051419</v>
      </c>
      <c r="I187" s="15"/>
      <c r="J187" s="15">
        <f t="shared" si="50"/>
        <v>0.95874446010837711</v>
      </c>
      <c r="K187" s="15">
        <f t="shared" si="51"/>
        <v>-0.42130704561561205</v>
      </c>
      <c r="L187" s="15"/>
      <c r="M187" s="15">
        <f t="shared" si="52"/>
        <v>0.95973392483215281</v>
      </c>
      <c r="N187" s="15">
        <f t="shared" si="53"/>
        <v>-0.41099194569813269</v>
      </c>
      <c r="O187" s="15"/>
      <c r="P187" s="15">
        <f t="shared" si="54"/>
        <v>0.95874446010837711</v>
      </c>
      <c r="Q187" s="15">
        <f t="shared" si="55"/>
        <v>-0.42130704561561205</v>
      </c>
      <c r="R187" s="4"/>
    </row>
    <row r="188" spans="1:18" x14ac:dyDescent="0.25">
      <c r="A188" s="14">
        <v>1.2500000000000001E-2</v>
      </c>
      <c r="B188" s="14">
        <v>3.7499999999999999E-2</v>
      </c>
      <c r="C188" s="15">
        <v>9</v>
      </c>
      <c r="D188" s="15">
        <v>10</v>
      </c>
      <c r="E188" s="15">
        <f t="shared" si="46"/>
        <v>0.9</v>
      </c>
      <c r="F188" s="15">
        <f t="shared" si="47"/>
        <v>0.95858780402651522</v>
      </c>
      <c r="G188" s="42">
        <f t="shared" si="48"/>
        <v>-0.11169761706096848</v>
      </c>
      <c r="H188" s="15">
        <f t="shared" si="49"/>
        <v>-0.31399715416223695</v>
      </c>
      <c r="I188" s="15"/>
      <c r="J188" s="15">
        <f t="shared" si="50"/>
        <v>0.95874446010837711</v>
      </c>
      <c r="K188" s="15">
        <f t="shared" si="51"/>
        <v>-0.31631648195552731</v>
      </c>
      <c r="L188" s="15"/>
      <c r="M188" s="15">
        <f t="shared" si="52"/>
        <v>0.95973392483215281</v>
      </c>
      <c r="N188" s="15">
        <f t="shared" si="53"/>
        <v>-0.33130898901148098</v>
      </c>
      <c r="O188" s="15"/>
      <c r="P188" s="15">
        <f t="shared" si="54"/>
        <v>0.95874446010837711</v>
      </c>
      <c r="Q188" s="15">
        <f t="shared" si="55"/>
        <v>-0.31631648195552731</v>
      </c>
      <c r="R188" s="4"/>
    </row>
    <row r="189" spans="1:18" x14ac:dyDescent="0.25">
      <c r="A189" s="14">
        <v>1.2500000000000001E-2</v>
      </c>
      <c r="B189" s="14">
        <v>3.7499999999999999E-2</v>
      </c>
      <c r="C189" s="15">
        <v>10</v>
      </c>
      <c r="D189" s="15">
        <v>10</v>
      </c>
      <c r="E189" s="15">
        <f t="shared" si="46"/>
        <v>1</v>
      </c>
      <c r="F189" s="15">
        <f t="shared" si="47"/>
        <v>0.95858780402651522</v>
      </c>
      <c r="G189" s="42">
        <f t="shared" si="48"/>
        <v>-1.633362568828737</v>
      </c>
      <c r="H189" s="15">
        <f t="shared" si="49"/>
        <v>-0.4229411503051419</v>
      </c>
      <c r="I189" s="15"/>
      <c r="J189" s="15">
        <f t="shared" si="50"/>
        <v>0.95874446010837711</v>
      </c>
      <c r="K189" s="15">
        <f t="shared" si="51"/>
        <v>-0.42130704561561205</v>
      </c>
      <c r="L189" s="15"/>
      <c r="M189" s="15">
        <f t="shared" si="52"/>
        <v>0.95973392483215281</v>
      </c>
      <c r="N189" s="15">
        <f t="shared" si="53"/>
        <v>-0.41099194569813269</v>
      </c>
      <c r="O189" s="15"/>
      <c r="P189" s="15">
        <f t="shared" si="54"/>
        <v>0.95874446010837711</v>
      </c>
      <c r="Q189" s="15">
        <f t="shared" si="55"/>
        <v>-0.42130704561561205</v>
      </c>
      <c r="R189" s="4"/>
    </row>
    <row r="190" spans="1:18" x14ac:dyDescent="0.25">
      <c r="A190" s="14">
        <v>1.2500000000000001E-2</v>
      </c>
      <c r="B190" s="14">
        <v>3.7499999999999999E-2</v>
      </c>
      <c r="C190" s="15">
        <v>10</v>
      </c>
      <c r="D190" s="15">
        <v>10</v>
      </c>
      <c r="E190" s="15">
        <f t="shared" si="46"/>
        <v>1</v>
      </c>
      <c r="F190" s="15">
        <f t="shared" si="47"/>
        <v>0.95858780402651522</v>
      </c>
      <c r="G190" s="42">
        <f t="shared" si="48"/>
        <v>-1.633362568828737</v>
      </c>
      <c r="H190" s="15">
        <f t="shared" si="49"/>
        <v>-0.4229411503051419</v>
      </c>
      <c r="I190" s="15"/>
      <c r="J190" s="15">
        <f t="shared" si="50"/>
        <v>0.95874446010837711</v>
      </c>
      <c r="K190" s="15">
        <f t="shared" si="51"/>
        <v>-0.42130704561561205</v>
      </c>
      <c r="L190" s="15"/>
      <c r="M190" s="15">
        <f t="shared" si="52"/>
        <v>0.95973392483215281</v>
      </c>
      <c r="N190" s="15">
        <f t="shared" si="53"/>
        <v>-0.41099194569813269</v>
      </c>
      <c r="O190" s="15"/>
      <c r="P190" s="15">
        <f t="shared" si="54"/>
        <v>0.95874446010837711</v>
      </c>
      <c r="Q190" s="15">
        <f t="shared" si="55"/>
        <v>-0.42130704561561205</v>
      </c>
      <c r="R190" s="4"/>
    </row>
    <row r="191" spans="1:18" x14ac:dyDescent="0.25">
      <c r="A191" s="14">
        <v>1.2500000000000001E-2</v>
      </c>
      <c r="B191" s="14">
        <v>3.7499999999999999E-2</v>
      </c>
      <c r="C191" s="15">
        <v>9</v>
      </c>
      <c r="D191" s="15">
        <v>10</v>
      </c>
      <c r="E191" s="15">
        <f t="shared" si="46"/>
        <v>0.9</v>
      </c>
      <c r="F191" s="15">
        <f t="shared" si="47"/>
        <v>0.95858780402651522</v>
      </c>
      <c r="G191" s="42">
        <f t="shared" si="48"/>
        <v>-0.11169761706096848</v>
      </c>
      <c r="H191" s="15">
        <f t="shared" si="49"/>
        <v>-0.31399715416223695</v>
      </c>
      <c r="I191" s="15"/>
      <c r="J191" s="15">
        <f t="shared" si="50"/>
        <v>0.95874446010837711</v>
      </c>
      <c r="K191" s="15">
        <f t="shared" si="51"/>
        <v>-0.31631648195552731</v>
      </c>
      <c r="L191" s="15"/>
      <c r="M191" s="15">
        <f t="shared" si="52"/>
        <v>0.95973392483215281</v>
      </c>
      <c r="N191" s="15">
        <f t="shared" si="53"/>
        <v>-0.33130898901148098</v>
      </c>
      <c r="O191" s="15"/>
      <c r="P191" s="15">
        <f t="shared" si="54"/>
        <v>0.95874446010837711</v>
      </c>
      <c r="Q191" s="15">
        <f t="shared" si="55"/>
        <v>-0.31631648195552731</v>
      </c>
      <c r="R191" s="4"/>
    </row>
    <row r="192" spans="1:18" x14ac:dyDescent="0.25">
      <c r="A192" s="14">
        <v>2.5000000000000001E-2</v>
      </c>
      <c r="B192" s="14">
        <v>7.4999999999999997E-2</v>
      </c>
      <c r="C192" s="15">
        <v>10</v>
      </c>
      <c r="D192" s="15">
        <v>10</v>
      </c>
      <c r="E192" s="15">
        <f t="shared" si="46"/>
        <v>1</v>
      </c>
      <c r="F192" s="15">
        <f t="shared" si="47"/>
        <v>0.95137217406123165</v>
      </c>
      <c r="G192" s="42">
        <f t="shared" si="48"/>
        <v>-1.633362568828737</v>
      </c>
      <c r="H192" s="15">
        <f t="shared" si="49"/>
        <v>-0.49849942772156408</v>
      </c>
      <c r="I192" s="15"/>
      <c r="J192" s="15">
        <f t="shared" si="50"/>
        <v>0.95160152001859155</v>
      </c>
      <c r="K192" s="15">
        <f t="shared" si="51"/>
        <v>-0.49608903225278994</v>
      </c>
      <c r="L192" s="15"/>
      <c r="M192" s="15">
        <f t="shared" si="52"/>
        <v>0.95330473156049522</v>
      </c>
      <c r="N192" s="15">
        <f t="shared" si="53"/>
        <v>-0.47820666146033652</v>
      </c>
      <c r="O192" s="15"/>
      <c r="P192" s="15">
        <f t="shared" si="54"/>
        <v>0.95160152001859155</v>
      </c>
      <c r="Q192" s="15">
        <f t="shared" si="55"/>
        <v>-0.49608903225278994</v>
      </c>
      <c r="R192" s="4"/>
    </row>
    <row r="193" spans="1:18" x14ac:dyDescent="0.25">
      <c r="A193" s="14">
        <v>2.5000000000000001E-2</v>
      </c>
      <c r="B193" s="14">
        <v>7.4999999999999997E-2</v>
      </c>
      <c r="C193" s="15">
        <v>9</v>
      </c>
      <c r="D193" s="15">
        <v>10</v>
      </c>
      <c r="E193" s="15">
        <f t="shared" si="46"/>
        <v>0.9</v>
      </c>
      <c r="F193" s="15">
        <f t="shared" si="47"/>
        <v>0.95137217406123165</v>
      </c>
      <c r="G193" s="42">
        <f t="shared" si="48"/>
        <v>-0.11169761706096848</v>
      </c>
      <c r="H193" s="15">
        <f t="shared" si="49"/>
        <v>-0.22137911277451333</v>
      </c>
      <c r="I193" s="15"/>
      <c r="J193" s="15">
        <f t="shared" si="50"/>
        <v>0.95160152001859155</v>
      </c>
      <c r="K193" s="15">
        <f t="shared" si="51"/>
        <v>-0.22393726620853849</v>
      </c>
      <c r="L193" s="15"/>
      <c r="M193" s="15">
        <f t="shared" si="52"/>
        <v>0.95330473156049522</v>
      </c>
      <c r="N193" s="15">
        <f t="shared" si="53"/>
        <v>-0.24366869905203126</v>
      </c>
      <c r="O193" s="15"/>
      <c r="P193" s="15">
        <f t="shared" si="54"/>
        <v>0.95160152001859155</v>
      </c>
      <c r="Q193" s="15">
        <f t="shared" si="55"/>
        <v>-0.22393726620853849</v>
      </c>
      <c r="R193" s="4"/>
    </row>
    <row r="194" spans="1:18" x14ac:dyDescent="0.25">
      <c r="A194" s="14">
        <v>2.5000000000000001E-2</v>
      </c>
      <c r="B194" s="14">
        <v>7.4999999999999997E-2</v>
      </c>
      <c r="C194" s="15">
        <v>10</v>
      </c>
      <c r="D194" s="15">
        <v>10</v>
      </c>
      <c r="E194" s="15">
        <f t="shared" si="46"/>
        <v>1</v>
      </c>
      <c r="F194" s="15">
        <f t="shared" si="47"/>
        <v>0.95137217406123165</v>
      </c>
      <c r="G194" s="42">
        <f t="shared" si="48"/>
        <v>-1.633362568828737</v>
      </c>
      <c r="H194" s="15">
        <f t="shared" si="49"/>
        <v>-0.49849942772156408</v>
      </c>
      <c r="I194" s="15"/>
      <c r="J194" s="15">
        <f t="shared" si="50"/>
        <v>0.95160152001859155</v>
      </c>
      <c r="K194" s="15">
        <f t="shared" si="51"/>
        <v>-0.49608903225278994</v>
      </c>
      <c r="L194" s="15"/>
      <c r="M194" s="15">
        <f t="shared" si="52"/>
        <v>0.95330473156049522</v>
      </c>
      <c r="N194" s="15">
        <f t="shared" si="53"/>
        <v>-0.47820666146033652</v>
      </c>
      <c r="O194" s="15"/>
      <c r="P194" s="15">
        <f t="shared" si="54"/>
        <v>0.95160152001859155</v>
      </c>
      <c r="Q194" s="15">
        <f t="shared" si="55"/>
        <v>-0.49608903225278994</v>
      </c>
      <c r="R194" s="4"/>
    </row>
    <row r="195" spans="1:18" x14ac:dyDescent="0.25">
      <c r="A195" s="14">
        <v>2.5000000000000001E-2</v>
      </c>
      <c r="B195" s="14">
        <v>7.4999999999999997E-2</v>
      </c>
      <c r="C195" s="15">
        <v>10</v>
      </c>
      <c r="D195" s="15">
        <v>10</v>
      </c>
      <c r="E195" s="15">
        <f t="shared" si="46"/>
        <v>1</v>
      </c>
      <c r="F195" s="15">
        <f t="shared" si="47"/>
        <v>0.95137217406123165</v>
      </c>
      <c r="G195" s="42">
        <f t="shared" si="48"/>
        <v>-1.633362568828737</v>
      </c>
      <c r="H195" s="15">
        <f t="shared" si="49"/>
        <v>-0.49849942772156408</v>
      </c>
      <c r="I195" s="15"/>
      <c r="J195" s="15">
        <f t="shared" si="50"/>
        <v>0.95160152001859155</v>
      </c>
      <c r="K195" s="15">
        <f t="shared" si="51"/>
        <v>-0.49608903225278994</v>
      </c>
      <c r="L195" s="15"/>
      <c r="M195" s="15">
        <f t="shared" si="52"/>
        <v>0.95330473156049522</v>
      </c>
      <c r="N195" s="15">
        <f t="shared" si="53"/>
        <v>-0.47820666146033652</v>
      </c>
      <c r="O195" s="15"/>
      <c r="P195" s="15">
        <f t="shared" si="54"/>
        <v>0.95160152001859155</v>
      </c>
      <c r="Q195" s="15">
        <f t="shared" si="55"/>
        <v>-0.49608903225278994</v>
      </c>
      <c r="R195" s="4"/>
    </row>
    <row r="196" spans="1:18" x14ac:dyDescent="0.25">
      <c r="A196" s="14">
        <v>2.5000000000000001E-2</v>
      </c>
      <c r="B196" s="14">
        <v>7.4999999999999997E-2</v>
      </c>
      <c r="C196" s="15">
        <v>10</v>
      </c>
      <c r="D196" s="15">
        <v>10</v>
      </c>
      <c r="E196" s="15">
        <f t="shared" si="46"/>
        <v>1</v>
      </c>
      <c r="F196" s="15">
        <f t="shared" si="47"/>
        <v>0.95137217406123165</v>
      </c>
      <c r="G196" s="42">
        <f t="shared" si="48"/>
        <v>-1.633362568828737</v>
      </c>
      <c r="H196" s="15">
        <f t="shared" si="49"/>
        <v>-0.49849942772156408</v>
      </c>
      <c r="I196" s="15"/>
      <c r="J196" s="15">
        <f t="shared" si="50"/>
        <v>0.95160152001859155</v>
      </c>
      <c r="K196" s="15">
        <f t="shared" si="51"/>
        <v>-0.49608903225278994</v>
      </c>
      <c r="L196" s="15"/>
      <c r="M196" s="15">
        <f t="shared" si="52"/>
        <v>0.95330473156049522</v>
      </c>
      <c r="N196" s="15">
        <f t="shared" si="53"/>
        <v>-0.47820666146033652</v>
      </c>
      <c r="O196" s="15"/>
      <c r="P196" s="15">
        <f t="shared" si="54"/>
        <v>0.95160152001859155</v>
      </c>
      <c r="Q196" s="15">
        <f t="shared" si="55"/>
        <v>-0.49608903225278994</v>
      </c>
      <c r="R196" s="4"/>
    </row>
    <row r="197" spans="1:18" x14ac:dyDescent="0.25">
      <c r="A197" s="14">
        <v>0.05</v>
      </c>
      <c r="B197" s="14">
        <v>0.15</v>
      </c>
      <c r="C197" s="15">
        <v>10</v>
      </c>
      <c r="D197" s="15">
        <v>10</v>
      </c>
      <c r="E197" s="15">
        <f t="shared" si="46"/>
        <v>1</v>
      </c>
      <c r="F197" s="15">
        <f t="shared" si="47"/>
        <v>0.93052584329267896</v>
      </c>
      <c r="G197" s="42">
        <f t="shared" si="48"/>
        <v>-1.633362568828737</v>
      </c>
      <c r="H197" s="15">
        <f t="shared" si="49"/>
        <v>-0.72005429730776738</v>
      </c>
      <c r="I197" s="15"/>
      <c r="J197" s="15">
        <f t="shared" si="50"/>
        <v>0.93097946887160199</v>
      </c>
      <c r="K197" s="15">
        <f t="shared" si="51"/>
        <v>-0.71518054717728896</v>
      </c>
      <c r="L197" s="15"/>
      <c r="M197" s="15">
        <f t="shared" si="52"/>
        <v>0.93471353845681038</v>
      </c>
      <c r="N197" s="15">
        <f t="shared" si="53"/>
        <v>-0.67515172618180541</v>
      </c>
      <c r="O197" s="15"/>
      <c r="P197" s="15">
        <f t="shared" si="54"/>
        <v>0.93097946887160199</v>
      </c>
      <c r="Q197" s="15">
        <f t="shared" si="55"/>
        <v>-0.71518054717728896</v>
      </c>
      <c r="R197" s="4"/>
    </row>
    <row r="198" spans="1:18" x14ac:dyDescent="0.25">
      <c r="A198" s="14">
        <v>0.05</v>
      </c>
      <c r="B198" s="14">
        <v>0.15</v>
      </c>
      <c r="C198" s="15">
        <v>9</v>
      </c>
      <c r="D198" s="15">
        <v>10</v>
      </c>
      <c r="E198" s="15">
        <f t="shared" si="46"/>
        <v>0.9</v>
      </c>
      <c r="F198" s="15">
        <f t="shared" si="47"/>
        <v>0.93052584329267896</v>
      </c>
      <c r="G198" s="42">
        <f t="shared" si="48"/>
        <v>-0.11169761706096848</v>
      </c>
      <c r="H198" s="15">
        <f t="shared" si="49"/>
        <v>-6.4019575163568654E-2</v>
      </c>
      <c r="I198" s="15"/>
      <c r="J198" s="15">
        <f t="shared" si="50"/>
        <v>0.93097946887160199</v>
      </c>
      <c r="K198" s="15">
        <f t="shared" si="51"/>
        <v>-6.6184024604467262E-2</v>
      </c>
      <c r="L198" s="15"/>
      <c r="M198" s="15">
        <f t="shared" si="52"/>
        <v>0.93471353845681038</v>
      </c>
      <c r="N198" s="15">
        <f t="shared" si="53"/>
        <v>-8.577741090094021E-2</v>
      </c>
      <c r="O198" s="15"/>
      <c r="P198" s="15">
        <f t="shared" si="54"/>
        <v>0.93097946887160199</v>
      </c>
      <c r="Q198" s="15">
        <f t="shared" si="55"/>
        <v>-6.6184024604467262E-2</v>
      </c>
      <c r="R198" s="4"/>
    </row>
    <row r="199" spans="1:18" x14ac:dyDescent="0.25">
      <c r="A199" s="14">
        <v>0.05</v>
      </c>
      <c r="B199" s="14">
        <v>0.15</v>
      </c>
      <c r="C199" s="15">
        <v>9</v>
      </c>
      <c r="D199" s="15">
        <v>10</v>
      </c>
      <c r="E199" s="15">
        <f t="shared" si="46"/>
        <v>0.9</v>
      </c>
      <c r="F199" s="15">
        <f t="shared" si="47"/>
        <v>0.93052584329267896</v>
      </c>
      <c r="G199" s="42">
        <f t="shared" si="48"/>
        <v>-0.11169761706096848</v>
      </c>
      <c r="H199" s="15">
        <f t="shared" si="49"/>
        <v>-6.4019575163568654E-2</v>
      </c>
      <c r="I199" s="15"/>
      <c r="J199" s="15">
        <f t="shared" si="50"/>
        <v>0.93097946887160199</v>
      </c>
      <c r="K199" s="15">
        <f t="shared" si="51"/>
        <v>-6.6184024604467262E-2</v>
      </c>
      <c r="L199" s="15"/>
      <c r="M199" s="15">
        <f t="shared" si="52"/>
        <v>0.93471353845681038</v>
      </c>
      <c r="N199" s="15">
        <f t="shared" si="53"/>
        <v>-8.577741090094021E-2</v>
      </c>
      <c r="O199" s="15"/>
      <c r="P199" s="15">
        <f t="shared" si="54"/>
        <v>0.93097946887160199</v>
      </c>
      <c r="Q199" s="15">
        <f t="shared" si="55"/>
        <v>-6.6184024604467262E-2</v>
      </c>
      <c r="R199" s="4"/>
    </row>
    <row r="200" spans="1:18" x14ac:dyDescent="0.25">
      <c r="A200" s="14">
        <v>0.05</v>
      </c>
      <c r="B200" s="14">
        <v>0.15</v>
      </c>
      <c r="C200" s="15">
        <v>10</v>
      </c>
      <c r="D200" s="15">
        <v>10</v>
      </c>
      <c r="E200" s="15">
        <f t="shared" si="46"/>
        <v>1</v>
      </c>
      <c r="F200" s="15">
        <f t="shared" si="47"/>
        <v>0.93052584329267896</v>
      </c>
      <c r="G200" s="42">
        <f t="shared" si="48"/>
        <v>-1.633362568828737</v>
      </c>
      <c r="H200" s="15">
        <f t="shared" si="49"/>
        <v>-0.72005429730776738</v>
      </c>
      <c r="I200" s="15"/>
      <c r="J200" s="15">
        <f t="shared" si="50"/>
        <v>0.93097946887160199</v>
      </c>
      <c r="K200" s="15">
        <f t="shared" si="51"/>
        <v>-0.71518054717728896</v>
      </c>
      <c r="L200" s="15"/>
      <c r="M200" s="15">
        <f t="shared" si="52"/>
        <v>0.93471353845681038</v>
      </c>
      <c r="N200" s="15">
        <f t="shared" si="53"/>
        <v>-0.67515172618180541</v>
      </c>
      <c r="O200" s="15"/>
      <c r="P200" s="15">
        <f t="shared" si="54"/>
        <v>0.93097946887160199</v>
      </c>
      <c r="Q200" s="15">
        <f t="shared" si="55"/>
        <v>-0.71518054717728896</v>
      </c>
      <c r="R200" s="4"/>
    </row>
    <row r="201" spans="1:18" x14ac:dyDescent="0.25">
      <c r="A201" s="14">
        <v>0.05</v>
      </c>
      <c r="B201" s="14">
        <v>0.15</v>
      </c>
      <c r="C201" s="15">
        <v>10</v>
      </c>
      <c r="D201" s="15">
        <v>10</v>
      </c>
      <c r="E201" s="15">
        <f t="shared" si="46"/>
        <v>1</v>
      </c>
      <c r="F201" s="15">
        <f t="shared" si="47"/>
        <v>0.93052584329267896</v>
      </c>
      <c r="G201" s="42">
        <f t="shared" si="48"/>
        <v>-1.633362568828737</v>
      </c>
      <c r="H201" s="15">
        <f t="shared" si="49"/>
        <v>-0.72005429730776738</v>
      </c>
      <c r="I201" s="15"/>
      <c r="J201" s="15">
        <f t="shared" si="50"/>
        <v>0.93097946887160199</v>
      </c>
      <c r="K201" s="15">
        <f t="shared" si="51"/>
        <v>-0.71518054717728896</v>
      </c>
      <c r="L201" s="15"/>
      <c r="M201" s="15">
        <f t="shared" si="52"/>
        <v>0.93471353845681038</v>
      </c>
      <c r="N201" s="15">
        <f t="shared" si="53"/>
        <v>-0.67515172618180541</v>
      </c>
      <c r="O201" s="15"/>
      <c r="P201" s="15">
        <f t="shared" si="54"/>
        <v>0.93097946887160199</v>
      </c>
      <c r="Q201" s="15">
        <f t="shared" si="55"/>
        <v>-0.71518054717728896</v>
      </c>
      <c r="R201" s="4"/>
    </row>
    <row r="202" spans="1:18" x14ac:dyDescent="0.25">
      <c r="A202" s="14">
        <v>0.1</v>
      </c>
      <c r="B202" s="14">
        <v>0.3</v>
      </c>
      <c r="C202" s="15">
        <v>10</v>
      </c>
      <c r="D202" s="15">
        <v>10</v>
      </c>
      <c r="E202" s="15">
        <f t="shared" ref="E202:E211" si="56">C202/D202</f>
        <v>1</v>
      </c>
      <c r="F202" s="15">
        <f t="shared" ref="F202:F211" si="57">IA(A202,B202,$F$2,$F$3,$F$4,$F$5,$F$6)+0.01</f>
        <v>0.87279168349852942</v>
      </c>
      <c r="G202" s="42">
        <f t="shared" ref="G202:G211" si="58">totalbinLik($G$23,D202,C202)</f>
        <v>-1.633362568828737</v>
      </c>
      <c r="H202" s="15">
        <f t="shared" ref="H202:H211" si="59">BinLik(D202,C202,F202)</f>
        <v>-1.3605837303923021</v>
      </c>
      <c r="I202" s="15"/>
      <c r="J202" s="15">
        <f t="shared" ref="J202:J211" si="60">IA_SA(A202,B202,$J$2,$J$3,$J$4,$J$5,$J$6,$J$7)+0.01</f>
        <v>0.87387601512375157</v>
      </c>
      <c r="K202" s="15">
        <f t="shared" ref="K202:K211" si="61">BinLik(D202,C202,J202)</f>
        <v>-1.3481677251570148</v>
      </c>
      <c r="L202" s="15"/>
      <c r="M202" s="15">
        <f t="shared" ref="M202:M211" si="62">IA_DR(A202,B202,$M$2,$M$3,$M$4,$M$5,$M$6,$M$7,$M$8)+0.01</f>
        <v>0.88259816160849336</v>
      </c>
      <c r="N202" s="15">
        <f t="shared" ref="N202:N211" si="63">BinLik(D202,C202,M202)</f>
        <v>-1.2488526507601412</v>
      </c>
      <c r="O202" s="15"/>
      <c r="P202" s="15">
        <f t="shared" ref="P202:P211" si="64">IA_DL(A202,B202,$P$2,$P$3,$P$4,$P$5,$P$6,$P$7,$P$8)+0.01</f>
        <v>0.87387601512375157</v>
      </c>
      <c r="Q202" s="15">
        <f t="shared" ref="Q202:Q211" si="65">BinLik(D202,C202,P202)</f>
        <v>-1.3481677251570148</v>
      </c>
      <c r="R202" s="4"/>
    </row>
    <row r="203" spans="1:18" x14ac:dyDescent="0.25">
      <c r="A203" s="14">
        <v>0.1</v>
      </c>
      <c r="B203" s="14">
        <v>0.3</v>
      </c>
      <c r="C203" s="15">
        <v>9</v>
      </c>
      <c r="D203" s="15">
        <v>10</v>
      </c>
      <c r="E203" s="15">
        <f t="shared" si="56"/>
        <v>0.9</v>
      </c>
      <c r="F203" s="15">
        <f t="shared" si="57"/>
        <v>0.87279168349852942</v>
      </c>
      <c r="G203" s="42">
        <f t="shared" si="58"/>
        <v>-0.11169761706096848</v>
      </c>
      <c r="H203" s="15">
        <f t="shared" si="59"/>
        <v>-3.5624872351099901E-2</v>
      </c>
      <c r="I203" s="15"/>
      <c r="J203" s="15">
        <f t="shared" si="60"/>
        <v>0.87387601512375157</v>
      </c>
      <c r="K203" s="15">
        <f t="shared" si="61"/>
        <v>-3.3011067620619866E-2</v>
      </c>
      <c r="L203" s="15"/>
      <c r="M203" s="15">
        <f t="shared" si="62"/>
        <v>0.88259816160849336</v>
      </c>
      <c r="N203" s="15">
        <f t="shared" si="63"/>
        <v>-1.529036426823821E-2</v>
      </c>
      <c r="O203" s="15"/>
      <c r="P203" s="15">
        <f t="shared" si="64"/>
        <v>0.87387601512375157</v>
      </c>
      <c r="Q203" s="15">
        <f t="shared" si="65"/>
        <v>-3.3011067620619866E-2</v>
      </c>
      <c r="R203" s="4"/>
    </row>
    <row r="204" spans="1:18" x14ac:dyDescent="0.25">
      <c r="A204" s="14">
        <v>0.1</v>
      </c>
      <c r="B204" s="14">
        <v>0.3</v>
      </c>
      <c r="C204" s="15">
        <v>10</v>
      </c>
      <c r="D204" s="15">
        <v>10</v>
      </c>
      <c r="E204" s="15">
        <f t="shared" si="56"/>
        <v>1</v>
      </c>
      <c r="F204" s="15">
        <f t="shared" si="57"/>
        <v>0.87279168349852942</v>
      </c>
      <c r="G204" s="42">
        <f t="shared" si="58"/>
        <v>-1.633362568828737</v>
      </c>
      <c r="H204" s="15">
        <f t="shared" si="59"/>
        <v>-1.3605837303923021</v>
      </c>
      <c r="I204" s="15"/>
      <c r="J204" s="15">
        <f t="shared" si="60"/>
        <v>0.87387601512375157</v>
      </c>
      <c r="K204" s="15">
        <f t="shared" si="61"/>
        <v>-1.3481677251570148</v>
      </c>
      <c r="L204" s="15"/>
      <c r="M204" s="15">
        <f t="shared" si="62"/>
        <v>0.88259816160849336</v>
      </c>
      <c r="N204" s="15">
        <f t="shared" si="63"/>
        <v>-1.2488526507601412</v>
      </c>
      <c r="O204" s="15"/>
      <c r="P204" s="15">
        <f t="shared" si="64"/>
        <v>0.87387601512375157</v>
      </c>
      <c r="Q204" s="15">
        <f t="shared" si="65"/>
        <v>-1.3481677251570148</v>
      </c>
      <c r="R204" s="4"/>
    </row>
    <row r="205" spans="1:18" x14ac:dyDescent="0.25">
      <c r="A205" s="14">
        <v>0.1</v>
      </c>
      <c r="B205" s="14">
        <v>0.3</v>
      </c>
      <c r="C205" s="15">
        <v>8</v>
      </c>
      <c r="D205" s="15">
        <v>10</v>
      </c>
      <c r="E205" s="15">
        <f t="shared" si="56"/>
        <v>0.8</v>
      </c>
      <c r="F205" s="15">
        <f t="shared" si="57"/>
        <v>0.87279168349852942</v>
      </c>
      <c r="G205" s="42">
        <f t="shared" si="58"/>
        <v>-8.7667897740286937E-2</v>
      </c>
      <c r="H205" s="15">
        <f t="shared" si="59"/>
        <v>-0.20830124675698303</v>
      </c>
      <c r="I205" s="15"/>
      <c r="J205" s="15">
        <f t="shared" si="60"/>
        <v>0.87387601512375157</v>
      </c>
      <c r="K205" s="15">
        <f t="shared" si="61"/>
        <v>-0.21548964253131064</v>
      </c>
      <c r="L205" s="15"/>
      <c r="M205" s="15">
        <f t="shared" si="62"/>
        <v>0.88259816160849336</v>
      </c>
      <c r="N205" s="15">
        <f t="shared" si="63"/>
        <v>-0.27936331022342076</v>
      </c>
      <c r="O205" s="15"/>
      <c r="P205" s="15">
        <f t="shared" si="64"/>
        <v>0.87387601512375157</v>
      </c>
      <c r="Q205" s="15">
        <f t="shared" si="65"/>
        <v>-0.21548964253131064</v>
      </c>
      <c r="R205" s="4"/>
    </row>
    <row r="206" spans="1:18" x14ac:dyDescent="0.25">
      <c r="A206" s="14">
        <v>0.1</v>
      </c>
      <c r="B206" s="14">
        <v>0.3</v>
      </c>
      <c r="C206" s="15">
        <v>6</v>
      </c>
      <c r="D206" s="15">
        <v>10</v>
      </c>
      <c r="E206" s="15">
        <f t="shared" si="56"/>
        <v>0.6</v>
      </c>
      <c r="F206" s="15">
        <f t="shared" si="57"/>
        <v>0.87279168349852942</v>
      </c>
      <c r="G206" s="42">
        <f t="shared" si="58"/>
        <v>-1.8199050273230295</v>
      </c>
      <c r="H206" s="15">
        <f t="shared" si="59"/>
        <v>-2.3339505637928561</v>
      </c>
      <c r="I206" s="15"/>
      <c r="J206" s="15">
        <f t="shared" si="60"/>
        <v>0.87387601512375157</v>
      </c>
      <c r="K206" s="15">
        <f t="shared" si="61"/>
        <v>-2.3607433605768002</v>
      </c>
      <c r="L206" s="15"/>
      <c r="M206" s="15">
        <f t="shared" si="62"/>
        <v>0.88259816160849336</v>
      </c>
      <c r="N206" s="15">
        <f t="shared" si="63"/>
        <v>-2.5878057703578925</v>
      </c>
      <c r="O206" s="15"/>
      <c r="P206" s="15">
        <f t="shared" si="64"/>
        <v>0.87387601512375157</v>
      </c>
      <c r="Q206" s="15">
        <f t="shared" si="65"/>
        <v>-2.3607433605768002</v>
      </c>
      <c r="R206" s="4"/>
    </row>
    <row r="207" spans="1:18" x14ac:dyDescent="0.25">
      <c r="A207" s="14">
        <v>0.2</v>
      </c>
      <c r="B207" s="14">
        <v>0.6</v>
      </c>
      <c r="C207" s="15">
        <v>7</v>
      </c>
      <c r="D207" s="15">
        <v>10</v>
      </c>
      <c r="E207" s="15">
        <f t="shared" si="56"/>
        <v>0.7</v>
      </c>
      <c r="F207" s="15">
        <f t="shared" si="57"/>
        <v>0.68811908994324189</v>
      </c>
      <c r="G207" s="42">
        <f t="shared" si="58"/>
        <v>-0.71221389471994545</v>
      </c>
      <c r="H207" s="15">
        <f t="shared" si="59"/>
        <v>-3.3120884363209979E-3</v>
      </c>
      <c r="I207" s="15"/>
      <c r="J207" s="15">
        <f t="shared" si="60"/>
        <v>0.69046691069062693</v>
      </c>
      <c r="K207" s="15">
        <f t="shared" si="61"/>
        <v>-2.138417264321818E-3</v>
      </c>
      <c r="L207" s="15"/>
      <c r="M207" s="15">
        <f t="shared" si="62"/>
        <v>0.70105925499099031</v>
      </c>
      <c r="N207" s="15">
        <f t="shared" si="63"/>
        <v>-2.67508486942198E-5</v>
      </c>
      <c r="O207" s="15"/>
      <c r="P207" s="15">
        <f t="shared" si="64"/>
        <v>0.69046691069062693</v>
      </c>
      <c r="Q207" s="15">
        <f t="shared" si="65"/>
        <v>-2.138417264321818E-3</v>
      </c>
      <c r="R207" s="4"/>
    </row>
    <row r="208" spans="1:18" x14ac:dyDescent="0.25">
      <c r="A208" s="14">
        <v>0.2</v>
      </c>
      <c r="B208" s="14">
        <v>0.6</v>
      </c>
      <c r="C208" s="15">
        <v>5</v>
      </c>
      <c r="D208" s="15">
        <v>10</v>
      </c>
      <c r="E208" s="15">
        <f t="shared" si="56"/>
        <v>0.5</v>
      </c>
      <c r="F208" s="15">
        <f t="shared" si="57"/>
        <v>0.68811908994324189</v>
      </c>
      <c r="G208" s="42">
        <f t="shared" si="58"/>
        <v>-3.3477146739628556</v>
      </c>
      <c r="H208" s="15">
        <f t="shared" si="59"/>
        <v>-0.76316430817320047</v>
      </c>
      <c r="I208" s="15"/>
      <c r="J208" s="15">
        <f t="shared" si="60"/>
        <v>0.69046691069062693</v>
      </c>
      <c r="K208" s="15">
        <f t="shared" si="61"/>
        <v>-0.78391573691167626</v>
      </c>
      <c r="L208" s="15"/>
      <c r="M208" s="15">
        <f t="shared" si="62"/>
        <v>0.70105925499099031</v>
      </c>
      <c r="N208" s="15">
        <f t="shared" si="63"/>
        <v>-0.88189203813755213</v>
      </c>
      <c r="O208" s="15"/>
      <c r="P208" s="15">
        <f t="shared" si="64"/>
        <v>0.69046691069062693</v>
      </c>
      <c r="Q208" s="15">
        <f t="shared" si="65"/>
        <v>-0.78391573691167626</v>
      </c>
      <c r="R208" s="4"/>
    </row>
    <row r="209" spans="1:18" x14ac:dyDescent="0.25">
      <c r="A209" s="14">
        <v>0.2</v>
      </c>
      <c r="B209" s="14">
        <v>0.6</v>
      </c>
      <c r="C209" s="15">
        <v>6</v>
      </c>
      <c r="D209" s="15">
        <v>10</v>
      </c>
      <c r="E209" s="15">
        <f t="shared" si="56"/>
        <v>0.6</v>
      </c>
      <c r="F209" s="15">
        <f t="shared" si="57"/>
        <v>0.68811908994324189</v>
      </c>
      <c r="G209" s="42">
        <f t="shared" si="58"/>
        <v>-1.8199050273230295</v>
      </c>
      <c r="H209" s="15">
        <f t="shared" si="59"/>
        <v>-0.17317894128638978</v>
      </c>
      <c r="I209" s="15"/>
      <c r="J209" s="15">
        <f t="shared" si="60"/>
        <v>0.69046691069062693</v>
      </c>
      <c r="K209" s="15">
        <f t="shared" si="61"/>
        <v>-0.18296782006962797</v>
      </c>
      <c r="L209" s="15"/>
      <c r="M209" s="15">
        <f t="shared" si="62"/>
        <v>0.70105925499099031</v>
      </c>
      <c r="N209" s="15">
        <f t="shared" si="63"/>
        <v>-0.23090013747475235</v>
      </c>
      <c r="O209" s="15"/>
      <c r="P209" s="15">
        <f t="shared" si="64"/>
        <v>0.69046691069062693</v>
      </c>
      <c r="Q209" s="15">
        <f t="shared" si="65"/>
        <v>-0.18296782006962797</v>
      </c>
      <c r="R209" s="4"/>
    </row>
    <row r="210" spans="1:18" x14ac:dyDescent="0.25">
      <c r="A210" s="14">
        <v>0.2</v>
      </c>
      <c r="B210" s="14">
        <v>0.6</v>
      </c>
      <c r="C210" s="15">
        <v>8</v>
      </c>
      <c r="D210" s="15">
        <v>10</v>
      </c>
      <c r="E210" s="15">
        <f t="shared" si="56"/>
        <v>0.8</v>
      </c>
      <c r="F210" s="15">
        <f t="shared" si="57"/>
        <v>0.68811908994324189</v>
      </c>
      <c r="G210" s="42">
        <f t="shared" si="58"/>
        <v>-8.7667897740286937E-2</v>
      </c>
      <c r="H210" s="15">
        <f t="shared" si="59"/>
        <v>-0.31659037120967737</v>
      </c>
      <c r="I210" s="15"/>
      <c r="J210" s="15">
        <f t="shared" si="60"/>
        <v>0.69046691069062693</v>
      </c>
      <c r="K210" s="15">
        <f t="shared" si="61"/>
        <v>-0.30445415008244037</v>
      </c>
      <c r="L210" s="15"/>
      <c r="M210" s="15">
        <f t="shared" si="62"/>
        <v>0.70105925499099031</v>
      </c>
      <c r="N210" s="15">
        <f t="shared" si="63"/>
        <v>-0.25229849984606245</v>
      </c>
      <c r="O210" s="15"/>
      <c r="P210" s="15">
        <f t="shared" si="64"/>
        <v>0.69046691069062693</v>
      </c>
      <c r="Q210" s="15">
        <f t="shared" si="65"/>
        <v>-0.30445415008244037</v>
      </c>
      <c r="R210" s="4"/>
    </row>
    <row r="211" spans="1:18" x14ac:dyDescent="0.25">
      <c r="A211" s="14">
        <v>0.2</v>
      </c>
      <c r="B211" s="14">
        <v>0.6</v>
      </c>
      <c r="C211" s="15">
        <v>3</v>
      </c>
      <c r="D211" s="15">
        <v>10</v>
      </c>
      <c r="E211" s="15">
        <f t="shared" si="56"/>
        <v>0.3</v>
      </c>
      <c r="F211" s="15">
        <f t="shared" si="57"/>
        <v>0.68811908994324189</v>
      </c>
      <c r="G211" s="42">
        <f t="shared" si="58"/>
        <v>-7.6288730233068014</v>
      </c>
      <c r="H211" s="15">
        <f t="shared" si="59"/>
        <v>-3.1686740980111159</v>
      </c>
      <c r="I211" s="15"/>
      <c r="J211" s="15">
        <f t="shared" si="60"/>
        <v>0.69046691069062693</v>
      </c>
      <c r="K211" s="15">
        <f t="shared" si="61"/>
        <v>-3.2113506266600673</v>
      </c>
      <c r="L211" s="15"/>
      <c r="M211" s="15">
        <f t="shared" si="62"/>
        <v>0.70105925499099031</v>
      </c>
      <c r="N211" s="15">
        <f t="shared" si="63"/>
        <v>-3.4094148955274459</v>
      </c>
      <c r="O211" s="15"/>
      <c r="P211" s="15">
        <f t="shared" si="64"/>
        <v>0.69046691069062693</v>
      </c>
      <c r="Q211" s="15">
        <f t="shared" si="65"/>
        <v>-3.2113506266600673</v>
      </c>
      <c r="R211" s="4"/>
    </row>
    <row r="212" spans="1:18" x14ac:dyDescent="0.25">
      <c r="A212" s="14"/>
      <c r="B212" s="14"/>
      <c r="C212" s="15"/>
      <c r="D212" s="15"/>
      <c r="E212" s="15"/>
      <c r="F212" s="15"/>
      <c r="G212" s="44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4"/>
    </row>
    <row r="213" spans="1:18" x14ac:dyDescent="0.25">
      <c r="A213" s="14"/>
      <c r="B213" s="14"/>
      <c r="C213" s="15"/>
      <c r="D213" s="15"/>
      <c r="E213" s="15"/>
      <c r="F213" s="15"/>
      <c r="G213" s="44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4"/>
    </row>
    <row r="214" spans="1:18" x14ac:dyDescent="0.25">
      <c r="A214" s="14"/>
      <c r="B214" s="14"/>
      <c r="C214" s="15"/>
      <c r="D214" s="15"/>
      <c r="E214" s="15"/>
      <c r="F214" s="15"/>
      <c r="G214" s="44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4"/>
    </row>
    <row r="215" spans="1:18" x14ac:dyDescent="0.25">
      <c r="A215" s="14"/>
      <c r="B215" s="14"/>
      <c r="C215" s="15"/>
      <c r="D215" s="15"/>
      <c r="E215" s="15"/>
      <c r="F215" s="15"/>
      <c r="G215" s="44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4"/>
    </row>
    <row r="216" spans="1:18" x14ac:dyDescent="0.25">
      <c r="A216" s="14"/>
      <c r="B216" s="14"/>
      <c r="C216" s="15"/>
      <c r="D216" s="15"/>
      <c r="E216" s="15"/>
      <c r="F216" s="15"/>
      <c r="G216" s="44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4"/>
    </row>
    <row r="217" spans="1:18" x14ac:dyDescent="0.25">
      <c r="A217" s="14"/>
      <c r="B217" s="14"/>
      <c r="C217" s="15"/>
      <c r="D217" s="15"/>
      <c r="E217" s="15"/>
      <c r="F217" s="15"/>
      <c r="G217" s="44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4"/>
    </row>
    <row r="218" spans="1:18" x14ac:dyDescent="0.25">
      <c r="A218" s="14"/>
      <c r="B218" s="14"/>
      <c r="C218" s="15"/>
      <c r="D218" s="15"/>
      <c r="E218" s="15"/>
      <c r="F218" s="15"/>
      <c r="G218" s="44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4"/>
    </row>
    <row r="219" spans="1:18" x14ac:dyDescent="0.25">
      <c r="A219" s="14"/>
      <c r="B219" s="14"/>
      <c r="C219" s="15"/>
      <c r="D219" s="15"/>
      <c r="E219" s="15"/>
      <c r="F219" s="15"/>
      <c r="G219" s="44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4"/>
    </row>
    <row r="220" spans="1:18" x14ac:dyDescent="0.25">
      <c r="A220" s="14"/>
      <c r="B220" s="14"/>
      <c r="C220" s="15"/>
      <c r="D220" s="15"/>
      <c r="E220" s="15"/>
      <c r="F220" s="15"/>
      <c r="G220" s="44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4"/>
    </row>
    <row r="221" spans="1:18" x14ac:dyDescent="0.25">
      <c r="A221" s="14"/>
      <c r="B221" s="14"/>
      <c r="C221" s="15"/>
      <c r="D221" s="15"/>
      <c r="E221" s="15"/>
      <c r="F221" s="15"/>
      <c r="G221" s="44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4"/>
    </row>
    <row r="222" spans="1:18" x14ac:dyDescent="0.25">
      <c r="A222" s="14"/>
      <c r="B222" s="14"/>
      <c r="C222" s="15"/>
      <c r="D222" s="15"/>
      <c r="E222" s="15"/>
      <c r="F222" s="15"/>
      <c r="G222" s="44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4"/>
    </row>
    <row r="223" spans="1:18" x14ac:dyDescent="0.25">
      <c r="A223" s="14"/>
      <c r="B223" s="14"/>
      <c r="C223" s="15"/>
      <c r="D223" s="15"/>
      <c r="E223" s="15"/>
      <c r="F223" s="15"/>
      <c r="G223" s="44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4"/>
    </row>
    <row r="224" spans="1:18" x14ac:dyDescent="0.25">
      <c r="A224" s="14"/>
      <c r="B224" s="14"/>
      <c r="C224" s="15"/>
      <c r="D224" s="15"/>
      <c r="E224" s="15"/>
      <c r="F224" s="15"/>
      <c r="G224" s="44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4"/>
    </row>
    <row r="225" spans="1:18" x14ac:dyDescent="0.25">
      <c r="A225" s="14"/>
      <c r="B225" s="14"/>
      <c r="C225" s="15"/>
      <c r="D225" s="15"/>
      <c r="E225" s="15"/>
      <c r="F225" s="15"/>
      <c r="G225" s="44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4"/>
    </row>
    <row r="226" spans="1:18" x14ac:dyDescent="0.25">
      <c r="A226" s="14"/>
      <c r="B226" s="14"/>
      <c r="C226" s="15"/>
      <c r="D226" s="15"/>
      <c r="E226" s="15"/>
      <c r="F226" s="15"/>
      <c r="G226" s="44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4"/>
    </row>
    <row r="227" spans="1:18" x14ac:dyDescent="0.25">
      <c r="C227" s="3"/>
      <c r="D227" s="3"/>
      <c r="E227" s="3"/>
      <c r="F227" s="2"/>
      <c r="G227" s="4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4"/>
    </row>
    <row r="228" spans="1:18" ht="13" x14ac:dyDescent="0.3">
      <c r="E228" s="3"/>
      <c r="F228" s="1" t="s">
        <v>19</v>
      </c>
      <c r="G228" s="41"/>
      <c r="H228" s="1" t="s">
        <v>18</v>
      </c>
      <c r="I228" s="2"/>
      <c r="J228" s="1" t="s">
        <v>19</v>
      </c>
      <c r="K228" s="1" t="s">
        <v>18</v>
      </c>
      <c r="L228" s="2"/>
      <c r="M228" s="1" t="s">
        <v>19</v>
      </c>
      <c r="N228" s="1" t="s">
        <v>18</v>
      </c>
      <c r="O228" s="2"/>
      <c r="P228" s="1" t="s">
        <v>19</v>
      </c>
      <c r="Q228" s="1" t="s">
        <v>18</v>
      </c>
      <c r="R228" s="4"/>
    </row>
    <row r="229" spans="1:18" x14ac:dyDescent="0.25">
      <c r="C229" s="2"/>
      <c r="D229" s="2"/>
      <c r="E229" s="3"/>
      <c r="F229">
        <f>(A137/$F$5)+(B137/$F$6)</f>
        <v>6.4749112868901754E-2</v>
      </c>
      <c r="H229" s="3">
        <f>E137-F137</f>
        <v>4.4685371041155331E-2</v>
      </c>
      <c r="I229" s="2"/>
      <c r="J229">
        <f>(A137/$J$5)+(B137/$J$6)</f>
        <v>6.5128779519086355E-2</v>
      </c>
      <c r="K229" s="3">
        <f>E137-J137</f>
        <v>4.4540601677124814E-2</v>
      </c>
      <c r="L229" s="2"/>
      <c r="M229">
        <f>(A137/$M$5)+(B137/$M$6)</f>
        <v>6.4837394773145457E-2</v>
      </c>
      <c r="N229" s="3">
        <f>E137-M137</f>
        <v>4.5784797297902302E-2</v>
      </c>
      <c r="O229" s="2"/>
      <c r="P229">
        <f>(A137/$P$5)+(B137/$P$6)</f>
        <v>6.5128779519086355E-2</v>
      </c>
      <c r="Q229" s="4">
        <f>E137-P137</f>
        <v>4.4540601677124814E-2</v>
      </c>
      <c r="R229" s="4"/>
    </row>
    <row r="230" spans="1:18" x14ac:dyDescent="0.25">
      <c r="C230" s="2"/>
      <c r="D230" s="2"/>
      <c r="E230" s="3"/>
      <c r="F230">
        <f t="shared" ref="F230:F293" si="66">(A138/$F$5)+(B138/$F$6)</f>
        <v>6.4749112868901754E-2</v>
      </c>
      <c r="H230" s="3">
        <f t="shared" ref="H230:H293" si="67">E138-F138</f>
        <v>-5.5314628958844647E-2</v>
      </c>
      <c r="I230" s="2"/>
      <c r="J230">
        <f t="shared" ref="J230:J293" si="68">(A138/$J$5)+(B138/$J$6)</f>
        <v>6.5128779519086355E-2</v>
      </c>
      <c r="K230" s="3">
        <f t="shared" ref="K230:K293" si="69">E138-J138</f>
        <v>-5.5459398322875164E-2</v>
      </c>
      <c r="L230" s="2"/>
      <c r="M230">
        <f t="shared" ref="M230:M293" si="70">(A138/$M$5)+(B138/$M$6)</f>
        <v>6.4837394773145457E-2</v>
      </c>
      <c r="N230" s="3">
        <f t="shared" ref="N230:N293" si="71">E138-M138</f>
        <v>-5.4215202702097676E-2</v>
      </c>
      <c r="O230" s="2"/>
      <c r="P230">
        <f t="shared" ref="P230:P293" si="72">(A138/$P$5)+(B138/$P$6)</f>
        <v>6.5128779519086355E-2</v>
      </c>
      <c r="Q230" s="4">
        <f t="shared" ref="Q230:Q293" si="73">E138-P138</f>
        <v>-5.5459398322875164E-2</v>
      </c>
      <c r="R230" s="4"/>
    </row>
    <row r="231" spans="1:18" x14ac:dyDescent="0.25">
      <c r="C231" s="2"/>
      <c r="D231" s="2"/>
      <c r="E231" s="3"/>
      <c r="F231">
        <f t="shared" si="66"/>
        <v>6.4749112868901754E-2</v>
      </c>
      <c r="H231" s="3">
        <f t="shared" si="67"/>
        <v>-5.5314628958844647E-2</v>
      </c>
      <c r="I231" s="2"/>
      <c r="J231">
        <f t="shared" si="68"/>
        <v>6.5128779519086355E-2</v>
      </c>
      <c r="K231" s="3">
        <f t="shared" si="69"/>
        <v>-5.5459398322875164E-2</v>
      </c>
      <c r="L231" s="2"/>
      <c r="M231">
        <f t="shared" si="70"/>
        <v>6.4837394773145457E-2</v>
      </c>
      <c r="N231" s="3">
        <f t="shared" si="71"/>
        <v>-5.4215202702097676E-2</v>
      </c>
      <c r="O231" s="2"/>
      <c r="P231">
        <f t="shared" si="72"/>
        <v>6.5128779519086355E-2</v>
      </c>
      <c r="Q231" s="4">
        <f t="shared" si="73"/>
        <v>-5.5459398322875164E-2</v>
      </c>
      <c r="R231" s="4"/>
    </row>
    <row r="232" spans="1:18" x14ac:dyDescent="0.25">
      <c r="C232" s="2"/>
      <c r="D232" s="2"/>
      <c r="E232" s="3"/>
      <c r="F232">
        <f t="shared" si="66"/>
        <v>6.4749112868901754E-2</v>
      </c>
      <c r="H232" s="3">
        <f t="shared" si="67"/>
        <v>4.4685371041155331E-2</v>
      </c>
      <c r="I232" s="2"/>
      <c r="J232">
        <f t="shared" si="68"/>
        <v>6.5128779519086355E-2</v>
      </c>
      <c r="K232" s="3">
        <f t="shared" si="69"/>
        <v>4.4540601677124814E-2</v>
      </c>
      <c r="L232" s="2"/>
      <c r="M232">
        <f t="shared" si="70"/>
        <v>6.4837394773145457E-2</v>
      </c>
      <c r="N232" s="3">
        <f t="shared" si="71"/>
        <v>4.5784797297902302E-2</v>
      </c>
      <c r="O232" s="2"/>
      <c r="P232">
        <f t="shared" si="72"/>
        <v>6.5128779519086355E-2</v>
      </c>
      <c r="Q232" s="4">
        <f t="shared" si="73"/>
        <v>4.4540601677124814E-2</v>
      </c>
      <c r="R232" s="4"/>
    </row>
    <row r="233" spans="1:18" x14ac:dyDescent="0.25">
      <c r="C233" s="2"/>
      <c r="D233" s="2"/>
      <c r="F233">
        <f t="shared" si="66"/>
        <v>6.4749112868901754E-2</v>
      </c>
      <c r="H233" s="3">
        <f t="shared" si="67"/>
        <v>4.4685371041155331E-2</v>
      </c>
      <c r="I233" s="2"/>
      <c r="J233">
        <f t="shared" si="68"/>
        <v>6.5128779519086355E-2</v>
      </c>
      <c r="K233" s="3">
        <f t="shared" si="69"/>
        <v>4.4540601677124814E-2</v>
      </c>
      <c r="L233" s="2"/>
      <c r="M233">
        <f t="shared" si="70"/>
        <v>6.4837394773145457E-2</v>
      </c>
      <c r="N233" s="3">
        <f t="shared" si="71"/>
        <v>4.5784797297902302E-2</v>
      </c>
      <c r="O233" s="2"/>
      <c r="P233">
        <f t="shared" si="72"/>
        <v>6.5128779519086355E-2</v>
      </c>
      <c r="Q233" s="4">
        <f t="shared" si="73"/>
        <v>4.4540601677124814E-2</v>
      </c>
      <c r="R233" s="4"/>
    </row>
    <row r="234" spans="1:18" x14ac:dyDescent="0.25">
      <c r="C234" s="2"/>
      <c r="D234" s="2"/>
      <c r="E234" s="2"/>
      <c r="F234">
        <f t="shared" si="66"/>
        <v>0.12949822573780351</v>
      </c>
      <c r="H234" s="3">
        <f t="shared" si="67"/>
        <v>5.8154872798189428E-2</v>
      </c>
      <c r="I234" s="2"/>
      <c r="J234">
        <f t="shared" si="68"/>
        <v>0.13025755903817271</v>
      </c>
      <c r="K234" s="3">
        <f t="shared" si="69"/>
        <v>5.7936020621736972E-2</v>
      </c>
      <c r="L234" s="2"/>
      <c r="M234">
        <f t="shared" si="70"/>
        <v>0.12967478954629091</v>
      </c>
      <c r="N234" s="3">
        <f t="shared" si="71"/>
        <v>6.1618269308156948E-2</v>
      </c>
      <c r="O234" s="2"/>
      <c r="P234">
        <f t="shared" si="72"/>
        <v>0.13025755903817271</v>
      </c>
      <c r="Q234" s="4">
        <f t="shared" si="73"/>
        <v>5.7936020621736972E-2</v>
      </c>
      <c r="R234" s="4"/>
    </row>
    <row r="235" spans="1:18" x14ac:dyDescent="0.25">
      <c r="C235" s="2"/>
      <c r="D235" s="2"/>
      <c r="E235" s="2"/>
      <c r="F235">
        <f t="shared" si="66"/>
        <v>0.12949822573780351</v>
      </c>
      <c r="H235" s="3">
        <f t="shared" si="67"/>
        <v>5.8154872798189428E-2</v>
      </c>
      <c r="I235" s="2"/>
      <c r="J235">
        <f t="shared" si="68"/>
        <v>0.13025755903817271</v>
      </c>
      <c r="K235" s="3">
        <f t="shared" si="69"/>
        <v>5.7936020621736972E-2</v>
      </c>
      <c r="L235" s="2"/>
      <c r="M235">
        <f t="shared" si="70"/>
        <v>0.12967478954629091</v>
      </c>
      <c r="N235" s="3">
        <f t="shared" si="71"/>
        <v>6.1618269308156948E-2</v>
      </c>
      <c r="O235" s="2"/>
      <c r="P235">
        <f t="shared" si="72"/>
        <v>0.13025755903817271</v>
      </c>
      <c r="Q235" s="4">
        <f t="shared" si="73"/>
        <v>5.7936020621736972E-2</v>
      </c>
      <c r="R235" s="4"/>
    </row>
    <row r="236" spans="1:18" x14ac:dyDescent="0.25">
      <c r="C236" s="2"/>
      <c r="D236" s="2"/>
      <c r="E236" s="2"/>
      <c r="F236">
        <f t="shared" si="66"/>
        <v>0.12949822573780351</v>
      </c>
      <c r="H236" s="3">
        <f t="shared" si="67"/>
        <v>5.8154872798189428E-2</v>
      </c>
      <c r="I236" s="2"/>
      <c r="J236">
        <f t="shared" si="68"/>
        <v>0.13025755903817271</v>
      </c>
      <c r="K236" s="3">
        <f t="shared" si="69"/>
        <v>5.7936020621736972E-2</v>
      </c>
      <c r="L236" s="2"/>
      <c r="M236">
        <f t="shared" si="70"/>
        <v>0.12967478954629091</v>
      </c>
      <c r="N236" s="3">
        <f t="shared" si="71"/>
        <v>6.1618269308156948E-2</v>
      </c>
      <c r="O236" s="2"/>
      <c r="P236">
        <f t="shared" si="72"/>
        <v>0.13025755903817271</v>
      </c>
      <c r="Q236" s="4">
        <f t="shared" si="73"/>
        <v>5.7936020621736972E-2</v>
      </c>
      <c r="R236" s="4"/>
    </row>
    <row r="237" spans="1:18" x14ac:dyDescent="0.25">
      <c r="C237" s="2"/>
      <c r="D237" s="2"/>
      <c r="E237" s="2"/>
      <c r="F237">
        <f t="shared" si="66"/>
        <v>0.12949822573780351</v>
      </c>
      <c r="H237" s="3">
        <f t="shared" si="67"/>
        <v>5.8154872798189428E-2</v>
      </c>
      <c r="I237" s="2"/>
      <c r="J237">
        <f t="shared" si="68"/>
        <v>0.13025755903817271</v>
      </c>
      <c r="K237" s="3">
        <f t="shared" si="69"/>
        <v>5.7936020621736972E-2</v>
      </c>
      <c r="L237" s="2"/>
      <c r="M237">
        <f t="shared" si="70"/>
        <v>0.12967478954629091</v>
      </c>
      <c r="N237" s="3">
        <f t="shared" si="71"/>
        <v>6.1618269308156948E-2</v>
      </c>
      <c r="O237" s="2"/>
      <c r="P237">
        <f t="shared" si="72"/>
        <v>0.13025755903817271</v>
      </c>
      <c r="Q237" s="4">
        <f t="shared" si="73"/>
        <v>5.7936020621736972E-2</v>
      </c>
      <c r="R237" s="4"/>
    </row>
    <row r="238" spans="1:18" x14ac:dyDescent="0.25">
      <c r="E238" s="2"/>
      <c r="F238">
        <f t="shared" si="66"/>
        <v>0.12949822573780351</v>
      </c>
      <c r="H238" s="3">
        <f t="shared" si="67"/>
        <v>5.8154872798189428E-2</v>
      </c>
      <c r="I238" s="2"/>
      <c r="J238">
        <f t="shared" si="68"/>
        <v>0.13025755903817271</v>
      </c>
      <c r="K238" s="3">
        <f t="shared" si="69"/>
        <v>5.7936020621736972E-2</v>
      </c>
      <c r="L238" s="2"/>
      <c r="M238">
        <f t="shared" si="70"/>
        <v>0.12967478954629091</v>
      </c>
      <c r="N238" s="3">
        <f t="shared" si="71"/>
        <v>6.1618269308156948E-2</v>
      </c>
      <c r="O238" s="2"/>
      <c r="P238">
        <f t="shared" si="72"/>
        <v>0.13025755903817271</v>
      </c>
      <c r="Q238" s="4">
        <f t="shared" si="73"/>
        <v>5.7936020621736972E-2</v>
      </c>
      <c r="R238" s="4"/>
    </row>
    <row r="239" spans="1:18" x14ac:dyDescent="0.25">
      <c r="E239" s="2"/>
      <c r="F239">
        <f t="shared" si="66"/>
        <v>0.25899645147560701</v>
      </c>
      <c r="H239" s="3">
        <f t="shared" si="67"/>
        <v>-0.10394564658201377</v>
      </c>
      <c r="I239" s="2"/>
      <c r="J239">
        <f t="shared" si="68"/>
        <v>0.26051511807634542</v>
      </c>
      <c r="K239" s="3">
        <f t="shared" si="69"/>
        <v>-0.10443477565853376</v>
      </c>
      <c r="L239" s="2"/>
      <c r="M239">
        <f t="shared" si="70"/>
        <v>0.25934957909258183</v>
      </c>
      <c r="N239" s="3">
        <f t="shared" si="71"/>
        <v>-9.6156040855445268E-2</v>
      </c>
      <c r="O239" s="2"/>
      <c r="P239">
        <f t="shared" si="72"/>
        <v>0.26051511807634542</v>
      </c>
      <c r="Q239" s="4">
        <f t="shared" si="73"/>
        <v>-0.10443477565853376</v>
      </c>
      <c r="R239" s="4"/>
    </row>
    <row r="240" spans="1:18" x14ac:dyDescent="0.25">
      <c r="E240" s="2"/>
      <c r="F240">
        <f t="shared" si="66"/>
        <v>0.25899645147560701</v>
      </c>
      <c r="H240" s="3">
        <f t="shared" si="67"/>
        <v>-3.9456465820137954E-3</v>
      </c>
      <c r="I240" s="2"/>
      <c r="J240">
        <f t="shared" si="68"/>
        <v>0.26051511807634542</v>
      </c>
      <c r="K240" s="3">
        <f t="shared" si="69"/>
        <v>-4.434775658533785E-3</v>
      </c>
      <c r="L240" s="2"/>
      <c r="M240">
        <f t="shared" si="70"/>
        <v>0.25934957909258183</v>
      </c>
      <c r="N240" s="3">
        <f t="shared" si="71"/>
        <v>3.8439591445547094E-3</v>
      </c>
      <c r="O240" s="2"/>
      <c r="P240">
        <f t="shared" si="72"/>
        <v>0.26051511807634542</v>
      </c>
      <c r="Q240" s="4">
        <f t="shared" si="73"/>
        <v>-4.434775658533785E-3</v>
      </c>
      <c r="R240" s="4"/>
    </row>
    <row r="241" spans="5:18" x14ac:dyDescent="0.25">
      <c r="E241" s="2"/>
      <c r="F241">
        <f t="shared" si="66"/>
        <v>0.25899645147560701</v>
      </c>
      <c r="H241" s="3">
        <f t="shared" si="67"/>
        <v>-0.10394564658201377</v>
      </c>
      <c r="I241" s="2"/>
      <c r="J241">
        <f t="shared" si="68"/>
        <v>0.26051511807634542</v>
      </c>
      <c r="K241" s="3">
        <f t="shared" si="69"/>
        <v>-0.10443477565853376</v>
      </c>
      <c r="L241" s="2"/>
      <c r="M241">
        <f t="shared" si="70"/>
        <v>0.25934957909258183</v>
      </c>
      <c r="N241" s="3">
        <f t="shared" si="71"/>
        <v>-9.6156040855445268E-2</v>
      </c>
      <c r="O241" s="2"/>
      <c r="P241">
        <f t="shared" si="72"/>
        <v>0.26051511807634542</v>
      </c>
      <c r="Q241" s="4">
        <f t="shared" si="73"/>
        <v>-0.10443477565853376</v>
      </c>
      <c r="R241" s="4"/>
    </row>
    <row r="242" spans="5:18" x14ac:dyDescent="0.25">
      <c r="E242" s="2"/>
      <c r="F242">
        <f t="shared" si="66"/>
        <v>0.25899645147560701</v>
      </c>
      <c r="H242" s="3">
        <f t="shared" si="67"/>
        <v>-3.9456465820137954E-3</v>
      </c>
      <c r="I242" s="2"/>
      <c r="J242">
        <f t="shared" si="68"/>
        <v>0.26051511807634542</v>
      </c>
      <c r="K242" s="3">
        <f t="shared" si="69"/>
        <v>-4.434775658533785E-3</v>
      </c>
      <c r="L242" s="2"/>
      <c r="M242">
        <f t="shared" si="70"/>
        <v>0.25934957909258183</v>
      </c>
      <c r="N242" s="3">
        <f t="shared" si="71"/>
        <v>3.8439591445547094E-3</v>
      </c>
      <c r="O242" s="2"/>
      <c r="P242">
        <f t="shared" si="72"/>
        <v>0.26051511807634542</v>
      </c>
      <c r="Q242" s="4">
        <f t="shared" si="73"/>
        <v>-4.434775658533785E-3</v>
      </c>
      <c r="R242" s="4"/>
    </row>
    <row r="243" spans="5:18" x14ac:dyDescent="0.25">
      <c r="F243">
        <f t="shared" si="66"/>
        <v>0.25899645147560701</v>
      </c>
      <c r="H243" s="3">
        <f t="shared" si="67"/>
        <v>-0.10394564658201377</v>
      </c>
      <c r="I243" s="2"/>
      <c r="J243">
        <f t="shared" si="68"/>
        <v>0.26051511807634542</v>
      </c>
      <c r="K243" s="3">
        <f t="shared" si="69"/>
        <v>-0.10443477565853376</v>
      </c>
      <c r="L243" s="2"/>
      <c r="M243">
        <f t="shared" si="70"/>
        <v>0.25934957909258183</v>
      </c>
      <c r="N243" s="3">
        <f t="shared" si="71"/>
        <v>-9.6156040855445268E-2</v>
      </c>
      <c r="O243" s="2"/>
      <c r="P243">
        <f t="shared" si="72"/>
        <v>0.26051511807634542</v>
      </c>
      <c r="Q243" s="4">
        <f t="shared" si="73"/>
        <v>-0.10443477565853376</v>
      </c>
      <c r="R243" s="4"/>
    </row>
    <row r="244" spans="5:18" x14ac:dyDescent="0.25">
      <c r="F244">
        <f t="shared" si="66"/>
        <v>0.51799290295121403</v>
      </c>
      <c r="H244" s="3">
        <f t="shared" si="67"/>
        <v>-7.4336875157855475E-3</v>
      </c>
      <c r="I244" s="2"/>
      <c r="J244">
        <f t="shared" si="68"/>
        <v>0.52103023615269084</v>
      </c>
      <c r="K244" s="3">
        <f t="shared" si="69"/>
        <v>-8.7823033521705618E-3</v>
      </c>
      <c r="L244" s="2"/>
      <c r="M244">
        <f t="shared" si="70"/>
        <v>0.51869915818516366</v>
      </c>
      <c r="N244" s="3">
        <f t="shared" si="71"/>
        <v>5.4968412114155818E-3</v>
      </c>
      <c r="O244" s="2"/>
      <c r="P244">
        <f t="shared" si="72"/>
        <v>0.52103023615269084</v>
      </c>
      <c r="Q244" s="4">
        <f t="shared" si="73"/>
        <v>-8.7823033521705618E-3</v>
      </c>
      <c r="R244" s="4"/>
    </row>
    <row r="245" spans="5:18" x14ac:dyDescent="0.25">
      <c r="F245">
        <f t="shared" si="66"/>
        <v>0.51799290295121403</v>
      </c>
      <c r="H245" s="3">
        <f t="shared" si="67"/>
        <v>-7.4336875157855475E-3</v>
      </c>
      <c r="I245" s="2"/>
      <c r="J245">
        <f t="shared" si="68"/>
        <v>0.52103023615269084</v>
      </c>
      <c r="K245" s="3">
        <f t="shared" si="69"/>
        <v>-8.7823033521705618E-3</v>
      </c>
      <c r="L245" s="2"/>
      <c r="M245">
        <f t="shared" si="70"/>
        <v>0.51869915818516366</v>
      </c>
      <c r="N245" s="3">
        <f t="shared" si="71"/>
        <v>5.4968412114155818E-3</v>
      </c>
      <c r="O245" s="2"/>
      <c r="P245">
        <f t="shared" si="72"/>
        <v>0.52103023615269084</v>
      </c>
      <c r="Q245" s="4">
        <f t="shared" si="73"/>
        <v>-8.7823033521705618E-3</v>
      </c>
      <c r="R245" s="4"/>
    </row>
    <row r="246" spans="5:18" x14ac:dyDescent="0.25">
      <c r="F246">
        <f t="shared" si="66"/>
        <v>0.51799290295121403</v>
      </c>
      <c r="H246" s="3">
        <f t="shared" si="67"/>
        <v>-7.4336875157855475E-3</v>
      </c>
      <c r="I246" s="2"/>
      <c r="J246">
        <f t="shared" si="68"/>
        <v>0.52103023615269084</v>
      </c>
      <c r="K246" s="3">
        <f t="shared" si="69"/>
        <v>-8.7823033521705618E-3</v>
      </c>
      <c r="L246" s="2"/>
      <c r="M246">
        <f t="shared" si="70"/>
        <v>0.51869915818516366</v>
      </c>
      <c r="N246" s="3">
        <f t="shared" si="71"/>
        <v>5.4968412114155818E-3</v>
      </c>
      <c r="O246" s="2"/>
      <c r="P246">
        <f t="shared" si="72"/>
        <v>0.52103023615269084</v>
      </c>
      <c r="Q246" s="4">
        <f t="shared" si="73"/>
        <v>-8.7823033521705618E-3</v>
      </c>
      <c r="R246" s="4"/>
    </row>
    <row r="247" spans="5:18" x14ac:dyDescent="0.25">
      <c r="F247">
        <f t="shared" si="66"/>
        <v>0.51799290295121403</v>
      </c>
      <c r="H247" s="3">
        <f t="shared" si="67"/>
        <v>-0.10743368751578564</v>
      </c>
      <c r="I247" s="2"/>
      <c r="J247">
        <f t="shared" si="68"/>
        <v>0.52103023615269084</v>
      </c>
      <c r="K247" s="3">
        <f t="shared" si="69"/>
        <v>-0.10878230335217065</v>
      </c>
      <c r="L247" s="2"/>
      <c r="M247">
        <f t="shared" si="70"/>
        <v>0.51869915818516366</v>
      </c>
      <c r="N247" s="3">
        <f t="shared" si="71"/>
        <v>-9.4503158788584507E-2</v>
      </c>
      <c r="O247" s="2"/>
      <c r="P247">
        <f t="shared" si="72"/>
        <v>0.52103023615269084</v>
      </c>
      <c r="Q247" s="4">
        <f t="shared" si="73"/>
        <v>-0.10878230335217065</v>
      </c>
      <c r="R247" s="4"/>
    </row>
    <row r="248" spans="5:18" x14ac:dyDescent="0.25">
      <c r="F248">
        <f t="shared" si="66"/>
        <v>0.51799290295121403</v>
      </c>
      <c r="H248" s="3">
        <f t="shared" si="67"/>
        <v>0.19256631248421441</v>
      </c>
      <c r="I248" s="2"/>
      <c r="J248">
        <f t="shared" si="68"/>
        <v>0.52103023615269084</v>
      </c>
      <c r="K248" s="3">
        <f t="shared" si="69"/>
        <v>0.19121769664782939</v>
      </c>
      <c r="L248" s="2"/>
      <c r="M248">
        <f t="shared" si="70"/>
        <v>0.51869915818516366</v>
      </c>
      <c r="N248" s="3">
        <f t="shared" si="71"/>
        <v>0.20549684121141554</v>
      </c>
      <c r="O248" s="2"/>
      <c r="P248">
        <f t="shared" si="72"/>
        <v>0.52103023615269084</v>
      </c>
      <c r="Q248" s="4">
        <f t="shared" si="73"/>
        <v>0.19121769664782939</v>
      </c>
      <c r="R248" s="4"/>
    </row>
    <row r="249" spans="5:18" x14ac:dyDescent="0.25">
      <c r="F249">
        <f t="shared" si="66"/>
        <v>1.0359858059024281</v>
      </c>
      <c r="H249" s="3">
        <f t="shared" si="67"/>
        <v>8.7032125842665065E-2</v>
      </c>
      <c r="I249" s="2"/>
      <c r="J249">
        <f t="shared" si="68"/>
        <v>1.0420604723053817</v>
      </c>
      <c r="K249" s="3">
        <f t="shared" si="69"/>
        <v>8.3749583067702194E-2</v>
      </c>
      <c r="L249" s="2"/>
      <c r="M249">
        <f t="shared" si="70"/>
        <v>1.0373983163703273</v>
      </c>
      <c r="N249" s="3">
        <f t="shared" si="71"/>
        <v>0.10038047165689579</v>
      </c>
      <c r="O249" s="2"/>
      <c r="P249">
        <f t="shared" si="72"/>
        <v>1.0420604723053817</v>
      </c>
      <c r="Q249" s="4">
        <f t="shared" si="73"/>
        <v>8.3749583067702194E-2</v>
      </c>
      <c r="R249" s="4"/>
    </row>
    <row r="250" spans="5:18" x14ac:dyDescent="0.25">
      <c r="F250">
        <f t="shared" si="66"/>
        <v>1.0359858059024281</v>
      </c>
      <c r="H250" s="3">
        <f t="shared" si="67"/>
        <v>0.28703212584266513</v>
      </c>
      <c r="I250" s="2"/>
      <c r="J250">
        <f t="shared" si="68"/>
        <v>1.0420604723053817</v>
      </c>
      <c r="K250" s="3">
        <f t="shared" si="69"/>
        <v>0.28374958306770226</v>
      </c>
      <c r="L250" s="2"/>
      <c r="M250">
        <f t="shared" si="70"/>
        <v>1.0373983163703273</v>
      </c>
      <c r="N250" s="3">
        <f t="shared" si="71"/>
        <v>0.30038047165689585</v>
      </c>
      <c r="O250" s="2"/>
      <c r="P250">
        <f t="shared" si="72"/>
        <v>1.0420604723053817</v>
      </c>
      <c r="Q250" s="4">
        <f t="shared" si="73"/>
        <v>0.28374958306770226</v>
      </c>
      <c r="R250" s="4"/>
    </row>
    <row r="251" spans="5:18" x14ac:dyDescent="0.25">
      <c r="F251">
        <f t="shared" si="66"/>
        <v>1.0359858059024281</v>
      </c>
      <c r="H251" s="3">
        <f t="shared" si="67"/>
        <v>-0.41296787415733488</v>
      </c>
      <c r="I251" s="2"/>
      <c r="J251">
        <f t="shared" si="68"/>
        <v>1.0420604723053817</v>
      </c>
      <c r="K251" s="3">
        <f t="shared" si="69"/>
        <v>-0.41625041693229775</v>
      </c>
      <c r="L251" s="2"/>
      <c r="M251">
        <f t="shared" si="70"/>
        <v>1.0373983163703273</v>
      </c>
      <c r="N251" s="3">
        <f t="shared" si="71"/>
        <v>-0.39961952834310416</v>
      </c>
      <c r="O251" s="2"/>
      <c r="P251">
        <f t="shared" si="72"/>
        <v>1.0420604723053817</v>
      </c>
      <c r="Q251" s="4">
        <f t="shared" si="73"/>
        <v>-0.41625041693229775</v>
      </c>
      <c r="R251" s="4"/>
    </row>
    <row r="252" spans="5:18" x14ac:dyDescent="0.25">
      <c r="F252">
        <f t="shared" si="66"/>
        <v>1.0359858059024281</v>
      </c>
      <c r="H252" s="3">
        <f t="shared" si="67"/>
        <v>0.28703212584266513</v>
      </c>
      <c r="I252" s="2"/>
      <c r="J252">
        <f t="shared" si="68"/>
        <v>1.0420604723053817</v>
      </c>
      <c r="K252" s="3">
        <f t="shared" si="69"/>
        <v>0.28374958306770226</v>
      </c>
      <c r="L252" s="2"/>
      <c r="M252">
        <f t="shared" si="70"/>
        <v>1.0373983163703273</v>
      </c>
      <c r="N252" s="3">
        <f t="shared" si="71"/>
        <v>0.30038047165689585</v>
      </c>
      <c r="O252" s="2"/>
      <c r="P252">
        <f t="shared" si="72"/>
        <v>1.0420604723053817</v>
      </c>
      <c r="Q252" s="4">
        <f t="shared" si="73"/>
        <v>0.28374958306770226</v>
      </c>
      <c r="R252" s="4"/>
    </row>
    <row r="253" spans="5:18" x14ac:dyDescent="0.25">
      <c r="F253">
        <f t="shared" si="66"/>
        <v>1.0359858059024281</v>
      </c>
      <c r="H253" s="3">
        <f t="shared" si="67"/>
        <v>-0.11296787415733489</v>
      </c>
      <c r="I253" s="2"/>
      <c r="J253">
        <f t="shared" si="68"/>
        <v>1.0420604723053817</v>
      </c>
      <c r="K253" s="3">
        <f t="shared" si="69"/>
        <v>-0.11625041693229776</v>
      </c>
      <c r="L253" s="2"/>
      <c r="M253">
        <f t="shared" si="70"/>
        <v>1.0373983163703273</v>
      </c>
      <c r="N253" s="3">
        <f t="shared" si="71"/>
        <v>-9.9619528343104169E-2</v>
      </c>
      <c r="O253" s="2"/>
      <c r="P253">
        <f t="shared" si="72"/>
        <v>1.0420604723053817</v>
      </c>
      <c r="Q253" s="4">
        <f t="shared" si="73"/>
        <v>-0.11625041693229776</v>
      </c>
      <c r="R253" s="4"/>
    </row>
    <row r="254" spans="5:18" x14ac:dyDescent="0.25">
      <c r="F254">
        <f t="shared" si="66"/>
        <v>7.6655410891548356E-2</v>
      </c>
      <c r="H254" s="3">
        <f t="shared" si="67"/>
        <v>-6.1037716890591787E-2</v>
      </c>
      <c r="I254" s="2"/>
      <c r="J254">
        <f t="shared" si="68"/>
        <v>7.6902944805603474E-2</v>
      </c>
      <c r="K254" s="3">
        <f t="shared" si="69"/>
        <v>-6.1140827040939483E-2</v>
      </c>
      <c r="L254" s="2"/>
      <c r="M254">
        <f t="shared" si="70"/>
        <v>7.7992923474977757E-2</v>
      </c>
      <c r="N254" s="3">
        <f t="shared" si="71"/>
        <v>-6.2042916859171626E-2</v>
      </c>
      <c r="O254" s="2"/>
      <c r="P254">
        <f t="shared" si="72"/>
        <v>7.6902944805603474E-2</v>
      </c>
      <c r="Q254" s="4">
        <f t="shared" si="73"/>
        <v>-6.1140827040939483E-2</v>
      </c>
      <c r="R254" s="4"/>
    </row>
    <row r="255" spans="5:18" x14ac:dyDescent="0.25">
      <c r="F255">
        <f t="shared" si="66"/>
        <v>7.6655410891548356E-2</v>
      </c>
      <c r="H255" s="3">
        <f t="shared" si="67"/>
        <v>3.8962283109408191E-2</v>
      </c>
      <c r="I255" s="2"/>
      <c r="J255">
        <f t="shared" si="68"/>
        <v>7.6902944805603474E-2</v>
      </c>
      <c r="K255" s="3">
        <f t="shared" si="69"/>
        <v>3.8859172959060495E-2</v>
      </c>
      <c r="L255" s="2"/>
      <c r="M255">
        <f t="shared" si="70"/>
        <v>7.7992923474977757E-2</v>
      </c>
      <c r="N255" s="3">
        <f t="shared" si="71"/>
        <v>3.7957083140828352E-2</v>
      </c>
      <c r="O255" s="2"/>
      <c r="P255">
        <f t="shared" si="72"/>
        <v>7.6902944805603474E-2</v>
      </c>
      <c r="Q255" s="4">
        <f t="shared" si="73"/>
        <v>3.8859172959060495E-2</v>
      </c>
      <c r="R255" s="4"/>
    </row>
    <row r="256" spans="5:18" x14ac:dyDescent="0.25">
      <c r="F256">
        <f t="shared" si="66"/>
        <v>7.6655410891548356E-2</v>
      </c>
      <c r="H256" s="3">
        <f t="shared" si="67"/>
        <v>3.8962283109408191E-2</v>
      </c>
      <c r="I256" s="2"/>
      <c r="J256">
        <f t="shared" si="68"/>
        <v>7.6902944805603474E-2</v>
      </c>
      <c r="K256" s="3">
        <f t="shared" si="69"/>
        <v>3.8859172959060495E-2</v>
      </c>
      <c r="L256" s="2"/>
      <c r="M256">
        <f t="shared" si="70"/>
        <v>7.7992923474977757E-2</v>
      </c>
      <c r="N256" s="3">
        <f t="shared" si="71"/>
        <v>3.7957083140828352E-2</v>
      </c>
      <c r="O256" s="2"/>
      <c r="P256">
        <f t="shared" si="72"/>
        <v>7.6902944805603474E-2</v>
      </c>
      <c r="Q256" s="4">
        <f t="shared" si="73"/>
        <v>3.8859172959060495E-2</v>
      </c>
      <c r="R256" s="4"/>
    </row>
    <row r="257" spans="6:18" x14ac:dyDescent="0.25">
      <c r="F257">
        <f t="shared" si="66"/>
        <v>7.6655410891548356E-2</v>
      </c>
      <c r="H257" s="3">
        <f t="shared" si="67"/>
        <v>-6.1037716890591787E-2</v>
      </c>
      <c r="I257" s="2"/>
      <c r="J257">
        <f t="shared" si="68"/>
        <v>7.6902944805603474E-2</v>
      </c>
      <c r="K257" s="3">
        <f t="shared" si="69"/>
        <v>-6.1140827040939483E-2</v>
      </c>
      <c r="L257" s="2"/>
      <c r="M257">
        <f t="shared" si="70"/>
        <v>7.7992923474977757E-2</v>
      </c>
      <c r="N257" s="3">
        <f t="shared" si="71"/>
        <v>-6.2042916859171626E-2</v>
      </c>
      <c r="O257" s="2"/>
      <c r="P257">
        <f t="shared" si="72"/>
        <v>7.6902944805603474E-2</v>
      </c>
      <c r="Q257" s="4">
        <f t="shared" si="73"/>
        <v>-6.1140827040939483E-2</v>
      </c>
      <c r="R257" s="4"/>
    </row>
    <row r="258" spans="6:18" x14ac:dyDescent="0.25">
      <c r="F258">
        <f t="shared" si="66"/>
        <v>7.6655410891548356E-2</v>
      </c>
      <c r="H258" s="3">
        <f t="shared" si="67"/>
        <v>-0.26103771689059185</v>
      </c>
      <c r="I258" s="2"/>
      <c r="J258">
        <f t="shared" si="68"/>
        <v>7.6902944805603474E-2</v>
      </c>
      <c r="K258" s="3">
        <f t="shared" si="69"/>
        <v>-0.26114082704093955</v>
      </c>
      <c r="L258" s="2"/>
      <c r="M258">
        <f t="shared" si="70"/>
        <v>7.7992923474977757E-2</v>
      </c>
      <c r="N258" s="3">
        <f t="shared" si="71"/>
        <v>-0.26204291685917169</v>
      </c>
      <c r="O258" s="2"/>
      <c r="P258">
        <f t="shared" si="72"/>
        <v>7.6902944805603474E-2</v>
      </c>
      <c r="Q258" s="4">
        <f t="shared" si="73"/>
        <v>-0.26114082704093955</v>
      </c>
      <c r="R258" s="4"/>
    </row>
    <row r="259" spans="6:18" x14ac:dyDescent="0.25">
      <c r="F259">
        <f t="shared" si="66"/>
        <v>0.15331082178309671</v>
      </c>
      <c r="H259" s="3">
        <f t="shared" si="67"/>
        <v>4.1414333746432774E-2</v>
      </c>
      <c r="I259" s="2"/>
      <c r="J259">
        <f t="shared" si="68"/>
        <v>0.15380588961120695</v>
      </c>
      <c r="K259" s="3">
        <f t="shared" si="69"/>
        <v>4.1341963583794827E-2</v>
      </c>
      <c r="L259" s="2"/>
      <c r="M259">
        <f t="shared" si="70"/>
        <v>0.15598584694995551</v>
      </c>
      <c r="N259" s="3">
        <f t="shared" si="71"/>
        <v>3.9944924037598861E-2</v>
      </c>
      <c r="O259" s="2"/>
      <c r="P259">
        <f t="shared" si="72"/>
        <v>0.15380588961120695</v>
      </c>
      <c r="Q259" s="4">
        <f t="shared" si="73"/>
        <v>4.1341963583794827E-2</v>
      </c>
      <c r="R259" s="4"/>
    </row>
    <row r="260" spans="6:18" x14ac:dyDescent="0.25">
      <c r="F260">
        <f t="shared" si="66"/>
        <v>0.15331082178309671</v>
      </c>
      <c r="H260" s="3">
        <f t="shared" si="67"/>
        <v>4.1414333746432774E-2</v>
      </c>
      <c r="I260" s="2"/>
      <c r="J260">
        <f t="shared" si="68"/>
        <v>0.15380588961120695</v>
      </c>
      <c r="K260" s="3">
        <f t="shared" si="69"/>
        <v>4.1341963583794827E-2</v>
      </c>
      <c r="L260" s="2"/>
      <c r="M260">
        <f t="shared" si="70"/>
        <v>0.15598584694995551</v>
      </c>
      <c r="N260" s="3">
        <f t="shared" si="71"/>
        <v>3.9944924037598861E-2</v>
      </c>
      <c r="O260" s="2"/>
      <c r="P260">
        <f t="shared" si="72"/>
        <v>0.15380588961120695</v>
      </c>
      <c r="Q260" s="4">
        <f t="shared" si="73"/>
        <v>4.1341963583794827E-2</v>
      </c>
      <c r="R260" s="4"/>
    </row>
    <row r="261" spans="6:18" x14ac:dyDescent="0.25">
      <c r="F261">
        <f t="shared" si="66"/>
        <v>0.15331082178309671</v>
      </c>
      <c r="H261" s="3">
        <f t="shared" si="67"/>
        <v>4.1414333746432774E-2</v>
      </c>
      <c r="I261" s="2"/>
      <c r="J261">
        <f t="shared" si="68"/>
        <v>0.15380588961120695</v>
      </c>
      <c r="K261" s="3">
        <f t="shared" si="69"/>
        <v>4.1341963583794827E-2</v>
      </c>
      <c r="L261" s="2"/>
      <c r="M261">
        <f t="shared" si="70"/>
        <v>0.15598584694995551</v>
      </c>
      <c r="N261" s="3">
        <f t="shared" si="71"/>
        <v>3.9944924037598861E-2</v>
      </c>
      <c r="O261" s="2"/>
      <c r="P261">
        <f t="shared" si="72"/>
        <v>0.15380588961120695</v>
      </c>
      <c r="Q261" s="4">
        <f t="shared" si="73"/>
        <v>4.1341963583794827E-2</v>
      </c>
      <c r="R261" s="4"/>
    </row>
    <row r="262" spans="6:18" x14ac:dyDescent="0.25">
      <c r="F262">
        <f t="shared" si="66"/>
        <v>0.15331082178309671</v>
      </c>
      <c r="H262" s="3">
        <f t="shared" si="67"/>
        <v>4.1414333746432774E-2</v>
      </c>
      <c r="I262" s="2"/>
      <c r="J262">
        <f t="shared" si="68"/>
        <v>0.15380588961120695</v>
      </c>
      <c r="K262" s="3">
        <f t="shared" si="69"/>
        <v>4.1341963583794827E-2</v>
      </c>
      <c r="L262" s="2"/>
      <c r="M262">
        <f t="shared" si="70"/>
        <v>0.15598584694995551</v>
      </c>
      <c r="N262" s="3">
        <f t="shared" si="71"/>
        <v>3.9944924037598861E-2</v>
      </c>
      <c r="O262" s="2"/>
      <c r="P262">
        <f t="shared" si="72"/>
        <v>0.15380588961120695</v>
      </c>
      <c r="Q262" s="4">
        <f t="shared" si="73"/>
        <v>4.1341963583794827E-2</v>
      </c>
      <c r="R262" s="4"/>
    </row>
    <row r="263" spans="6:18" x14ac:dyDescent="0.25">
      <c r="F263">
        <f t="shared" si="66"/>
        <v>0.15331082178309671</v>
      </c>
      <c r="H263" s="3">
        <f t="shared" si="67"/>
        <v>4.1414333746432774E-2</v>
      </c>
      <c r="I263" s="2"/>
      <c r="J263">
        <f t="shared" si="68"/>
        <v>0.15380588961120695</v>
      </c>
      <c r="K263" s="3">
        <f t="shared" si="69"/>
        <v>4.1341963583794827E-2</v>
      </c>
      <c r="L263" s="2"/>
      <c r="M263">
        <f t="shared" si="70"/>
        <v>0.15598584694995551</v>
      </c>
      <c r="N263" s="3">
        <f t="shared" si="71"/>
        <v>3.9944924037598861E-2</v>
      </c>
      <c r="O263" s="2"/>
      <c r="P263">
        <f t="shared" si="72"/>
        <v>0.15380588961120695</v>
      </c>
      <c r="Q263" s="4">
        <f t="shared" si="73"/>
        <v>4.1341963583794827E-2</v>
      </c>
      <c r="R263" s="4"/>
    </row>
    <row r="264" spans="6:18" x14ac:dyDescent="0.25">
      <c r="F264">
        <f t="shared" si="66"/>
        <v>0.30662164356619342</v>
      </c>
      <c r="H264" s="3">
        <f t="shared" si="67"/>
        <v>4.8786649893848733E-2</v>
      </c>
      <c r="I264" s="2"/>
      <c r="J264">
        <f t="shared" si="68"/>
        <v>0.30761177922241389</v>
      </c>
      <c r="K264" s="3">
        <f t="shared" si="69"/>
        <v>4.8780322718569358E-2</v>
      </c>
      <c r="L264" s="2"/>
      <c r="M264">
        <f t="shared" si="70"/>
        <v>0.31197169389991103</v>
      </c>
      <c r="N264" s="3">
        <f t="shared" si="71"/>
        <v>4.6050454269274899E-2</v>
      </c>
      <c r="O264" s="2"/>
      <c r="P264">
        <f t="shared" si="72"/>
        <v>0.30761177922241389</v>
      </c>
      <c r="Q264" s="4">
        <f t="shared" si="73"/>
        <v>4.8780322718569358E-2</v>
      </c>
      <c r="R264" s="4"/>
    </row>
    <row r="265" spans="6:18" x14ac:dyDescent="0.25">
      <c r="F265">
        <f t="shared" si="66"/>
        <v>0.30662164356619342</v>
      </c>
      <c r="H265" s="3">
        <f t="shared" si="67"/>
        <v>4.8786649893848733E-2</v>
      </c>
      <c r="I265" s="2"/>
      <c r="J265">
        <f t="shared" si="68"/>
        <v>0.30761177922241389</v>
      </c>
      <c r="K265" s="3">
        <f t="shared" si="69"/>
        <v>4.8780322718569358E-2</v>
      </c>
      <c r="L265" s="2"/>
      <c r="M265">
        <f t="shared" si="70"/>
        <v>0.31197169389991103</v>
      </c>
      <c r="N265" s="3">
        <f t="shared" si="71"/>
        <v>4.6050454269274899E-2</v>
      </c>
      <c r="O265" s="2"/>
      <c r="P265">
        <f t="shared" si="72"/>
        <v>0.30761177922241389</v>
      </c>
      <c r="Q265" s="4">
        <f t="shared" si="73"/>
        <v>4.8780322718569358E-2</v>
      </c>
      <c r="R265" s="4"/>
    </row>
    <row r="266" spans="6:18" x14ac:dyDescent="0.25">
      <c r="F266">
        <f t="shared" si="66"/>
        <v>0.30662164356619342</v>
      </c>
      <c r="H266" s="3">
        <f t="shared" si="67"/>
        <v>4.8786649893848733E-2</v>
      </c>
      <c r="I266" s="2"/>
      <c r="J266">
        <f t="shared" si="68"/>
        <v>0.30761177922241389</v>
      </c>
      <c r="K266" s="3">
        <f t="shared" si="69"/>
        <v>4.8780322718569358E-2</v>
      </c>
      <c r="L266" s="2"/>
      <c r="M266">
        <f t="shared" si="70"/>
        <v>0.31197169389991103</v>
      </c>
      <c r="N266" s="3">
        <f t="shared" si="71"/>
        <v>4.6050454269274899E-2</v>
      </c>
      <c r="O266" s="2"/>
      <c r="P266">
        <f t="shared" si="72"/>
        <v>0.30761177922241389</v>
      </c>
      <c r="Q266" s="4">
        <f t="shared" si="73"/>
        <v>4.8780322718569358E-2</v>
      </c>
      <c r="R266" s="4"/>
    </row>
    <row r="267" spans="6:18" x14ac:dyDescent="0.25">
      <c r="F267">
        <f t="shared" si="66"/>
        <v>0.30662164356619342</v>
      </c>
      <c r="H267" s="3">
        <f t="shared" si="67"/>
        <v>4.8786649893848733E-2</v>
      </c>
      <c r="I267" s="2"/>
      <c r="J267">
        <f t="shared" si="68"/>
        <v>0.30761177922241389</v>
      </c>
      <c r="K267" s="3">
        <f t="shared" si="69"/>
        <v>4.8780322718569358E-2</v>
      </c>
      <c r="L267" s="2"/>
      <c r="M267">
        <f t="shared" si="70"/>
        <v>0.31197169389991103</v>
      </c>
      <c r="N267" s="3">
        <f t="shared" si="71"/>
        <v>4.6050454269274899E-2</v>
      </c>
      <c r="O267" s="2"/>
      <c r="P267">
        <f t="shared" si="72"/>
        <v>0.30761177922241389</v>
      </c>
      <c r="Q267" s="4">
        <f t="shared" si="73"/>
        <v>4.8780322718569358E-2</v>
      </c>
      <c r="R267" s="4"/>
    </row>
    <row r="268" spans="6:18" x14ac:dyDescent="0.25">
      <c r="F268">
        <f t="shared" si="66"/>
        <v>0.30662164356619342</v>
      </c>
      <c r="H268" s="3">
        <f t="shared" si="67"/>
        <v>4.8786649893848733E-2</v>
      </c>
      <c r="I268" s="2"/>
      <c r="J268">
        <f t="shared" si="68"/>
        <v>0.30761177922241389</v>
      </c>
      <c r="K268" s="3">
        <f t="shared" si="69"/>
        <v>4.8780322718569358E-2</v>
      </c>
      <c r="L268" s="2"/>
      <c r="M268">
        <f t="shared" si="70"/>
        <v>0.31197169389991103</v>
      </c>
      <c r="N268" s="3">
        <f t="shared" si="71"/>
        <v>4.6050454269274899E-2</v>
      </c>
      <c r="O268" s="2"/>
      <c r="P268">
        <f t="shared" si="72"/>
        <v>0.30761177922241389</v>
      </c>
      <c r="Q268" s="4">
        <f t="shared" si="73"/>
        <v>4.8780322718569358E-2</v>
      </c>
      <c r="R268" s="4"/>
    </row>
    <row r="269" spans="6:18" x14ac:dyDescent="0.25">
      <c r="F269">
        <f t="shared" si="66"/>
        <v>0.61324328713238685</v>
      </c>
      <c r="H269" s="3">
        <f t="shared" si="67"/>
        <v>8.0959614111438816E-2</v>
      </c>
      <c r="I269" s="2"/>
      <c r="J269">
        <f t="shared" si="68"/>
        <v>0.61522355844482779</v>
      </c>
      <c r="K269" s="3">
        <f t="shared" si="69"/>
        <v>8.1171867315251167E-2</v>
      </c>
      <c r="L269" s="2"/>
      <c r="M269">
        <f t="shared" si="70"/>
        <v>0.62394338779982206</v>
      </c>
      <c r="N269" s="3">
        <f t="shared" si="71"/>
        <v>7.6011077943975103E-2</v>
      </c>
      <c r="O269" s="2"/>
      <c r="P269">
        <f t="shared" si="72"/>
        <v>0.61522355844482779</v>
      </c>
      <c r="Q269" s="4">
        <f t="shared" si="73"/>
        <v>8.1171867315251167E-2</v>
      </c>
      <c r="R269" s="4"/>
    </row>
    <row r="270" spans="6:18" x14ac:dyDescent="0.25">
      <c r="F270">
        <f t="shared" si="66"/>
        <v>0.61324328713238685</v>
      </c>
      <c r="H270" s="3">
        <f t="shared" si="67"/>
        <v>-1.9040385888561162E-2</v>
      </c>
      <c r="I270" s="2"/>
      <c r="J270">
        <f t="shared" si="68"/>
        <v>0.61522355844482779</v>
      </c>
      <c r="K270" s="3">
        <f t="shared" si="69"/>
        <v>-1.8828132684748811E-2</v>
      </c>
      <c r="L270" s="2"/>
      <c r="M270">
        <f t="shared" si="70"/>
        <v>0.62394338779982206</v>
      </c>
      <c r="N270" s="3">
        <f t="shared" si="71"/>
        <v>-2.3988922056024875E-2</v>
      </c>
      <c r="O270" s="2"/>
      <c r="P270">
        <f t="shared" si="72"/>
        <v>0.61522355844482779</v>
      </c>
      <c r="Q270" s="4">
        <f t="shared" si="73"/>
        <v>-1.8828132684748811E-2</v>
      </c>
      <c r="R270" s="4"/>
    </row>
    <row r="271" spans="6:18" x14ac:dyDescent="0.25">
      <c r="F271">
        <f t="shared" si="66"/>
        <v>0.61324328713238685</v>
      </c>
      <c r="H271" s="3">
        <f t="shared" si="67"/>
        <v>-1.9040385888561162E-2</v>
      </c>
      <c r="I271" s="2"/>
      <c r="J271">
        <f t="shared" si="68"/>
        <v>0.61522355844482779</v>
      </c>
      <c r="K271" s="3">
        <f t="shared" si="69"/>
        <v>-1.8828132684748811E-2</v>
      </c>
      <c r="L271" s="2"/>
      <c r="M271">
        <f t="shared" si="70"/>
        <v>0.62394338779982206</v>
      </c>
      <c r="N271" s="3">
        <f t="shared" si="71"/>
        <v>-2.3988922056024875E-2</v>
      </c>
      <c r="O271" s="2"/>
      <c r="P271">
        <f t="shared" si="72"/>
        <v>0.61522355844482779</v>
      </c>
      <c r="Q271" s="4">
        <f t="shared" si="73"/>
        <v>-1.8828132684748811E-2</v>
      </c>
      <c r="R271" s="4"/>
    </row>
    <row r="272" spans="6:18" x14ac:dyDescent="0.25">
      <c r="F272">
        <f t="shared" si="66"/>
        <v>0.61324328713238685</v>
      </c>
      <c r="H272" s="3">
        <f t="shared" si="67"/>
        <v>8.0959614111438816E-2</v>
      </c>
      <c r="I272" s="2"/>
      <c r="J272">
        <f t="shared" si="68"/>
        <v>0.61522355844482779</v>
      </c>
      <c r="K272" s="3">
        <f t="shared" si="69"/>
        <v>8.1171867315251167E-2</v>
      </c>
      <c r="L272" s="2"/>
      <c r="M272">
        <f t="shared" si="70"/>
        <v>0.62394338779982206</v>
      </c>
      <c r="N272" s="3">
        <f t="shared" si="71"/>
        <v>7.6011077943975103E-2</v>
      </c>
      <c r="O272" s="2"/>
      <c r="P272">
        <f t="shared" si="72"/>
        <v>0.61522355844482779</v>
      </c>
      <c r="Q272" s="4">
        <f t="shared" si="73"/>
        <v>8.1171867315251167E-2</v>
      </c>
      <c r="R272" s="4"/>
    </row>
    <row r="273" spans="6:18" x14ac:dyDescent="0.25">
      <c r="F273">
        <f t="shared" si="66"/>
        <v>0.61324328713238685</v>
      </c>
      <c r="H273" s="3">
        <f t="shared" si="67"/>
        <v>8.0959614111438816E-2</v>
      </c>
      <c r="I273" s="2"/>
      <c r="J273">
        <f t="shared" si="68"/>
        <v>0.61522355844482779</v>
      </c>
      <c r="K273" s="3">
        <f t="shared" si="69"/>
        <v>8.1171867315251167E-2</v>
      </c>
      <c r="L273" s="2"/>
      <c r="M273">
        <f t="shared" si="70"/>
        <v>0.62394338779982206</v>
      </c>
      <c r="N273" s="3">
        <f t="shared" si="71"/>
        <v>7.6011077943975103E-2</v>
      </c>
      <c r="O273" s="2"/>
      <c r="P273">
        <f t="shared" si="72"/>
        <v>0.61522355844482779</v>
      </c>
      <c r="Q273" s="4">
        <f t="shared" si="73"/>
        <v>8.1171867315251167E-2</v>
      </c>
      <c r="R273" s="4"/>
    </row>
    <row r="274" spans="6:18" x14ac:dyDescent="0.25">
      <c r="F274">
        <f t="shared" si="66"/>
        <v>1.2264865742647737</v>
      </c>
      <c r="H274" s="3">
        <f t="shared" si="67"/>
        <v>-5.3573630709191689E-2</v>
      </c>
      <c r="I274" s="2"/>
      <c r="J274">
        <f t="shared" si="68"/>
        <v>1.2304471168896556</v>
      </c>
      <c r="K274" s="3">
        <f t="shared" si="69"/>
        <v>-5.4549679563068387E-2</v>
      </c>
      <c r="L274" s="2"/>
      <c r="M274">
        <f t="shared" si="70"/>
        <v>1.2478867755996441</v>
      </c>
      <c r="N274" s="3">
        <f t="shared" si="71"/>
        <v>-6.8547084290070004E-2</v>
      </c>
      <c r="O274" s="2"/>
      <c r="P274">
        <f t="shared" si="72"/>
        <v>1.2304471168896556</v>
      </c>
      <c r="Q274" s="4">
        <f t="shared" si="73"/>
        <v>-5.4549679563068387E-2</v>
      </c>
      <c r="R274" s="4"/>
    </row>
    <row r="275" spans="6:18" x14ac:dyDescent="0.25">
      <c r="F275">
        <f t="shared" si="66"/>
        <v>1.2264865742647737</v>
      </c>
      <c r="H275" s="3">
        <f t="shared" si="67"/>
        <v>0.14642636929080827</v>
      </c>
      <c r="I275" s="2"/>
      <c r="J275">
        <f t="shared" si="68"/>
        <v>1.2304471168896556</v>
      </c>
      <c r="K275" s="3">
        <f t="shared" si="69"/>
        <v>0.14545032043693157</v>
      </c>
      <c r="L275" s="2"/>
      <c r="M275">
        <f t="shared" si="70"/>
        <v>1.2478867755996441</v>
      </c>
      <c r="N275" s="3">
        <f t="shared" si="71"/>
        <v>0.13145291570992995</v>
      </c>
      <c r="O275" s="2"/>
      <c r="P275">
        <f t="shared" si="72"/>
        <v>1.2304471168896556</v>
      </c>
      <c r="Q275" s="4">
        <f t="shared" si="73"/>
        <v>0.14545032043693157</v>
      </c>
      <c r="R275" s="4"/>
    </row>
    <row r="276" spans="6:18" x14ac:dyDescent="0.25">
      <c r="F276">
        <f t="shared" si="66"/>
        <v>1.2264865742647737</v>
      </c>
      <c r="H276" s="3">
        <f t="shared" si="67"/>
        <v>0.14642636929080827</v>
      </c>
      <c r="I276" s="2"/>
      <c r="J276">
        <f t="shared" si="68"/>
        <v>1.2304471168896556</v>
      </c>
      <c r="K276" s="3">
        <f t="shared" si="69"/>
        <v>0.14545032043693157</v>
      </c>
      <c r="L276" s="2"/>
      <c r="M276">
        <f t="shared" si="70"/>
        <v>1.2478867755996441</v>
      </c>
      <c r="N276" s="3">
        <f t="shared" si="71"/>
        <v>0.13145291570992995</v>
      </c>
      <c r="O276" s="2"/>
      <c r="P276">
        <f t="shared" si="72"/>
        <v>1.2304471168896556</v>
      </c>
      <c r="Q276" s="4">
        <f t="shared" si="73"/>
        <v>0.14545032043693157</v>
      </c>
      <c r="R276" s="4"/>
    </row>
    <row r="277" spans="6:18" x14ac:dyDescent="0.25">
      <c r="F277">
        <f t="shared" si="66"/>
        <v>1.2264865742647737</v>
      </c>
      <c r="H277" s="3">
        <f t="shared" si="67"/>
        <v>0.34642636929080833</v>
      </c>
      <c r="I277" s="2"/>
      <c r="J277">
        <f t="shared" si="68"/>
        <v>1.2304471168896556</v>
      </c>
      <c r="K277" s="3">
        <f t="shared" si="69"/>
        <v>0.34545032043693163</v>
      </c>
      <c r="L277" s="2"/>
      <c r="M277">
        <f t="shared" si="70"/>
        <v>1.2478867755996441</v>
      </c>
      <c r="N277" s="3">
        <f t="shared" si="71"/>
        <v>0.33145291570993002</v>
      </c>
      <c r="O277" s="2"/>
      <c r="P277">
        <f t="shared" si="72"/>
        <v>1.2304471168896556</v>
      </c>
      <c r="Q277" s="4">
        <f t="shared" si="73"/>
        <v>0.34545032043693163</v>
      </c>
      <c r="R277" s="4"/>
    </row>
    <row r="278" spans="6:18" x14ac:dyDescent="0.25">
      <c r="F278">
        <f t="shared" si="66"/>
        <v>1.2264865742647737</v>
      </c>
      <c r="H278" s="3">
        <f t="shared" si="67"/>
        <v>-0.2535736307091917</v>
      </c>
      <c r="I278" s="2"/>
      <c r="J278">
        <f t="shared" si="68"/>
        <v>1.2304471168896556</v>
      </c>
      <c r="K278" s="3">
        <f t="shared" si="69"/>
        <v>-0.2545496795630684</v>
      </c>
      <c r="L278" s="2"/>
      <c r="M278">
        <f t="shared" si="70"/>
        <v>1.2478867755996441</v>
      </c>
      <c r="N278" s="3">
        <f t="shared" si="71"/>
        <v>-0.26854708429007002</v>
      </c>
      <c r="O278" s="2"/>
      <c r="P278">
        <f t="shared" si="72"/>
        <v>1.2304471168896556</v>
      </c>
      <c r="Q278" s="4">
        <f t="shared" si="73"/>
        <v>-0.2545496795630684</v>
      </c>
      <c r="R278" s="4"/>
    </row>
    <row r="279" spans="6:18" x14ac:dyDescent="0.25">
      <c r="F279">
        <f t="shared" si="66"/>
        <v>7.0702261880225062E-2</v>
      </c>
      <c r="H279" s="3">
        <f t="shared" si="67"/>
        <v>4.1412195973484778E-2</v>
      </c>
      <c r="I279" s="2"/>
      <c r="J279">
        <f t="shared" si="68"/>
        <v>7.1015862162344928E-2</v>
      </c>
      <c r="K279" s="3">
        <f t="shared" si="69"/>
        <v>4.1255539891622894E-2</v>
      </c>
      <c r="L279" s="2"/>
      <c r="M279">
        <f t="shared" si="70"/>
        <v>7.14151591240616E-2</v>
      </c>
      <c r="N279" s="3">
        <f t="shared" si="71"/>
        <v>4.0266075167847193E-2</v>
      </c>
      <c r="O279" s="2"/>
      <c r="P279">
        <f t="shared" si="72"/>
        <v>7.1015862162344928E-2</v>
      </c>
      <c r="Q279" s="4">
        <f t="shared" si="73"/>
        <v>4.1255539891622894E-2</v>
      </c>
    </row>
    <row r="280" spans="6:18" x14ac:dyDescent="0.25">
      <c r="F280">
        <f t="shared" si="66"/>
        <v>7.0702261880225062E-2</v>
      </c>
      <c r="H280" s="3">
        <f t="shared" si="67"/>
        <v>-5.85878040265152E-2</v>
      </c>
      <c r="I280" s="2"/>
      <c r="J280">
        <f t="shared" si="68"/>
        <v>7.1015862162344928E-2</v>
      </c>
      <c r="K280" s="3">
        <f t="shared" si="69"/>
        <v>-5.8744460108377083E-2</v>
      </c>
      <c r="L280" s="2"/>
      <c r="M280">
        <f t="shared" si="70"/>
        <v>7.14151591240616E-2</v>
      </c>
      <c r="N280" s="3">
        <f t="shared" si="71"/>
        <v>-5.9733924832152785E-2</v>
      </c>
      <c r="O280" s="2"/>
      <c r="P280">
        <f t="shared" si="72"/>
        <v>7.1015862162344928E-2</v>
      </c>
      <c r="Q280" s="4">
        <f t="shared" si="73"/>
        <v>-5.8744460108377083E-2</v>
      </c>
    </row>
    <row r="281" spans="6:18" x14ac:dyDescent="0.25">
      <c r="F281">
        <f t="shared" si="66"/>
        <v>7.0702261880225062E-2</v>
      </c>
      <c r="H281" s="3">
        <f t="shared" si="67"/>
        <v>4.1412195973484778E-2</v>
      </c>
      <c r="I281" s="2"/>
      <c r="J281">
        <f t="shared" si="68"/>
        <v>7.1015862162344928E-2</v>
      </c>
      <c r="K281" s="3">
        <f t="shared" si="69"/>
        <v>4.1255539891622894E-2</v>
      </c>
      <c r="L281" s="2"/>
      <c r="M281">
        <f t="shared" si="70"/>
        <v>7.14151591240616E-2</v>
      </c>
      <c r="N281" s="3">
        <f t="shared" si="71"/>
        <v>4.0266075167847193E-2</v>
      </c>
      <c r="O281" s="2"/>
      <c r="P281">
        <f t="shared" si="72"/>
        <v>7.1015862162344928E-2</v>
      </c>
      <c r="Q281" s="4">
        <f t="shared" si="73"/>
        <v>4.1255539891622894E-2</v>
      </c>
    </row>
    <row r="282" spans="6:18" x14ac:dyDescent="0.25">
      <c r="F282">
        <f t="shared" si="66"/>
        <v>7.0702261880225062E-2</v>
      </c>
      <c r="H282" s="3">
        <f t="shared" si="67"/>
        <v>4.1412195973484778E-2</v>
      </c>
      <c r="I282" s="2"/>
      <c r="J282">
        <f t="shared" si="68"/>
        <v>7.1015862162344928E-2</v>
      </c>
      <c r="K282" s="3">
        <f t="shared" si="69"/>
        <v>4.1255539891622894E-2</v>
      </c>
      <c r="L282" s="2"/>
      <c r="M282">
        <f t="shared" si="70"/>
        <v>7.14151591240616E-2</v>
      </c>
      <c r="N282" s="3">
        <f t="shared" si="71"/>
        <v>4.0266075167847193E-2</v>
      </c>
      <c r="O282" s="2"/>
      <c r="P282">
        <f t="shared" si="72"/>
        <v>7.1015862162344928E-2</v>
      </c>
      <c r="Q282" s="4">
        <f t="shared" si="73"/>
        <v>4.1255539891622894E-2</v>
      </c>
    </row>
    <row r="283" spans="6:18" x14ac:dyDescent="0.25">
      <c r="F283">
        <f t="shared" si="66"/>
        <v>7.0702261880225062E-2</v>
      </c>
      <c r="H283" s="3">
        <f t="shared" si="67"/>
        <v>-5.85878040265152E-2</v>
      </c>
      <c r="I283" s="2"/>
      <c r="J283">
        <f t="shared" si="68"/>
        <v>7.1015862162344928E-2</v>
      </c>
      <c r="K283" s="3">
        <f t="shared" si="69"/>
        <v>-5.8744460108377083E-2</v>
      </c>
      <c r="L283" s="2"/>
      <c r="M283">
        <f t="shared" si="70"/>
        <v>7.14151591240616E-2</v>
      </c>
      <c r="N283" s="3">
        <f t="shared" si="71"/>
        <v>-5.9733924832152785E-2</v>
      </c>
      <c r="O283" s="2"/>
      <c r="P283">
        <f t="shared" si="72"/>
        <v>7.1015862162344928E-2</v>
      </c>
      <c r="Q283" s="4">
        <f t="shared" si="73"/>
        <v>-5.8744460108377083E-2</v>
      </c>
    </row>
    <row r="284" spans="6:18" x14ac:dyDescent="0.25">
      <c r="F284">
        <f t="shared" si="66"/>
        <v>0.14140452376045012</v>
      </c>
      <c r="H284" s="3">
        <f t="shared" si="67"/>
        <v>4.8627825938768354E-2</v>
      </c>
      <c r="I284" s="2"/>
      <c r="J284">
        <f t="shared" si="68"/>
        <v>0.14203172432468986</v>
      </c>
      <c r="K284" s="3">
        <f t="shared" si="69"/>
        <v>4.8398479981408449E-2</v>
      </c>
      <c r="L284" s="2"/>
      <c r="M284">
        <f t="shared" si="70"/>
        <v>0.1428303182481232</v>
      </c>
      <c r="N284" s="3">
        <f t="shared" si="71"/>
        <v>4.6695268439504778E-2</v>
      </c>
      <c r="O284" s="2"/>
      <c r="P284">
        <f t="shared" si="72"/>
        <v>0.14203172432468986</v>
      </c>
      <c r="Q284" s="4">
        <f t="shared" si="73"/>
        <v>4.8398479981408449E-2</v>
      </c>
    </row>
    <row r="285" spans="6:18" x14ac:dyDescent="0.25">
      <c r="F285">
        <f t="shared" si="66"/>
        <v>0.14140452376045012</v>
      </c>
      <c r="H285" s="3">
        <f t="shared" si="67"/>
        <v>-5.1372174061231624E-2</v>
      </c>
      <c r="I285" s="2"/>
      <c r="J285">
        <f t="shared" si="68"/>
        <v>0.14203172432468986</v>
      </c>
      <c r="K285" s="3">
        <f t="shared" si="69"/>
        <v>-5.1601520018591529E-2</v>
      </c>
      <c r="L285" s="2"/>
      <c r="M285">
        <f t="shared" si="70"/>
        <v>0.1428303182481232</v>
      </c>
      <c r="N285" s="3">
        <f t="shared" si="71"/>
        <v>-5.33047315604952E-2</v>
      </c>
      <c r="O285" s="2"/>
      <c r="P285">
        <f t="shared" si="72"/>
        <v>0.14203172432468986</v>
      </c>
      <c r="Q285" s="4">
        <f t="shared" si="73"/>
        <v>-5.1601520018591529E-2</v>
      </c>
    </row>
    <row r="286" spans="6:18" x14ac:dyDescent="0.25">
      <c r="F286">
        <f t="shared" si="66"/>
        <v>0.14140452376045012</v>
      </c>
      <c r="H286" s="3">
        <f t="shared" si="67"/>
        <v>4.8627825938768354E-2</v>
      </c>
      <c r="I286" s="2"/>
      <c r="J286">
        <f t="shared" si="68"/>
        <v>0.14203172432468986</v>
      </c>
      <c r="K286" s="3">
        <f t="shared" si="69"/>
        <v>4.8398479981408449E-2</v>
      </c>
      <c r="L286" s="2"/>
      <c r="M286">
        <f t="shared" si="70"/>
        <v>0.1428303182481232</v>
      </c>
      <c r="N286" s="3">
        <f t="shared" si="71"/>
        <v>4.6695268439504778E-2</v>
      </c>
      <c r="O286" s="2"/>
      <c r="P286">
        <f t="shared" si="72"/>
        <v>0.14203172432468986</v>
      </c>
      <c r="Q286" s="4">
        <f t="shared" si="73"/>
        <v>4.8398479981408449E-2</v>
      </c>
    </row>
    <row r="287" spans="6:18" x14ac:dyDescent="0.25">
      <c r="F287">
        <f t="shared" si="66"/>
        <v>0.14140452376045012</v>
      </c>
      <c r="H287" s="3">
        <f t="shared" si="67"/>
        <v>4.8627825938768354E-2</v>
      </c>
      <c r="I287" s="2"/>
      <c r="J287">
        <f t="shared" si="68"/>
        <v>0.14203172432468986</v>
      </c>
      <c r="K287" s="3">
        <f t="shared" si="69"/>
        <v>4.8398479981408449E-2</v>
      </c>
      <c r="L287" s="2"/>
      <c r="M287">
        <f t="shared" si="70"/>
        <v>0.1428303182481232</v>
      </c>
      <c r="N287" s="3">
        <f t="shared" si="71"/>
        <v>4.6695268439504778E-2</v>
      </c>
      <c r="O287" s="2"/>
      <c r="P287">
        <f t="shared" si="72"/>
        <v>0.14203172432468986</v>
      </c>
      <c r="Q287" s="4">
        <f t="shared" si="73"/>
        <v>4.8398479981408449E-2</v>
      </c>
    </row>
    <row r="288" spans="6:18" x14ac:dyDescent="0.25">
      <c r="F288">
        <f t="shared" si="66"/>
        <v>0.14140452376045012</v>
      </c>
      <c r="H288" s="3">
        <f t="shared" si="67"/>
        <v>4.8627825938768354E-2</v>
      </c>
      <c r="I288" s="2"/>
      <c r="J288">
        <f t="shared" si="68"/>
        <v>0.14203172432468986</v>
      </c>
      <c r="K288" s="3">
        <f t="shared" si="69"/>
        <v>4.8398479981408449E-2</v>
      </c>
      <c r="L288" s="2"/>
      <c r="M288">
        <f t="shared" si="70"/>
        <v>0.1428303182481232</v>
      </c>
      <c r="N288" s="3">
        <f t="shared" si="71"/>
        <v>4.6695268439504778E-2</v>
      </c>
      <c r="O288" s="2"/>
      <c r="P288">
        <f t="shared" si="72"/>
        <v>0.14203172432468986</v>
      </c>
      <c r="Q288" s="4">
        <f t="shared" si="73"/>
        <v>4.8398479981408449E-2</v>
      </c>
    </row>
    <row r="289" spans="6:17" x14ac:dyDescent="0.25">
      <c r="F289">
        <f t="shared" si="66"/>
        <v>0.28280904752090025</v>
      </c>
      <c r="H289" s="3">
        <f t="shared" si="67"/>
        <v>6.9474156707321044E-2</v>
      </c>
      <c r="I289" s="2"/>
      <c r="J289">
        <f t="shared" si="68"/>
        <v>0.28406344864937971</v>
      </c>
      <c r="K289" s="3">
        <f t="shared" si="69"/>
        <v>6.9020531128398011E-2</v>
      </c>
      <c r="L289" s="2"/>
      <c r="M289">
        <f t="shared" si="70"/>
        <v>0.2856606364962464</v>
      </c>
      <c r="N289" s="3">
        <f t="shared" si="71"/>
        <v>6.5286461543189622E-2</v>
      </c>
      <c r="O289" s="2"/>
      <c r="P289">
        <f t="shared" si="72"/>
        <v>0.28406344864937971</v>
      </c>
      <c r="Q289" s="4">
        <f t="shared" si="73"/>
        <v>6.9020531128398011E-2</v>
      </c>
    </row>
    <row r="290" spans="6:17" x14ac:dyDescent="0.25">
      <c r="F290">
        <f t="shared" si="66"/>
        <v>0.28280904752090025</v>
      </c>
      <c r="H290" s="3">
        <f t="shared" si="67"/>
        <v>-3.0525843292678934E-2</v>
      </c>
      <c r="I290" s="2"/>
      <c r="J290">
        <f t="shared" si="68"/>
        <v>0.28406344864937971</v>
      </c>
      <c r="K290" s="3">
        <f t="shared" si="69"/>
        <v>-3.0979468871601967E-2</v>
      </c>
      <c r="L290" s="2"/>
      <c r="M290">
        <f t="shared" si="70"/>
        <v>0.2856606364962464</v>
      </c>
      <c r="N290" s="3">
        <f t="shared" si="71"/>
        <v>-3.4713538456810356E-2</v>
      </c>
      <c r="O290" s="2"/>
      <c r="P290">
        <f t="shared" si="72"/>
        <v>0.28406344864937971</v>
      </c>
      <c r="Q290" s="4">
        <f t="shared" si="73"/>
        <v>-3.0979468871601967E-2</v>
      </c>
    </row>
    <row r="291" spans="6:17" x14ac:dyDescent="0.25">
      <c r="F291">
        <f t="shared" si="66"/>
        <v>0.28280904752090025</v>
      </c>
      <c r="H291" s="3">
        <f t="shared" si="67"/>
        <v>-3.0525843292678934E-2</v>
      </c>
      <c r="I291" s="2"/>
      <c r="J291">
        <f t="shared" si="68"/>
        <v>0.28406344864937971</v>
      </c>
      <c r="K291" s="3">
        <f t="shared" si="69"/>
        <v>-3.0979468871601967E-2</v>
      </c>
      <c r="L291" s="2"/>
      <c r="M291">
        <f t="shared" si="70"/>
        <v>0.2856606364962464</v>
      </c>
      <c r="N291" s="3">
        <f t="shared" si="71"/>
        <v>-3.4713538456810356E-2</v>
      </c>
      <c r="O291" s="2"/>
      <c r="P291">
        <f t="shared" si="72"/>
        <v>0.28406344864937971</v>
      </c>
      <c r="Q291" s="4">
        <f t="shared" si="73"/>
        <v>-3.0979468871601967E-2</v>
      </c>
    </row>
    <row r="292" spans="6:17" x14ac:dyDescent="0.25">
      <c r="F292">
        <f t="shared" si="66"/>
        <v>0.28280904752090025</v>
      </c>
      <c r="H292" s="3">
        <f t="shared" si="67"/>
        <v>6.9474156707321044E-2</v>
      </c>
      <c r="I292" s="2"/>
      <c r="J292">
        <f t="shared" si="68"/>
        <v>0.28406344864937971</v>
      </c>
      <c r="K292" s="3">
        <f t="shared" si="69"/>
        <v>6.9020531128398011E-2</v>
      </c>
      <c r="L292" s="2"/>
      <c r="M292">
        <f t="shared" si="70"/>
        <v>0.2856606364962464</v>
      </c>
      <c r="N292" s="3">
        <f t="shared" si="71"/>
        <v>6.5286461543189622E-2</v>
      </c>
      <c r="O292" s="2"/>
      <c r="P292">
        <f t="shared" si="72"/>
        <v>0.28406344864937971</v>
      </c>
      <c r="Q292" s="4">
        <f t="shared" si="73"/>
        <v>6.9020531128398011E-2</v>
      </c>
    </row>
    <row r="293" spans="6:17" x14ac:dyDescent="0.25">
      <c r="F293">
        <f t="shared" si="66"/>
        <v>0.28280904752090025</v>
      </c>
      <c r="H293" s="3">
        <f t="shared" si="67"/>
        <v>6.9474156707321044E-2</v>
      </c>
      <c r="I293" s="2"/>
      <c r="J293">
        <f t="shared" si="68"/>
        <v>0.28406344864937971</v>
      </c>
      <c r="K293" s="3">
        <f t="shared" si="69"/>
        <v>6.9020531128398011E-2</v>
      </c>
      <c r="L293" s="2"/>
      <c r="M293">
        <f t="shared" si="70"/>
        <v>0.2856606364962464</v>
      </c>
      <c r="N293" s="3">
        <f t="shared" si="71"/>
        <v>6.5286461543189622E-2</v>
      </c>
      <c r="O293" s="2"/>
      <c r="P293">
        <f t="shared" si="72"/>
        <v>0.28406344864937971</v>
      </c>
      <c r="Q293" s="4">
        <f t="shared" si="73"/>
        <v>6.9020531128398011E-2</v>
      </c>
    </row>
    <row r="294" spans="6:17" x14ac:dyDescent="0.25">
      <c r="F294">
        <f t="shared" ref="F294:F318" si="74">(A202/$F$5)+(B202/$F$6)</f>
        <v>0.56561809504180049</v>
      </c>
      <c r="H294" s="3">
        <f t="shared" ref="H294:H318" si="75">E202-F202</f>
        <v>0.12720831650147058</v>
      </c>
      <c r="I294" s="2"/>
      <c r="J294">
        <f t="shared" ref="J294:J318" si="76">(A202/$J$5)+(B202/$J$6)</f>
        <v>0.56812689729875943</v>
      </c>
      <c r="K294" s="3">
        <f t="shared" ref="K294:K318" si="77">E202-J202</f>
        <v>0.12612398487624843</v>
      </c>
      <c r="L294" s="2"/>
      <c r="M294">
        <f t="shared" ref="M294:M318" si="78">(A202/$M$5)+(B202/$M$6)</f>
        <v>0.5713212729924928</v>
      </c>
      <c r="N294" s="3">
        <f t="shared" ref="N294:N318" si="79">E202-M202</f>
        <v>0.11740183839150664</v>
      </c>
      <c r="O294" s="2"/>
      <c r="P294">
        <f t="shared" ref="P294:P318" si="80">(A202/$P$5)+(B202/$P$6)</f>
        <v>0.56812689729875943</v>
      </c>
      <c r="Q294" s="4">
        <f t="shared" ref="Q294:Q318" si="81">E202-P202</f>
        <v>0.12612398487624843</v>
      </c>
    </row>
    <row r="295" spans="6:17" x14ac:dyDescent="0.25">
      <c r="F295">
        <f t="shared" si="74"/>
        <v>0.56561809504180049</v>
      </c>
      <c r="H295" s="3">
        <f t="shared" si="75"/>
        <v>2.7208316501470597E-2</v>
      </c>
      <c r="I295" s="2"/>
      <c r="J295">
        <f t="shared" si="76"/>
        <v>0.56812689729875943</v>
      </c>
      <c r="K295" s="3">
        <f t="shared" si="77"/>
        <v>2.6123984876248452E-2</v>
      </c>
      <c r="L295" s="2"/>
      <c r="M295">
        <f t="shared" si="78"/>
        <v>0.5713212729924928</v>
      </c>
      <c r="N295" s="3">
        <f t="shared" si="79"/>
        <v>1.7401838391506663E-2</v>
      </c>
      <c r="O295" s="2"/>
      <c r="P295">
        <f t="shared" si="80"/>
        <v>0.56812689729875943</v>
      </c>
      <c r="Q295" s="4">
        <f t="shared" si="81"/>
        <v>2.6123984876248452E-2</v>
      </c>
    </row>
    <row r="296" spans="6:17" x14ac:dyDescent="0.25">
      <c r="F296">
        <f t="shared" si="74"/>
        <v>0.56561809504180049</v>
      </c>
      <c r="H296" s="3">
        <f t="shared" si="75"/>
        <v>0.12720831650147058</v>
      </c>
      <c r="I296" s="2"/>
      <c r="J296">
        <f t="shared" si="76"/>
        <v>0.56812689729875943</v>
      </c>
      <c r="K296" s="3">
        <f t="shared" si="77"/>
        <v>0.12612398487624843</v>
      </c>
      <c r="L296" s="2"/>
      <c r="M296">
        <f t="shared" si="78"/>
        <v>0.5713212729924928</v>
      </c>
      <c r="N296" s="3">
        <f t="shared" si="79"/>
        <v>0.11740183839150664</v>
      </c>
      <c r="O296" s="2"/>
      <c r="P296">
        <f t="shared" si="80"/>
        <v>0.56812689729875943</v>
      </c>
      <c r="Q296" s="4">
        <f t="shared" si="81"/>
        <v>0.12612398487624843</v>
      </c>
    </row>
    <row r="297" spans="6:17" x14ac:dyDescent="0.25">
      <c r="F297">
        <f t="shared" si="74"/>
        <v>0.56561809504180049</v>
      </c>
      <c r="H297" s="3">
        <f t="shared" si="75"/>
        <v>-7.279168349852938E-2</v>
      </c>
      <c r="I297" s="2"/>
      <c r="J297">
        <f t="shared" si="76"/>
        <v>0.56812689729875943</v>
      </c>
      <c r="K297" s="3">
        <f t="shared" si="77"/>
        <v>-7.3876015123751526E-2</v>
      </c>
      <c r="L297" s="2"/>
      <c r="M297">
        <f t="shared" si="78"/>
        <v>0.5713212729924928</v>
      </c>
      <c r="N297" s="3">
        <f t="shared" si="79"/>
        <v>-8.2598161608493315E-2</v>
      </c>
      <c r="O297" s="2"/>
      <c r="P297">
        <f t="shared" si="80"/>
        <v>0.56812689729875943</v>
      </c>
      <c r="Q297" s="4">
        <f t="shared" si="81"/>
        <v>-7.3876015123751526E-2</v>
      </c>
    </row>
    <row r="298" spans="6:17" x14ac:dyDescent="0.25">
      <c r="F298">
        <f t="shared" si="74"/>
        <v>0.56561809504180049</v>
      </c>
      <c r="H298" s="3">
        <f t="shared" si="75"/>
        <v>-0.27279168349852945</v>
      </c>
      <c r="I298" s="2"/>
      <c r="J298">
        <f t="shared" si="76"/>
        <v>0.56812689729875943</v>
      </c>
      <c r="K298" s="3">
        <f t="shared" si="77"/>
        <v>-0.27387601512375159</v>
      </c>
      <c r="L298" s="2"/>
      <c r="M298">
        <f t="shared" si="78"/>
        <v>0.5713212729924928</v>
      </c>
      <c r="N298" s="3">
        <f t="shared" si="79"/>
        <v>-0.28259816160849338</v>
      </c>
      <c r="O298" s="2"/>
      <c r="P298">
        <f t="shared" si="80"/>
        <v>0.56812689729875943</v>
      </c>
      <c r="Q298" s="4">
        <f t="shared" si="81"/>
        <v>-0.27387601512375159</v>
      </c>
    </row>
    <row r="299" spans="6:17" x14ac:dyDescent="0.25">
      <c r="F299">
        <f t="shared" si="74"/>
        <v>1.131236190083601</v>
      </c>
      <c r="H299" s="3">
        <f t="shared" si="75"/>
        <v>1.1880910056758065E-2</v>
      </c>
      <c r="I299" s="2"/>
      <c r="J299">
        <f t="shared" si="76"/>
        <v>1.1362537945975189</v>
      </c>
      <c r="K299" s="3">
        <f t="shared" si="77"/>
        <v>9.5330893093730218E-3</v>
      </c>
      <c r="L299" s="2"/>
      <c r="M299">
        <f t="shared" si="78"/>
        <v>1.1426425459849856</v>
      </c>
      <c r="N299" s="3">
        <f t="shared" si="79"/>
        <v>-1.0592549909903548E-3</v>
      </c>
      <c r="O299" s="2"/>
      <c r="P299">
        <f t="shared" si="80"/>
        <v>1.1362537945975189</v>
      </c>
      <c r="Q299" s="4">
        <f t="shared" si="81"/>
        <v>9.5330893093730218E-3</v>
      </c>
    </row>
    <row r="300" spans="6:17" x14ac:dyDescent="0.25">
      <c r="F300">
        <f t="shared" si="74"/>
        <v>1.131236190083601</v>
      </c>
      <c r="H300" s="3">
        <f t="shared" si="75"/>
        <v>-0.18811908994324189</v>
      </c>
      <c r="I300" s="2"/>
      <c r="J300">
        <f t="shared" si="76"/>
        <v>1.1362537945975189</v>
      </c>
      <c r="K300" s="3">
        <f t="shared" si="77"/>
        <v>-0.19046691069062693</v>
      </c>
      <c r="L300" s="2"/>
      <c r="M300">
        <f t="shared" si="78"/>
        <v>1.1426425459849856</v>
      </c>
      <c r="N300" s="3">
        <f t="shared" si="79"/>
        <v>-0.20105925499099031</v>
      </c>
      <c r="O300" s="2"/>
      <c r="P300">
        <f t="shared" si="80"/>
        <v>1.1362537945975189</v>
      </c>
      <c r="Q300" s="4">
        <f t="shared" si="81"/>
        <v>-0.19046691069062693</v>
      </c>
    </row>
    <row r="301" spans="6:17" x14ac:dyDescent="0.25">
      <c r="F301">
        <f t="shared" si="74"/>
        <v>1.131236190083601</v>
      </c>
      <c r="H301" s="3">
        <f t="shared" si="75"/>
        <v>-8.8119089943241913E-2</v>
      </c>
      <c r="I301" s="2"/>
      <c r="J301">
        <f t="shared" si="76"/>
        <v>1.1362537945975189</v>
      </c>
      <c r="K301" s="3">
        <f t="shared" si="77"/>
        <v>-9.0466910690626956E-2</v>
      </c>
      <c r="L301" s="2"/>
      <c r="M301">
        <f t="shared" si="78"/>
        <v>1.1426425459849856</v>
      </c>
      <c r="N301" s="3">
        <f t="shared" si="79"/>
        <v>-0.10105925499099033</v>
      </c>
      <c r="O301" s="2"/>
      <c r="P301">
        <f t="shared" si="80"/>
        <v>1.1362537945975189</v>
      </c>
      <c r="Q301" s="4">
        <f t="shared" si="81"/>
        <v>-9.0466910690626956E-2</v>
      </c>
    </row>
    <row r="302" spans="6:17" x14ac:dyDescent="0.25">
      <c r="F302">
        <f t="shared" si="74"/>
        <v>1.131236190083601</v>
      </c>
      <c r="H302" s="3">
        <f t="shared" si="75"/>
        <v>0.11188091005675815</v>
      </c>
      <c r="I302" s="2"/>
      <c r="J302">
        <f t="shared" si="76"/>
        <v>1.1362537945975189</v>
      </c>
      <c r="K302" s="3">
        <f t="shared" si="77"/>
        <v>0.10953308930937311</v>
      </c>
      <c r="L302" s="2"/>
      <c r="M302">
        <f t="shared" si="78"/>
        <v>1.1426425459849856</v>
      </c>
      <c r="N302" s="3">
        <f t="shared" si="79"/>
        <v>9.8940745009009734E-2</v>
      </c>
      <c r="O302" s="2"/>
      <c r="P302">
        <f t="shared" si="80"/>
        <v>1.1362537945975189</v>
      </c>
      <c r="Q302" s="4">
        <f t="shared" si="81"/>
        <v>0.10953308930937311</v>
      </c>
    </row>
    <row r="303" spans="6:17" x14ac:dyDescent="0.25">
      <c r="F303">
        <f t="shared" si="74"/>
        <v>1.131236190083601</v>
      </c>
      <c r="H303" s="3">
        <f t="shared" si="75"/>
        <v>-0.3881190899432419</v>
      </c>
      <c r="I303" s="2"/>
      <c r="J303">
        <f t="shared" si="76"/>
        <v>1.1362537945975189</v>
      </c>
      <c r="K303" s="3">
        <f t="shared" si="77"/>
        <v>-0.39046691069062694</v>
      </c>
      <c r="L303" s="2"/>
      <c r="M303">
        <f t="shared" si="78"/>
        <v>1.1426425459849856</v>
      </c>
      <c r="N303" s="3">
        <f t="shared" si="79"/>
        <v>-0.40105925499099032</v>
      </c>
      <c r="O303" s="2"/>
      <c r="P303">
        <f t="shared" si="80"/>
        <v>1.1362537945975189</v>
      </c>
      <c r="Q303" s="4">
        <f t="shared" si="81"/>
        <v>-0.39046691069062694</v>
      </c>
    </row>
    <row r="304" spans="6:17" x14ac:dyDescent="0.25">
      <c r="F304">
        <f t="shared" si="74"/>
        <v>0</v>
      </c>
      <c r="H304" s="3">
        <f t="shared" si="75"/>
        <v>0</v>
      </c>
      <c r="I304" s="2"/>
      <c r="J304">
        <f t="shared" si="76"/>
        <v>0</v>
      </c>
      <c r="K304" s="3">
        <f t="shared" si="77"/>
        <v>0</v>
      </c>
      <c r="L304" s="2"/>
      <c r="M304">
        <f t="shared" si="78"/>
        <v>0</v>
      </c>
      <c r="N304" s="3">
        <f t="shared" si="79"/>
        <v>0</v>
      </c>
      <c r="O304" s="2"/>
      <c r="P304">
        <f t="shared" si="80"/>
        <v>0</v>
      </c>
      <c r="Q304" s="4">
        <f t="shared" si="81"/>
        <v>0</v>
      </c>
    </row>
    <row r="305" spans="6:17" x14ac:dyDescent="0.25">
      <c r="F305">
        <f t="shared" si="74"/>
        <v>0</v>
      </c>
      <c r="H305" s="3">
        <f t="shared" si="75"/>
        <v>0</v>
      </c>
      <c r="I305" s="2"/>
      <c r="J305">
        <f t="shared" si="76"/>
        <v>0</v>
      </c>
      <c r="K305" s="3">
        <f t="shared" si="77"/>
        <v>0</v>
      </c>
      <c r="L305" s="2"/>
      <c r="M305">
        <f t="shared" si="78"/>
        <v>0</v>
      </c>
      <c r="N305" s="3">
        <f t="shared" si="79"/>
        <v>0</v>
      </c>
      <c r="O305" s="2"/>
      <c r="P305">
        <f t="shared" si="80"/>
        <v>0</v>
      </c>
      <c r="Q305" s="4">
        <f t="shared" si="81"/>
        <v>0</v>
      </c>
    </row>
    <row r="306" spans="6:17" x14ac:dyDescent="0.25">
      <c r="F306">
        <f t="shared" si="74"/>
        <v>0</v>
      </c>
      <c r="H306" s="3">
        <f t="shared" si="75"/>
        <v>0</v>
      </c>
      <c r="I306" s="2"/>
      <c r="J306">
        <f t="shared" si="76"/>
        <v>0</v>
      </c>
      <c r="K306" s="3">
        <f t="shared" si="77"/>
        <v>0</v>
      </c>
      <c r="L306" s="2"/>
      <c r="M306">
        <f t="shared" si="78"/>
        <v>0</v>
      </c>
      <c r="N306" s="3">
        <f t="shared" si="79"/>
        <v>0</v>
      </c>
      <c r="O306" s="2"/>
      <c r="P306">
        <f t="shared" si="80"/>
        <v>0</v>
      </c>
      <c r="Q306" s="4">
        <f t="shared" si="81"/>
        <v>0</v>
      </c>
    </row>
    <row r="307" spans="6:17" x14ac:dyDescent="0.25">
      <c r="F307">
        <f t="shared" si="74"/>
        <v>0</v>
      </c>
      <c r="H307" s="3">
        <f t="shared" si="75"/>
        <v>0</v>
      </c>
      <c r="I307" s="2"/>
      <c r="J307">
        <f t="shared" si="76"/>
        <v>0</v>
      </c>
      <c r="K307" s="3">
        <f t="shared" si="77"/>
        <v>0</v>
      </c>
      <c r="L307" s="2"/>
      <c r="M307">
        <f t="shared" si="78"/>
        <v>0</v>
      </c>
      <c r="N307" s="3">
        <f t="shared" si="79"/>
        <v>0</v>
      </c>
      <c r="O307" s="2"/>
      <c r="P307">
        <f t="shared" si="80"/>
        <v>0</v>
      </c>
      <c r="Q307" s="4">
        <f t="shared" si="81"/>
        <v>0</v>
      </c>
    </row>
    <row r="308" spans="6:17" x14ac:dyDescent="0.25">
      <c r="F308">
        <f t="shared" si="74"/>
        <v>0</v>
      </c>
      <c r="H308" s="3">
        <f t="shared" si="75"/>
        <v>0</v>
      </c>
      <c r="I308" s="2"/>
      <c r="J308">
        <f t="shared" si="76"/>
        <v>0</v>
      </c>
      <c r="K308" s="3">
        <f t="shared" si="77"/>
        <v>0</v>
      </c>
      <c r="L308" s="2"/>
      <c r="M308">
        <f t="shared" si="78"/>
        <v>0</v>
      </c>
      <c r="N308" s="3">
        <f t="shared" si="79"/>
        <v>0</v>
      </c>
      <c r="O308" s="2"/>
      <c r="P308">
        <f t="shared" si="80"/>
        <v>0</v>
      </c>
      <c r="Q308" s="4">
        <f t="shared" si="81"/>
        <v>0</v>
      </c>
    </row>
    <row r="309" spans="6:17" x14ac:dyDescent="0.25">
      <c r="F309">
        <f t="shared" si="74"/>
        <v>0</v>
      </c>
      <c r="H309" s="3">
        <f t="shared" si="75"/>
        <v>0</v>
      </c>
      <c r="I309" s="2"/>
      <c r="J309">
        <f t="shared" si="76"/>
        <v>0</v>
      </c>
      <c r="K309" s="3">
        <f t="shared" si="77"/>
        <v>0</v>
      </c>
      <c r="L309" s="2"/>
      <c r="M309">
        <f t="shared" si="78"/>
        <v>0</v>
      </c>
      <c r="N309" s="3">
        <f t="shared" si="79"/>
        <v>0</v>
      </c>
      <c r="O309" s="2"/>
      <c r="P309">
        <f t="shared" si="80"/>
        <v>0</v>
      </c>
      <c r="Q309" s="4">
        <f t="shared" si="81"/>
        <v>0</v>
      </c>
    </row>
    <row r="310" spans="6:17" x14ac:dyDescent="0.25">
      <c r="F310">
        <f t="shared" si="74"/>
        <v>0</v>
      </c>
      <c r="H310" s="3">
        <f t="shared" si="75"/>
        <v>0</v>
      </c>
      <c r="I310" s="2"/>
      <c r="J310">
        <f t="shared" si="76"/>
        <v>0</v>
      </c>
      <c r="K310" s="3">
        <f t="shared" si="77"/>
        <v>0</v>
      </c>
      <c r="L310" s="2"/>
      <c r="M310">
        <f t="shared" si="78"/>
        <v>0</v>
      </c>
      <c r="N310" s="3">
        <f t="shared" si="79"/>
        <v>0</v>
      </c>
      <c r="O310" s="2"/>
      <c r="P310">
        <f t="shared" si="80"/>
        <v>0</v>
      </c>
      <c r="Q310" s="4">
        <f t="shared" si="81"/>
        <v>0</v>
      </c>
    </row>
    <row r="311" spans="6:17" x14ac:dyDescent="0.25">
      <c r="F311">
        <f t="shared" si="74"/>
        <v>0</v>
      </c>
      <c r="H311" s="3">
        <f t="shared" si="75"/>
        <v>0</v>
      </c>
      <c r="I311" s="2"/>
      <c r="J311">
        <f t="shared" si="76"/>
        <v>0</v>
      </c>
      <c r="K311" s="3">
        <f t="shared" si="77"/>
        <v>0</v>
      </c>
      <c r="L311" s="2"/>
      <c r="M311">
        <f t="shared" si="78"/>
        <v>0</v>
      </c>
      <c r="N311" s="3">
        <f t="shared" si="79"/>
        <v>0</v>
      </c>
      <c r="O311" s="2"/>
      <c r="P311">
        <f t="shared" si="80"/>
        <v>0</v>
      </c>
      <c r="Q311" s="4">
        <f t="shared" si="81"/>
        <v>0</v>
      </c>
    </row>
    <row r="312" spans="6:17" x14ac:dyDescent="0.25">
      <c r="F312">
        <f t="shared" si="74"/>
        <v>0</v>
      </c>
      <c r="H312" s="3">
        <f t="shared" si="75"/>
        <v>0</v>
      </c>
      <c r="I312" s="2"/>
      <c r="J312">
        <f t="shared" si="76"/>
        <v>0</v>
      </c>
      <c r="K312" s="3">
        <f t="shared" si="77"/>
        <v>0</v>
      </c>
      <c r="L312" s="2"/>
      <c r="M312">
        <f t="shared" si="78"/>
        <v>0</v>
      </c>
      <c r="N312" s="3">
        <f t="shared" si="79"/>
        <v>0</v>
      </c>
      <c r="O312" s="2"/>
      <c r="P312">
        <f t="shared" si="80"/>
        <v>0</v>
      </c>
      <c r="Q312" s="4">
        <f t="shared" si="81"/>
        <v>0</v>
      </c>
    </row>
    <row r="313" spans="6:17" x14ac:dyDescent="0.25">
      <c r="F313">
        <f t="shared" si="74"/>
        <v>0</v>
      </c>
      <c r="H313" s="3">
        <f t="shared" si="75"/>
        <v>0</v>
      </c>
      <c r="I313" s="2"/>
      <c r="J313">
        <f t="shared" si="76"/>
        <v>0</v>
      </c>
      <c r="K313" s="3">
        <f t="shared" si="77"/>
        <v>0</v>
      </c>
      <c r="L313" s="2"/>
      <c r="M313">
        <f t="shared" si="78"/>
        <v>0</v>
      </c>
      <c r="N313" s="3">
        <f t="shared" si="79"/>
        <v>0</v>
      </c>
      <c r="O313" s="2"/>
      <c r="P313">
        <f t="shared" si="80"/>
        <v>0</v>
      </c>
      <c r="Q313" s="4">
        <f t="shared" si="81"/>
        <v>0</v>
      </c>
    </row>
    <row r="314" spans="6:17" x14ac:dyDescent="0.25">
      <c r="F314">
        <f t="shared" si="74"/>
        <v>0</v>
      </c>
      <c r="H314" s="3">
        <f t="shared" si="75"/>
        <v>0</v>
      </c>
      <c r="I314" s="2"/>
      <c r="J314">
        <f t="shared" si="76"/>
        <v>0</v>
      </c>
      <c r="K314" s="3">
        <f t="shared" si="77"/>
        <v>0</v>
      </c>
      <c r="L314" s="2"/>
      <c r="M314">
        <f t="shared" si="78"/>
        <v>0</v>
      </c>
      <c r="N314" s="3">
        <f t="shared" si="79"/>
        <v>0</v>
      </c>
      <c r="O314" s="2"/>
      <c r="P314">
        <f t="shared" si="80"/>
        <v>0</v>
      </c>
      <c r="Q314" s="4">
        <f t="shared" si="81"/>
        <v>0</v>
      </c>
    </row>
    <row r="315" spans="6:17" x14ac:dyDescent="0.25">
      <c r="F315">
        <f t="shared" si="74"/>
        <v>0</v>
      </c>
      <c r="H315" s="3">
        <f t="shared" si="75"/>
        <v>0</v>
      </c>
      <c r="I315" s="2"/>
      <c r="J315">
        <f t="shared" si="76"/>
        <v>0</v>
      </c>
      <c r="K315" s="3">
        <f t="shared" si="77"/>
        <v>0</v>
      </c>
      <c r="L315" s="2"/>
      <c r="M315">
        <f t="shared" si="78"/>
        <v>0</v>
      </c>
      <c r="N315" s="3">
        <f t="shared" si="79"/>
        <v>0</v>
      </c>
      <c r="O315" s="2"/>
      <c r="P315">
        <f t="shared" si="80"/>
        <v>0</v>
      </c>
      <c r="Q315" s="4">
        <f t="shared" si="81"/>
        <v>0</v>
      </c>
    </row>
    <row r="316" spans="6:17" x14ac:dyDescent="0.25">
      <c r="F316">
        <f t="shared" si="74"/>
        <v>0</v>
      </c>
      <c r="H316" s="3">
        <f t="shared" si="75"/>
        <v>0</v>
      </c>
      <c r="I316" s="2"/>
      <c r="J316">
        <f t="shared" si="76"/>
        <v>0</v>
      </c>
      <c r="K316" s="3">
        <f t="shared" si="77"/>
        <v>0</v>
      </c>
      <c r="L316" s="2"/>
      <c r="M316">
        <f t="shared" si="78"/>
        <v>0</v>
      </c>
      <c r="N316" s="3">
        <f t="shared" si="79"/>
        <v>0</v>
      </c>
      <c r="O316" s="2"/>
      <c r="P316">
        <f t="shared" si="80"/>
        <v>0</v>
      </c>
      <c r="Q316" s="4">
        <f t="shared" si="81"/>
        <v>0</v>
      </c>
    </row>
    <row r="317" spans="6:17" x14ac:dyDescent="0.25">
      <c r="F317">
        <f t="shared" si="74"/>
        <v>0</v>
      </c>
      <c r="H317" s="3">
        <f t="shared" si="75"/>
        <v>0</v>
      </c>
      <c r="I317" s="2"/>
      <c r="J317">
        <f t="shared" si="76"/>
        <v>0</v>
      </c>
      <c r="K317" s="3">
        <f t="shared" si="77"/>
        <v>0</v>
      </c>
      <c r="L317" s="2"/>
      <c r="M317">
        <f t="shared" si="78"/>
        <v>0</v>
      </c>
      <c r="N317" s="3">
        <f t="shared" si="79"/>
        <v>0</v>
      </c>
      <c r="O317" s="2"/>
      <c r="P317">
        <f t="shared" si="80"/>
        <v>0</v>
      </c>
      <c r="Q317" s="4">
        <f t="shared" si="81"/>
        <v>0</v>
      </c>
    </row>
    <row r="318" spans="6:17" x14ac:dyDescent="0.25">
      <c r="F318">
        <f t="shared" si="74"/>
        <v>0</v>
      </c>
      <c r="H318" s="3">
        <f t="shared" si="75"/>
        <v>0</v>
      </c>
      <c r="I318" s="2"/>
      <c r="J318">
        <f t="shared" si="76"/>
        <v>0</v>
      </c>
      <c r="K318" s="3">
        <f t="shared" si="77"/>
        <v>0</v>
      </c>
      <c r="L318" s="2"/>
      <c r="M318">
        <f t="shared" si="78"/>
        <v>0</v>
      </c>
      <c r="N318" s="3">
        <f t="shared" si="79"/>
        <v>0</v>
      </c>
      <c r="O318" s="2"/>
      <c r="P318">
        <f t="shared" si="80"/>
        <v>0</v>
      </c>
      <c r="Q318" s="4">
        <f t="shared" si="81"/>
        <v>0</v>
      </c>
    </row>
    <row r="319" spans="6:17" x14ac:dyDescent="0.25">
      <c r="H319" s="3"/>
      <c r="I319" s="2"/>
      <c r="K319" s="3"/>
      <c r="L319" s="2"/>
      <c r="N319" s="3"/>
      <c r="O319" s="2"/>
      <c r="Q319" s="4"/>
    </row>
    <row r="320" spans="6:17" x14ac:dyDescent="0.25">
      <c r="H320" s="3"/>
      <c r="I320" s="2"/>
      <c r="K320" s="3"/>
      <c r="L320" s="2"/>
      <c r="N320" s="3"/>
      <c r="O320" s="2"/>
      <c r="Q320" s="4"/>
    </row>
    <row r="321" spans="8:17" x14ac:dyDescent="0.25">
      <c r="H321" s="3"/>
      <c r="I321" s="2"/>
      <c r="K321" s="3"/>
      <c r="L321" s="2"/>
      <c r="N321" s="3"/>
      <c r="O321" s="2"/>
      <c r="Q321" s="4"/>
    </row>
    <row r="322" spans="8:17" x14ac:dyDescent="0.25">
      <c r="H322" s="3"/>
      <c r="I322" s="2"/>
      <c r="K322" s="3"/>
      <c r="L322" s="2"/>
      <c r="N322" s="3"/>
      <c r="O322" s="2"/>
      <c r="Q322" s="4"/>
    </row>
    <row r="323" spans="8:17" x14ac:dyDescent="0.25">
      <c r="H323" s="3"/>
      <c r="I323" s="2"/>
      <c r="K323" s="3"/>
      <c r="L323" s="2"/>
      <c r="N323" s="3"/>
      <c r="O323" s="2"/>
      <c r="Q323" s="4"/>
    </row>
    <row r="324" spans="8:17" x14ac:dyDescent="0.25">
      <c r="H324" s="3"/>
      <c r="I324" s="2"/>
      <c r="K324" s="3"/>
      <c r="L324" s="2"/>
      <c r="N324" s="3"/>
      <c r="O324" s="2"/>
      <c r="Q324" s="4"/>
    </row>
  </sheetData>
  <protectedRanges>
    <protectedRange sqref="B20:B22" name="Experiment details"/>
    <protectedRange sqref="F2:H6 J2:K7 M2:N8 P2:Q8" name="Fitting parameters"/>
    <protectedRange sqref="A24:B24 A25:D226 E72:Q91 E117:Q136 E44:Q46 E212:Q226" name="Data entry"/>
    <protectedRange sqref="AD1 AF1 AL1 AO1" name="Dose response fig adjust"/>
  </protectedRange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AC129"/>
  <sheetViews>
    <sheetView workbookViewId="0">
      <selection activeCell="A7" sqref="A7"/>
    </sheetView>
  </sheetViews>
  <sheetFormatPr defaultRowHeight="12.5" x14ac:dyDescent="0.25"/>
  <sheetData>
    <row r="2" spans="2:29" x14ac:dyDescent="0.25">
      <c r="B2" s="82" t="s">
        <v>97</v>
      </c>
      <c r="C2" s="82"/>
      <c r="D2" s="82"/>
      <c r="F2" s="82" t="s">
        <v>98</v>
      </c>
      <c r="G2" s="82"/>
      <c r="H2" s="82"/>
      <c r="K2" s="81" t="s">
        <v>99</v>
      </c>
      <c r="L2" s="81"/>
      <c r="O2" s="83" t="s">
        <v>100</v>
      </c>
      <c r="P2" s="83"/>
      <c r="T2" s="84" t="s">
        <v>101</v>
      </c>
      <c r="U2" s="84"/>
      <c r="Z2" s="85" t="s">
        <v>102</v>
      </c>
      <c r="AA2" s="85"/>
    </row>
    <row r="3" spans="2:29" x14ac:dyDescent="0.25">
      <c r="B3" s="82" t="s">
        <v>75</v>
      </c>
      <c r="C3" s="82"/>
      <c r="D3" s="82"/>
      <c r="F3" s="82" t="s">
        <v>75</v>
      </c>
      <c r="G3" s="82"/>
      <c r="H3" s="82"/>
      <c r="K3" s="81" t="s">
        <v>76</v>
      </c>
      <c r="L3" s="81"/>
      <c r="O3" s="83" t="s">
        <v>77</v>
      </c>
      <c r="P3" s="83"/>
      <c r="T3" s="84" t="s">
        <v>78</v>
      </c>
      <c r="U3" s="84"/>
      <c r="Z3" s="85" t="s">
        <v>79</v>
      </c>
      <c r="AA3" s="85"/>
    </row>
    <row r="4" spans="2:29" x14ac:dyDescent="0.25">
      <c r="B4" s="82" t="s">
        <v>74</v>
      </c>
      <c r="C4" s="82"/>
      <c r="D4" s="82"/>
      <c r="F4" s="82" t="s">
        <v>74</v>
      </c>
      <c r="G4" s="82"/>
      <c r="H4" s="82"/>
      <c r="K4" s="81" t="s">
        <v>74</v>
      </c>
      <c r="L4" s="81"/>
      <c r="O4" s="83" t="s">
        <v>74</v>
      </c>
      <c r="P4" s="83"/>
      <c r="T4" s="84" t="s">
        <v>80</v>
      </c>
      <c r="U4" s="84"/>
      <c r="Z4" s="85" t="s">
        <v>81</v>
      </c>
      <c r="AA4" s="85"/>
    </row>
    <row r="5" spans="2:29" x14ac:dyDescent="0.25">
      <c r="B5" s="82" t="s">
        <v>82</v>
      </c>
      <c r="C5" s="82"/>
      <c r="D5" s="82"/>
      <c r="F5" s="82" t="s">
        <v>83</v>
      </c>
      <c r="G5" s="82"/>
      <c r="H5" s="82"/>
      <c r="K5" s="81" t="s">
        <v>84</v>
      </c>
      <c r="L5" s="81"/>
      <c r="O5" s="83" t="s">
        <v>84</v>
      </c>
      <c r="P5" s="83"/>
      <c r="T5" s="84" t="s">
        <v>85</v>
      </c>
      <c r="U5" s="84"/>
      <c r="Z5" s="85" t="s">
        <v>86</v>
      </c>
      <c r="AA5" s="85"/>
    </row>
    <row r="8" spans="2:29" x14ac:dyDescent="0.25">
      <c r="B8" t="s">
        <v>1</v>
      </c>
      <c r="C8" t="s">
        <v>4</v>
      </c>
      <c r="D8" t="s">
        <v>2</v>
      </c>
      <c r="F8" t="s">
        <v>1</v>
      </c>
      <c r="G8" t="s">
        <v>4</v>
      </c>
      <c r="H8" t="s">
        <v>2</v>
      </c>
      <c r="K8" t="s">
        <v>87</v>
      </c>
      <c r="L8" t="s">
        <v>88</v>
      </c>
      <c r="M8" t="s">
        <v>2</v>
      </c>
      <c r="O8" t="s">
        <v>89</v>
      </c>
      <c r="P8" t="s">
        <v>73</v>
      </c>
      <c r="Q8" t="s">
        <v>90</v>
      </c>
      <c r="T8" t="s">
        <v>91</v>
      </c>
      <c r="U8" t="s">
        <v>92</v>
      </c>
      <c r="V8" t="s">
        <v>93</v>
      </c>
      <c r="W8" t="s">
        <v>94</v>
      </c>
      <c r="Z8" t="s">
        <v>95</v>
      </c>
      <c r="AA8" t="s">
        <v>96</v>
      </c>
      <c r="AB8" t="s">
        <v>31</v>
      </c>
      <c r="AC8" t="s">
        <v>28</v>
      </c>
    </row>
    <row r="9" spans="2:29" x14ac:dyDescent="0.25">
      <c r="B9">
        <v>0</v>
      </c>
      <c r="C9">
        <v>0</v>
      </c>
      <c r="D9">
        <v>100</v>
      </c>
      <c r="F9">
        <v>0</v>
      </c>
      <c r="G9">
        <v>0</v>
      </c>
      <c r="H9">
        <v>76.330275229357795</v>
      </c>
      <c r="K9">
        <v>0</v>
      </c>
      <c r="L9">
        <v>0</v>
      </c>
      <c r="M9">
        <v>184</v>
      </c>
      <c r="O9">
        <v>0</v>
      </c>
      <c r="P9">
        <v>0</v>
      </c>
      <c r="Q9">
        <v>151</v>
      </c>
      <c r="T9">
        <v>0</v>
      </c>
      <c r="U9">
        <v>0</v>
      </c>
      <c r="V9">
        <v>0</v>
      </c>
      <c r="W9">
        <v>200</v>
      </c>
      <c r="Z9">
        <v>0</v>
      </c>
      <c r="AA9">
        <v>20</v>
      </c>
      <c r="AB9">
        <v>15</v>
      </c>
      <c r="AC9">
        <v>15</v>
      </c>
    </row>
    <row r="10" spans="2:29" x14ac:dyDescent="0.25">
      <c r="B10">
        <v>14.511319203271587</v>
      </c>
      <c r="C10">
        <v>0</v>
      </c>
      <c r="D10">
        <v>93.688073394495405</v>
      </c>
      <c r="F10">
        <v>0</v>
      </c>
      <c r="G10">
        <v>0</v>
      </c>
      <c r="H10">
        <v>119.26605504587155</v>
      </c>
      <c r="K10">
        <v>0</v>
      </c>
      <c r="L10">
        <v>0</v>
      </c>
      <c r="M10">
        <v>231</v>
      </c>
      <c r="O10">
        <v>0</v>
      </c>
      <c r="P10">
        <v>0</v>
      </c>
      <c r="Q10">
        <v>167</v>
      </c>
      <c r="T10">
        <v>2.52</v>
      </c>
      <c r="U10">
        <v>0</v>
      </c>
      <c r="V10">
        <v>3</v>
      </c>
      <c r="W10">
        <v>48</v>
      </c>
    </row>
    <row r="11" spans="2:29" x14ac:dyDescent="0.25">
      <c r="B11">
        <v>32.903791553893548</v>
      </c>
      <c r="C11">
        <v>0</v>
      </c>
      <c r="D11">
        <v>82.091743119266056</v>
      </c>
      <c r="F11">
        <v>0</v>
      </c>
      <c r="G11">
        <v>0</v>
      </c>
      <c r="H11">
        <v>127.70642201834863</v>
      </c>
      <c r="K11">
        <v>0</v>
      </c>
      <c r="L11">
        <v>0</v>
      </c>
      <c r="M11">
        <v>201</v>
      </c>
      <c r="O11">
        <v>0</v>
      </c>
      <c r="P11">
        <v>0</v>
      </c>
      <c r="Q11">
        <v>118</v>
      </c>
      <c r="T11">
        <v>3.3</v>
      </c>
      <c r="U11">
        <v>0</v>
      </c>
      <c r="V11">
        <v>3</v>
      </c>
      <c r="W11">
        <v>48</v>
      </c>
      <c r="Z11">
        <v>0.5</v>
      </c>
      <c r="AA11">
        <v>20</v>
      </c>
      <c r="AB11">
        <v>5</v>
      </c>
      <c r="AC11">
        <v>5</v>
      </c>
    </row>
    <row r="12" spans="2:29" x14ac:dyDescent="0.25">
      <c r="B12">
        <v>44.406108782429904</v>
      </c>
      <c r="C12">
        <v>0</v>
      </c>
      <c r="D12">
        <v>62.238532110091754</v>
      </c>
      <c r="F12">
        <v>0</v>
      </c>
      <c r="G12">
        <v>0</v>
      </c>
      <c r="H12">
        <v>97.431192660550465</v>
      </c>
      <c r="K12">
        <v>0</v>
      </c>
      <c r="L12">
        <v>0</v>
      </c>
      <c r="M12">
        <v>193</v>
      </c>
      <c r="O12">
        <v>0</v>
      </c>
      <c r="P12">
        <v>0</v>
      </c>
      <c r="Q12">
        <v>91</v>
      </c>
      <c r="T12">
        <v>4.25</v>
      </c>
      <c r="U12">
        <v>0</v>
      </c>
      <c r="V12">
        <v>9</v>
      </c>
      <c r="W12">
        <v>50</v>
      </c>
      <c r="Z12">
        <v>0.5</v>
      </c>
      <c r="AA12">
        <v>20</v>
      </c>
      <c r="AB12">
        <v>4</v>
      </c>
      <c r="AC12">
        <v>5</v>
      </c>
    </row>
    <row r="13" spans="2:29" x14ac:dyDescent="0.25">
      <c r="B13">
        <v>86.18405687471251</v>
      </c>
      <c r="C13">
        <v>0</v>
      </c>
      <c r="D13">
        <v>32.714190093708169</v>
      </c>
      <c r="F13">
        <v>0</v>
      </c>
      <c r="G13">
        <v>0</v>
      </c>
      <c r="H13">
        <v>79.266055045871568</v>
      </c>
      <c r="K13">
        <v>0</v>
      </c>
      <c r="L13">
        <v>0</v>
      </c>
      <c r="M13">
        <v>202</v>
      </c>
      <c r="O13">
        <v>0</v>
      </c>
      <c r="P13">
        <v>0</v>
      </c>
      <c r="Q13">
        <v>129</v>
      </c>
      <c r="T13">
        <v>5.33</v>
      </c>
      <c r="U13">
        <v>0</v>
      </c>
      <c r="V13">
        <v>16</v>
      </c>
      <c r="W13">
        <v>50</v>
      </c>
      <c r="Z13">
        <v>0.5</v>
      </c>
      <c r="AA13">
        <v>20</v>
      </c>
      <c r="AB13">
        <v>5</v>
      </c>
      <c r="AC13">
        <v>5</v>
      </c>
    </row>
    <row r="14" spans="2:29" x14ac:dyDescent="0.25">
      <c r="B14">
        <v>136.27860439834939</v>
      </c>
      <c r="C14">
        <v>0</v>
      </c>
      <c r="D14">
        <v>48.403669724770644</v>
      </c>
      <c r="F14">
        <v>0</v>
      </c>
      <c r="G14">
        <v>0</v>
      </c>
      <c r="H14">
        <v>86.680053547523428</v>
      </c>
      <c r="K14">
        <v>0</v>
      </c>
      <c r="L14">
        <v>0</v>
      </c>
      <c r="M14">
        <v>193</v>
      </c>
      <c r="O14">
        <v>0</v>
      </c>
      <c r="P14">
        <v>0</v>
      </c>
      <c r="Q14">
        <v>131</v>
      </c>
      <c r="T14">
        <v>7.15</v>
      </c>
      <c r="U14">
        <v>0</v>
      </c>
      <c r="V14">
        <v>20</v>
      </c>
      <c r="W14">
        <v>50</v>
      </c>
      <c r="Z14">
        <v>1</v>
      </c>
      <c r="AA14">
        <v>20</v>
      </c>
      <c r="AB14">
        <v>0</v>
      </c>
      <c r="AC14">
        <v>5</v>
      </c>
    </row>
    <row r="15" spans="2:29" x14ac:dyDescent="0.25">
      <c r="B15">
        <v>178.20613611894848</v>
      </c>
      <c r="C15">
        <v>0</v>
      </c>
      <c r="D15">
        <v>35.977242302543502</v>
      </c>
      <c r="F15">
        <v>0</v>
      </c>
      <c r="G15">
        <v>0</v>
      </c>
      <c r="H15">
        <v>102.74431057563586</v>
      </c>
      <c r="O15">
        <v>0</v>
      </c>
      <c r="P15">
        <v>0</v>
      </c>
      <c r="Q15">
        <v>117</v>
      </c>
      <c r="T15">
        <v>9.5299999999999994</v>
      </c>
      <c r="U15">
        <v>0</v>
      </c>
      <c r="V15">
        <v>30</v>
      </c>
      <c r="W15">
        <v>50</v>
      </c>
      <c r="Z15">
        <v>1</v>
      </c>
      <c r="AA15">
        <v>20</v>
      </c>
      <c r="AB15">
        <v>0</v>
      </c>
      <c r="AC15">
        <v>5</v>
      </c>
    </row>
    <row r="16" spans="2:29" x14ac:dyDescent="0.25">
      <c r="B16">
        <v>262.29689034555616</v>
      </c>
      <c r="C16">
        <v>0</v>
      </c>
      <c r="D16">
        <v>15.729585006693441</v>
      </c>
      <c r="F16">
        <v>0</v>
      </c>
      <c r="G16">
        <v>0</v>
      </c>
      <c r="H16">
        <v>134.53815261044176</v>
      </c>
      <c r="K16">
        <v>6.6234660539190262</v>
      </c>
      <c r="L16">
        <v>0</v>
      </c>
      <c r="M16">
        <v>320</v>
      </c>
      <c r="O16">
        <v>0</v>
      </c>
      <c r="P16">
        <v>0</v>
      </c>
      <c r="Q16">
        <v>77</v>
      </c>
      <c r="T16">
        <v>12.28</v>
      </c>
      <c r="U16">
        <v>0</v>
      </c>
      <c r="V16">
        <v>37</v>
      </c>
      <c r="W16">
        <v>49</v>
      </c>
      <c r="Z16">
        <v>1</v>
      </c>
      <c r="AA16">
        <v>20</v>
      </c>
      <c r="AB16">
        <v>0</v>
      </c>
      <c r="AC16">
        <v>5</v>
      </c>
    </row>
    <row r="17" spans="2:29" x14ac:dyDescent="0.25">
      <c r="B17">
        <v>521.93501042956802</v>
      </c>
      <c r="C17">
        <v>0</v>
      </c>
      <c r="D17">
        <v>9.7054886211512716</v>
      </c>
      <c r="F17">
        <v>0</v>
      </c>
      <c r="G17">
        <v>0</v>
      </c>
      <c r="H17">
        <v>81.659973226238279</v>
      </c>
      <c r="K17">
        <v>9.2728524754866353</v>
      </c>
      <c r="L17">
        <v>0</v>
      </c>
      <c r="M17">
        <v>189</v>
      </c>
      <c r="O17">
        <v>0</v>
      </c>
      <c r="P17">
        <v>0</v>
      </c>
      <c r="Q17">
        <v>130</v>
      </c>
      <c r="T17">
        <v>15.58</v>
      </c>
      <c r="U17">
        <v>0</v>
      </c>
      <c r="V17">
        <v>35</v>
      </c>
      <c r="W17">
        <v>50</v>
      </c>
      <c r="Z17">
        <v>1.4</v>
      </c>
      <c r="AA17">
        <v>20</v>
      </c>
      <c r="AB17">
        <v>0</v>
      </c>
      <c r="AC17">
        <v>5</v>
      </c>
    </row>
    <row r="18" spans="2:29" x14ac:dyDescent="0.25">
      <c r="F18">
        <v>0</v>
      </c>
      <c r="G18">
        <v>0</v>
      </c>
      <c r="H18">
        <v>94.377510040160644</v>
      </c>
      <c r="K18">
        <v>12.98199346568129</v>
      </c>
      <c r="L18">
        <v>0</v>
      </c>
      <c r="M18">
        <v>183</v>
      </c>
      <c r="O18">
        <v>2.0552924344690511</v>
      </c>
      <c r="P18">
        <v>0</v>
      </c>
      <c r="Q18">
        <v>173</v>
      </c>
      <c r="T18">
        <v>0</v>
      </c>
      <c r="U18">
        <v>2.4500000000000002</v>
      </c>
      <c r="V18">
        <v>8</v>
      </c>
      <c r="W18">
        <v>49</v>
      </c>
      <c r="Z18">
        <v>1.4</v>
      </c>
      <c r="AA18">
        <v>20</v>
      </c>
      <c r="AB18">
        <v>0</v>
      </c>
      <c r="AC18">
        <v>5</v>
      </c>
    </row>
    <row r="19" spans="2:29" x14ac:dyDescent="0.25">
      <c r="B19">
        <v>0</v>
      </c>
      <c r="C19">
        <v>13.136144170160929</v>
      </c>
      <c r="D19">
        <v>97.394495412844037</v>
      </c>
      <c r="K19">
        <v>18.174790851953805</v>
      </c>
      <c r="L19">
        <v>0</v>
      </c>
      <c r="M19">
        <v>225</v>
      </c>
      <c r="O19">
        <v>3.0829386517035768</v>
      </c>
      <c r="P19">
        <v>0</v>
      </c>
      <c r="Q19">
        <v>163</v>
      </c>
      <c r="T19">
        <v>0</v>
      </c>
      <c r="U19">
        <v>3.18</v>
      </c>
      <c r="V19">
        <v>8</v>
      </c>
      <c r="W19">
        <v>50</v>
      </c>
      <c r="Z19">
        <v>1.4</v>
      </c>
      <c r="AA19">
        <v>20</v>
      </c>
      <c r="AB19">
        <v>0</v>
      </c>
      <c r="AC19">
        <v>5</v>
      </c>
    </row>
    <row r="20" spans="2:29" x14ac:dyDescent="0.25">
      <c r="B20">
        <v>0</v>
      </c>
      <c r="C20">
        <v>39.265738182917161</v>
      </c>
      <c r="D20">
        <v>84.146788990825684</v>
      </c>
      <c r="F20">
        <v>14.511319203271587</v>
      </c>
      <c r="G20">
        <v>0</v>
      </c>
      <c r="H20">
        <v>104.03669724770641</v>
      </c>
      <c r="K20">
        <v>25.444707192735329</v>
      </c>
      <c r="L20">
        <v>0</v>
      </c>
      <c r="M20">
        <v>201</v>
      </c>
      <c r="O20">
        <v>4.6244079775553653</v>
      </c>
      <c r="P20">
        <v>0</v>
      </c>
      <c r="Q20">
        <v>153</v>
      </c>
      <c r="T20">
        <v>0</v>
      </c>
      <c r="U20">
        <v>4.25</v>
      </c>
      <c r="V20">
        <v>16</v>
      </c>
      <c r="W20">
        <v>50</v>
      </c>
    </row>
    <row r="21" spans="2:29" x14ac:dyDescent="0.25">
      <c r="B21">
        <v>0</v>
      </c>
      <c r="C21">
        <v>51.578674656669406</v>
      </c>
      <c r="D21">
        <v>68.513761467889907</v>
      </c>
      <c r="F21">
        <v>14.511319203271587</v>
      </c>
      <c r="G21">
        <v>0</v>
      </c>
      <c r="H21">
        <v>100</v>
      </c>
      <c r="K21">
        <v>35.622590069829457</v>
      </c>
      <c r="L21">
        <v>0</v>
      </c>
      <c r="M21">
        <v>183</v>
      </c>
      <c r="O21">
        <v>6.9366119663330474</v>
      </c>
      <c r="P21">
        <v>0</v>
      </c>
      <c r="Q21">
        <v>108</v>
      </c>
      <c r="T21">
        <v>0</v>
      </c>
      <c r="U21">
        <v>5.48</v>
      </c>
      <c r="V21">
        <v>21</v>
      </c>
      <c r="W21">
        <v>50</v>
      </c>
      <c r="Z21">
        <v>0</v>
      </c>
      <c r="AA21">
        <v>15</v>
      </c>
      <c r="AB21">
        <v>5</v>
      </c>
      <c r="AC21">
        <v>5</v>
      </c>
    </row>
    <row r="22" spans="2:29" x14ac:dyDescent="0.25">
      <c r="B22">
        <v>0</v>
      </c>
      <c r="C22">
        <v>125.6541918865603</v>
      </c>
      <c r="D22">
        <v>30.957161981258366</v>
      </c>
      <c r="F22">
        <v>14.511319203271587</v>
      </c>
      <c r="G22">
        <v>0</v>
      </c>
      <c r="H22">
        <v>78.899082568807344</v>
      </c>
      <c r="K22">
        <v>49.871626097761236</v>
      </c>
      <c r="L22">
        <v>0</v>
      </c>
      <c r="M22">
        <v>189</v>
      </c>
      <c r="O22">
        <v>10.404917949499572</v>
      </c>
      <c r="P22">
        <v>0</v>
      </c>
      <c r="Q22">
        <v>162</v>
      </c>
      <c r="T22">
        <v>0</v>
      </c>
      <c r="U22">
        <v>7.24</v>
      </c>
      <c r="V22">
        <v>25</v>
      </c>
      <c r="W22">
        <v>50</v>
      </c>
      <c r="Z22">
        <v>0</v>
      </c>
      <c r="AA22">
        <v>15</v>
      </c>
      <c r="AB22">
        <v>5</v>
      </c>
      <c r="AC22">
        <v>5</v>
      </c>
    </row>
    <row r="23" spans="2:29" x14ac:dyDescent="0.25">
      <c r="B23">
        <v>0</v>
      </c>
      <c r="C23">
        <v>168.04611069658378</v>
      </c>
      <c r="D23">
        <v>61.027522935779828</v>
      </c>
      <c r="F23">
        <v>14.511319203271587</v>
      </c>
      <c r="G23">
        <v>0</v>
      </c>
      <c r="H23">
        <v>66.788990825688074</v>
      </c>
      <c r="K23">
        <v>69.82027653686572</v>
      </c>
      <c r="L23">
        <v>0</v>
      </c>
      <c r="M23">
        <v>203</v>
      </c>
      <c r="O23">
        <v>15.607376924249357</v>
      </c>
      <c r="P23">
        <v>0</v>
      </c>
      <c r="Q23">
        <v>145</v>
      </c>
      <c r="T23">
        <v>0</v>
      </c>
      <c r="U23">
        <v>9.5399999999999991</v>
      </c>
      <c r="V23">
        <v>28</v>
      </c>
      <c r="W23">
        <v>50</v>
      </c>
      <c r="Z23">
        <v>0</v>
      </c>
      <c r="AA23">
        <v>15</v>
      </c>
      <c r="AB23">
        <v>5</v>
      </c>
      <c r="AC23">
        <v>5</v>
      </c>
    </row>
    <row r="24" spans="2:29" x14ac:dyDescent="0.25">
      <c r="B24">
        <v>0</v>
      </c>
      <c r="C24">
        <v>221.40434989089846</v>
      </c>
      <c r="D24">
        <v>40.411646586345377</v>
      </c>
      <c r="F24">
        <v>14.511319203271587</v>
      </c>
      <c r="G24">
        <v>0</v>
      </c>
      <c r="H24">
        <v>118.71559633027522</v>
      </c>
      <c r="K24">
        <v>97.748387151612008</v>
      </c>
      <c r="L24">
        <v>0</v>
      </c>
      <c r="M24">
        <v>179</v>
      </c>
      <c r="O24">
        <v>23.411065386374034</v>
      </c>
      <c r="P24">
        <v>0</v>
      </c>
      <c r="Q24">
        <v>122</v>
      </c>
      <c r="T24">
        <v>0</v>
      </c>
      <c r="U24">
        <v>12.36</v>
      </c>
      <c r="V24">
        <v>35</v>
      </c>
      <c r="W24">
        <v>50</v>
      </c>
      <c r="Z24">
        <v>0</v>
      </c>
      <c r="AA24">
        <v>12</v>
      </c>
      <c r="AB24">
        <v>5</v>
      </c>
      <c r="AC24">
        <v>5</v>
      </c>
    </row>
    <row r="25" spans="2:29" x14ac:dyDescent="0.25">
      <c r="B25">
        <v>0</v>
      </c>
      <c r="C25">
        <v>352.90458076641789</v>
      </c>
      <c r="D25">
        <v>22.925033467202141</v>
      </c>
      <c r="F25">
        <v>32.903791553893548</v>
      </c>
      <c r="G25">
        <v>0</v>
      </c>
      <c r="H25">
        <v>76.513761467889907</v>
      </c>
      <c r="K25">
        <v>136.84774201225682</v>
      </c>
      <c r="L25">
        <v>0</v>
      </c>
      <c r="M25">
        <v>185</v>
      </c>
      <c r="O25">
        <v>35.116598079561051</v>
      </c>
      <c r="P25">
        <v>0</v>
      </c>
      <c r="Q25">
        <v>139</v>
      </c>
      <c r="T25">
        <v>0</v>
      </c>
      <c r="U25">
        <v>15.54</v>
      </c>
      <c r="V25">
        <v>37</v>
      </c>
      <c r="W25">
        <v>50</v>
      </c>
      <c r="Z25">
        <v>0</v>
      </c>
      <c r="AA25">
        <v>12</v>
      </c>
      <c r="AB25">
        <v>5</v>
      </c>
      <c r="AC25">
        <v>5</v>
      </c>
    </row>
    <row r="26" spans="2:29" x14ac:dyDescent="0.25">
      <c r="B26">
        <v>0</v>
      </c>
      <c r="C26">
        <v>687.91794124155012</v>
      </c>
      <c r="D26">
        <v>1.9243641231593038</v>
      </c>
      <c r="F26">
        <v>32.903791553893548</v>
      </c>
      <c r="G26">
        <v>0</v>
      </c>
      <c r="H26">
        <v>98.348623853211009</v>
      </c>
      <c r="K26">
        <v>191.58683881715953</v>
      </c>
      <c r="L26">
        <v>0</v>
      </c>
      <c r="M26">
        <v>171</v>
      </c>
      <c r="O26">
        <v>52.674897119341573</v>
      </c>
      <c r="P26">
        <v>0</v>
      </c>
      <c r="Q26">
        <v>125</v>
      </c>
      <c r="T26">
        <v>2.4700000000000002</v>
      </c>
      <c r="U26">
        <v>2.4700000000000002</v>
      </c>
      <c r="V26">
        <v>14</v>
      </c>
      <c r="W26">
        <v>50</v>
      </c>
      <c r="Z26">
        <v>0</v>
      </c>
      <c r="AA26">
        <v>12</v>
      </c>
      <c r="AB26">
        <v>5</v>
      </c>
      <c r="AC26">
        <v>5</v>
      </c>
    </row>
    <row r="27" spans="2:29" x14ac:dyDescent="0.25">
      <c r="F27">
        <v>32.903791553893548</v>
      </c>
      <c r="G27">
        <v>0</v>
      </c>
      <c r="H27">
        <v>85.688073394495419</v>
      </c>
      <c r="K27">
        <v>268.22157434402334</v>
      </c>
      <c r="L27">
        <v>0</v>
      </c>
      <c r="M27">
        <v>142</v>
      </c>
      <c r="O27">
        <v>79.012345679012356</v>
      </c>
      <c r="P27">
        <v>0</v>
      </c>
      <c r="Q27">
        <v>111</v>
      </c>
      <c r="T27">
        <v>3.2</v>
      </c>
      <c r="U27">
        <v>3.2</v>
      </c>
      <c r="V27">
        <v>18</v>
      </c>
      <c r="W27">
        <v>49</v>
      </c>
      <c r="Z27">
        <v>0</v>
      </c>
      <c r="AA27">
        <v>8</v>
      </c>
      <c r="AB27">
        <v>5</v>
      </c>
      <c r="AC27">
        <v>5</v>
      </c>
    </row>
    <row r="28" spans="2:29" x14ac:dyDescent="0.25">
      <c r="B28">
        <v>10.333408827966423</v>
      </c>
      <c r="C28">
        <v>38.997760409088514</v>
      </c>
      <c r="D28">
        <v>92.733944954128432</v>
      </c>
      <c r="F28">
        <v>32.903791553893548</v>
      </c>
      <c r="G28">
        <v>0</v>
      </c>
      <c r="H28">
        <v>81.284403669724767</v>
      </c>
      <c r="K28">
        <v>375.51020408163265</v>
      </c>
      <c r="L28">
        <v>0</v>
      </c>
      <c r="M28">
        <v>149</v>
      </c>
      <c r="O28">
        <v>118.51851851851853</v>
      </c>
      <c r="P28">
        <v>0</v>
      </c>
      <c r="Q28">
        <v>110</v>
      </c>
      <c r="T28">
        <v>4.0999999999999996</v>
      </c>
      <c r="U28">
        <v>4.0999999999999996</v>
      </c>
      <c r="V28">
        <v>22</v>
      </c>
      <c r="W28">
        <v>50</v>
      </c>
      <c r="Z28">
        <v>0</v>
      </c>
      <c r="AA28">
        <v>8</v>
      </c>
      <c r="AB28">
        <v>5</v>
      </c>
      <c r="AC28">
        <v>5</v>
      </c>
    </row>
    <row r="29" spans="2:29" x14ac:dyDescent="0.25">
      <c r="B29">
        <v>31.812905350026792</v>
      </c>
      <c r="C29">
        <v>11.13692928920214</v>
      </c>
      <c r="D29">
        <v>94.495412844036693</v>
      </c>
      <c r="F29">
        <v>32.903791553893548</v>
      </c>
      <c r="G29">
        <v>0</v>
      </c>
      <c r="H29">
        <v>68.623853211009177</v>
      </c>
      <c r="K29">
        <v>525.71428571428578</v>
      </c>
      <c r="L29">
        <v>0</v>
      </c>
      <c r="M29">
        <v>117</v>
      </c>
      <c r="O29">
        <v>177.7777777777778</v>
      </c>
      <c r="P29">
        <v>0</v>
      </c>
      <c r="Q29">
        <v>49</v>
      </c>
      <c r="T29">
        <v>5.34</v>
      </c>
      <c r="U29">
        <v>5.34</v>
      </c>
      <c r="V29">
        <v>36</v>
      </c>
      <c r="W29">
        <v>50</v>
      </c>
      <c r="Z29">
        <v>0</v>
      </c>
      <c r="AA29">
        <v>8</v>
      </c>
      <c r="AB29">
        <v>5</v>
      </c>
      <c r="AC29">
        <v>5</v>
      </c>
    </row>
    <row r="30" spans="2:29" x14ac:dyDescent="0.25">
      <c r="B30">
        <v>43.574956222437358</v>
      </c>
      <c r="C30">
        <v>147.86044868457043</v>
      </c>
      <c r="D30">
        <v>56.220183486238533</v>
      </c>
      <c r="F30">
        <v>44.406108782429904</v>
      </c>
      <c r="G30">
        <v>0</v>
      </c>
      <c r="H30">
        <v>62.018348623853214</v>
      </c>
      <c r="K30">
        <v>736</v>
      </c>
      <c r="L30">
        <v>0</v>
      </c>
      <c r="M30">
        <v>121</v>
      </c>
      <c r="O30">
        <v>266.66666666666669</v>
      </c>
      <c r="P30">
        <v>0</v>
      </c>
      <c r="Q30">
        <v>41</v>
      </c>
      <c r="T30">
        <v>7.11</v>
      </c>
      <c r="U30">
        <v>7.11</v>
      </c>
      <c r="V30">
        <v>42</v>
      </c>
      <c r="W30">
        <v>50</v>
      </c>
      <c r="Z30">
        <v>0</v>
      </c>
      <c r="AA30">
        <v>4</v>
      </c>
      <c r="AB30">
        <v>5</v>
      </c>
      <c r="AC30">
        <v>5</v>
      </c>
    </row>
    <row r="31" spans="2:29" x14ac:dyDescent="0.25">
      <c r="B31">
        <v>128.71092220547982</v>
      </c>
      <c r="C31">
        <v>54.778139522800956</v>
      </c>
      <c r="D31">
        <v>39.155963302752298</v>
      </c>
      <c r="F31">
        <v>44.406108782429904</v>
      </c>
      <c r="G31">
        <v>0</v>
      </c>
      <c r="H31">
        <v>68.623853211009177</v>
      </c>
      <c r="O31">
        <v>400</v>
      </c>
      <c r="P31">
        <v>0</v>
      </c>
      <c r="Q31">
        <v>26</v>
      </c>
      <c r="T31">
        <v>9.6</v>
      </c>
      <c r="U31">
        <v>9.6</v>
      </c>
      <c r="V31">
        <v>45</v>
      </c>
      <c r="W31">
        <v>50</v>
      </c>
      <c r="Z31">
        <v>0</v>
      </c>
      <c r="AA31">
        <v>4</v>
      </c>
      <c r="AB31">
        <v>5</v>
      </c>
      <c r="AC31">
        <v>5</v>
      </c>
    </row>
    <row r="32" spans="2:29" x14ac:dyDescent="0.25">
      <c r="B32">
        <v>85.234126637229963</v>
      </c>
      <c r="C32">
        <v>314.65205288247142</v>
      </c>
      <c r="D32">
        <v>5.689424364123159</v>
      </c>
      <c r="F32">
        <v>44.406108782429904</v>
      </c>
      <c r="G32">
        <v>0</v>
      </c>
      <c r="H32">
        <v>65.321100917431195</v>
      </c>
      <c r="K32">
        <v>0</v>
      </c>
      <c r="L32">
        <v>3.3344111987745619</v>
      </c>
      <c r="M32">
        <v>202</v>
      </c>
      <c r="O32">
        <v>600</v>
      </c>
      <c r="P32">
        <v>0</v>
      </c>
      <c r="Q32">
        <v>29</v>
      </c>
      <c r="T32">
        <v>12.45</v>
      </c>
      <c r="U32">
        <v>12.45</v>
      </c>
      <c r="V32">
        <v>50</v>
      </c>
      <c r="W32">
        <v>50</v>
      </c>
      <c r="Z32">
        <v>0</v>
      </c>
      <c r="AA32">
        <v>4</v>
      </c>
      <c r="AB32">
        <v>4</v>
      </c>
      <c r="AC32">
        <v>5</v>
      </c>
    </row>
    <row r="33" spans="2:29" x14ac:dyDescent="0.25">
      <c r="B33">
        <v>249.90003604607085</v>
      </c>
      <c r="C33">
        <v>103.4453919832432</v>
      </c>
      <c r="D33">
        <v>12.131860776439089</v>
      </c>
      <c r="F33">
        <v>44.406108782429904</v>
      </c>
      <c r="G33">
        <v>0</v>
      </c>
      <c r="H33">
        <v>64.587155963302763</v>
      </c>
      <c r="K33">
        <v>0</v>
      </c>
      <c r="L33">
        <v>4.6681756782843857</v>
      </c>
      <c r="M33">
        <v>224</v>
      </c>
      <c r="O33">
        <v>0</v>
      </c>
      <c r="P33">
        <v>0.55408467351694612</v>
      </c>
      <c r="Q33">
        <v>133</v>
      </c>
      <c r="T33">
        <v>15.65</v>
      </c>
      <c r="U33">
        <v>15.65</v>
      </c>
      <c r="V33">
        <v>50</v>
      </c>
      <c r="W33">
        <v>50</v>
      </c>
      <c r="Z33">
        <v>0</v>
      </c>
      <c r="AA33">
        <v>2</v>
      </c>
      <c r="AB33">
        <v>0</v>
      </c>
      <c r="AC33">
        <v>5</v>
      </c>
    </row>
    <row r="34" spans="2:29" x14ac:dyDescent="0.25">
      <c r="B34">
        <v>174.34385427341186</v>
      </c>
      <c r="C34">
        <v>683.69584015550163</v>
      </c>
      <c r="D34">
        <v>0</v>
      </c>
      <c r="F34">
        <v>44.406108782429904</v>
      </c>
      <c r="G34">
        <v>0</v>
      </c>
      <c r="H34">
        <v>50.642201834862391</v>
      </c>
      <c r="K34">
        <v>0</v>
      </c>
      <c r="L34">
        <v>6.5354459495981407</v>
      </c>
      <c r="M34">
        <v>192</v>
      </c>
      <c r="O34">
        <v>0</v>
      </c>
      <c r="P34">
        <v>0.83112701027541924</v>
      </c>
      <c r="Q34">
        <v>153</v>
      </c>
      <c r="Z34">
        <v>0</v>
      </c>
      <c r="AA34">
        <v>2</v>
      </c>
      <c r="AB34">
        <v>0</v>
      </c>
      <c r="AC34">
        <v>5</v>
      </c>
    </row>
    <row r="35" spans="2:29" x14ac:dyDescent="0.25">
      <c r="B35">
        <v>508.13238456885506</v>
      </c>
      <c r="C35">
        <v>212.64419018053914</v>
      </c>
      <c r="D35">
        <v>2.6773761713520754</v>
      </c>
      <c r="F35">
        <v>86.18405687471251</v>
      </c>
      <c r="G35">
        <v>0</v>
      </c>
      <c r="H35">
        <v>28.112449799196789</v>
      </c>
      <c r="K35">
        <v>0</v>
      </c>
      <c r="L35">
        <v>9.1496243294373958</v>
      </c>
      <c r="M35">
        <v>188</v>
      </c>
      <c r="O35">
        <v>0</v>
      </c>
      <c r="P35">
        <v>1.2466905154131289</v>
      </c>
      <c r="Q35">
        <v>114</v>
      </c>
      <c r="Z35">
        <v>0</v>
      </c>
      <c r="AA35">
        <v>2</v>
      </c>
      <c r="AB35">
        <v>0</v>
      </c>
      <c r="AC35">
        <v>5</v>
      </c>
    </row>
    <row r="36" spans="2:29" x14ac:dyDescent="0.25">
      <c r="F36">
        <v>86.18405687471251</v>
      </c>
      <c r="G36">
        <v>0</v>
      </c>
      <c r="H36">
        <v>40.160642570281126</v>
      </c>
      <c r="K36">
        <v>0</v>
      </c>
      <c r="L36">
        <v>12.809474061212352</v>
      </c>
      <c r="M36">
        <v>177</v>
      </c>
      <c r="O36">
        <v>0</v>
      </c>
      <c r="P36">
        <v>1.8700357731196935</v>
      </c>
      <c r="Q36">
        <v>109</v>
      </c>
    </row>
    <row r="37" spans="2:29" x14ac:dyDescent="0.25">
      <c r="F37">
        <v>86.18405687471251</v>
      </c>
      <c r="G37">
        <v>0</v>
      </c>
      <c r="H37">
        <v>33.132530120481931</v>
      </c>
      <c r="K37">
        <v>0</v>
      </c>
      <c r="L37">
        <v>17.933263685697295</v>
      </c>
      <c r="M37">
        <v>236</v>
      </c>
      <c r="O37">
        <v>0</v>
      </c>
      <c r="P37">
        <v>2.8050536596795403</v>
      </c>
      <c r="Q37">
        <v>112</v>
      </c>
      <c r="Z37">
        <v>0.5</v>
      </c>
      <c r="AA37">
        <v>15</v>
      </c>
      <c r="AB37">
        <v>5</v>
      </c>
      <c r="AC37">
        <v>5</v>
      </c>
    </row>
    <row r="38" spans="2:29" x14ac:dyDescent="0.25">
      <c r="F38">
        <v>86.18405687471251</v>
      </c>
      <c r="G38">
        <v>0</v>
      </c>
      <c r="H38">
        <v>29.451137884872825</v>
      </c>
      <c r="K38">
        <v>0</v>
      </c>
      <c r="L38">
        <v>25.10656915997621</v>
      </c>
      <c r="M38">
        <v>159</v>
      </c>
      <c r="O38">
        <v>0</v>
      </c>
      <c r="P38">
        <v>4.2075804895193105</v>
      </c>
      <c r="Q38">
        <v>79</v>
      </c>
      <c r="Z38">
        <v>0.5</v>
      </c>
      <c r="AA38">
        <v>15</v>
      </c>
      <c r="AB38">
        <v>4</v>
      </c>
      <c r="AC38">
        <v>5</v>
      </c>
    </row>
    <row r="39" spans="2:29" x14ac:dyDescent="0.25">
      <c r="F39">
        <v>136.27860439834939</v>
      </c>
      <c r="G39">
        <v>0</v>
      </c>
      <c r="H39">
        <v>66.788990825688074</v>
      </c>
      <c r="K39">
        <v>0</v>
      </c>
      <c r="L39">
        <v>35.149196823966697</v>
      </c>
      <c r="M39">
        <v>162</v>
      </c>
      <c r="O39">
        <v>0</v>
      </c>
      <c r="P39">
        <v>6.3113707342789658</v>
      </c>
      <c r="Q39">
        <v>128</v>
      </c>
      <c r="Z39">
        <v>0.5</v>
      </c>
      <c r="AA39">
        <v>15</v>
      </c>
      <c r="AB39">
        <v>5</v>
      </c>
      <c r="AC39">
        <v>5</v>
      </c>
    </row>
    <row r="40" spans="2:29" x14ac:dyDescent="0.25">
      <c r="F40">
        <v>136.27860439834939</v>
      </c>
      <c r="G40">
        <v>0</v>
      </c>
      <c r="H40">
        <v>51.743119266055047</v>
      </c>
      <c r="K40">
        <v>0</v>
      </c>
      <c r="L40">
        <v>49.208875553553369</v>
      </c>
      <c r="M40">
        <v>141</v>
      </c>
      <c r="O40">
        <v>0</v>
      </c>
      <c r="P40">
        <v>9.4670561014184482</v>
      </c>
      <c r="Q40">
        <v>112</v>
      </c>
      <c r="Z40">
        <v>1</v>
      </c>
      <c r="AA40">
        <v>15</v>
      </c>
      <c r="AB40">
        <v>1</v>
      </c>
      <c r="AC40">
        <v>5</v>
      </c>
    </row>
    <row r="41" spans="2:29" x14ac:dyDescent="0.25">
      <c r="F41">
        <v>136.27860439834939</v>
      </c>
      <c r="G41">
        <v>0</v>
      </c>
      <c r="H41">
        <v>31.376146788990827</v>
      </c>
      <c r="K41">
        <v>0</v>
      </c>
      <c r="L41">
        <v>68.892425774974711</v>
      </c>
      <c r="M41">
        <v>156</v>
      </c>
      <c r="O41">
        <v>0</v>
      </c>
      <c r="P41">
        <v>14.200584152127673</v>
      </c>
      <c r="Q41">
        <v>120</v>
      </c>
      <c r="Z41">
        <v>1</v>
      </c>
      <c r="AA41">
        <v>15</v>
      </c>
      <c r="AB41">
        <v>1</v>
      </c>
      <c r="AC41">
        <v>5</v>
      </c>
    </row>
    <row r="42" spans="2:29" x14ac:dyDescent="0.25">
      <c r="F42">
        <v>136.27860439834939</v>
      </c>
      <c r="G42">
        <v>0</v>
      </c>
      <c r="H42">
        <v>46.972477064220186</v>
      </c>
      <c r="K42">
        <v>0</v>
      </c>
      <c r="L42">
        <v>96.449396084964619</v>
      </c>
      <c r="M42">
        <v>143</v>
      </c>
      <c r="O42">
        <v>0</v>
      </c>
      <c r="P42">
        <v>21.300876228191509</v>
      </c>
      <c r="Q42">
        <v>116</v>
      </c>
      <c r="Z42">
        <v>1</v>
      </c>
      <c r="AA42">
        <v>15</v>
      </c>
      <c r="AB42">
        <v>3</v>
      </c>
      <c r="AC42">
        <v>5</v>
      </c>
    </row>
    <row r="43" spans="2:29" x14ac:dyDescent="0.25">
      <c r="F43">
        <v>136.27860439834939</v>
      </c>
      <c r="G43">
        <v>0</v>
      </c>
      <c r="H43">
        <v>45.137614678899084</v>
      </c>
      <c r="K43">
        <v>0</v>
      </c>
      <c r="L43">
        <v>135.02915451895043</v>
      </c>
      <c r="M43">
        <v>149</v>
      </c>
      <c r="O43">
        <v>0</v>
      </c>
      <c r="P43">
        <v>31.951314342287262</v>
      </c>
      <c r="Q43">
        <v>76</v>
      </c>
      <c r="Z43">
        <v>1.4</v>
      </c>
      <c r="AA43">
        <v>15</v>
      </c>
      <c r="AB43">
        <v>0</v>
      </c>
      <c r="AC43">
        <v>5</v>
      </c>
    </row>
    <row r="44" spans="2:29" x14ac:dyDescent="0.25">
      <c r="F44">
        <v>178.20613611894848</v>
      </c>
      <c r="G44">
        <v>0</v>
      </c>
      <c r="H44">
        <v>29.785809906291831</v>
      </c>
      <c r="K44">
        <v>0</v>
      </c>
      <c r="L44">
        <v>189.04081632653063</v>
      </c>
      <c r="M44">
        <v>121</v>
      </c>
      <c r="O44">
        <v>0</v>
      </c>
      <c r="P44">
        <v>47.926971513430892</v>
      </c>
      <c r="Q44">
        <v>9</v>
      </c>
      <c r="Z44">
        <v>1.4</v>
      </c>
      <c r="AA44">
        <v>15</v>
      </c>
      <c r="AB44">
        <v>0</v>
      </c>
      <c r="AC44">
        <v>5</v>
      </c>
    </row>
    <row r="45" spans="2:29" x14ac:dyDescent="0.25">
      <c r="F45">
        <v>178.20613611894848</v>
      </c>
      <c r="G45">
        <v>0</v>
      </c>
      <c r="H45">
        <v>36.813922356091027</v>
      </c>
      <c r="K45">
        <v>0</v>
      </c>
      <c r="L45">
        <v>264.65714285714284</v>
      </c>
      <c r="M45">
        <v>115</v>
      </c>
      <c r="O45">
        <v>0</v>
      </c>
      <c r="P45">
        <v>71.890457270146342</v>
      </c>
      <c r="Q45">
        <v>14</v>
      </c>
      <c r="Z45">
        <v>1.4</v>
      </c>
      <c r="AA45">
        <v>15</v>
      </c>
      <c r="AB45">
        <v>0</v>
      </c>
      <c r="AC45">
        <v>5</v>
      </c>
    </row>
    <row r="46" spans="2:29" x14ac:dyDescent="0.25">
      <c r="F46">
        <v>178.20613611894848</v>
      </c>
      <c r="G46">
        <v>0</v>
      </c>
      <c r="H46">
        <v>49.866131191432395</v>
      </c>
      <c r="K46">
        <v>0</v>
      </c>
      <c r="L46">
        <v>370.52</v>
      </c>
      <c r="M46">
        <v>96</v>
      </c>
      <c r="O46">
        <v>0</v>
      </c>
      <c r="P46">
        <v>107.83568590521952</v>
      </c>
      <c r="Q46">
        <v>5</v>
      </c>
      <c r="Z46">
        <v>0.5</v>
      </c>
      <c r="AA46">
        <v>12</v>
      </c>
      <c r="AB46">
        <v>4</v>
      </c>
      <c r="AC46">
        <v>5</v>
      </c>
    </row>
    <row r="47" spans="2:29" x14ac:dyDescent="0.25">
      <c r="F47">
        <v>178.20613611894848</v>
      </c>
      <c r="G47">
        <v>0</v>
      </c>
      <c r="H47">
        <v>27.443105756358765</v>
      </c>
      <c r="O47">
        <v>0</v>
      </c>
      <c r="P47">
        <v>161.75352885782928</v>
      </c>
      <c r="Q47">
        <v>5</v>
      </c>
      <c r="Z47">
        <v>0.5</v>
      </c>
      <c r="AA47">
        <v>12</v>
      </c>
      <c r="AB47">
        <v>5</v>
      </c>
      <c r="AC47">
        <v>5</v>
      </c>
    </row>
    <row r="48" spans="2:29" x14ac:dyDescent="0.25">
      <c r="F48">
        <v>262.29689034555616</v>
      </c>
      <c r="G48">
        <v>0</v>
      </c>
      <c r="H48">
        <v>15.729585006693439</v>
      </c>
      <c r="K48">
        <v>3.3117330269595131</v>
      </c>
      <c r="L48">
        <v>1.667205599387281</v>
      </c>
      <c r="M48">
        <v>199</v>
      </c>
      <c r="O48">
        <v>1.0276462172345249</v>
      </c>
      <c r="P48">
        <v>0.27704233675847306</v>
      </c>
      <c r="Q48">
        <v>131</v>
      </c>
      <c r="Z48">
        <v>0.5</v>
      </c>
      <c r="AA48">
        <v>12</v>
      </c>
      <c r="AB48">
        <v>5</v>
      </c>
      <c r="AC48">
        <v>5</v>
      </c>
    </row>
    <row r="49" spans="6:29" x14ac:dyDescent="0.25">
      <c r="F49">
        <v>262.29689034555616</v>
      </c>
      <c r="G49">
        <v>0</v>
      </c>
      <c r="H49">
        <v>12.382864792503346</v>
      </c>
      <c r="K49">
        <v>4.6364262377433176</v>
      </c>
      <c r="L49">
        <v>2.3340878391421929</v>
      </c>
      <c r="M49">
        <v>186</v>
      </c>
      <c r="O49">
        <v>1.5414693258517875</v>
      </c>
      <c r="P49">
        <v>0.41556350513770962</v>
      </c>
      <c r="Q49">
        <v>66</v>
      </c>
      <c r="Z49">
        <v>1</v>
      </c>
      <c r="AA49">
        <v>12</v>
      </c>
      <c r="AB49">
        <v>3</v>
      </c>
      <c r="AC49">
        <v>5</v>
      </c>
    </row>
    <row r="50" spans="6:29" x14ac:dyDescent="0.25">
      <c r="F50">
        <v>262.29689034555616</v>
      </c>
      <c r="G50">
        <v>0</v>
      </c>
      <c r="H50">
        <v>22.08835341365462</v>
      </c>
      <c r="K50">
        <v>6.490996732840645</v>
      </c>
      <c r="L50">
        <v>3.2677229747990704</v>
      </c>
      <c r="M50">
        <v>223</v>
      </c>
      <c r="O50">
        <v>2.3122039887776813</v>
      </c>
      <c r="P50">
        <v>0.62334525770656446</v>
      </c>
      <c r="Q50">
        <v>76</v>
      </c>
      <c r="Z50">
        <v>1</v>
      </c>
      <c r="AA50">
        <v>12</v>
      </c>
      <c r="AB50">
        <v>2</v>
      </c>
      <c r="AC50">
        <v>5</v>
      </c>
    </row>
    <row r="51" spans="6:29" x14ac:dyDescent="0.25">
      <c r="F51">
        <v>262.29689034555616</v>
      </c>
      <c r="G51">
        <v>0</v>
      </c>
      <c r="H51">
        <v>12.717536813922356</v>
      </c>
      <c r="K51">
        <v>9.0873954259769025</v>
      </c>
      <c r="L51">
        <v>4.5748121647186979</v>
      </c>
      <c r="M51">
        <v>148</v>
      </c>
      <c r="O51">
        <v>3.4683059831665224</v>
      </c>
      <c r="P51">
        <v>0.93501788655984674</v>
      </c>
      <c r="Q51">
        <v>147</v>
      </c>
      <c r="Z51">
        <v>1</v>
      </c>
      <c r="AA51">
        <v>12</v>
      </c>
      <c r="AB51">
        <v>1</v>
      </c>
      <c r="AC51">
        <v>5</v>
      </c>
    </row>
    <row r="52" spans="6:29" x14ac:dyDescent="0.25">
      <c r="F52">
        <v>521.93501042956802</v>
      </c>
      <c r="G52">
        <v>0</v>
      </c>
      <c r="H52">
        <v>10.37483266398929</v>
      </c>
      <c r="K52">
        <v>12.722353596367665</v>
      </c>
      <c r="L52">
        <v>6.4047370306061762</v>
      </c>
      <c r="M52">
        <v>131</v>
      </c>
      <c r="O52">
        <v>5.202458974749784</v>
      </c>
      <c r="P52">
        <v>1.4025268298397702</v>
      </c>
      <c r="Q52">
        <v>136</v>
      </c>
      <c r="Z52">
        <v>1.4</v>
      </c>
      <c r="AA52">
        <v>12</v>
      </c>
      <c r="AB52">
        <v>1</v>
      </c>
      <c r="AC52">
        <v>5</v>
      </c>
    </row>
    <row r="53" spans="6:29" x14ac:dyDescent="0.25">
      <c r="F53">
        <v>521.93501042956802</v>
      </c>
      <c r="G53">
        <v>0</v>
      </c>
      <c r="H53">
        <v>13.052208835341364</v>
      </c>
      <c r="K53">
        <v>17.811295034914728</v>
      </c>
      <c r="L53">
        <v>8.9666318428486473</v>
      </c>
      <c r="M53">
        <v>147</v>
      </c>
      <c r="O53">
        <v>7.8036884621246765</v>
      </c>
      <c r="P53">
        <v>2.1037902447596553</v>
      </c>
      <c r="Q53">
        <v>148</v>
      </c>
      <c r="Z53">
        <v>1.4</v>
      </c>
      <c r="AA53">
        <v>12</v>
      </c>
      <c r="AB53">
        <v>0</v>
      </c>
      <c r="AC53">
        <v>5</v>
      </c>
    </row>
    <row r="54" spans="6:29" x14ac:dyDescent="0.25">
      <c r="F54">
        <v>521.93501042956802</v>
      </c>
      <c r="G54">
        <v>0</v>
      </c>
      <c r="H54">
        <v>7.0281124497991971</v>
      </c>
      <c r="K54">
        <v>24.935813048880618</v>
      </c>
      <c r="L54">
        <v>12.553284579988105</v>
      </c>
      <c r="M54">
        <v>141</v>
      </c>
      <c r="O54">
        <v>11.705532693187013</v>
      </c>
      <c r="P54">
        <v>3.1556853671394829</v>
      </c>
      <c r="Q54">
        <v>114</v>
      </c>
      <c r="Z54">
        <v>1.4</v>
      </c>
      <c r="AA54">
        <v>12</v>
      </c>
      <c r="AB54">
        <v>2</v>
      </c>
      <c r="AC54">
        <v>5</v>
      </c>
    </row>
    <row r="55" spans="6:29" x14ac:dyDescent="0.25">
      <c r="F55">
        <v>521.93501042956802</v>
      </c>
      <c r="G55">
        <v>0</v>
      </c>
      <c r="H55">
        <v>8.3668005354752335</v>
      </c>
      <c r="K55">
        <v>34.91013826843286</v>
      </c>
      <c r="L55">
        <v>17.574598411983349</v>
      </c>
      <c r="M55">
        <v>117</v>
      </c>
      <c r="O55">
        <v>17.558299039780518</v>
      </c>
      <c r="P55">
        <v>4.7335280507092241</v>
      </c>
      <c r="Q55">
        <v>99</v>
      </c>
      <c r="Z55">
        <v>0.5</v>
      </c>
      <c r="AA55">
        <v>8</v>
      </c>
      <c r="AB55">
        <v>5</v>
      </c>
      <c r="AC55">
        <v>5</v>
      </c>
    </row>
    <row r="56" spans="6:29" x14ac:dyDescent="0.25">
      <c r="K56">
        <v>48.874193575806004</v>
      </c>
      <c r="L56">
        <v>24.604437776776685</v>
      </c>
      <c r="M56">
        <v>101</v>
      </c>
      <c r="O56">
        <v>26.337448559670783</v>
      </c>
      <c r="P56">
        <v>7.1002920760638375</v>
      </c>
      <c r="Q56">
        <v>74</v>
      </c>
      <c r="Z56">
        <v>0.5</v>
      </c>
      <c r="AA56">
        <v>8</v>
      </c>
      <c r="AB56">
        <v>5</v>
      </c>
      <c r="AC56">
        <v>5</v>
      </c>
    </row>
    <row r="57" spans="6:29" x14ac:dyDescent="0.25">
      <c r="F57">
        <v>0</v>
      </c>
      <c r="G57">
        <v>13.136144170160929</v>
      </c>
      <c r="H57">
        <v>125.32110091743118</v>
      </c>
      <c r="K57">
        <v>68.423871006128408</v>
      </c>
      <c r="L57">
        <v>34.446212887487356</v>
      </c>
      <c r="M57">
        <v>99</v>
      </c>
      <c r="O57">
        <v>39.506172839506171</v>
      </c>
      <c r="P57">
        <v>10.650438114095754</v>
      </c>
      <c r="Q57">
        <v>47</v>
      </c>
      <c r="Z57">
        <v>0.5</v>
      </c>
      <c r="AA57">
        <v>8</v>
      </c>
      <c r="AB57">
        <v>5</v>
      </c>
      <c r="AC57">
        <v>5</v>
      </c>
    </row>
    <row r="58" spans="6:29" x14ac:dyDescent="0.25">
      <c r="F58">
        <v>0</v>
      </c>
      <c r="G58">
        <v>13.136144170160929</v>
      </c>
      <c r="H58">
        <v>70.642201834862391</v>
      </c>
      <c r="K58">
        <v>95.793419408579766</v>
      </c>
      <c r="L58">
        <v>48.224698042482309</v>
      </c>
      <c r="M58">
        <v>112</v>
      </c>
      <c r="O58">
        <v>59.259259259259252</v>
      </c>
      <c r="P58">
        <v>15.975657171143633</v>
      </c>
      <c r="Q58">
        <v>10</v>
      </c>
      <c r="Z58">
        <v>1</v>
      </c>
      <c r="AA58">
        <v>8</v>
      </c>
      <c r="AB58">
        <v>5</v>
      </c>
      <c r="AC58">
        <v>5</v>
      </c>
    </row>
    <row r="59" spans="6:29" x14ac:dyDescent="0.25">
      <c r="F59">
        <v>0</v>
      </c>
      <c r="G59">
        <v>13.136144170160929</v>
      </c>
      <c r="H59">
        <v>87.706422018348633</v>
      </c>
      <c r="K59">
        <v>134.11078717201167</v>
      </c>
      <c r="L59">
        <v>67.514577259475217</v>
      </c>
      <c r="M59">
        <v>104</v>
      </c>
      <c r="O59">
        <v>88.888888888888886</v>
      </c>
      <c r="P59">
        <v>23.963485756715446</v>
      </c>
      <c r="Q59">
        <v>6</v>
      </c>
      <c r="Z59">
        <v>1</v>
      </c>
      <c r="AA59">
        <v>8</v>
      </c>
      <c r="AB59">
        <v>4</v>
      </c>
      <c r="AC59">
        <v>5</v>
      </c>
    </row>
    <row r="60" spans="6:29" x14ac:dyDescent="0.25">
      <c r="F60">
        <v>0</v>
      </c>
      <c r="G60">
        <v>13.136144170160929</v>
      </c>
      <c r="H60">
        <v>93.394495412844037</v>
      </c>
      <c r="K60">
        <v>187.75510204081633</v>
      </c>
      <c r="L60">
        <v>94.520408163265316</v>
      </c>
      <c r="M60">
        <v>98</v>
      </c>
      <c r="O60">
        <v>133.33333333333331</v>
      </c>
      <c r="P60">
        <v>35.945228635073171</v>
      </c>
      <c r="Q60">
        <v>5</v>
      </c>
      <c r="Z60">
        <v>1</v>
      </c>
      <c r="AA60">
        <v>8</v>
      </c>
      <c r="AB60">
        <v>5</v>
      </c>
      <c r="AC60">
        <v>5</v>
      </c>
    </row>
    <row r="61" spans="6:29" x14ac:dyDescent="0.25">
      <c r="F61">
        <v>0</v>
      </c>
      <c r="G61">
        <v>13.136144170160929</v>
      </c>
      <c r="H61">
        <v>109.90825688073393</v>
      </c>
      <c r="K61">
        <v>262.85714285714289</v>
      </c>
      <c r="L61">
        <v>132.32857142857142</v>
      </c>
      <c r="M61">
        <v>91</v>
      </c>
      <c r="O61">
        <v>200</v>
      </c>
      <c r="P61">
        <v>53.91784295260976</v>
      </c>
      <c r="Q61">
        <v>1</v>
      </c>
      <c r="Z61">
        <v>1.4</v>
      </c>
      <c r="AA61">
        <v>8</v>
      </c>
      <c r="AB61">
        <v>3</v>
      </c>
      <c r="AC61">
        <v>5</v>
      </c>
    </row>
    <row r="62" spans="6:29" x14ac:dyDescent="0.25">
      <c r="F62">
        <v>0</v>
      </c>
      <c r="G62">
        <v>39.265738182917161</v>
      </c>
      <c r="H62">
        <v>111.19266055045871</v>
      </c>
      <c r="K62">
        <v>368</v>
      </c>
      <c r="L62">
        <v>185.26</v>
      </c>
      <c r="M62">
        <v>90</v>
      </c>
      <c r="O62">
        <v>300</v>
      </c>
      <c r="P62">
        <v>80.87676442891464</v>
      </c>
      <c r="Q62">
        <v>0</v>
      </c>
      <c r="Z62">
        <v>1.4</v>
      </c>
      <c r="AA62">
        <v>8</v>
      </c>
      <c r="AB62">
        <v>3</v>
      </c>
      <c r="AC62">
        <v>5</v>
      </c>
    </row>
    <row r="63" spans="6:29" x14ac:dyDescent="0.25">
      <c r="F63">
        <v>0</v>
      </c>
      <c r="G63">
        <v>39.265738182917161</v>
      </c>
      <c r="H63">
        <v>77.064220183486242</v>
      </c>
      <c r="K63">
        <v>1.6558665134797566</v>
      </c>
      <c r="L63">
        <v>2.5008083990809213</v>
      </c>
      <c r="M63">
        <v>222</v>
      </c>
      <c r="O63">
        <v>1.5414693258517884</v>
      </c>
      <c r="P63">
        <v>0.13852116837923661</v>
      </c>
      <c r="Q63">
        <v>62</v>
      </c>
      <c r="Z63">
        <v>1.4</v>
      </c>
      <c r="AA63">
        <v>8</v>
      </c>
      <c r="AB63">
        <v>5</v>
      </c>
      <c r="AC63">
        <v>5</v>
      </c>
    </row>
    <row r="64" spans="6:29" x14ac:dyDescent="0.25">
      <c r="F64">
        <v>0</v>
      </c>
      <c r="G64">
        <v>39.265738182917161</v>
      </c>
      <c r="H64">
        <v>78.532110091743121</v>
      </c>
      <c r="K64">
        <v>2.3182131188716588</v>
      </c>
      <c r="L64">
        <v>3.5011317587132895</v>
      </c>
      <c r="M64">
        <v>183</v>
      </c>
      <c r="O64">
        <v>2.3122039887776826</v>
      </c>
      <c r="P64">
        <v>0.20778175256885492</v>
      </c>
      <c r="Q64">
        <v>96</v>
      </c>
      <c r="Z64">
        <v>0.5</v>
      </c>
      <c r="AA64">
        <v>4</v>
      </c>
      <c r="AB64">
        <v>4</v>
      </c>
      <c r="AC64">
        <v>5</v>
      </c>
    </row>
    <row r="65" spans="6:29" x14ac:dyDescent="0.25">
      <c r="F65">
        <v>0</v>
      </c>
      <c r="G65">
        <v>39.265738182917161</v>
      </c>
      <c r="H65">
        <v>78.899082568807344</v>
      </c>
      <c r="K65">
        <v>3.2454983664203225</v>
      </c>
      <c r="L65">
        <v>4.9015844621986053</v>
      </c>
      <c r="M65">
        <v>198</v>
      </c>
      <c r="O65">
        <v>3.4683059831665237</v>
      </c>
      <c r="P65">
        <v>0.31167262885328234</v>
      </c>
      <c r="Q65">
        <v>115</v>
      </c>
      <c r="Z65">
        <v>0.5</v>
      </c>
      <c r="AA65">
        <v>4</v>
      </c>
      <c r="AB65">
        <v>5</v>
      </c>
      <c r="AC65">
        <v>5</v>
      </c>
    </row>
    <row r="66" spans="6:29" x14ac:dyDescent="0.25">
      <c r="F66">
        <v>0</v>
      </c>
      <c r="G66">
        <v>39.265738182917161</v>
      </c>
      <c r="H66">
        <v>75.045871559633028</v>
      </c>
      <c r="K66">
        <v>4.5436977129884513</v>
      </c>
      <c r="L66">
        <v>6.8622182470780473</v>
      </c>
      <c r="M66">
        <v>238</v>
      </c>
      <c r="O66">
        <v>5.2024589747497858</v>
      </c>
      <c r="P66">
        <v>0.46750894327992354</v>
      </c>
      <c r="Q66">
        <v>72</v>
      </c>
      <c r="Z66">
        <v>0.5</v>
      </c>
      <c r="AA66">
        <v>4</v>
      </c>
      <c r="AB66">
        <v>5</v>
      </c>
      <c r="AC66">
        <v>5</v>
      </c>
    </row>
    <row r="67" spans="6:29" x14ac:dyDescent="0.25">
      <c r="F67">
        <v>0</v>
      </c>
      <c r="G67">
        <v>51.578674656669406</v>
      </c>
      <c r="H67">
        <v>52.477064220183486</v>
      </c>
      <c r="K67">
        <v>6.3611767981838323</v>
      </c>
      <c r="L67">
        <v>9.6071055459092634</v>
      </c>
      <c r="M67">
        <v>179</v>
      </c>
      <c r="O67">
        <v>7.8036884621246791</v>
      </c>
      <c r="P67">
        <v>0.70126341491988531</v>
      </c>
      <c r="Q67">
        <v>76</v>
      </c>
      <c r="Z67">
        <v>1</v>
      </c>
      <c r="AA67">
        <v>4</v>
      </c>
      <c r="AB67">
        <v>5</v>
      </c>
      <c r="AC67">
        <v>5</v>
      </c>
    </row>
    <row r="68" spans="6:29" x14ac:dyDescent="0.25">
      <c r="F68">
        <v>0</v>
      </c>
      <c r="G68">
        <v>51.578674656669406</v>
      </c>
      <c r="H68">
        <v>83.302752293577981</v>
      </c>
      <c r="K68">
        <v>8.9056475174573642</v>
      </c>
      <c r="L68">
        <v>13.449947764272972</v>
      </c>
      <c r="M68">
        <v>164</v>
      </c>
      <c r="O68">
        <v>11.705532693187017</v>
      </c>
      <c r="P68">
        <v>1.0518951223798279</v>
      </c>
      <c r="Q68">
        <v>70</v>
      </c>
      <c r="Z68">
        <v>1</v>
      </c>
      <c r="AA68">
        <v>4</v>
      </c>
      <c r="AB68">
        <v>5</v>
      </c>
      <c r="AC68">
        <v>5</v>
      </c>
    </row>
    <row r="69" spans="6:29" x14ac:dyDescent="0.25">
      <c r="F69">
        <v>0</v>
      </c>
      <c r="G69">
        <v>51.578674656669406</v>
      </c>
      <c r="H69">
        <v>57.981651376146793</v>
      </c>
      <c r="K69">
        <v>12.467906524440309</v>
      </c>
      <c r="L69">
        <v>18.82992686998216</v>
      </c>
      <c r="M69">
        <v>148</v>
      </c>
      <c r="O69">
        <v>17.558299039780525</v>
      </c>
      <c r="P69">
        <v>1.5778426835697419</v>
      </c>
      <c r="Q69">
        <v>83</v>
      </c>
      <c r="Z69">
        <v>1</v>
      </c>
      <c r="AA69">
        <v>4</v>
      </c>
      <c r="AB69">
        <v>5</v>
      </c>
      <c r="AC69">
        <v>5</v>
      </c>
    </row>
    <row r="70" spans="6:29" x14ac:dyDescent="0.25">
      <c r="F70">
        <v>0</v>
      </c>
      <c r="G70">
        <v>51.578674656669406</v>
      </c>
      <c r="H70">
        <v>63.853211009174316</v>
      </c>
      <c r="K70">
        <v>17.45506913421643</v>
      </c>
      <c r="L70">
        <v>26.361897617975025</v>
      </c>
      <c r="M70">
        <v>133</v>
      </c>
      <c r="O70">
        <v>26.33744855967079</v>
      </c>
      <c r="P70">
        <v>2.3667640253546129</v>
      </c>
      <c r="Q70">
        <v>69</v>
      </c>
      <c r="Z70">
        <v>1.4</v>
      </c>
      <c r="AA70">
        <v>4</v>
      </c>
      <c r="AB70">
        <v>4</v>
      </c>
      <c r="AC70">
        <v>5</v>
      </c>
    </row>
    <row r="71" spans="6:29" x14ac:dyDescent="0.25">
      <c r="F71">
        <v>0</v>
      </c>
      <c r="G71">
        <v>51.578674656669406</v>
      </c>
      <c r="H71">
        <v>84.954128440366972</v>
      </c>
      <c r="K71">
        <v>24.437096787903002</v>
      </c>
      <c r="L71">
        <v>36.906656665165023</v>
      </c>
      <c r="M71">
        <v>134</v>
      </c>
      <c r="O71">
        <v>39.506172839506178</v>
      </c>
      <c r="P71">
        <v>3.5501460380319187</v>
      </c>
      <c r="Q71">
        <v>17</v>
      </c>
      <c r="Z71">
        <v>1.4</v>
      </c>
      <c r="AA71">
        <v>4</v>
      </c>
      <c r="AB71">
        <v>5</v>
      </c>
      <c r="AC71">
        <v>5</v>
      </c>
    </row>
    <row r="72" spans="6:29" x14ac:dyDescent="0.25">
      <c r="F72">
        <v>0</v>
      </c>
      <c r="G72">
        <v>125.6541918865603</v>
      </c>
      <c r="H72">
        <v>33.132530120481931</v>
      </c>
      <c r="K72">
        <v>34.211935503064204</v>
      </c>
      <c r="L72">
        <v>51.669319331231037</v>
      </c>
      <c r="M72">
        <v>127</v>
      </c>
      <c r="O72">
        <v>59.259259259259267</v>
      </c>
      <c r="P72">
        <v>5.3252190570478781</v>
      </c>
      <c r="Q72">
        <v>15</v>
      </c>
      <c r="Z72">
        <v>1.4</v>
      </c>
      <c r="AA72">
        <v>4</v>
      </c>
      <c r="AB72">
        <v>4</v>
      </c>
      <c r="AC72">
        <v>5</v>
      </c>
    </row>
    <row r="73" spans="6:29" x14ac:dyDescent="0.25">
      <c r="F73">
        <v>0</v>
      </c>
      <c r="G73">
        <v>125.6541918865603</v>
      </c>
      <c r="H73">
        <v>32.463186077643904</v>
      </c>
      <c r="K73">
        <v>47.896709704289883</v>
      </c>
      <c r="L73">
        <v>72.337047063723446</v>
      </c>
      <c r="M73">
        <v>136</v>
      </c>
      <c r="O73">
        <v>88.8888888888889</v>
      </c>
      <c r="P73">
        <v>7.9878285855718172</v>
      </c>
      <c r="Q73">
        <v>29</v>
      </c>
    </row>
    <row r="74" spans="6:29" x14ac:dyDescent="0.25">
      <c r="F74">
        <v>0</v>
      </c>
      <c r="G74">
        <v>125.6541918865603</v>
      </c>
      <c r="H74">
        <v>27.777777777777779</v>
      </c>
      <c r="K74">
        <v>67.055393586005835</v>
      </c>
      <c r="L74">
        <v>101.27186588921285</v>
      </c>
      <c r="M74">
        <v>115</v>
      </c>
      <c r="O74">
        <v>133.33333333333334</v>
      </c>
      <c r="P74">
        <v>11.981742878357725</v>
      </c>
      <c r="Q74">
        <v>2</v>
      </c>
    </row>
    <row r="75" spans="6:29" x14ac:dyDescent="0.25">
      <c r="F75">
        <v>0</v>
      </c>
      <c r="G75">
        <v>125.6541918865603</v>
      </c>
      <c r="H75">
        <v>30.455153949129855</v>
      </c>
      <c r="K75">
        <v>93.877551020408163</v>
      </c>
      <c r="L75">
        <v>141.78061224489795</v>
      </c>
      <c r="M75">
        <v>110</v>
      </c>
      <c r="O75">
        <v>200</v>
      </c>
      <c r="P75">
        <v>17.972614317536589</v>
      </c>
      <c r="Q75">
        <v>1</v>
      </c>
    </row>
    <row r="76" spans="6:29" x14ac:dyDescent="0.25">
      <c r="F76">
        <v>0</v>
      </c>
      <c r="G76">
        <v>168.04611069658378</v>
      </c>
      <c r="H76">
        <v>61.834862385321102</v>
      </c>
      <c r="K76">
        <v>131.42857142857144</v>
      </c>
      <c r="L76">
        <v>198.49285714285713</v>
      </c>
      <c r="M76">
        <v>97</v>
      </c>
      <c r="O76">
        <v>300</v>
      </c>
      <c r="P76">
        <v>26.95892147630488</v>
      </c>
      <c r="Q76">
        <v>0</v>
      </c>
    </row>
    <row r="77" spans="6:29" x14ac:dyDescent="0.25">
      <c r="F77">
        <v>0</v>
      </c>
      <c r="G77">
        <v>168.04611069658378</v>
      </c>
      <c r="H77">
        <v>52.477064220183486</v>
      </c>
      <c r="K77">
        <v>245.33333333333329</v>
      </c>
      <c r="L77">
        <v>247.01333333333329</v>
      </c>
      <c r="M77">
        <v>112</v>
      </c>
      <c r="O77">
        <v>450</v>
      </c>
      <c r="P77">
        <v>40.43838221445732</v>
      </c>
      <c r="Q77">
        <v>0</v>
      </c>
    </row>
    <row r="78" spans="6:29" x14ac:dyDescent="0.25">
      <c r="F78">
        <v>0</v>
      </c>
      <c r="G78">
        <v>168.04611069658378</v>
      </c>
      <c r="H78">
        <v>75.412844036697251</v>
      </c>
      <c r="K78">
        <v>4.9675995404392692</v>
      </c>
      <c r="L78">
        <v>0.83360279969364048</v>
      </c>
      <c r="M78">
        <v>184</v>
      </c>
      <c r="O78">
        <v>0.51382310861726277</v>
      </c>
      <c r="P78">
        <v>0.41556350513770984</v>
      </c>
      <c r="Q78">
        <v>63</v>
      </c>
    </row>
    <row r="79" spans="6:29" x14ac:dyDescent="0.25">
      <c r="F79">
        <v>0</v>
      </c>
      <c r="G79">
        <v>168.04611069658378</v>
      </c>
      <c r="H79">
        <v>78.165137614678898</v>
      </c>
      <c r="K79">
        <v>6.9546393566149769</v>
      </c>
      <c r="L79">
        <v>1.1670439195710964</v>
      </c>
      <c r="M79">
        <v>227</v>
      </c>
      <c r="O79">
        <v>0.77073466292589421</v>
      </c>
      <c r="P79">
        <v>0.62334525770656479</v>
      </c>
      <c r="Q79">
        <v>56</v>
      </c>
    </row>
    <row r="80" spans="6:29" x14ac:dyDescent="0.25">
      <c r="F80">
        <v>0</v>
      </c>
      <c r="G80">
        <v>168.04611069658378</v>
      </c>
      <c r="H80">
        <v>37.247706422018354</v>
      </c>
      <c r="K80">
        <v>9.7364950992609671</v>
      </c>
      <c r="L80">
        <v>1.6338614873995352</v>
      </c>
      <c r="M80">
        <v>302</v>
      </c>
      <c r="O80">
        <v>1.1561019943888413</v>
      </c>
      <c r="P80">
        <v>0.93501788655984708</v>
      </c>
      <c r="Q80">
        <v>77</v>
      </c>
    </row>
    <row r="81" spans="6:17" x14ac:dyDescent="0.25">
      <c r="F81">
        <v>0</v>
      </c>
      <c r="G81">
        <v>221.40434989089846</v>
      </c>
      <c r="H81">
        <v>42.838018741633199</v>
      </c>
      <c r="K81">
        <v>13.631093138965351</v>
      </c>
      <c r="L81">
        <v>2.2874060823593489</v>
      </c>
      <c r="M81">
        <v>265</v>
      </c>
      <c r="O81">
        <v>1.7341529915832619</v>
      </c>
      <c r="P81">
        <v>1.4025268298397706</v>
      </c>
      <c r="Q81">
        <v>108</v>
      </c>
    </row>
    <row r="82" spans="6:17" x14ac:dyDescent="0.25">
      <c r="F82">
        <v>0</v>
      </c>
      <c r="G82">
        <v>221.40434989089846</v>
      </c>
      <c r="H82">
        <v>33.132530120481931</v>
      </c>
      <c r="K82">
        <v>19.083530394551492</v>
      </c>
      <c r="L82">
        <v>3.2023685153030881</v>
      </c>
      <c r="M82">
        <v>173</v>
      </c>
      <c r="O82">
        <v>2.6012294873748929</v>
      </c>
      <c r="P82">
        <v>2.1037902447596561</v>
      </c>
      <c r="Q82">
        <v>27</v>
      </c>
    </row>
    <row r="83" spans="6:17" x14ac:dyDescent="0.25">
      <c r="F83">
        <v>0</v>
      </c>
      <c r="G83">
        <v>221.40434989089846</v>
      </c>
      <c r="H83">
        <v>54.88621151271753</v>
      </c>
      <c r="K83">
        <v>26.716942552372092</v>
      </c>
      <c r="L83">
        <v>4.4833159214243237</v>
      </c>
      <c r="M83">
        <v>158</v>
      </c>
      <c r="O83">
        <v>3.9018442310623387</v>
      </c>
      <c r="P83">
        <v>3.1556853671394838</v>
      </c>
      <c r="Q83">
        <v>19</v>
      </c>
    </row>
    <row r="84" spans="6:17" x14ac:dyDescent="0.25">
      <c r="F84">
        <v>0</v>
      </c>
      <c r="G84">
        <v>221.40434989089846</v>
      </c>
      <c r="H84">
        <v>30.789825970548861</v>
      </c>
      <c r="K84">
        <v>37.403719573320927</v>
      </c>
      <c r="L84">
        <v>6.2766422899940526</v>
      </c>
      <c r="M84">
        <v>141</v>
      </c>
      <c r="O84">
        <v>5.8527663465935085</v>
      </c>
      <c r="P84">
        <v>4.7335280507092259</v>
      </c>
      <c r="Q84">
        <v>20</v>
      </c>
    </row>
    <row r="85" spans="6:17" x14ac:dyDescent="0.25">
      <c r="F85">
        <v>0</v>
      </c>
      <c r="G85">
        <v>352.90458076641789</v>
      </c>
      <c r="H85">
        <v>27.777777777777779</v>
      </c>
      <c r="K85">
        <v>52.365207402649297</v>
      </c>
      <c r="L85">
        <v>8.7872992059916744</v>
      </c>
      <c r="M85">
        <v>139</v>
      </c>
      <c r="O85">
        <v>8.7791495198902627</v>
      </c>
      <c r="P85">
        <v>7.1002920760638393</v>
      </c>
      <c r="Q85">
        <v>13</v>
      </c>
    </row>
    <row r="86" spans="6:17" x14ac:dyDescent="0.25">
      <c r="F86">
        <v>0</v>
      </c>
      <c r="G86">
        <v>352.90458076641789</v>
      </c>
      <c r="H86">
        <v>23.427041499330656</v>
      </c>
      <c r="K86">
        <v>73.311290363709006</v>
      </c>
      <c r="L86">
        <v>12.302218888388342</v>
      </c>
      <c r="M86">
        <v>136</v>
      </c>
      <c r="O86">
        <v>13.168724279835391</v>
      </c>
      <c r="P86">
        <v>10.650438114095756</v>
      </c>
      <c r="Q86">
        <v>15</v>
      </c>
    </row>
    <row r="87" spans="6:17" x14ac:dyDescent="0.25">
      <c r="F87">
        <v>0</v>
      </c>
      <c r="G87">
        <v>352.90458076641789</v>
      </c>
      <c r="H87">
        <v>19.410977242302543</v>
      </c>
      <c r="K87">
        <v>102.63580650919261</v>
      </c>
      <c r="L87">
        <v>17.223106443743678</v>
      </c>
      <c r="M87">
        <v>142</v>
      </c>
      <c r="O87">
        <v>19.753086419753089</v>
      </c>
      <c r="P87">
        <v>15.975657171143634</v>
      </c>
      <c r="Q87">
        <v>37</v>
      </c>
    </row>
    <row r="88" spans="6:17" x14ac:dyDescent="0.25">
      <c r="F88">
        <v>0</v>
      </c>
      <c r="G88">
        <v>352.90458076641789</v>
      </c>
      <c r="H88">
        <v>21.08433734939759</v>
      </c>
      <c r="K88">
        <v>143.69012911286964</v>
      </c>
      <c r="L88">
        <v>24.112349021241155</v>
      </c>
      <c r="M88">
        <v>103</v>
      </c>
      <c r="O88">
        <v>29.629629629629633</v>
      </c>
      <c r="P88">
        <v>23.963485756715453</v>
      </c>
      <c r="Q88">
        <v>13</v>
      </c>
    </row>
    <row r="89" spans="6:17" x14ac:dyDescent="0.25">
      <c r="F89">
        <v>0</v>
      </c>
      <c r="G89">
        <v>687.91794124155012</v>
      </c>
      <c r="H89">
        <v>3.0120481927710845</v>
      </c>
      <c r="K89">
        <v>201.1661807580175</v>
      </c>
      <c r="L89">
        <v>33.757288629737609</v>
      </c>
      <c r="M89">
        <v>125</v>
      </c>
      <c r="O89">
        <v>44.44444444444445</v>
      </c>
      <c r="P89">
        <v>35.945228635073178</v>
      </c>
      <c r="Q89">
        <v>3</v>
      </c>
    </row>
    <row r="90" spans="6:17" x14ac:dyDescent="0.25">
      <c r="F90">
        <v>0</v>
      </c>
      <c r="G90">
        <v>687.91794124155012</v>
      </c>
      <c r="H90">
        <v>1.6733601070950468</v>
      </c>
      <c r="K90">
        <v>281.63265306122452</v>
      </c>
      <c r="L90">
        <v>47.260204081632658</v>
      </c>
      <c r="M90">
        <v>114</v>
      </c>
      <c r="O90">
        <v>66.666666666666671</v>
      </c>
      <c r="P90">
        <v>53.91784295260976</v>
      </c>
      <c r="Q90">
        <v>7</v>
      </c>
    </row>
    <row r="91" spans="6:17" x14ac:dyDescent="0.25">
      <c r="F91">
        <v>0</v>
      </c>
      <c r="G91">
        <v>687.91794124155012</v>
      </c>
      <c r="H91">
        <v>1.0040160642570282</v>
      </c>
      <c r="K91">
        <v>394.28571428571428</v>
      </c>
      <c r="L91">
        <v>66.164285714285711</v>
      </c>
      <c r="M91">
        <v>96</v>
      </c>
      <c r="O91">
        <v>100</v>
      </c>
      <c r="P91">
        <v>80.87676442891464</v>
      </c>
      <c r="Q91">
        <v>3</v>
      </c>
    </row>
    <row r="92" spans="6:17" x14ac:dyDescent="0.25">
      <c r="F92">
        <v>0</v>
      </c>
      <c r="G92">
        <v>687.91794124155012</v>
      </c>
      <c r="H92">
        <v>2.0080321285140563</v>
      </c>
      <c r="K92">
        <v>552</v>
      </c>
      <c r="L92">
        <v>92.63</v>
      </c>
      <c r="M92">
        <v>113</v>
      </c>
      <c r="O92">
        <v>150</v>
      </c>
      <c r="P92">
        <v>121.31514664337196</v>
      </c>
      <c r="Q92">
        <v>3</v>
      </c>
    </row>
    <row r="94" spans="6:17" x14ac:dyDescent="0.25">
      <c r="F94">
        <v>10.333408827966423</v>
      </c>
      <c r="G94">
        <v>38.997760409088514</v>
      </c>
      <c r="H94">
        <v>96.697247706422019</v>
      </c>
    </row>
    <row r="95" spans="6:17" x14ac:dyDescent="0.25">
      <c r="F95">
        <v>10.333408827966423</v>
      </c>
      <c r="G95">
        <v>38.997760409088514</v>
      </c>
      <c r="H95">
        <v>75.22935779816514</v>
      </c>
    </row>
    <row r="96" spans="6:17" x14ac:dyDescent="0.25">
      <c r="F96">
        <v>10.333408827966423</v>
      </c>
      <c r="G96">
        <v>38.997760409088514</v>
      </c>
      <c r="H96">
        <v>98.532110091743121</v>
      </c>
    </row>
    <row r="97" spans="6:8" x14ac:dyDescent="0.25">
      <c r="F97">
        <v>10.333408827966423</v>
      </c>
      <c r="G97">
        <v>38.997760409088514</v>
      </c>
      <c r="H97">
        <v>107.33944954128441</v>
      </c>
    </row>
    <row r="98" spans="6:8" x14ac:dyDescent="0.25">
      <c r="F98">
        <v>10.333408827966423</v>
      </c>
      <c r="G98">
        <v>38.997760409088514</v>
      </c>
      <c r="H98">
        <v>85.87155963302753</v>
      </c>
    </row>
    <row r="99" spans="6:8" x14ac:dyDescent="0.25">
      <c r="F99">
        <v>31.812905350026792</v>
      </c>
      <c r="G99">
        <v>11.13692928920214</v>
      </c>
      <c r="H99">
        <v>62.752293577981654</v>
      </c>
    </row>
    <row r="100" spans="6:8" x14ac:dyDescent="0.25">
      <c r="F100">
        <v>31.812905350026792</v>
      </c>
      <c r="G100">
        <v>11.13692928920214</v>
      </c>
      <c r="H100">
        <v>77.064220183486242</v>
      </c>
    </row>
    <row r="101" spans="6:8" x14ac:dyDescent="0.25">
      <c r="F101">
        <v>31.812905350026792</v>
      </c>
      <c r="G101">
        <v>11.13692928920214</v>
      </c>
      <c r="H101">
        <v>100.36697247706421</v>
      </c>
    </row>
    <row r="102" spans="6:8" x14ac:dyDescent="0.25">
      <c r="F102">
        <v>31.812905350026792</v>
      </c>
      <c r="G102">
        <v>11.13692928920214</v>
      </c>
      <c r="H102">
        <v>112.8440366972477</v>
      </c>
    </row>
    <row r="103" spans="6:8" x14ac:dyDescent="0.25">
      <c r="F103">
        <v>31.812905350026792</v>
      </c>
      <c r="G103">
        <v>11.13692928920214</v>
      </c>
      <c r="H103">
        <v>119.44954128440367</v>
      </c>
    </row>
    <row r="104" spans="6:8" x14ac:dyDescent="0.25">
      <c r="F104">
        <v>43.574956222437358</v>
      </c>
      <c r="G104">
        <v>147.86044868457043</v>
      </c>
      <c r="H104">
        <v>59.26605504587156</v>
      </c>
    </row>
    <row r="105" spans="6:8" x14ac:dyDescent="0.25">
      <c r="F105">
        <v>43.574956222437358</v>
      </c>
      <c r="G105">
        <v>147.86044868457043</v>
      </c>
      <c r="H105">
        <v>55.963302752293572</v>
      </c>
    </row>
    <row r="106" spans="6:8" x14ac:dyDescent="0.25">
      <c r="F106">
        <v>43.574956222437358</v>
      </c>
      <c r="G106">
        <v>147.86044868457043</v>
      </c>
      <c r="H106">
        <v>53.394495412844037</v>
      </c>
    </row>
    <row r="107" spans="6:8" x14ac:dyDescent="0.25">
      <c r="F107">
        <v>43.574956222437358</v>
      </c>
      <c r="G107">
        <v>147.86044868457043</v>
      </c>
      <c r="H107">
        <v>43.302752293577981</v>
      </c>
    </row>
    <row r="108" spans="6:8" x14ac:dyDescent="0.25">
      <c r="F108">
        <v>43.574956222437358</v>
      </c>
      <c r="G108">
        <v>147.86044868457043</v>
      </c>
      <c r="H108">
        <v>69.174311926605498</v>
      </c>
    </row>
    <row r="109" spans="6:8" x14ac:dyDescent="0.25">
      <c r="F109">
        <v>128.71092220547982</v>
      </c>
      <c r="G109">
        <v>54.778139522800956</v>
      </c>
      <c r="H109">
        <v>29.908256880733948</v>
      </c>
    </row>
    <row r="110" spans="6:8" x14ac:dyDescent="0.25">
      <c r="F110">
        <v>128.71092220547982</v>
      </c>
      <c r="G110">
        <v>54.778139522800956</v>
      </c>
      <c r="H110">
        <v>36.146788990825691</v>
      </c>
    </row>
    <row r="111" spans="6:8" x14ac:dyDescent="0.25">
      <c r="F111">
        <v>128.71092220547982</v>
      </c>
      <c r="G111">
        <v>54.778139522800956</v>
      </c>
      <c r="H111">
        <v>46.788990825688074</v>
      </c>
    </row>
    <row r="112" spans="6:8" x14ac:dyDescent="0.25">
      <c r="F112">
        <v>128.71092220547982</v>
      </c>
      <c r="G112">
        <v>54.778139522800956</v>
      </c>
      <c r="H112">
        <v>49.357798165137616</v>
      </c>
    </row>
    <row r="113" spans="6:8" x14ac:dyDescent="0.25">
      <c r="F113">
        <v>128.71092220547982</v>
      </c>
      <c r="G113">
        <v>54.778139522800956</v>
      </c>
      <c r="H113">
        <v>33.577981651376149</v>
      </c>
    </row>
    <row r="114" spans="6:8" x14ac:dyDescent="0.25">
      <c r="F114">
        <v>85.234126637229963</v>
      </c>
      <c r="G114">
        <v>314.65205288247142</v>
      </c>
      <c r="H114">
        <v>6.3587684069611781</v>
      </c>
    </row>
    <row r="115" spans="6:8" x14ac:dyDescent="0.25">
      <c r="F115">
        <v>85.234126637229963</v>
      </c>
      <c r="G115">
        <v>314.65205288247142</v>
      </c>
      <c r="H115">
        <v>5.689424364123159</v>
      </c>
    </row>
    <row r="116" spans="6:8" x14ac:dyDescent="0.25">
      <c r="F116">
        <v>85.234126637229963</v>
      </c>
      <c r="G116">
        <v>314.65205288247142</v>
      </c>
      <c r="H116">
        <v>5.3547523427041499</v>
      </c>
    </row>
    <row r="117" spans="6:8" x14ac:dyDescent="0.25">
      <c r="F117">
        <v>85.234126637229963</v>
      </c>
      <c r="G117">
        <v>314.65205288247142</v>
      </c>
      <c r="H117">
        <v>5.3547523427041499</v>
      </c>
    </row>
    <row r="118" spans="6:8" x14ac:dyDescent="0.25">
      <c r="F118">
        <v>249.90003604607085</v>
      </c>
      <c r="G118">
        <v>103.4453919832432</v>
      </c>
      <c r="H118">
        <v>12.048192771084338</v>
      </c>
    </row>
    <row r="119" spans="6:8" x14ac:dyDescent="0.25">
      <c r="F119">
        <v>249.90003604607085</v>
      </c>
      <c r="G119">
        <v>103.4453919832432</v>
      </c>
      <c r="H119">
        <v>9.3708165997322617</v>
      </c>
    </row>
    <row r="120" spans="6:8" x14ac:dyDescent="0.25">
      <c r="F120">
        <v>249.90003604607085</v>
      </c>
      <c r="G120">
        <v>103.4453919832432</v>
      </c>
      <c r="H120">
        <v>16.064257028112451</v>
      </c>
    </row>
    <row r="121" spans="6:8" x14ac:dyDescent="0.25">
      <c r="F121">
        <v>249.90003604607085</v>
      </c>
      <c r="G121">
        <v>103.4453919832432</v>
      </c>
      <c r="H121">
        <v>11.04417670682731</v>
      </c>
    </row>
    <row r="122" spans="6:8" x14ac:dyDescent="0.25">
      <c r="F122">
        <v>174.34385427341186</v>
      </c>
      <c r="G122">
        <v>683.69584015550163</v>
      </c>
      <c r="H122">
        <v>0</v>
      </c>
    </row>
    <row r="123" spans="6:8" x14ac:dyDescent="0.25">
      <c r="F123">
        <v>174.34385427341186</v>
      </c>
      <c r="G123">
        <v>683.69584015550163</v>
      </c>
      <c r="H123">
        <v>0</v>
      </c>
    </row>
    <row r="124" spans="6:8" x14ac:dyDescent="0.25">
      <c r="F124">
        <v>174.34385427341186</v>
      </c>
      <c r="G124">
        <v>683.69584015550163</v>
      </c>
      <c r="H124">
        <v>0</v>
      </c>
    </row>
    <row r="125" spans="6:8" x14ac:dyDescent="0.25">
      <c r="F125">
        <v>174.34385427341186</v>
      </c>
      <c r="G125">
        <v>683.69584015550163</v>
      </c>
      <c r="H125">
        <v>0</v>
      </c>
    </row>
    <row r="126" spans="6:8" x14ac:dyDescent="0.25">
      <c r="F126">
        <v>508.13238456885506</v>
      </c>
      <c r="G126">
        <v>212.64419018053914</v>
      </c>
      <c r="H126">
        <v>3.3467202141900936</v>
      </c>
    </row>
    <row r="127" spans="6:8" x14ac:dyDescent="0.25">
      <c r="F127">
        <v>508.13238456885506</v>
      </c>
      <c r="G127">
        <v>212.64419018053914</v>
      </c>
      <c r="H127">
        <v>2.677376171352075</v>
      </c>
    </row>
    <row r="128" spans="6:8" x14ac:dyDescent="0.25">
      <c r="F128">
        <v>508.13238456885506</v>
      </c>
      <c r="G128">
        <v>212.64419018053914</v>
      </c>
      <c r="H128">
        <v>2.3427041499330654</v>
      </c>
    </row>
    <row r="129" spans="6:8" x14ac:dyDescent="0.25">
      <c r="F129">
        <v>508.13238456885506</v>
      </c>
      <c r="G129">
        <v>212.64419018053914</v>
      </c>
      <c r="H129">
        <v>2.3427041499330654</v>
      </c>
    </row>
  </sheetData>
  <protectedRanges>
    <protectedRange sqref="F4:F6" name="Experiment details"/>
  </protectedRange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CA - MPs CPF (IMI)</vt:lpstr>
      <vt:lpstr>CA - MPs IMI (CPF)</vt:lpstr>
      <vt:lpstr>CA -IMI CPF (MPs)</vt:lpstr>
      <vt:lpstr>CA - CPF FBSA (IMI)</vt:lpstr>
      <vt:lpstr>CA - FBSA IMI (CPF)</vt:lpstr>
      <vt:lpstr>CA - CPF IMI (FBSA)</vt:lpstr>
      <vt:lpstr>CA - MPs FBSA (IMI)</vt:lpstr>
      <vt:lpstr>CA - MPs IMI (FBSA)</vt:lpstr>
      <vt:lpstr>CA - FBSA IMI (MPs)</vt:lpstr>
      <vt:lpstr>CA - MPs CPF (FBSA)</vt:lpstr>
      <vt:lpstr>CA - CPF FBSA (MPs)</vt:lpstr>
      <vt:lpstr>Overview</vt:lpstr>
      <vt:lpstr>IA - continous data model (new)</vt:lpstr>
      <vt:lpstr>CA - binary data model (new)</vt:lpstr>
      <vt:lpstr>IA - binary data model (new)</vt:lpstr>
      <vt:lpstr>RAW DATA 2</vt:lpstr>
    </vt:vector>
  </TitlesOfParts>
  <Company>CEH Monks Wood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CEH Monks Wood</dc:creator>
  <cp:lastModifiedBy>Loon, S. van (Sam)</cp:lastModifiedBy>
  <dcterms:created xsi:type="dcterms:W3CDTF">2005-10-23T08:43:13Z</dcterms:created>
  <dcterms:modified xsi:type="dcterms:W3CDTF">2025-03-05T14:48:54Z</dcterms:modified>
</cp:coreProperties>
</file>