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11995d18b3ed5a/TUM/Raumfahrtelektronik/Projekt/"/>
    </mc:Choice>
  </mc:AlternateContent>
  <xr:revisionPtr revIDLastSave="8" documentId="10_ncr:40000_{5C11D3B2-54B6-4935-A73C-19570E674098}" xr6:coauthVersionLast="47" xr6:coauthVersionMax="47" xr10:uidLastSave="{A45CA146-AB1B-498D-88C7-5817EDB1DADE}"/>
  <bookViews>
    <workbookView xWindow="-98" yWindow="-98" windowWidth="21795" windowHeight="1387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4" i="1"/>
  <c r="G3" i="1"/>
  <c r="G2" i="1"/>
  <c r="B34" i="1"/>
  <c r="B14" i="1"/>
  <c r="G9" i="1" s="1"/>
  <c r="B13" i="1"/>
  <c r="G8" i="1" s="1"/>
  <c r="B12" i="1"/>
  <c r="G7" i="1" s="1"/>
  <c r="D5" i="2"/>
  <c r="E5" i="2"/>
  <c r="E4" i="2"/>
  <c r="D4" i="2"/>
  <c r="B8" i="1"/>
  <c r="B10" i="1" s="1"/>
  <c r="B3" i="1"/>
  <c r="B4" i="1" s="1"/>
  <c r="G6" i="1" s="1"/>
  <c r="B36" i="1" l="1"/>
  <c r="B37" i="1"/>
  <c r="B17" i="1"/>
  <c r="B27" i="1" l="1"/>
  <c r="B25" i="1"/>
  <c r="B20" i="1"/>
</calcChain>
</file>

<file path=xl/sharedStrings.xml><?xml version="1.0" encoding="utf-8"?>
<sst xmlns="http://schemas.openxmlformats.org/spreadsheetml/2006/main" count="113" uniqueCount="66">
  <si>
    <t>A</t>
  </si>
  <si>
    <t>Oscillator Frequency</t>
  </si>
  <si>
    <t>f_sub</t>
  </si>
  <si>
    <t>Hz</t>
  </si>
  <si>
    <t>Desired measurement frequency</t>
  </si>
  <si>
    <t>f_exc</t>
  </si>
  <si>
    <t>Excitation Frequency</t>
  </si>
  <si>
    <t>C1</t>
  </si>
  <si>
    <t xml:space="preserve">Capacitor C1 </t>
  </si>
  <si>
    <t>F</t>
  </si>
  <si>
    <t>Oscillator Amplitude</t>
  </si>
  <si>
    <t>LVDT Sensitivity</t>
  </si>
  <si>
    <t>Max stroke length from null</t>
  </si>
  <si>
    <t>mV/V/mm</t>
  </si>
  <si>
    <t>mm</t>
  </si>
  <si>
    <t>VTR</t>
  </si>
  <si>
    <t>Voltage transformation Ratio</t>
  </si>
  <si>
    <t>mV/V</t>
  </si>
  <si>
    <t>U_exc_max</t>
  </si>
  <si>
    <t>Vrms</t>
  </si>
  <si>
    <t>Max Excitation Voltage</t>
  </si>
  <si>
    <t>U_sec_max</t>
  </si>
  <si>
    <t>Mac Secondary Voltage</t>
  </si>
  <si>
    <t>R1  [kOhm]</t>
  </si>
  <si>
    <t>U_exc [Vrms]</t>
  </si>
  <si>
    <t>R1</t>
  </si>
  <si>
    <t>kΩ</t>
  </si>
  <si>
    <t>R1 (see chart)</t>
  </si>
  <si>
    <t>C2</t>
  </si>
  <si>
    <t>C3</t>
  </si>
  <si>
    <t>C4</t>
  </si>
  <si>
    <t>Capacitor for System Bandwidth</t>
  </si>
  <si>
    <t>B</t>
  </si>
  <si>
    <t>D</t>
  </si>
  <si>
    <t>Full-Scale Output Voltage</t>
  </si>
  <si>
    <t>S</t>
  </si>
  <si>
    <t>d_max</t>
  </si>
  <si>
    <t>U_out    ±</t>
  </si>
  <si>
    <t>Output Voltage</t>
  </si>
  <si>
    <t>Vdc</t>
  </si>
  <si>
    <t>R2</t>
  </si>
  <si>
    <t>Resistor R2</t>
  </si>
  <si>
    <t>E.1</t>
  </si>
  <si>
    <t>Positive Output Voltage Offset</t>
  </si>
  <si>
    <t>U_os</t>
  </si>
  <si>
    <t>Offset Voltage</t>
  </si>
  <si>
    <t>R3</t>
  </si>
  <si>
    <t>R4</t>
  </si>
  <si>
    <t>Negative Output Voltage Offset</t>
  </si>
  <si>
    <t>E.2</t>
  </si>
  <si>
    <t>E.3</t>
  </si>
  <si>
    <t>inf</t>
  </si>
  <si>
    <t>Output Voltage Offset Both Resistors</t>
  </si>
  <si>
    <t>Phase Shift Adjustment</t>
  </si>
  <si>
    <t>φ</t>
  </si>
  <si>
    <t>°</t>
  </si>
  <si>
    <t>LVDT Primary to Secondary Phase Shift</t>
  </si>
  <si>
    <t>Rt</t>
  </si>
  <si>
    <t>Rs</t>
  </si>
  <si>
    <t>Ω</t>
  </si>
  <si>
    <t>R</t>
  </si>
  <si>
    <t>C</t>
  </si>
  <si>
    <t>Lag</t>
  </si>
  <si>
    <t>Lead</t>
  </si>
  <si>
    <t>Summary</t>
  </si>
  <si>
    <t>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</si>
</sst>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11" fontId="0" fillId="0" borderId="0" xfId="0" applyNumberFormat="1"/>
    <xf numFmtId="3" fontId="0" fillId="0" borderId="0" xfId="0" applyNumberFormat="1"/>
    <xf numFmtId="0" fontId="2" fillId="0" borderId="0" xfId="0" applyFont="1"/>
    <xf numFmtId="0" fontId="0" fillId="0" borderId="4" xfId="0" applyBorder="1"/>
    <xf numFmtId="2" fontId="0" fillId="0" borderId="0" xfId="0" applyNumberFormat="1"/>
    <xf numFmtId="0" fontId="2" fillId="0" borderId="5" xfId="0" applyFont="1" applyBorder="1"/>
    <xf numFmtId="0" fontId="0" fillId="0" borderId="6" xfId="0" applyBorder="1"/>
    <xf numFmtId="0" fontId="0" fillId="0" borderId="7" xfId="0" applyBorder="1"/>
    <xf numFmtId="0" fontId="2" fillId="0" borderId="8" xfId="0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U_exc [Vrms]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Sheet2!$A$2:$A$17</c:f>
              <c:numCache>
                <c:formatCode>General</c:formatCode>
                <c:ptCount val="16"/>
                <c:pt idx="0">
                  <c:v>7.3622759217795304</c:v>
                </c:pt>
                <c:pt idx="1">
                  <c:v>8.6317075667530805</c:v>
                </c:pt>
                <c:pt idx="2">
                  <c:v>10.5305851535178</c:v>
                </c:pt>
                <c:pt idx="3">
                  <c:v>12.8471942333427</c:v>
                </c:pt>
                <c:pt idx="4">
                  <c:v>14.765812190633801</c:v>
                </c:pt>
                <c:pt idx="5">
                  <c:v>17.311789746714801</c:v>
                </c:pt>
                <c:pt idx="6">
                  <c:v>20.296754446366599</c:v>
                </c:pt>
                <c:pt idx="7">
                  <c:v>24.274305022673602</c:v>
                </c:pt>
                <c:pt idx="8">
                  <c:v>28.459773114729899</c:v>
                </c:pt>
                <c:pt idx="9">
                  <c:v>32.709995440834099</c:v>
                </c:pt>
                <c:pt idx="10">
                  <c:v>39.120166168399798</c:v>
                </c:pt>
                <c:pt idx="11">
                  <c:v>46.786536666181597</c:v>
                </c:pt>
                <c:pt idx="12">
                  <c:v>55.955284131286597</c:v>
                </c:pt>
                <c:pt idx="13">
                  <c:v>66.920829052862203</c:v>
                </c:pt>
                <c:pt idx="14">
                  <c:v>81.642651055457904</c:v>
                </c:pt>
                <c:pt idx="15">
                  <c:v>112.22415803677499</c:v>
                </c:pt>
              </c:numCache>
            </c:numRef>
          </c:xVal>
          <c:yVal>
            <c:numRef>
              <c:f>Sheet2!$B$2:$B$17</c:f>
              <c:numCache>
                <c:formatCode>General</c:formatCode>
                <c:ptCount val="16"/>
                <c:pt idx="0">
                  <c:v>4.9126637554585102</c:v>
                </c:pt>
                <c:pt idx="1">
                  <c:v>4.5851528384279403</c:v>
                </c:pt>
                <c:pt idx="2">
                  <c:v>4.2576419213973704</c:v>
                </c:pt>
                <c:pt idx="3">
                  <c:v>3.9301310043668098</c:v>
                </c:pt>
                <c:pt idx="4">
                  <c:v>3.73362445414846</c:v>
                </c:pt>
                <c:pt idx="5">
                  <c:v>3.5371179039301301</c:v>
                </c:pt>
                <c:pt idx="6">
                  <c:v>3.2751091703056701</c:v>
                </c:pt>
                <c:pt idx="7">
                  <c:v>3.07860262008733</c:v>
                </c:pt>
                <c:pt idx="8">
                  <c:v>2.8820960698689801</c:v>
                </c:pt>
                <c:pt idx="9">
                  <c:v>2.6855895196506498</c:v>
                </c:pt>
                <c:pt idx="10">
                  <c:v>2.4890829694323102</c:v>
                </c:pt>
                <c:pt idx="11">
                  <c:v>2.2925764192139702</c:v>
                </c:pt>
                <c:pt idx="12">
                  <c:v>2.0960698689956301</c:v>
                </c:pt>
                <c:pt idx="13">
                  <c:v>1.9650655021834</c:v>
                </c:pt>
                <c:pt idx="14">
                  <c:v>1.76855895196506</c:v>
                </c:pt>
                <c:pt idx="15">
                  <c:v>1.5065502183406001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A2-44F2-96D4-746E31423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981647"/>
        <c:axId val="1873977903"/>
      </c:scatterChart>
      <c:valAx>
        <c:axId val="187398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73977903"/>
        <c:crosses val="autoZero"/>
        <c:crossBetween val="midCat"/>
      </c:valAx>
      <c:valAx>
        <c:axId val="187397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73981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604837</xdr:colOff>
      <xdr:row>0</xdr:row>
      <xdr:rowOff>0</xdr:rowOff>
    </xdr:from>
    <xdr:to>
      <xdr:col>20</xdr:col>
      <xdr:colOff>604837</xdr:colOff>
      <xdr:row>34</xdr:row>
      <xdr:rowOff>35443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BCA23A-B212-EECD-11D8-E3D96DFA52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77075" y="0"/>
          <a:ext cx="7772400" cy="61933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5</xdr:col>
      <xdr:colOff>166721</xdr:colOff>
      <xdr:row>60</xdr:row>
      <xdr:rowOff>14318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726040-27C1-43CD-3F7A-3283C6888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696075"/>
          <a:ext cx="4695859" cy="41767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11905</xdr:colOff>
      <xdr:row>0</xdr:row>
      <xdr:rowOff>0</xdr:rowOff>
    </xdr:from>
    <xdr:to>
      <xdr:col>16</xdr:col>
      <xdr:colOff>638175</xdr:colOff>
      <xdr:row>22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24382-60F9-C245-D8BD-4487C0CB0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activeCell="B3" sqref="B3"/>
    </sheetView>
  </sheetViews>
  <sheetFormatPr defaultRowHeight="14.25" x14ac:dyDescent="0.45"/>
  <cols>
    <col min="2" max="2" width="9.265625" customWidth="1"/>
    <col min="4" max="4" width="26.9296875" customWidth="1"/>
  </cols>
  <sheetData>
    <row r="1" spans="1:8" x14ac:dyDescent="0.45">
      <c r="A1" s="1" t="s">
        <v>0</v>
      </c>
      <c r="B1" s="11" t="s">
        <v>1</v>
      </c>
      <c r="C1" s="11"/>
      <c r="D1" s="11"/>
      <c r="F1" s="12" t="s">
        <v>64</v>
      </c>
      <c r="G1" s="13"/>
      <c r="H1" s="14"/>
    </row>
    <row r="2" spans="1:8" x14ac:dyDescent="0.45">
      <c r="A2" t="s">
        <v>2</v>
      </c>
      <c r="B2">
        <v>350</v>
      </c>
      <c r="C2" t="s">
        <v>3</v>
      </c>
      <c r="D2" t="s">
        <v>4</v>
      </c>
      <c r="F2" s="5" t="s">
        <v>25</v>
      </c>
      <c r="G2" s="6">
        <f>B11</f>
        <v>17.5</v>
      </c>
      <c r="H2" s="7" t="s">
        <v>26</v>
      </c>
    </row>
    <row r="3" spans="1:8" x14ac:dyDescent="0.45">
      <c r="A3" t="s">
        <v>5</v>
      </c>
      <c r="B3">
        <f>B2*10</f>
        <v>3500</v>
      </c>
      <c r="C3" t="s">
        <v>3</v>
      </c>
      <c r="D3" t="s">
        <v>6</v>
      </c>
      <c r="F3" s="5" t="s">
        <v>40</v>
      </c>
      <c r="G3" s="6">
        <f>B17</f>
        <v>34.535156789611818</v>
      </c>
      <c r="H3" s="7" t="s">
        <v>26</v>
      </c>
    </row>
    <row r="4" spans="1:8" x14ac:dyDescent="0.45">
      <c r="A4" t="s">
        <v>7</v>
      </c>
      <c r="B4" s="2">
        <f>0.000035/B3</f>
        <v>9.9999999999999986E-9</v>
      </c>
      <c r="C4" t="s">
        <v>9</v>
      </c>
      <c r="D4" t="s">
        <v>8</v>
      </c>
      <c r="F4" s="5" t="s">
        <v>46</v>
      </c>
      <c r="G4" s="6">
        <f>B28</f>
        <v>6.2880000000000003</v>
      </c>
      <c r="H4" s="7" t="s">
        <v>26</v>
      </c>
    </row>
    <row r="5" spans="1:8" x14ac:dyDescent="0.45">
      <c r="A5" s="1" t="s">
        <v>32</v>
      </c>
      <c r="B5" s="11" t="s">
        <v>10</v>
      </c>
      <c r="C5" s="11"/>
      <c r="D5" s="11"/>
      <c r="F5" s="5" t="s">
        <v>47</v>
      </c>
      <c r="G5" s="2">
        <f>B29</f>
        <v>9.9999999999999997E+98</v>
      </c>
      <c r="H5" s="7" t="s">
        <v>26</v>
      </c>
    </row>
    <row r="6" spans="1:8" x14ac:dyDescent="0.45">
      <c r="A6" t="s">
        <v>35</v>
      </c>
      <c r="B6">
        <v>228</v>
      </c>
      <c r="C6" t="s">
        <v>13</v>
      </c>
      <c r="D6" t="s">
        <v>11</v>
      </c>
      <c r="F6" s="5" t="s">
        <v>7</v>
      </c>
      <c r="G6">
        <f>B4/0.000000001</f>
        <v>9.9999999999999982</v>
      </c>
      <c r="H6" s="7" t="s">
        <v>65</v>
      </c>
    </row>
    <row r="7" spans="1:8" x14ac:dyDescent="0.45">
      <c r="A7" t="s">
        <v>36</v>
      </c>
      <c r="B7">
        <v>1.27</v>
      </c>
      <c r="C7" t="s">
        <v>14</v>
      </c>
      <c r="D7" t="s">
        <v>12</v>
      </c>
      <c r="F7" s="5" t="s">
        <v>28</v>
      </c>
      <c r="G7">
        <f>B12/0.000000001</f>
        <v>285.71428571428572</v>
      </c>
      <c r="H7" s="7" t="s">
        <v>65</v>
      </c>
    </row>
    <row r="8" spans="1:8" x14ac:dyDescent="0.45">
      <c r="A8" t="s">
        <v>15</v>
      </c>
      <c r="B8">
        <f>B6*B7</f>
        <v>289.56</v>
      </c>
      <c r="C8" t="s">
        <v>17</v>
      </c>
      <c r="D8" t="s">
        <v>16</v>
      </c>
      <c r="F8" s="5" t="s">
        <v>29</v>
      </c>
      <c r="G8">
        <f>B13/0.000000001</f>
        <v>285.71428571428572</v>
      </c>
      <c r="H8" s="7" t="s">
        <v>65</v>
      </c>
    </row>
    <row r="9" spans="1:8" ht="14.65" thickBot="1" x14ac:dyDescent="0.5">
      <c r="A9" t="s">
        <v>18</v>
      </c>
      <c r="B9">
        <v>3</v>
      </c>
      <c r="C9" t="s">
        <v>19</v>
      </c>
      <c r="D9" t="s">
        <v>20</v>
      </c>
      <c r="F9" s="8" t="s">
        <v>30</v>
      </c>
      <c r="G9" s="9">
        <f>B14/0.000000001</f>
        <v>285.71428571428572</v>
      </c>
      <c r="H9" s="10" t="s">
        <v>65</v>
      </c>
    </row>
    <row r="10" spans="1:8" x14ac:dyDescent="0.45">
      <c r="A10" t="s">
        <v>21</v>
      </c>
      <c r="B10">
        <f>B8/1000*B9</f>
        <v>0.8686799999999999</v>
      </c>
      <c r="C10" t="s">
        <v>19</v>
      </c>
      <c r="D10" t="s">
        <v>22</v>
      </c>
    </row>
    <row r="11" spans="1:8" x14ac:dyDescent="0.45">
      <c r="A11" t="s">
        <v>25</v>
      </c>
      <c r="B11">
        <v>17.5</v>
      </c>
      <c r="C11" s="4" t="s">
        <v>26</v>
      </c>
      <c r="D11" t="s">
        <v>27</v>
      </c>
    </row>
    <row r="12" spans="1:8" x14ac:dyDescent="0.45">
      <c r="A12" t="s">
        <v>28</v>
      </c>
      <c r="B12">
        <f>0.0001/$B$2</f>
        <v>2.8571428571428575E-7</v>
      </c>
      <c r="C12" s="4" t="s">
        <v>9</v>
      </c>
      <c r="D12" t="s">
        <v>31</v>
      </c>
    </row>
    <row r="13" spans="1:8" x14ac:dyDescent="0.45">
      <c r="A13" t="s">
        <v>29</v>
      </c>
      <c r="B13">
        <f>0.0001/$B$2</f>
        <v>2.8571428571428575E-7</v>
      </c>
      <c r="C13" s="4" t="s">
        <v>9</v>
      </c>
      <c r="D13" t="s">
        <v>31</v>
      </c>
    </row>
    <row r="14" spans="1:8" x14ac:dyDescent="0.45">
      <c r="A14" t="s">
        <v>30</v>
      </c>
      <c r="B14">
        <f>0.0001/$B$2</f>
        <v>2.8571428571428575E-7</v>
      </c>
      <c r="C14" s="4" t="s">
        <v>9</v>
      </c>
      <c r="D14" t="s">
        <v>31</v>
      </c>
    </row>
    <row r="15" spans="1:8" x14ac:dyDescent="0.45">
      <c r="A15" s="1" t="s">
        <v>33</v>
      </c>
      <c r="B15" s="11" t="s">
        <v>34</v>
      </c>
      <c r="C15" s="11"/>
      <c r="D15" s="11"/>
    </row>
    <row r="16" spans="1:8" x14ac:dyDescent="0.45">
      <c r="A16" t="s">
        <v>37</v>
      </c>
      <c r="B16">
        <v>5</v>
      </c>
      <c r="C16" s="4" t="s">
        <v>39</v>
      </c>
      <c r="D16" t="s">
        <v>38</v>
      </c>
    </row>
    <row r="17" spans="1:4" x14ac:dyDescent="0.45">
      <c r="A17" t="s">
        <v>40</v>
      </c>
      <c r="B17">
        <f>B16/(B8*0.001)/0.0005/1000</f>
        <v>34.535156789611818</v>
      </c>
      <c r="C17" s="4" t="s">
        <v>26</v>
      </c>
      <c r="D17" t="s">
        <v>41</v>
      </c>
    </row>
    <row r="18" spans="1:4" x14ac:dyDescent="0.45">
      <c r="A18" s="1" t="s">
        <v>42</v>
      </c>
      <c r="B18" s="11" t="s">
        <v>43</v>
      </c>
      <c r="C18" s="11"/>
      <c r="D18" s="11"/>
    </row>
    <row r="19" spans="1:4" x14ac:dyDescent="0.45">
      <c r="A19" t="s">
        <v>44</v>
      </c>
      <c r="B19">
        <v>5</v>
      </c>
      <c r="C19" s="4" t="s">
        <v>39</v>
      </c>
      <c r="D19" t="s">
        <v>45</v>
      </c>
    </row>
    <row r="20" spans="1:4" x14ac:dyDescent="0.45">
      <c r="A20" t="s">
        <v>46</v>
      </c>
      <c r="B20">
        <f>1.2*$B$17/B19-2</f>
        <v>6.288437629506836</v>
      </c>
      <c r="C20" s="4" t="s">
        <v>26</v>
      </c>
    </row>
    <row r="21" spans="1:4" x14ac:dyDescent="0.45">
      <c r="A21" t="s">
        <v>47</v>
      </c>
      <c r="B21" t="s">
        <v>51</v>
      </c>
      <c r="C21" s="4" t="s">
        <v>26</v>
      </c>
    </row>
    <row r="22" spans="1:4" x14ac:dyDescent="0.45">
      <c r="A22" s="1" t="s">
        <v>49</v>
      </c>
      <c r="B22" s="11" t="s">
        <v>48</v>
      </c>
      <c r="C22" s="11"/>
      <c r="D22" s="11"/>
    </row>
    <row r="23" spans="1:4" x14ac:dyDescent="0.45">
      <c r="A23" t="s">
        <v>44</v>
      </c>
      <c r="B23">
        <v>-5</v>
      </c>
      <c r="C23" s="4" t="s">
        <v>39</v>
      </c>
      <c r="D23" t="s">
        <v>45</v>
      </c>
    </row>
    <row r="24" spans="1:4" x14ac:dyDescent="0.45">
      <c r="A24" t="s">
        <v>46</v>
      </c>
      <c r="B24" t="s">
        <v>51</v>
      </c>
      <c r="C24" s="4" t="s">
        <v>26</v>
      </c>
    </row>
    <row r="25" spans="1:4" x14ac:dyDescent="0.45">
      <c r="A25" t="s">
        <v>47</v>
      </c>
      <c r="B25">
        <f>-1.2*$B$17/B23-2</f>
        <v>6.288437629506836</v>
      </c>
      <c r="C25" s="4" t="s">
        <v>26</v>
      </c>
    </row>
    <row r="26" spans="1:4" x14ac:dyDescent="0.45">
      <c r="A26" s="1" t="s">
        <v>50</v>
      </c>
      <c r="B26" s="11" t="s">
        <v>52</v>
      </c>
      <c r="C26" s="11"/>
      <c r="D26" s="11"/>
    </row>
    <row r="27" spans="1:4" x14ac:dyDescent="0.45">
      <c r="A27" t="s">
        <v>44</v>
      </c>
      <c r="B27">
        <f>1.2*B17*(1/(B28+2)-1/(B29+2))</f>
        <v>5.000264013939935</v>
      </c>
      <c r="C27" s="4" t="s">
        <v>39</v>
      </c>
      <c r="D27" t="s">
        <v>45</v>
      </c>
    </row>
    <row r="28" spans="1:4" x14ac:dyDescent="0.45">
      <c r="A28" t="s">
        <v>46</v>
      </c>
      <c r="B28">
        <v>6.2880000000000003</v>
      </c>
      <c r="C28" s="4" t="s">
        <v>26</v>
      </c>
    </row>
    <row r="29" spans="1:4" x14ac:dyDescent="0.45">
      <c r="A29" t="s">
        <v>47</v>
      </c>
      <c r="B29" s="2">
        <v>9.9999999999999997E+98</v>
      </c>
      <c r="C29" s="4" t="s">
        <v>26</v>
      </c>
    </row>
    <row r="30" spans="1:4" x14ac:dyDescent="0.45">
      <c r="A30" s="1" t="s">
        <v>9</v>
      </c>
      <c r="B30" s="11" t="s">
        <v>53</v>
      </c>
      <c r="C30" s="11"/>
      <c r="D30" s="11"/>
    </row>
    <row r="31" spans="1:4" x14ac:dyDescent="0.45">
      <c r="A31" s="4" t="s">
        <v>54</v>
      </c>
      <c r="B31">
        <v>-1</v>
      </c>
      <c r="C31" s="4" t="s">
        <v>55</v>
      </c>
      <c r="D31" t="s">
        <v>56</v>
      </c>
    </row>
    <row r="32" spans="1:4" x14ac:dyDescent="0.45">
      <c r="A32" s="4" t="s">
        <v>57</v>
      </c>
      <c r="B32">
        <v>1000000</v>
      </c>
      <c r="C32" s="4" t="s">
        <v>59</v>
      </c>
    </row>
    <row r="33" spans="1:3" x14ac:dyDescent="0.45">
      <c r="A33" s="4" t="s">
        <v>58</v>
      </c>
      <c r="B33">
        <v>1000</v>
      </c>
      <c r="C33" s="4" t="s">
        <v>59</v>
      </c>
    </row>
    <row r="34" spans="1:3" x14ac:dyDescent="0.45">
      <c r="A34" s="4" t="s">
        <v>60</v>
      </c>
      <c r="B34">
        <f>1/B33+1/(B33+B32)</f>
        <v>1.000999000999001E-3</v>
      </c>
      <c r="C34" s="4" t="s">
        <v>59</v>
      </c>
    </row>
    <row r="35" spans="1:3" x14ac:dyDescent="0.45">
      <c r="A35" s="4" t="s">
        <v>61</v>
      </c>
      <c r="B35" s="2">
        <v>7.0000000000000001E-3</v>
      </c>
      <c r="C35" s="4" t="s">
        <v>9</v>
      </c>
    </row>
    <row r="36" spans="1:3" x14ac:dyDescent="0.45">
      <c r="A36" s="4" t="s">
        <v>62</v>
      </c>
      <c r="B36">
        <f>DEGREES((ATAN(B3*B34*B35)))</f>
        <v>1.4048673350441208</v>
      </c>
      <c r="C36" s="4" t="s">
        <v>55</v>
      </c>
    </row>
    <row r="37" spans="1:3" x14ac:dyDescent="0.45">
      <c r="A37" s="4" t="s">
        <v>63</v>
      </c>
      <c r="B37">
        <f>DEGREES((ATAN(1/(B3*B34*B35))))</f>
        <v>88.595132664955884</v>
      </c>
      <c r="C37" s="4" t="s">
        <v>55</v>
      </c>
    </row>
  </sheetData>
  <mergeCells count="8">
    <mergeCell ref="B22:D22"/>
    <mergeCell ref="B26:D26"/>
    <mergeCell ref="B30:D30"/>
    <mergeCell ref="F1:H1"/>
    <mergeCell ref="B1:D1"/>
    <mergeCell ref="B5:D5"/>
    <mergeCell ref="B15:D15"/>
    <mergeCell ref="B18:D18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D1" sqref="D1"/>
    </sheetView>
  </sheetViews>
  <sheetFormatPr defaultRowHeight="14.25" x14ac:dyDescent="0.45"/>
  <sheetData>
    <row r="1" spans="1:5" x14ac:dyDescent="0.45">
      <c r="A1" s="3" t="s">
        <v>23</v>
      </c>
      <c r="B1" t="s">
        <v>24</v>
      </c>
      <c r="E1">
        <v>3.5</v>
      </c>
    </row>
    <row r="2" spans="1:5" x14ac:dyDescent="0.45">
      <c r="A2">
        <v>7.3622759217795304</v>
      </c>
      <c r="B2">
        <v>4.9126637554585102</v>
      </c>
    </row>
    <row r="3" spans="1:5" x14ac:dyDescent="0.45">
      <c r="A3">
        <v>8.6317075667530805</v>
      </c>
      <c r="B3">
        <v>4.5851528384279403</v>
      </c>
    </row>
    <row r="4" spans="1:5" x14ac:dyDescent="0.45">
      <c r="A4">
        <v>10.5305851535178</v>
      </c>
      <c r="B4">
        <v>4.2576419213973704</v>
      </c>
      <c r="D4">
        <f>A7</f>
        <v>17.311789746714801</v>
      </c>
      <c r="E4">
        <f>B7</f>
        <v>3.5371179039301301</v>
      </c>
    </row>
    <row r="5" spans="1:5" x14ac:dyDescent="0.45">
      <c r="A5">
        <v>12.8471942333427</v>
      </c>
      <c r="B5">
        <v>3.9301310043668098</v>
      </c>
      <c r="D5">
        <f>A8</f>
        <v>20.296754446366599</v>
      </c>
      <c r="E5">
        <f>B8</f>
        <v>3.2751091703056701</v>
      </c>
    </row>
    <row r="6" spans="1:5" x14ac:dyDescent="0.45">
      <c r="A6">
        <v>14.765812190633801</v>
      </c>
      <c r="B6">
        <v>3.73362445414846</v>
      </c>
    </row>
    <row r="7" spans="1:5" x14ac:dyDescent="0.45">
      <c r="A7">
        <v>17.311789746714801</v>
      </c>
      <c r="B7">
        <v>3.5371179039301301</v>
      </c>
    </row>
    <row r="8" spans="1:5" x14ac:dyDescent="0.45">
      <c r="A8">
        <v>20.296754446366599</v>
      </c>
      <c r="B8">
        <v>3.2751091703056701</v>
      </c>
    </row>
    <row r="9" spans="1:5" x14ac:dyDescent="0.45">
      <c r="A9">
        <v>24.274305022673602</v>
      </c>
      <c r="B9">
        <v>3.07860262008733</v>
      </c>
    </row>
    <row r="10" spans="1:5" x14ac:dyDescent="0.45">
      <c r="A10">
        <v>28.459773114729899</v>
      </c>
      <c r="B10">
        <v>2.8820960698689801</v>
      </c>
    </row>
    <row r="11" spans="1:5" x14ac:dyDescent="0.45">
      <c r="A11">
        <v>32.709995440834099</v>
      </c>
      <c r="B11">
        <v>2.6855895196506498</v>
      </c>
    </row>
    <row r="12" spans="1:5" x14ac:dyDescent="0.45">
      <c r="A12">
        <v>39.120166168399798</v>
      </c>
      <c r="B12">
        <v>2.4890829694323102</v>
      </c>
    </row>
    <row r="13" spans="1:5" x14ac:dyDescent="0.45">
      <c r="A13">
        <v>46.786536666181597</v>
      </c>
      <c r="B13">
        <v>2.2925764192139702</v>
      </c>
    </row>
    <row r="14" spans="1:5" x14ac:dyDescent="0.45">
      <c r="A14">
        <v>55.955284131286597</v>
      </c>
      <c r="B14">
        <v>2.0960698689956301</v>
      </c>
    </row>
    <row r="15" spans="1:5" x14ac:dyDescent="0.45">
      <c r="A15">
        <v>66.920829052862203</v>
      </c>
      <c r="B15">
        <v>1.9650655021834</v>
      </c>
    </row>
    <row r="16" spans="1:5" x14ac:dyDescent="0.45">
      <c r="A16">
        <v>81.642651055457904</v>
      </c>
      <c r="B16">
        <v>1.76855895196506</v>
      </c>
    </row>
    <row r="17" spans="1:2" x14ac:dyDescent="0.45">
      <c r="A17">
        <v>112.22415803677499</v>
      </c>
      <c r="B17">
        <v>1.5065502183406001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Thilo Witzel</dc:creator>
  <cp:lastModifiedBy>Thilo Witzel</cp:lastModifiedBy>
  <dcterms:created xsi:type="dcterms:W3CDTF">2023-01-05T18:19:37Z</dcterms:created>
  <dcterms:modified xsi:type="dcterms:W3CDTF">2023-01-05T21:37:13Z</dcterms:modified>
</cp:coreProperties>
</file>