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5b2423f6d2694296/Documenten/3_Bachelor_Sociology and Social Research/BLOK 7^M8/Data-analyse/"/>
    </mc:Choice>
  </mc:AlternateContent>
  <xr:revisionPtr revIDLastSave="187" documentId="11_AD4D7A0C205A6B9A452FA88D6F1D6B445BDEDD8F" xr6:coauthVersionLast="47" xr6:coauthVersionMax="47" xr10:uidLastSave="{091E0DDA-1C2C-4FBA-ABFD-B9A18FEBFF21}"/>
  <bookViews>
    <workbookView xWindow="-98" yWindow="-98" windowWidth="20715" windowHeight="13276" firstSheet="6" activeTab="9" xr2:uid="{00000000-000D-0000-FFFF-FFFF00000000}"/>
  </bookViews>
  <sheets>
    <sheet name="Betrouwbaarheidsanalyse" sheetId="2" r:id="rId1"/>
    <sheet name="Factoranalyse" sheetId="3" r:id="rId2"/>
    <sheet name="Productietabel_1" sheetId="5" r:id="rId3"/>
    <sheet name="Productietabel_2" sheetId="6" r:id="rId4"/>
    <sheet name="Productietabel_3" sheetId="8" r:id="rId5"/>
    <sheet name="Kansverdeling MIPEX.score" sheetId="10" r:id="rId6"/>
    <sheet name="Kansverdeling Threat" sheetId="11" r:id="rId7"/>
    <sheet name="Mediatie (Welvaartsstaat)" sheetId="12" r:id="rId8"/>
    <sheet name="Mediatie (Integratiebeleid)" sheetId="13" r:id="rId9"/>
    <sheet name="Mediatiemodel" sheetId="14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3" l="1"/>
  <c r="A19" i="13" s="1"/>
  <c r="A16" i="13"/>
  <c r="C12" i="13"/>
  <c r="A12" i="13"/>
  <c r="A5" i="13"/>
  <c r="A15" i="13" s="1"/>
  <c r="A15" i="12"/>
  <c r="C12" i="12"/>
  <c r="A17" i="12" s="1"/>
  <c r="A12" i="12"/>
  <c r="A16" i="12" s="1"/>
  <c r="A5" i="12"/>
  <c r="B103" i="11"/>
  <c r="C103" i="11" s="1"/>
  <c r="D103" i="11" s="1"/>
  <c r="B102" i="11"/>
  <c r="C102" i="11" s="1"/>
  <c r="D102" i="11" s="1"/>
  <c r="C101" i="11"/>
  <c r="D101" i="11" s="1"/>
  <c r="B101" i="11"/>
  <c r="B100" i="11"/>
  <c r="C100" i="11" s="1"/>
  <c r="D100" i="11" s="1"/>
  <c r="B99" i="11"/>
  <c r="C99" i="11" s="1"/>
  <c r="D99" i="11" s="1"/>
  <c r="B98" i="11"/>
  <c r="C98" i="11" s="1"/>
  <c r="D98" i="11" s="1"/>
  <c r="C97" i="11"/>
  <c r="D97" i="11" s="1"/>
  <c r="B97" i="11"/>
  <c r="B96" i="11"/>
  <c r="C96" i="11" s="1"/>
  <c r="D96" i="11" s="1"/>
  <c r="B95" i="11"/>
  <c r="C95" i="11" s="1"/>
  <c r="D95" i="11" s="1"/>
  <c r="B94" i="11"/>
  <c r="C94" i="11" s="1"/>
  <c r="D94" i="11" s="1"/>
  <c r="C93" i="11"/>
  <c r="D93" i="11" s="1"/>
  <c r="B93" i="11"/>
  <c r="B92" i="11"/>
  <c r="C92" i="11" s="1"/>
  <c r="D92" i="11" s="1"/>
  <c r="B91" i="11"/>
  <c r="C91" i="11" s="1"/>
  <c r="D91" i="11" s="1"/>
  <c r="B90" i="11"/>
  <c r="C90" i="11" s="1"/>
  <c r="D90" i="11" s="1"/>
  <c r="C89" i="11"/>
  <c r="D89" i="11" s="1"/>
  <c r="B89" i="11"/>
  <c r="B88" i="11"/>
  <c r="C88" i="11" s="1"/>
  <c r="D88" i="11" s="1"/>
  <c r="B87" i="11"/>
  <c r="C87" i="11" s="1"/>
  <c r="D87" i="11" s="1"/>
  <c r="B86" i="11"/>
  <c r="C86" i="11" s="1"/>
  <c r="D86" i="11" s="1"/>
  <c r="C85" i="11"/>
  <c r="D85" i="11" s="1"/>
  <c r="B85" i="11"/>
  <c r="B84" i="11"/>
  <c r="C84" i="11" s="1"/>
  <c r="D84" i="11" s="1"/>
  <c r="B83" i="11"/>
  <c r="C83" i="11" s="1"/>
  <c r="D83" i="11" s="1"/>
  <c r="B82" i="11"/>
  <c r="C82" i="11" s="1"/>
  <c r="D82" i="11" s="1"/>
  <c r="C81" i="11"/>
  <c r="D81" i="11" s="1"/>
  <c r="B81" i="11"/>
  <c r="B80" i="11"/>
  <c r="C80" i="11" s="1"/>
  <c r="D80" i="11" s="1"/>
  <c r="B79" i="11"/>
  <c r="C79" i="11" s="1"/>
  <c r="D79" i="11" s="1"/>
  <c r="B78" i="11"/>
  <c r="C78" i="11" s="1"/>
  <c r="D78" i="11" s="1"/>
  <c r="C77" i="11"/>
  <c r="D77" i="11" s="1"/>
  <c r="B77" i="11"/>
  <c r="B76" i="11"/>
  <c r="C76" i="11" s="1"/>
  <c r="D76" i="11" s="1"/>
  <c r="C75" i="11"/>
  <c r="D75" i="11" s="1"/>
  <c r="B75" i="11"/>
  <c r="B74" i="11"/>
  <c r="C74" i="11" s="1"/>
  <c r="D74" i="11" s="1"/>
  <c r="C73" i="11"/>
  <c r="D73" i="11" s="1"/>
  <c r="B73" i="11"/>
  <c r="B72" i="11"/>
  <c r="C72" i="11" s="1"/>
  <c r="D72" i="11" s="1"/>
  <c r="C71" i="11"/>
  <c r="D71" i="11" s="1"/>
  <c r="B71" i="11"/>
  <c r="B70" i="11"/>
  <c r="C70" i="11" s="1"/>
  <c r="D70" i="11" s="1"/>
  <c r="C69" i="11"/>
  <c r="D69" i="11" s="1"/>
  <c r="B69" i="11"/>
  <c r="B68" i="11"/>
  <c r="C68" i="11" s="1"/>
  <c r="D68" i="11" s="1"/>
  <c r="C67" i="11"/>
  <c r="D67" i="11" s="1"/>
  <c r="B67" i="11"/>
  <c r="B66" i="11"/>
  <c r="C66" i="11" s="1"/>
  <c r="D66" i="11" s="1"/>
  <c r="C65" i="11"/>
  <c r="D65" i="11" s="1"/>
  <c r="B65" i="11"/>
  <c r="B64" i="11"/>
  <c r="C64" i="11" s="1"/>
  <c r="D64" i="11" s="1"/>
  <c r="C63" i="11"/>
  <c r="D63" i="11" s="1"/>
  <c r="B63" i="11"/>
  <c r="B62" i="11"/>
  <c r="C62" i="11" s="1"/>
  <c r="D62" i="11" s="1"/>
  <c r="C61" i="11"/>
  <c r="D61" i="11" s="1"/>
  <c r="B61" i="11"/>
  <c r="B60" i="11"/>
  <c r="C60" i="11" s="1"/>
  <c r="D60" i="11" s="1"/>
  <c r="C59" i="11"/>
  <c r="D59" i="11" s="1"/>
  <c r="B59" i="11"/>
  <c r="B58" i="11"/>
  <c r="C58" i="11" s="1"/>
  <c r="D58" i="11" s="1"/>
  <c r="C57" i="11"/>
  <c r="D57" i="11" s="1"/>
  <c r="B57" i="11"/>
  <c r="B56" i="11"/>
  <c r="C56" i="11" s="1"/>
  <c r="D56" i="11" s="1"/>
  <c r="C55" i="11"/>
  <c r="D55" i="11" s="1"/>
  <c r="B55" i="11"/>
  <c r="B54" i="11"/>
  <c r="C54" i="11" s="1"/>
  <c r="D54" i="11" s="1"/>
  <c r="C53" i="11"/>
  <c r="D53" i="11" s="1"/>
  <c r="B53" i="11"/>
  <c r="B52" i="11"/>
  <c r="C52" i="11" s="1"/>
  <c r="D52" i="11" s="1"/>
  <c r="C51" i="11"/>
  <c r="D51" i="11" s="1"/>
  <c r="B51" i="11"/>
  <c r="B50" i="11"/>
  <c r="C50" i="11" s="1"/>
  <c r="D50" i="11" s="1"/>
  <c r="C49" i="11"/>
  <c r="D49" i="11" s="1"/>
  <c r="B49" i="11"/>
  <c r="B48" i="11"/>
  <c r="C48" i="11" s="1"/>
  <c r="D48" i="11" s="1"/>
  <c r="C47" i="11"/>
  <c r="D47" i="11" s="1"/>
  <c r="B47" i="11"/>
  <c r="B46" i="11"/>
  <c r="C46" i="11" s="1"/>
  <c r="D46" i="11" s="1"/>
  <c r="C45" i="11"/>
  <c r="D45" i="11" s="1"/>
  <c r="B45" i="11"/>
  <c r="B44" i="11"/>
  <c r="C44" i="11" s="1"/>
  <c r="D44" i="11" s="1"/>
  <c r="C43" i="11"/>
  <c r="D43" i="11" s="1"/>
  <c r="B43" i="11"/>
  <c r="B42" i="11"/>
  <c r="C42" i="11" s="1"/>
  <c r="D42" i="11" s="1"/>
  <c r="C41" i="11"/>
  <c r="D41" i="11" s="1"/>
  <c r="B41" i="11"/>
  <c r="B40" i="11"/>
  <c r="C40" i="11" s="1"/>
  <c r="D40" i="11" s="1"/>
  <c r="C39" i="11"/>
  <c r="D39" i="11" s="1"/>
  <c r="B39" i="11"/>
  <c r="B38" i="11"/>
  <c r="C38" i="11" s="1"/>
  <c r="D38" i="11" s="1"/>
  <c r="C37" i="11"/>
  <c r="D37" i="11" s="1"/>
  <c r="B37" i="11"/>
  <c r="B36" i="11"/>
  <c r="C36" i="11" s="1"/>
  <c r="D36" i="11" s="1"/>
  <c r="C35" i="11"/>
  <c r="D35" i="11" s="1"/>
  <c r="B35" i="11"/>
  <c r="B34" i="11"/>
  <c r="C34" i="11" s="1"/>
  <c r="D34" i="11" s="1"/>
  <c r="C33" i="11"/>
  <c r="D33" i="11" s="1"/>
  <c r="B33" i="11"/>
  <c r="B32" i="11"/>
  <c r="C32" i="11" s="1"/>
  <c r="D32" i="11" s="1"/>
  <c r="C31" i="11"/>
  <c r="D31" i="11" s="1"/>
  <c r="B31" i="11"/>
  <c r="B30" i="11"/>
  <c r="C30" i="11" s="1"/>
  <c r="D30" i="11" s="1"/>
  <c r="C29" i="11"/>
  <c r="D29" i="11" s="1"/>
  <c r="B29" i="11"/>
  <c r="B28" i="11"/>
  <c r="C28" i="11" s="1"/>
  <c r="D28" i="11" s="1"/>
  <c r="C27" i="11"/>
  <c r="D27" i="11" s="1"/>
  <c r="B27" i="11"/>
  <c r="B26" i="11"/>
  <c r="C26" i="11" s="1"/>
  <c r="D26" i="11" s="1"/>
  <c r="C25" i="11"/>
  <c r="D25" i="11" s="1"/>
  <c r="B25" i="11"/>
  <c r="B24" i="11"/>
  <c r="C24" i="11" s="1"/>
  <c r="D24" i="11" s="1"/>
  <c r="C23" i="11"/>
  <c r="D23" i="11" s="1"/>
  <c r="B23" i="11"/>
  <c r="B22" i="11"/>
  <c r="C22" i="11" s="1"/>
  <c r="D22" i="11" s="1"/>
  <c r="C21" i="11"/>
  <c r="D21" i="11" s="1"/>
  <c r="B21" i="11"/>
  <c r="B20" i="11"/>
  <c r="C20" i="11" s="1"/>
  <c r="D20" i="11" s="1"/>
  <c r="C19" i="11"/>
  <c r="D19" i="11" s="1"/>
  <c r="B19" i="11"/>
  <c r="B18" i="11"/>
  <c r="C18" i="11" s="1"/>
  <c r="D18" i="11" s="1"/>
  <c r="C17" i="11"/>
  <c r="D17" i="11" s="1"/>
  <c r="B17" i="11"/>
  <c r="B16" i="11"/>
  <c r="C16" i="11" s="1"/>
  <c r="D16" i="11" s="1"/>
  <c r="C15" i="11"/>
  <c r="D15" i="11" s="1"/>
  <c r="B15" i="11"/>
  <c r="B14" i="11"/>
  <c r="C14" i="11" s="1"/>
  <c r="D14" i="11" s="1"/>
  <c r="C13" i="11"/>
  <c r="D13" i="11" s="1"/>
  <c r="B13" i="11"/>
  <c r="B12" i="11"/>
  <c r="C12" i="11" s="1"/>
  <c r="D12" i="11" s="1"/>
  <c r="C11" i="11"/>
  <c r="D11" i="11" s="1"/>
  <c r="B11" i="11"/>
  <c r="B10" i="11"/>
  <c r="C10" i="11" s="1"/>
  <c r="D10" i="11" s="1"/>
  <c r="C9" i="11"/>
  <c r="D9" i="11" s="1"/>
  <c r="B9" i="11"/>
  <c r="B8" i="11"/>
  <c r="C8" i="11" s="1"/>
  <c r="D8" i="11" s="1"/>
  <c r="C7" i="11"/>
  <c r="D7" i="11" s="1"/>
  <c r="B7" i="11"/>
  <c r="B6" i="11"/>
  <c r="C6" i="11" s="1"/>
  <c r="D6" i="11" s="1"/>
  <c r="C5" i="11"/>
  <c r="D5" i="11" s="1"/>
  <c r="B5" i="11"/>
  <c r="B4" i="11"/>
  <c r="C4" i="11" s="1"/>
  <c r="D4" i="11" s="1"/>
  <c r="C3" i="11"/>
  <c r="D3" i="11" s="1"/>
  <c r="B3" i="11"/>
  <c r="B103" i="10"/>
  <c r="C103" i="10" s="1"/>
  <c r="D103" i="10" s="1"/>
  <c r="B102" i="10"/>
  <c r="C102" i="10" s="1"/>
  <c r="D102" i="10" s="1"/>
  <c r="C101" i="10"/>
  <c r="D101" i="10" s="1"/>
  <c r="B101" i="10"/>
  <c r="B100" i="10"/>
  <c r="C100" i="10" s="1"/>
  <c r="D100" i="10" s="1"/>
  <c r="B99" i="10"/>
  <c r="C99" i="10" s="1"/>
  <c r="D99" i="10" s="1"/>
  <c r="B98" i="10"/>
  <c r="C98" i="10" s="1"/>
  <c r="D98" i="10" s="1"/>
  <c r="C97" i="10"/>
  <c r="D97" i="10" s="1"/>
  <c r="B97" i="10"/>
  <c r="B96" i="10"/>
  <c r="C96" i="10" s="1"/>
  <c r="D96" i="10" s="1"/>
  <c r="C95" i="10"/>
  <c r="D95" i="10" s="1"/>
  <c r="B95" i="10"/>
  <c r="B94" i="10"/>
  <c r="C94" i="10" s="1"/>
  <c r="D94" i="10" s="1"/>
  <c r="C93" i="10"/>
  <c r="D93" i="10" s="1"/>
  <c r="B93" i="10"/>
  <c r="B92" i="10"/>
  <c r="C92" i="10" s="1"/>
  <c r="D92" i="10" s="1"/>
  <c r="C91" i="10"/>
  <c r="D91" i="10" s="1"/>
  <c r="B91" i="10"/>
  <c r="B90" i="10"/>
  <c r="C90" i="10" s="1"/>
  <c r="D90" i="10" s="1"/>
  <c r="C89" i="10"/>
  <c r="D89" i="10" s="1"/>
  <c r="B89" i="10"/>
  <c r="B88" i="10"/>
  <c r="C88" i="10" s="1"/>
  <c r="D88" i="10" s="1"/>
  <c r="C87" i="10"/>
  <c r="D87" i="10" s="1"/>
  <c r="B87" i="10"/>
  <c r="B86" i="10"/>
  <c r="C86" i="10" s="1"/>
  <c r="D86" i="10" s="1"/>
  <c r="C85" i="10"/>
  <c r="D85" i="10" s="1"/>
  <c r="B85" i="10"/>
  <c r="B84" i="10"/>
  <c r="C84" i="10" s="1"/>
  <c r="D84" i="10" s="1"/>
  <c r="C83" i="10"/>
  <c r="D83" i="10" s="1"/>
  <c r="B83" i="10"/>
  <c r="B82" i="10"/>
  <c r="C82" i="10" s="1"/>
  <c r="D82" i="10" s="1"/>
  <c r="C81" i="10"/>
  <c r="D81" i="10" s="1"/>
  <c r="B81" i="10"/>
  <c r="B80" i="10"/>
  <c r="C80" i="10" s="1"/>
  <c r="D80" i="10" s="1"/>
  <c r="C79" i="10"/>
  <c r="D79" i="10" s="1"/>
  <c r="B79" i="10"/>
  <c r="B78" i="10"/>
  <c r="C78" i="10" s="1"/>
  <c r="D78" i="10" s="1"/>
  <c r="C77" i="10"/>
  <c r="D77" i="10" s="1"/>
  <c r="B77" i="10"/>
  <c r="B76" i="10"/>
  <c r="C76" i="10" s="1"/>
  <c r="D76" i="10" s="1"/>
  <c r="C75" i="10"/>
  <c r="D75" i="10" s="1"/>
  <c r="B75" i="10"/>
  <c r="B74" i="10"/>
  <c r="C74" i="10" s="1"/>
  <c r="D74" i="10" s="1"/>
  <c r="C73" i="10"/>
  <c r="D73" i="10" s="1"/>
  <c r="B73" i="10"/>
  <c r="B72" i="10"/>
  <c r="C72" i="10" s="1"/>
  <c r="D72" i="10" s="1"/>
  <c r="C71" i="10"/>
  <c r="D71" i="10" s="1"/>
  <c r="B71" i="10"/>
  <c r="B70" i="10"/>
  <c r="C70" i="10" s="1"/>
  <c r="D70" i="10" s="1"/>
  <c r="C69" i="10"/>
  <c r="D69" i="10" s="1"/>
  <c r="B69" i="10"/>
  <c r="B68" i="10"/>
  <c r="C68" i="10" s="1"/>
  <c r="D68" i="10" s="1"/>
  <c r="C67" i="10"/>
  <c r="D67" i="10" s="1"/>
  <c r="B67" i="10"/>
  <c r="B66" i="10"/>
  <c r="C66" i="10" s="1"/>
  <c r="D66" i="10" s="1"/>
  <c r="C65" i="10"/>
  <c r="D65" i="10" s="1"/>
  <c r="B65" i="10"/>
  <c r="B64" i="10"/>
  <c r="C64" i="10" s="1"/>
  <c r="D64" i="10" s="1"/>
  <c r="C63" i="10"/>
  <c r="D63" i="10" s="1"/>
  <c r="B63" i="10"/>
  <c r="B62" i="10"/>
  <c r="C62" i="10" s="1"/>
  <c r="D62" i="10" s="1"/>
  <c r="C61" i="10"/>
  <c r="D61" i="10" s="1"/>
  <c r="B61" i="10"/>
  <c r="B60" i="10"/>
  <c r="C60" i="10" s="1"/>
  <c r="D60" i="10" s="1"/>
  <c r="C59" i="10"/>
  <c r="D59" i="10" s="1"/>
  <c r="B59" i="10"/>
  <c r="B58" i="10"/>
  <c r="C58" i="10" s="1"/>
  <c r="D58" i="10" s="1"/>
  <c r="C57" i="10"/>
  <c r="D57" i="10" s="1"/>
  <c r="B57" i="10"/>
  <c r="B56" i="10"/>
  <c r="C56" i="10" s="1"/>
  <c r="D56" i="10" s="1"/>
  <c r="C55" i="10"/>
  <c r="D55" i="10" s="1"/>
  <c r="B55" i="10"/>
  <c r="B54" i="10"/>
  <c r="C54" i="10" s="1"/>
  <c r="D54" i="10" s="1"/>
  <c r="C53" i="10"/>
  <c r="D53" i="10" s="1"/>
  <c r="B53" i="10"/>
  <c r="B52" i="10"/>
  <c r="C52" i="10" s="1"/>
  <c r="D52" i="10" s="1"/>
  <c r="C51" i="10"/>
  <c r="D51" i="10" s="1"/>
  <c r="B51" i="10"/>
  <c r="B50" i="10"/>
  <c r="C50" i="10" s="1"/>
  <c r="D50" i="10" s="1"/>
  <c r="C49" i="10"/>
  <c r="D49" i="10" s="1"/>
  <c r="B49" i="10"/>
  <c r="B48" i="10"/>
  <c r="C48" i="10" s="1"/>
  <c r="D48" i="10" s="1"/>
  <c r="C47" i="10"/>
  <c r="D47" i="10" s="1"/>
  <c r="B47" i="10"/>
  <c r="B46" i="10"/>
  <c r="C46" i="10" s="1"/>
  <c r="D46" i="10" s="1"/>
  <c r="C45" i="10"/>
  <c r="D45" i="10" s="1"/>
  <c r="B45" i="10"/>
  <c r="B44" i="10"/>
  <c r="C44" i="10" s="1"/>
  <c r="D44" i="10" s="1"/>
  <c r="C43" i="10"/>
  <c r="D43" i="10" s="1"/>
  <c r="B43" i="10"/>
  <c r="B42" i="10"/>
  <c r="C42" i="10" s="1"/>
  <c r="D42" i="10" s="1"/>
  <c r="C41" i="10"/>
  <c r="D41" i="10" s="1"/>
  <c r="B41" i="10"/>
  <c r="B40" i="10"/>
  <c r="C40" i="10" s="1"/>
  <c r="D40" i="10" s="1"/>
  <c r="C39" i="10"/>
  <c r="D39" i="10" s="1"/>
  <c r="B39" i="10"/>
  <c r="B38" i="10"/>
  <c r="C38" i="10" s="1"/>
  <c r="D38" i="10" s="1"/>
  <c r="C37" i="10"/>
  <c r="D37" i="10" s="1"/>
  <c r="B37" i="10"/>
  <c r="B36" i="10"/>
  <c r="C36" i="10" s="1"/>
  <c r="D36" i="10" s="1"/>
  <c r="C35" i="10"/>
  <c r="D35" i="10" s="1"/>
  <c r="B35" i="10"/>
  <c r="B34" i="10"/>
  <c r="C34" i="10" s="1"/>
  <c r="D34" i="10" s="1"/>
  <c r="C33" i="10"/>
  <c r="D33" i="10" s="1"/>
  <c r="B33" i="10"/>
  <c r="B32" i="10"/>
  <c r="C32" i="10" s="1"/>
  <c r="D32" i="10" s="1"/>
  <c r="C31" i="10"/>
  <c r="D31" i="10" s="1"/>
  <c r="B31" i="10"/>
  <c r="B30" i="10"/>
  <c r="C30" i="10" s="1"/>
  <c r="D30" i="10" s="1"/>
  <c r="C29" i="10"/>
  <c r="D29" i="10" s="1"/>
  <c r="B29" i="10"/>
  <c r="B28" i="10"/>
  <c r="C28" i="10" s="1"/>
  <c r="D28" i="10" s="1"/>
  <c r="C27" i="10"/>
  <c r="D27" i="10" s="1"/>
  <c r="B27" i="10"/>
  <c r="B26" i="10"/>
  <c r="C26" i="10" s="1"/>
  <c r="D26" i="10" s="1"/>
  <c r="C25" i="10"/>
  <c r="D25" i="10" s="1"/>
  <c r="B25" i="10"/>
  <c r="B24" i="10"/>
  <c r="C24" i="10" s="1"/>
  <c r="D24" i="10" s="1"/>
  <c r="C23" i="10"/>
  <c r="D23" i="10" s="1"/>
  <c r="B23" i="10"/>
  <c r="B22" i="10"/>
  <c r="C22" i="10" s="1"/>
  <c r="D22" i="10" s="1"/>
  <c r="C21" i="10"/>
  <c r="D21" i="10" s="1"/>
  <c r="B21" i="10"/>
  <c r="B20" i="10"/>
  <c r="C20" i="10" s="1"/>
  <c r="D20" i="10" s="1"/>
  <c r="C19" i="10"/>
  <c r="D19" i="10" s="1"/>
  <c r="B19" i="10"/>
  <c r="B18" i="10"/>
  <c r="C18" i="10" s="1"/>
  <c r="D18" i="10" s="1"/>
  <c r="C17" i="10"/>
  <c r="D17" i="10" s="1"/>
  <c r="B17" i="10"/>
  <c r="B16" i="10"/>
  <c r="C16" i="10" s="1"/>
  <c r="D16" i="10" s="1"/>
  <c r="C15" i="10"/>
  <c r="D15" i="10" s="1"/>
  <c r="B15" i="10"/>
  <c r="B14" i="10"/>
  <c r="C14" i="10" s="1"/>
  <c r="D14" i="10" s="1"/>
  <c r="C13" i="10"/>
  <c r="D13" i="10" s="1"/>
  <c r="B13" i="10"/>
  <c r="B12" i="10"/>
  <c r="C12" i="10" s="1"/>
  <c r="D12" i="10" s="1"/>
  <c r="C11" i="10"/>
  <c r="D11" i="10" s="1"/>
  <c r="B11" i="10"/>
  <c r="B10" i="10"/>
  <c r="C10" i="10" s="1"/>
  <c r="D10" i="10" s="1"/>
  <c r="C9" i="10"/>
  <c r="D9" i="10" s="1"/>
  <c r="B9" i="10"/>
  <c r="B8" i="10"/>
  <c r="C8" i="10" s="1"/>
  <c r="D8" i="10" s="1"/>
  <c r="C7" i="10"/>
  <c r="D7" i="10" s="1"/>
  <c r="B7" i="10"/>
  <c r="B6" i="10"/>
  <c r="C6" i="10" s="1"/>
  <c r="D6" i="10" s="1"/>
  <c r="C5" i="10"/>
  <c r="D5" i="10" s="1"/>
  <c r="B5" i="10"/>
  <c r="B4" i="10"/>
  <c r="C4" i="10" s="1"/>
  <c r="D4" i="10" s="1"/>
  <c r="C3" i="10"/>
  <c r="D3" i="10" s="1"/>
  <c r="B3" i="10"/>
  <c r="A18" i="13" l="1"/>
  <c r="N3" i="2" l="1"/>
  <c r="M3" i="2"/>
</calcChain>
</file>

<file path=xl/sharedStrings.xml><?xml version="1.0" encoding="utf-8"?>
<sst xmlns="http://schemas.openxmlformats.org/spreadsheetml/2006/main" count="503" uniqueCount="109">
  <si>
    <t>Cronbach's Alpha</t>
  </si>
  <si>
    <t>Cronbach's Alpha Based on Standardized Items</t>
  </si>
  <si>
    <t>N of Items</t>
  </si>
  <si>
    <t>a. Country = Belgium</t>
  </si>
  <si>
    <t>a. Country = France</t>
  </si>
  <si>
    <t>a. Country = Norway</t>
  </si>
  <si>
    <t>a. Country = Germany</t>
  </si>
  <si>
    <t>a. Country = United Kingdom</t>
  </si>
  <si>
    <t>a. Country = Sweden</t>
  </si>
  <si>
    <t>min</t>
  </si>
  <si>
    <t>max</t>
  </si>
  <si>
    <t>a. Country = Denmark</t>
  </si>
  <si>
    <t>a. Country = Netherlands</t>
  </si>
  <si>
    <r>
      <t>Reliability Statistics</t>
    </r>
    <r>
      <rPr>
        <b/>
        <vertAlign val="superscript"/>
        <sz val="11"/>
        <rFont val="Arial Bold"/>
      </rPr>
      <t>a</t>
    </r>
  </si>
  <si>
    <t/>
  </si>
  <si>
    <t>Component</t>
  </si>
  <si>
    <t>Initial Eigenvalues</t>
  </si>
  <si>
    <t>Extraction Sums of Squared Loadings</t>
  </si>
  <si>
    <t>Total</t>
  </si>
  <si>
    <t>% of Variance</t>
  </si>
  <si>
    <t>Cumulative %</t>
  </si>
  <si>
    <t>1</t>
  </si>
  <si>
    <t>2</t>
  </si>
  <si>
    <t>3</t>
  </si>
  <si>
    <t>4</t>
  </si>
  <si>
    <t>5</t>
  </si>
  <si>
    <t>6</t>
  </si>
  <si>
    <t>7</t>
  </si>
  <si>
    <t>Extraction Method: Principal Component Analysis.</t>
  </si>
  <si>
    <t>Kaiser-Meyer-Olkin Measure of Sampling Adequacy.</t>
  </si>
  <si>
    <t>Bartlett's Test of Sphericity</t>
  </si>
  <si>
    <t>Approx. Chi-Square</t>
  </si>
  <si>
    <t>df</t>
  </si>
  <si>
    <t>Sig.</t>
  </si>
  <si>
    <t>Total Variance Explained</t>
  </si>
  <si>
    <t>KMO and Bartlett's Test</t>
  </si>
  <si>
    <t>Reliability Statistics</t>
  </si>
  <si>
    <r>
      <t>Total Variance Explained</t>
    </r>
    <r>
      <rPr>
        <b/>
        <vertAlign val="superscript"/>
        <sz val="11"/>
        <rFont val="Arial Bold"/>
      </rPr>
      <t>a</t>
    </r>
  </si>
  <si>
    <r>
      <t>KMO and Bartlett's Test</t>
    </r>
    <r>
      <rPr>
        <b/>
        <vertAlign val="superscript"/>
        <sz val="11"/>
        <rFont val="Arial Bold"/>
      </rPr>
      <t>a</t>
    </r>
  </si>
  <si>
    <t>Constant</t>
  </si>
  <si>
    <t>dummy_samenwonend</t>
  </si>
  <si>
    <t>dummy_grootstedelijk</t>
  </si>
  <si>
    <t>dummy_stedelijk</t>
  </si>
  <si>
    <t>ref. (Landelijk)</t>
  </si>
  <si>
    <t>dummy_werkloos</t>
  </si>
  <si>
    <t>How religious are you</t>
  </si>
  <si>
    <t>dummy_deciel10</t>
  </si>
  <si>
    <t>dummy_deciel9</t>
  </si>
  <si>
    <t>dummy_deciel8</t>
  </si>
  <si>
    <t>dummy_deciel7</t>
  </si>
  <si>
    <t>dummy_deciel6</t>
  </si>
  <si>
    <t>dummy_deciel5</t>
  </si>
  <si>
    <t>dummy_deciel4</t>
  </si>
  <si>
    <t>dummy_deciel3</t>
  </si>
  <si>
    <t>dummy_deciel2</t>
  </si>
  <si>
    <t>ref. (deciel 1)</t>
  </si>
  <si>
    <t>Years of full-time education completed</t>
  </si>
  <si>
    <t>R_blgetmg</t>
  </si>
  <si>
    <t>R_gndr</t>
  </si>
  <si>
    <t>Age of respondent, calculated</t>
  </si>
  <si>
    <t>Controlevariabelen</t>
  </si>
  <si>
    <t>Waargenomen bedreiging*Percentage mensen met een migratieachtergrond</t>
  </si>
  <si>
    <t>Interactie-effect</t>
  </si>
  <si>
    <t>Percentage mensen met een migratieachtergrond</t>
  </si>
  <si>
    <t>Contextvariabelen</t>
  </si>
  <si>
    <t>MIPEX</t>
  </si>
  <si>
    <t>sociaaldemocratisch</t>
  </si>
  <si>
    <t>Threat</t>
  </si>
  <si>
    <t xml:space="preserve">Onafhankelijke variabelen </t>
  </si>
  <si>
    <t>Exp(B)</t>
  </si>
  <si>
    <t>Wald</t>
  </si>
  <si>
    <t>S.E.</t>
  </si>
  <si>
    <t>B</t>
  </si>
  <si>
    <t>Variables in the Equation</t>
  </si>
  <si>
    <t>threat</t>
  </si>
  <si>
    <t>dummy_sociaaldemocratisch</t>
  </si>
  <si>
    <t>Contextvariabele</t>
  </si>
  <si>
    <t>per.migranten</t>
  </si>
  <si>
    <t>Cross_Threat.Percmigranten</t>
  </si>
  <si>
    <t>ref. (landelijk)</t>
  </si>
  <si>
    <t>Onafhankelijke variabelen</t>
  </si>
  <si>
    <t>Log-odds</t>
  </si>
  <si>
    <t>Odds</t>
  </si>
  <si>
    <t>Kans</t>
  </si>
  <si>
    <r>
      <t>Step 1</t>
    </r>
    <r>
      <rPr>
        <vertAlign val="superscript"/>
        <sz val="9"/>
        <rFont val="Arial"/>
        <family val="2"/>
      </rPr>
      <t>a</t>
    </r>
  </si>
  <si>
    <t>a. Variable(s) entered on step 1: MIPEX, Age of respondent, calculated, R_gndr, R_blgetmg, Years of full-time education completed, dummy_deciel2, dummy_deciel3, dummy_deciel4, dummy_deciel5, dummy_deciel6, dummy_deciel7, dummy_deciel8, dummy_deciel9, dummy_deciel10, How religious are you, dummy_werkloos, dummy_stedelijk, dummy_grootstedelijk, dummy_samenwonend.</t>
  </si>
  <si>
    <t>Waargenomen bedreiging</t>
  </si>
  <si>
    <t>a. Variable(s) entered on step 1: Threat, Age of respondent, calculated, R_gndr, R_blgetmg, Years of full-time education completed, dummy_deciel2, dummy_deciel3, dummy_deciel4, dummy_deciel5, dummy_deciel6, dummy_deciel7, dummy_deciel8, dummy_deciel9, dummy_deciel10, How religious are you, dummy_werkloos, dummy_stedelijk, dummy_grootstedelijk, dummy_samenwonend.</t>
  </si>
  <si>
    <t>standaard deviatie van soc.democratisch</t>
  </si>
  <si>
    <t>p-value</t>
  </si>
  <si>
    <t>S.E. soc. democratisch</t>
  </si>
  <si>
    <t>ongestandaardiseerde beta soc.democratisch</t>
  </si>
  <si>
    <t>standaard deviatie van threat</t>
  </si>
  <si>
    <t>S.E. threat</t>
  </si>
  <si>
    <t>ongestandaardiseerde beta threat</t>
  </si>
  <si>
    <t>totale effect (c)</t>
  </si>
  <si>
    <t>directe effect (c')</t>
  </si>
  <si>
    <t>indirecte effect (a*b)</t>
  </si>
  <si>
    <r>
      <t xml:space="preserve">gestandardaariseerde beta soc.democratisch ~ </t>
    </r>
    <r>
      <rPr>
        <b/>
        <sz val="11"/>
        <color theme="1"/>
        <rFont val="Calibri"/>
        <family val="2"/>
        <scheme val="minor"/>
      </rPr>
      <t>pad c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logistisch</t>
    </r>
  </si>
  <si>
    <r>
      <t xml:space="preserve">gestandardaariseerde beta soc.democratisch ~ </t>
    </r>
    <r>
      <rPr>
        <b/>
        <sz val="11"/>
        <rFont val="Calibri"/>
        <family val="2"/>
        <scheme val="minor"/>
      </rPr>
      <t>pad a</t>
    </r>
    <r>
      <rPr>
        <sz val="11"/>
        <rFont val="Calibri"/>
        <family val="2"/>
        <scheme val="minor"/>
      </rPr>
      <t xml:space="preserve"> | </t>
    </r>
    <r>
      <rPr>
        <i/>
        <sz val="11"/>
        <rFont val="Calibri"/>
        <family val="2"/>
        <scheme val="minor"/>
      </rPr>
      <t>lineair</t>
    </r>
  </si>
  <si>
    <r>
      <t xml:space="preserve">gestandardaariseerde beta soc.democratisch ~ </t>
    </r>
    <r>
      <rPr>
        <b/>
        <sz val="11"/>
        <color theme="1"/>
        <rFont val="Calibri"/>
        <family val="2"/>
        <scheme val="minor"/>
      </rPr>
      <t>pad c</t>
    </r>
    <r>
      <rPr>
        <sz val="11"/>
        <color theme="1"/>
        <rFont val="Calibri"/>
        <family val="2"/>
        <scheme val="minor"/>
      </rPr>
      <t xml:space="preserve">' | </t>
    </r>
    <r>
      <rPr>
        <i/>
        <sz val="11"/>
        <color theme="1"/>
        <rFont val="Calibri"/>
        <family val="2"/>
        <scheme val="minor"/>
      </rPr>
      <t>logistisch</t>
    </r>
  </si>
  <si>
    <r>
      <t xml:space="preserve">gestandardaariseerde beta threat ~ </t>
    </r>
    <r>
      <rPr>
        <b/>
        <sz val="11"/>
        <rFont val="Calibri"/>
        <family val="2"/>
        <scheme val="minor"/>
      </rPr>
      <t>pad b</t>
    </r>
    <r>
      <rPr>
        <sz val="11"/>
        <rFont val="Calibri"/>
        <family val="2"/>
        <scheme val="minor"/>
      </rPr>
      <t xml:space="preserve"> | </t>
    </r>
    <r>
      <rPr>
        <i/>
        <sz val="11"/>
        <rFont val="Calibri"/>
        <family val="2"/>
        <scheme val="minor"/>
      </rPr>
      <t>logistisch</t>
    </r>
  </si>
  <si>
    <t>standaard deviatie van MIPEX</t>
  </si>
  <si>
    <t>S.E. MIPEX</t>
  </si>
  <si>
    <t>ongestandaardiseerde beta MIPEX</t>
  </si>
  <si>
    <t>proportie</t>
  </si>
  <si>
    <r>
      <t xml:space="preserve">gestandardaariseerde beta MIPEX ~ </t>
    </r>
    <r>
      <rPr>
        <b/>
        <sz val="11"/>
        <rFont val="Calibri"/>
        <family val="2"/>
        <scheme val="minor"/>
      </rPr>
      <t>pad a</t>
    </r>
    <r>
      <rPr>
        <sz val="11"/>
        <rFont val="Calibri"/>
        <family val="2"/>
        <scheme val="minor"/>
      </rPr>
      <t xml:space="preserve"> | </t>
    </r>
    <r>
      <rPr>
        <i/>
        <sz val="11"/>
        <rFont val="Calibri"/>
        <family val="2"/>
        <scheme val="minor"/>
      </rPr>
      <t>lineair</t>
    </r>
  </si>
  <si>
    <r>
      <t xml:space="preserve">gestandardaariseerde beta MIPEX ~ </t>
    </r>
    <r>
      <rPr>
        <b/>
        <sz val="11"/>
        <color theme="1"/>
        <rFont val="Calibri"/>
        <family val="2"/>
        <scheme val="minor"/>
      </rPr>
      <t>pad c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logistisch</t>
    </r>
  </si>
  <si>
    <r>
      <t xml:space="preserve">gestandardaariseerde beta MIPEX ~ </t>
    </r>
    <r>
      <rPr>
        <b/>
        <sz val="11"/>
        <color theme="1"/>
        <rFont val="Calibri"/>
        <family val="2"/>
        <scheme val="minor"/>
      </rPr>
      <t>pad c</t>
    </r>
    <r>
      <rPr>
        <sz val="11"/>
        <color theme="1"/>
        <rFont val="Calibri"/>
        <family val="2"/>
        <scheme val="minor"/>
      </rPr>
      <t>' |</t>
    </r>
    <r>
      <rPr>
        <i/>
        <sz val="11"/>
        <color theme="1"/>
        <rFont val="Calibri"/>
        <family val="2"/>
        <scheme val="minor"/>
      </rPr>
      <t xml:space="preserve"> logistisch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</si>
</sst>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0"/>
    <numFmt numFmtId="165" formatCode="###0"/>
    <numFmt numFmtId="171" formatCode="0.000"/>
    <numFmt numFmtId="172" formatCode="0.0000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1"/>
      <name val="Arial Bold"/>
    </font>
    <font>
      <b/>
      <vertAlign val="superscript"/>
      <sz val="11"/>
      <name val="Arial Bold"/>
    </font>
    <font>
      <sz val="10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color indexed="8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indexed="8"/>
      <name val="Arial"/>
      <family val="2"/>
    </font>
    <font>
      <i/>
      <sz val="12"/>
      <color indexed="8"/>
      <name val="Arial Italic"/>
    </font>
    <font>
      <sz val="11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vertAlign val="superscript"/>
      <sz val="9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/>
      <top style="thin">
        <color indexed="61"/>
      </top>
      <bottom style="thin">
        <color indexed="61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1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61"/>
      </top>
      <bottom/>
      <diagonal/>
    </border>
    <border>
      <left/>
      <right style="thin">
        <color indexed="63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223">
    <xf numFmtId="0" fontId="0" fillId="0" borderId="0" xfId="0"/>
    <xf numFmtId="0" fontId="3" fillId="0" borderId="0" xfId="1" applyFont="1" applyAlignment="1">
      <alignment horizontal="center" vertical="center" wrapText="1"/>
    </xf>
    <xf numFmtId="0" fontId="5" fillId="0" borderId="0" xfId="1" applyFont="1"/>
    <xf numFmtId="0" fontId="6" fillId="0" borderId="0" xfId="0" applyFont="1"/>
    <xf numFmtId="0" fontId="7" fillId="0" borderId="1" xfId="1" applyFont="1" applyBorder="1" applyAlignment="1">
      <alignment horizontal="center" wrapText="1"/>
    </xf>
    <xf numFmtId="0" fontId="7" fillId="0" borderId="2" xfId="1" applyFont="1" applyBorder="1" applyAlignment="1">
      <alignment horizontal="center" wrapText="1"/>
    </xf>
    <xf numFmtId="0" fontId="7" fillId="0" borderId="3" xfId="1" applyFont="1" applyBorder="1" applyAlignment="1">
      <alignment horizontal="center" wrapText="1"/>
    </xf>
    <xf numFmtId="164" fontId="7" fillId="0" borderId="4" xfId="1" applyNumberFormat="1" applyFont="1" applyBorder="1" applyAlignment="1">
      <alignment horizontal="right" vertical="top"/>
    </xf>
    <xf numFmtId="164" fontId="7" fillId="0" borderId="5" xfId="1" applyNumberFormat="1" applyFont="1" applyBorder="1" applyAlignment="1">
      <alignment horizontal="right" vertical="top"/>
    </xf>
    <xf numFmtId="165" fontId="7" fillId="0" borderId="6" xfId="1" applyNumberFormat="1" applyFont="1" applyBorder="1" applyAlignment="1">
      <alignment horizontal="right" vertical="top"/>
    </xf>
    <xf numFmtId="0" fontId="7" fillId="0" borderId="0" xfId="1" applyFont="1" applyAlignment="1">
      <alignment horizontal="left" vertical="top" wrapText="1"/>
    </xf>
    <xf numFmtId="0" fontId="5" fillId="0" borderId="0" xfId="2"/>
    <xf numFmtId="0" fontId="5" fillId="0" borderId="0" xfId="3"/>
    <xf numFmtId="0" fontId="3" fillId="0" borderId="0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wrapText="1"/>
    </xf>
    <xf numFmtId="0" fontId="7" fillId="0" borderId="2" xfId="3" applyFont="1" applyBorder="1" applyAlignment="1">
      <alignment horizontal="center" wrapText="1"/>
    </xf>
    <xf numFmtId="0" fontId="7" fillId="0" borderId="3" xfId="3" applyFont="1" applyBorder="1" applyAlignment="1">
      <alignment horizontal="center" wrapText="1"/>
    </xf>
    <xf numFmtId="164" fontId="7" fillId="4" borderId="4" xfId="3" applyNumberFormat="1" applyFont="1" applyFill="1" applyBorder="1" applyAlignment="1">
      <alignment horizontal="right" vertical="top"/>
    </xf>
    <xf numFmtId="164" fontId="7" fillId="4" borderId="5" xfId="3" applyNumberFormat="1" applyFont="1" applyFill="1" applyBorder="1" applyAlignment="1">
      <alignment horizontal="right" vertical="top"/>
    </xf>
    <xf numFmtId="165" fontId="7" fillId="4" borderId="6" xfId="3" applyNumberFormat="1" applyFont="1" applyFill="1" applyBorder="1" applyAlignment="1">
      <alignment horizontal="right" vertical="top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/>
    <xf numFmtId="0" fontId="7" fillId="0" borderId="0" xfId="2" applyFont="1" applyBorder="1" applyAlignment="1">
      <alignment horizontal="left" wrapText="1"/>
    </xf>
    <xf numFmtId="0" fontId="7" fillId="0" borderId="0" xfId="2" applyFont="1" applyBorder="1" applyAlignment="1">
      <alignment horizontal="center" wrapText="1"/>
    </xf>
    <xf numFmtId="0" fontId="7" fillId="0" borderId="8" xfId="2" applyFont="1" applyBorder="1" applyAlignment="1">
      <alignment horizontal="center" wrapText="1"/>
    </xf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left" wrapText="1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7" fillId="0" borderId="3" xfId="2" applyFont="1" applyBorder="1" applyAlignment="1">
      <alignment horizontal="center" wrapText="1"/>
    </xf>
    <xf numFmtId="0" fontId="7" fillId="3" borderId="11" xfId="2" applyFont="1" applyFill="1" applyBorder="1" applyAlignment="1">
      <alignment horizontal="left" vertical="top"/>
    </xf>
    <xf numFmtId="164" fontId="7" fillId="4" borderId="13" xfId="2" applyNumberFormat="1" applyFont="1" applyFill="1" applyBorder="1" applyAlignment="1">
      <alignment horizontal="right" vertical="top"/>
    </xf>
    <xf numFmtId="164" fontId="7" fillId="4" borderId="14" xfId="2" applyNumberFormat="1" applyFont="1" applyFill="1" applyBorder="1" applyAlignment="1">
      <alignment horizontal="right" vertical="top"/>
    </xf>
    <xf numFmtId="0" fontId="7" fillId="3" borderId="15" xfId="2" applyFont="1" applyFill="1" applyBorder="1" applyAlignment="1">
      <alignment horizontal="left" vertical="top"/>
    </xf>
    <xf numFmtId="164" fontId="7" fillId="4" borderId="16" xfId="2" applyNumberFormat="1" applyFont="1" applyFill="1" applyBorder="1" applyAlignment="1">
      <alignment horizontal="right" vertical="top"/>
    </xf>
    <xf numFmtId="164" fontId="7" fillId="4" borderId="17" xfId="2" applyNumberFormat="1" applyFont="1" applyFill="1" applyBorder="1" applyAlignment="1">
      <alignment horizontal="right" vertical="top"/>
    </xf>
    <xf numFmtId="164" fontId="7" fillId="4" borderId="18" xfId="2" applyNumberFormat="1" applyFont="1" applyFill="1" applyBorder="1" applyAlignment="1">
      <alignment horizontal="right" vertical="top"/>
    </xf>
    <xf numFmtId="0" fontId="7" fillId="4" borderId="17" xfId="2" applyFont="1" applyFill="1" applyBorder="1" applyAlignment="1">
      <alignment horizontal="left" vertical="top" wrapText="1"/>
    </xf>
    <xf numFmtId="0" fontId="7" fillId="4" borderId="18" xfId="2" applyFont="1" applyFill="1" applyBorder="1" applyAlignment="1">
      <alignment horizontal="left" vertical="top" wrapText="1"/>
    </xf>
    <xf numFmtId="0" fontId="7" fillId="3" borderId="19" xfId="2" applyFont="1" applyFill="1" applyBorder="1" applyAlignment="1">
      <alignment horizontal="left" vertical="top"/>
    </xf>
    <xf numFmtId="164" fontId="7" fillId="4" borderId="20" xfId="2" applyNumberFormat="1" applyFont="1" applyFill="1" applyBorder="1" applyAlignment="1">
      <alignment horizontal="right" vertical="top"/>
    </xf>
    <xf numFmtId="164" fontId="7" fillId="4" borderId="21" xfId="2" applyNumberFormat="1" applyFont="1" applyFill="1" applyBorder="1" applyAlignment="1">
      <alignment horizontal="right" vertical="top"/>
    </xf>
    <xf numFmtId="164" fontId="7" fillId="4" borderId="22" xfId="2" applyNumberFormat="1" applyFont="1" applyFill="1" applyBorder="1" applyAlignment="1">
      <alignment horizontal="right" vertical="top"/>
    </xf>
    <xf numFmtId="0" fontId="7" fillId="4" borderId="21" xfId="2" applyFont="1" applyFill="1" applyBorder="1" applyAlignment="1">
      <alignment horizontal="left" vertical="top" wrapText="1"/>
    </xf>
    <xf numFmtId="0" fontId="7" fillId="4" borderId="22" xfId="2" applyFont="1" applyFill="1" applyBorder="1" applyAlignment="1">
      <alignment horizontal="left" vertical="top" wrapText="1"/>
    </xf>
    <xf numFmtId="0" fontId="7" fillId="0" borderId="0" xfId="2" applyFont="1" applyBorder="1" applyAlignment="1">
      <alignment horizontal="left" vertical="top" wrapText="1"/>
    </xf>
    <xf numFmtId="0" fontId="7" fillId="3" borderId="23" xfId="2" applyFont="1" applyFill="1" applyBorder="1" applyAlignment="1">
      <alignment horizontal="left" vertical="top" wrapText="1"/>
    </xf>
    <xf numFmtId="0" fontId="7" fillId="3" borderId="24" xfId="2" applyFont="1" applyFill="1" applyBorder="1" applyAlignment="1">
      <alignment horizontal="left" vertical="top" wrapText="1"/>
    </xf>
    <xf numFmtId="0" fontId="7" fillId="3" borderId="24" xfId="2" applyFont="1" applyFill="1" applyBorder="1" applyAlignment="1">
      <alignment horizontal="left" vertical="top" wrapText="1"/>
    </xf>
    <xf numFmtId="164" fontId="7" fillId="4" borderId="24" xfId="2" applyNumberFormat="1" applyFont="1" applyFill="1" applyBorder="1" applyAlignment="1">
      <alignment horizontal="right" vertical="top"/>
    </xf>
    <xf numFmtId="165" fontId="7" fillId="4" borderId="24" xfId="2" applyNumberFormat="1" applyFont="1" applyFill="1" applyBorder="1" applyAlignment="1">
      <alignment horizontal="right" vertical="top"/>
    </xf>
    <xf numFmtId="0" fontId="7" fillId="3" borderId="25" xfId="2" applyFont="1" applyFill="1" applyBorder="1" applyAlignment="1">
      <alignment horizontal="left" vertical="top" wrapText="1"/>
    </xf>
    <xf numFmtId="0" fontId="7" fillId="3" borderId="25" xfId="2" applyFont="1" applyFill="1" applyBorder="1" applyAlignment="1">
      <alignment horizontal="left" vertical="top" wrapText="1"/>
    </xf>
    <xf numFmtId="164" fontId="7" fillId="4" borderId="25" xfId="2" applyNumberFormat="1" applyFont="1" applyFill="1" applyBorder="1" applyAlignment="1">
      <alignment horizontal="right" vertical="top"/>
    </xf>
    <xf numFmtId="0" fontId="7" fillId="0" borderId="10" xfId="2" applyFont="1" applyBorder="1" applyAlignment="1">
      <alignment horizontal="left" wrapText="1"/>
    </xf>
    <xf numFmtId="0" fontId="7" fillId="3" borderId="26" xfId="2" applyFont="1" applyFill="1" applyBorder="1" applyAlignment="1">
      <alignment horizontal="left" vertical="top" wrapText="1"/>
    </xf>
    <xf numFmtId="0" fontId="7" fillId="3" borderId="0" xfId="2" applyFont="1" applyFill="1" applyBorder="1" applyAlignment="1">
      <alignment horizontal="left" vertical="top" wrapText="1"/>
    </xf>
    <xf numFmtId="0" fontId="7" fillId="3" borderId="10" xfId="2" applyFont="1" applyFill="1" applyBorder="1" applyAlignment="1">
      <alignment horizontal="left" vertical="top" wrapText="1"/>
    </xf>
    <xf numFmtId="0" fontId="7" fillId="0" borderId="27" xfId="2" applyFont="1" applyBorder="1" applyAlignment="1">
      <alignment horizontal="left" vertical="top" wrapText="1"/>
    </xf>
    <xf numFmtId="0" fontId="7" fillId="0" borderId="28" xfId="2" applyFont="1" applyBorder="1" applyAlignment="1">
      <alignment horizontal="center" wrapText="1"/>
    </xf>
    <xf numFmtId="164" fontId="7" fillId="2" borderId="12" xfId="2" applyNumberFormat="1" applyFont="1" applyFill="1" applyBorder="1" applyAlignment="1">
      <alignment horizontal="right" vertical="top"/>
    </xf>
    <xf numFmtId="164" fontId="7" fillId="2" borderId="13" xfId="2" applyNumberFormat="1" applyFont="1" applyFill="1" applyBorder="1" applyAlignment="1">
      <alignment horizontal="right" vertical="top"/>
    </xf>
    <xf numFmtId="164" fontId="7" fillId="2" borderId="23" xfId="2" applyNumberFormat="1" applyFont="1" applyFill="1" applyBorder="1" applyAlignment="1">
      <alignment horizontal="right" vertical="top"/>
    </xf>
    <xf numFmtId="0" fontId="5" fillId="0" borderId="0" xfId="4"/>
    <xf numFmtId="0" fontId="10" fillId="0" borderId="0" xfId="4" applyFont="1" applyAlignment="1">
      <alignment horizontal="left" vertical="top" wrapText="1"/>
    </xf>
    <xf numFmtId="164" fontId="10" fillId="0" borderId="29" xfId="4" applyNumberFormat="1" applyFont="1" applyBorder="1" applyAlignment="1">
      <alignment horizontal="right" vertical="top"/>
    </xf>
    <xf numFmtId="0" fontId="10" fillId="0" borderId="29" xfId="4" applyFont="1" applyBorder="1" applyAlignment="1">
      <alignment horizontal="left" vertical="top" wrapText="1"/>
    </xf>
    <xf numFmtId="164" fontId="10" fillId="0" borderId="0" xfId="4" applyNumberFormat="1" applyFont="1" applyAlignment="1">
      <alignment horizontal="right" vertical="top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4" applyFont="1" applyAlignment="1">
      <alignment horizontal="left" vertical="top" wrapText="1"/>
    </xf>
    <xf numFmtId="164" fontId="10" fillId="0" borderId="30" xfId="4" applyNumberFormat="1" applyFont="1" applyBorder="1" applyAlignment="1">
      <alignment horizontal="right" vertical="top"/>
    </xf>
    <xf numFmtId="0" fontId="10" fillId="0" borderId="30" xfId="4" applyFont="1" applyBorder="1" applyAlignment="1">
      <alignment horizontal="left" vertical="top" wrapText="1"/>
    </xf>
    <xf numFmtId="0" fontId="10" fillId="0" borderId="30" xfId="4" applyFont="1" applyBorder="1" applyAlignment="1">
      <alignment horizontal="center" wrapText="1"/>
    </xf>
    <xf numFmtId="0" fontId="13" fillId="0" borderId="30" xfId="4" applyFont="1" applyBorder="1" applyAlignment="1">
      <alignment horizontal="left" wrapText="1"/>
    </xf>
    <xf numFmtId="0" fontId="10" fillId="0" borderId="30" xfId="4" applyFont="1" applyBorder="1" applyAlignment="1">
      <alignment horizontal="left" wrapText="1"/>
    </xf>
    <xf numFmtId="0" fontId="10" fillId="0" borderId="31" xfId="4" applyFont="1" applyBorder="1" applyAlignment="1">
      <alignment horizontal="center" wrapText="1"/>
    </xf>
    <xf numFmtId="0" fontId="10" fillId="0" borderId="31" xfId="4" applyFont="1" applyBorder="1" applyAlignment="1">
      <alignment horizontal="left" wrapText="1"/>
    </xf>
    <xf numFmtId="0" fontId="14" fillId="0" borderId="0" xfId="4" applyFont="1" applyAlignment="1">
      <alignment horizontal="left" vertical="center" wrapText="1"/>
    </xf>
    <xf numFmtId="0" fontId="10" fillId="0" borderId="31" xfId="4" applyFont="1" applyFill="1" applyBorder="1" applyAlignment="1">
      <alignment horizontal="center" wrapText="1"/>
    </xf>
    <xf numFmtId="0" fontId="10" fillId="0" borderId="30" xfId="4" applyFont="1" applyFill="1" applyBorder="1" applyAlignment="1">
      <alignment horizontal="center" wrapText="1"/>
    </xf>
    <xf numFmtId="164" fontId="10" fillId="0" borderId="30" xfId="4" applyNumberFormat="1" applyFont="1" applyFill="1" applyBorder="1" applyAlignment="1">
      <alignment horizontal="right" vertical="top"/>
    </xf>
    <xf numFmtId="165" fontId="10" fillId="0" borderId="30" xfId="4" applyNumberFormat="1" applyFont="1" applyFill="1" applyBorder="1" applyAlignment="1">
      <alignment horizontal="right" vertical="top"/>
    </xf>
    <xf numFmtId="164" fontId="10" fillId="0" borderId="0" xfId="4" applyNumberFormat="1" applyFont="1" applyFill="1" applyAlignment="1">
      <alignment horizontal="right" vertical="top"/>
    </xf>
    <xf numFmtId="165" fontId="10" fillId="0" borderId="0" xfId="4" applyNumberFormat="1" applyFont="1" applyFill="1" applyAlignment="1">
      <alignment horizontal="right" vertical="top"/>
    </xf>
    <xf numFmtId="164" fontId="10" fillId="0" borderId="29" xfId="4" applyNumberFormat="1" applyFont="1" applyFill="1" applyBorder="1" applyAlignment="1">
      <alignment horizontal="right" vertical="top"/>
    </xf>
    <xf numFmtId="165" fontId="10" fillId="0" borderId="29" xfId="4" applyNumberFormat="1" applyFont="1" applyFill="1" applyBorder="1" applyAlignment="1">
      <alignment horizontal="right" vertical="top"/>
    </xf>
    <xf numFmtId="0" fontId="10" fillId="0" borderId="0" xfId="4" applyFont="1" applyFill="1" applyAlignment="1">
      <alignment horizontal="left" vertical="top" wrapText="1"/>
    </xf>
    <xf numFmtId="0" fontId="0" fillId="0" borderId="0" xfId="0" applyFill="1"/>
    <xf numFmtId="0" fontId="16" fillId="2" borderId="7" xfId="0" applyFont="1" applyFill="1" applyBorder="1"/>
    <xf numFmtId="164" fontId="7" fillId="0" borderId="7" xfId="0" applyNumberFormat="1" applyFont="1" applyBorder="1"/>
    <xf numFmtId="0" fontId="5" fillId="0" borderId="0" xfId="5"/>
    <xf numFmtId="0" fontId="17" fillId="0" borderId="0" xfId="5" applyFont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0" fillId="0" borderId="32" xfId="0" applyBorder="1"/>
    <xf numFmtId="0" fontId="13" fillId="0" borderId="29" xfId="5" applyFont="1" applyBorder="1" applyAlignment="1">
      <alignment horizontal="left" wrapText="1"/>
    </xf>
    <xf numFmtId="0" fontId="10" fillId="0" borderId="29" xfId="5" applyFont="1" applyBorder="1" applyAlignment="1">
      <alignment horizontal="center" wrapText="1"/>
    </xf>
    <xf numFmtId="0" fontId="10" fillId="0" borderId="29" xfId="5" applyFont="1" applyFill="1" applyBorder="1" applyAlignment="1">
      <alignment horizontal="center" wrapText="1"/>
    </xf>
    <xf numFmtId="0" fontId="13" fillId="0" borderId="33" xfId="5" applyFont="1" applyBorder="1" applyAlignment="1">
      <alignment horizontal="left" wrapText="1"/>
    </xf>
    <xf numFmtId="0" fontId="10" fillId="0" borderId="33" xfId="5" applyFont="1" applyBorder="1" applyAlignment="1">
      <alignment horizontal="center" wrapText="1"/>
    </xf>
    <xf numFmtId="0" fontId="10" fillId="0" borderId="33" xfId="5" applyFont="1" applyFill="1" applyBorder="1" applyAlignment="1">
      <alignment horizontal="center" wrapText="1"/>
    </xf>
    <xf numFmtId="0" fontId="10" fillId="0" borderId="0" xfId="5" applyFont="1" applyBorder="1" applyAlignment="1">
      <alignment horizontal="left" wrapText="1"/>
    </xf>
    <xf numFmtId="0" fontId="10" fillId="0" borderId="0" xfId="5" applyFont="1" applyBorder="1" applyAlignment="1">
      <alignment horizontal="center" wrapText="1"/>
    </xf>
    <xf numFmtId="0" fontId="10" fillId="0" borderId="0" xfId="5" applyFont="1" applyFill="1" applyBorder="1" applyAlignment="1">
      <alignment horizontal="center" wrapText="1"/>
    </xf>
    <xf numFmtId="0" fontId="10" fillId="0" borderId="0" xfId="5" applyFont="1" applyBorder="1" applyAlignment="1">
      <alignment horizontal="left" vertical="top" wrapText="1"/>
    </xf>
    <xf numFmtId="164" fontId="10" fillId="0" borderId="0" xfId="5" applyNumberFormat="1" applyFont="1" applyBorder="1" applyAlignment="1">
      <alignment horizontal="right" vertical="top"/>
    </xf>
    <xf numFmtId="164" fontId="10" fillId="0" borderId="0" xfId="5" applyNumberFormat="1" applyFont="1" applyFill="1" applyBorder="1" applyAlignment="1">
      <alignment horizontal="right" vertical="top"/>
    </xf>
    <xf numFmtId="165" fontId="10" fillId="0" borderId="0" xfId="5" applyNumberFormat="1" applyFont="1" applyFill="1" applyBorder="1" applyAlignment="1">
      <alignment horizontal="right" vertical="top"/>
    </xf>
    <xf numFmtId="0" fontId="10" fillId="0" borderId="0" xfId="5" applyFont="1" applyAlignment="1">
      <alignment horizontal="left" vertical="top" wrapText="1"/>
    </xf>
    <xf numFmtId="164" fontId="10" fillId="0" borderId="0" xfId="5" applyNumberFormat="1" applyFont="1" applyAlignment="1">
      <alignment horizontal="right" vertical="top"/>
    </xf>
    <xf numFmtId="164" fontId="10" fillId="0" borderId="0" xfId="5" applyNumberFormat="1" applyFont="1" applyFill="1" applyAlignment="1">
      <alignment horizontal="right" vertical="top"/>
    </xf>
    <xf numFmtId="165" fontId="10" fillId="0" borderId="0" xfId="5" applyNumberFormat="1" applyFont="1" applyFill="1" applyAlignment="1">
      <alignment horizontal="right" vertical="top"/>
    </xf>
    <xf numFmtId="0" fontId="13" fillId="0" borderId="0" xfId="5" applyFont="1" applyAlignment="1">
      <alignment horizontal="left" vertical="top" wrapText="1"/>
    </xf>
    <xf numFmtId="0" fontId="13" fillId="0" borderId="0" xfId="6" applyFont="1" applyAlignment="1">
      <alignment horizontal="left" vertical="top" wrapText="1"/>
    </xf>
    <xf numFmtId="0" fontId="10" fillId="0" borderId="0" xfId="6" applyFont="1" applyAlignment="1">
      <alignment horizontal="left" vertical="top" wrapText="1"/>
    </xf>
    <xf numFmtId="0" fontId="10" fillId="0" borderId="29" xfId="5" applyFont="1" applyBorder="1" applyAlignment="1">
      <alignment horizontal="left" vertical="top" wrapText="1"/>
    </xf>
    <xf numFmtId="164" fontId="10" fillId="0" borderId="29" xfId="5" applyNumberFormat="1" applyFont="1" applyBorder="1" applyAlignment="1">
      <alignment horizontal="right" vertical="top"/>
    </xf>
    <xf numFmtId="164" fontId="10" fillId="0" borderId="29" xfId="5" applyNumberFormat="1" applyFont="1" applyFill="1" applyBorder="1" applyAlignment="1">
      <alignment horizontal="right" vertical="top"/>
    </xf>
    <xf numFmtId="165" fontId="10" fillId="0" borderId="29" xfId="5" applyNumberFormat="1" applyFont="1" applyFill="1" applyBorder="1" applyAlignment="1">
      <alignment horizontal="right" vertical="top"/>
    </xf>
    <xf numFmtId="0" fontId="13" fillId="0" borderId="7" xfId="4" applyFont="1" applyBorder="1" applyAlignment="1">
      <alignment horizontal="left" vertical="center" wrapText="1"/>
    </xf>
    <xf numFmtId="0" fontId="12" fillId="0" borderId="7" xfId="0" applyFont="1" applyBorder="1"/>
    <xf numFmtId="0" fontId="12" fillId="0" borderId="32" xfId="0" applyFont="1" applyBorder="1"/>
    <xf numFmtId="0" fontId="12" fillId="0" borderId="0" xfId="0" applyFont="1" applyBorder="1"/>
    <xf numFmtId="0" fontId="12" fillId="0" borderId="0" xfId="0" applyFont="1"/>
    <xf numFmtId="0" fontId="18" fillId="0" borderId="0" xfId="0" applyFont="1"/>
    <xf numFmtId="0" fontId="10" fillId="0" borderId="33" xfId="7" applyFont="1" applyBorder="1" applyAlignment="1">
      <alignment horizontal="center" wrapText="1"/>
    </xf>
    <xf numFmtId="0" fontId="10" fillId="0" borderId="33" xfId="7" applyFont="1" applyFill="1" applyBorder="1" applyAlignment="1">
      <alignment horizontal="center" wrapText="1"/>
    </xf>
    <xf numFmtId="0" fontId="10" fillId="0" borderId="0" xfId="7" applyFont="1" applyBorder="1" applyAlignment="1">
      <alignment horizontal="center" wrapText="1"/>
    </xf>
    <xf numFmtId="0" fontId="10" fillId="0" borderId="0" xfId="7" applyFont="1" applyFill="1" applyBorder="1" applyAlignment="1">
      <alignment horizontal="center" wrapText="1"/>
    </xf>
    <xf numFmtId="0" fontId="10" fillId="0" borderId="0" xfId="7" applyFont="1" applyBorder="1" applyAlignment="1">
      <alignment horizontal="left" vertical="top" wrapText="1"/>
    </xf>
    <xf numFmtId="164" fontId="10" fillId="0" borderId="0" xfId="7" applyNumberFormat="1" applyFont="1" applyBorder="1" applyAlignment="1">
      <alignment horizontal="right" vertical="top"/>
    </xf>
    <xf numFmtId="164" fontId="10" fillId="0" borderId="0" xfId="7" applyNumberFormat="1" applyFont="1" applyFill="1" applyBorder="1" applyAlignment="1">
      <alignment horizontal="right" vertical="top"/>
    </xf>
    <xf numFmtId="165" fontId="10" fillId="0" borderId="0" xfId="7" applyNumberFormat="1" applyFont="1" applyFill="1" applyBorder="1" applyAlignment="1">
      <alignment horizontal="right" vertical="top"/>
    </xf>
    <xf numFmtId="164" fontId="10" fillId="0" borderId="0" xfId="7" applyNumberFormat="1" applyFont="1" applyAlignment="1">
      <alignment horizontal="right" vertical="top"/>
    </xf>
    <xf numFmtId="164" fontId="10" fillId="0" borderId="0" xfId="7" applyNumberFormat="1" applyFont="1" applyFill="1" applyAlignment="1">
      <alignment horizontal="right" vertical="top"/>
    </xf>
    <xf numFmtId="165" fontId="10" fillId="0" borderId="0" xfId="7" applyNumberFormat="1" applyFont="1" applyFill="1" applyAlignment="1">
      <alignment horizontal="right" vertical="top"/>
    </xf>
    <xf numFmtId="0" fontId="10" fillId="0" borderId="0" xfId="7" applyFont="1" applyAlignment="1">
      <alignment horizontal="left" vertical="top" wrapText="1"/>
    </xf>
    <xf numFmtId="0" fontId="10" fillId="0" borderId="29" xfId="7" applyFont="1" applyBorder="1" applyAlignment="1">
      <alignment horizontal="left" vertical="top" wrapText="1"/>
    </xf>
    <xf numFmtId="164" fontId="10" fillId="0" borderId="29" xfId="7" applyNumberFormat="1" applyFont="1" applyBorder="1" applyAlignment="1">
      <alignment horizontal="right" vertical="top"/>
    </xf>
    <xf numFmtId="164" fontId="10" fillId="0" borderId="29" xfId="7" applyNumberFormat="1" applyFont="1" applyFill="1" applyBorder="1" applyAlignment="1">
      <alignment horizontal="right" vertical="top"/>
    </xf>
    <xf numFmtId="165" fontId="10" fillId="0" borderId="29" xfId="7" applyNumberFormat="1" applyFont="1" applyFill="1" applyBorder="1" applyAlignment="1">
      <alignment horizontal="right" vertical="top"/>
    </xf>
    <xf numFmtId="0" fontId="10" fillId="0" borderId="0" xfId="7" applyFont="1" applyAlignment="1">
      <alignment horizontal="left" vertical="top" wrapText="1"/>
    </xf>
    <xf numFmtId="0" fontId="12" fillId="0" borderId="0" xfId="0" applyFont="1" applyFill="1"/>
    <xf numFmtId="0" fontId="10" fillId="0" borderId="29" xfId="7" applyFont="1" applyBorder="1" applyAlignment="1">
      <alignment horizontal="left" wrapText="1"/>
    </xf>
    <xf numFmtId="0" fontId="10" fillId="0" borderId="29" xfId="7" applyFont="1" applyBorder="1" applyAlignment="1">
      <alignment horizontal="center" wrapText="1"/>
    </xf>
    <xf numFmtId="0" fontId="10" fillId="0" borderId="29" xfId="7" applyFont="1" applyFill="1" applyBorder="1" applyAlignment="1">
      <alignment horizontal="center" wrapText="1"/>
    </xf>
    <xf numFmtId="0" fontId="0" fillId="0" borderId="7" xfId="0" applyFill="1" applyBorder="1"/>
    <xf numFmtId="0" fontId="7" fillId="0" borderId="10" xfId="7" applyFont="1" applyBorder="1" applyAlignment="1">
      <alignment horizontal="left" wrapText="1"/>
    </xf>
    <xf numFmtId="0" fontId="7" fillId="0" borderId="1" xfId="7" applyFont="1" applyBorder="1" applyAlignment="1">
      <alignment horizontal="center" wrapText="1"/>
    </xf>
    <xf numFmtId="0" fontId="7" fillId="0" borderId="2" xfId="7" applyFont="1" applyBorder="1" applyAlignment="1">
      <alignment horizontal="center" wrapText="1"/>
    </xf>
    <xf numFmtId="0" fontId="7" fillId="0" borderId="3" xfId="7" applyFont="1" applyBorder="1" applyAlignment="1">
      <alignment horizontal="center" wrapText="1"/>
    </xf>
    <xf numFmtId="0" fontId="7" fillId="3" borderId="27" xfId="7" applyFont="1" applyFill="1" applyBorder="1" applyAlignment="1">
      <alignment horizontal="left" vertical="top" wrapText="1"/>
    </xf>
    <xf numFmtId="0" fontId="7" fillId="3" borderId="11" xfId="7" applyFont="1" applyFill="1" applyBorder="1" applyAlignment="1">
      <alignment horizontal="left" vertical="top" wrapText="1"/>
    </xf>
    <xf numFmtId="164" fontId="7" fillId="2" borderId="12" xfId="7" applyNumberFormat="1" applyFont="1" applyFill="1" applyBorder="1" applyAlignment="1">
      <alignment horizontal="right" vertical="top"/>
    </xf>
    <xf numFmtId="164" fontId="7" fillId="4" borderId="13" xfId="7" applyNumberFormat="1" applyFont="1" applyFill="1" applyBorder="1" applyAlignment="1">
      <alignment horizontal="right" vertical="top"/>
    </xf>
    <xf numFmtId="165" fontId="7" fillId="4" borderId="13" xfId="7" applyNumberFormat="1" applyFont="1" applyFill="1" applyBorder="1" applyAlignment="1">
      <alignment horizontal="right" vertical="top"/>
    </xf>
    <xf numFmtId="164" fontId="7" fillId="4" borderId="14" xfId="7" applyNumberFormat="1" applyFont="1" applyFill="1" applyBorder="1" applyAlignment="1">
      <alignment horizontal="right" vertical="top"/>
    </xf>
    <xf numFmtId="0" fontId="7" fillId="3" borderId="0" xfId="7" applyFont="1" applyFill="1" applyAlignment="1">
      <alignment horizontal="left" vertical="top" wrapText="1"/>
    </xf>
    <xf numFmtId="0" fontId="7" fillId="3" borderId="15" xfId="7" applyFont="1" applyFill="1" applyBorder="1" applyAlignment="1">
      <alignment horizontal="left" vertical="top" wrapText="1"/>
    </xf>
    <xf numFmtId="164" fontId="7" fillId="4" borderId="16" xfId="7" applyNumberFormat="1" applyFont="1" applyFill="1" applyBorder="1" applyAlignment="1">
      <alignment horizontal="right" vertical="top"/>
    </xf>
    <xf numFmtId="164" fontId="7" fillId="4" borderId="17" xfId="7" applyNumberFormat="1" applyFont="1" applyFill="1" applyBorder="1" applyAlignment="1">
      <alignment horizontal="right" vertical="top"/>
    </xf>
    <xf numFmtId="165" fontId="7" fillId="4" borderId="17" xfId="7" applyNumberFormat="1" applyFont="1" applyFill="1" applyBorder="1" applyAlignment="1">
      <alignment horizontal="right" vertical="top"/>
    </xf>
    <xf numFmtId="164" fontId="7" fillId="4" borderId="18" xfId="7" applyNumberFormat="1" applyFont="1" applyFill="1" applyBorder="1" applyAlignment="1">
      <alignment horizontal="right" vertical="top"/>
    </xf>
    <xf numFmtId="0" fontId="7" fillId="3" borderId="10" xfId="7" applyFont="1" applyFill="1" applyBorder="1" applyAlignment="1">
      <alignment horizontal="left" vertical="top" wrapText="1"/>
    </xf>
    <xf numFmtId="0" fontId="7" fillId="3" borderId="19" xfId="7" applyFont="1" applyFill="1" applyBorder="1" applyAlignment="1">
      <alignment horizontal="left" vertical="top" wrapText="1"/>
    </xf>
    <xf numFmtId="164" fontId="7" fillId="2" borderId="20" xfId="7" applyNumberFormat="1" applyFont="1" applyFill="1" applyBorder="1" applyAlignment="1">
      <alignment horizontal="right" vertical="top"/>
    </xf>
    <xf numFmtId="164" fontId="7" fillId="4" borderId="21" xfId="7" applyNumberFormat="1" applyFont="1" applyFill="1" applyBorder="1" applyAlignment="1">
      <alignment horizontal="right" vertical="top"/>
    </xf>
    <xf numFmtId="165" fontId="7" fillId="4" borderId="21" xfId="7" applyNumberFormat="1" applyFont="1" applyFill="1" applyBorder="1" applyAlignment="1">
      <alignment horizontal="right" vertical="top"/>
    </xf>
    <xf numFmtId="164" fontId="7" fillId="4" borderId="22" xfId="7" applyNumberFormat="1" applyFont="1" applyFill="1" applyBorder="1" applyAlignment="1">
      <alignment horizontal="right" vertical="top"/>
    </xf>
    <xf numFmtId="0" fontId="7" fillId="0" borderId="27" xfId="7" applyFont="1" applyBorder="1" applyAlignment="1">
      <alignment horizontal="left" vertical="top" wrapText="1"/>
    </xf>
    <xf numFmtId="0" fontId="15" fillId="0" borderId="0" xfId="0" applyFont="1"/>
    <xf numFmtId="0" fontId="15" fillId="2" borderId="32" xfId="0" applyFont="1" applyFill="1" applyBorder="1"/>
    <xf numFmtId="0" fontId="20" fillId="0" borderId="0" xfId="7" applyFont="1" applyAlignment="1">
      <alignment horizontal="center" vertical="center" wrapText="1"/>
    </xf>
    <xf numFmtId="0" fontId="5" fillId="0" borderId="0" xfId="7" applyFont="1"/>
    <xf numFmtId="0" fontId="15" fillId="0" borderId="7" xfId="0" applyFont="1" applyBorder="1"/>
    <xf numFmtId="171" fontId="15" fillId="0" borderId="0" xfId="0" applyNumberFormat="1" applyFont="1"/>
    <xf numFmtId="171" fontId="15" fillId="0" borderId="7" xfId="0" applyNumberFormat="1" applyFont="1" applyBorder="1"/>
    <xf numFmtId="0" fontId="15" fillId="2" borderId="32" xfId="0" applyFont="1" applyFill="1" applyBorder="1" applyAlignment="1">
      <alignment wrapText="1"/>
    </xf>
    <xf numFmtId="0" fontId="20" fillId="0" borderId="0" xfId="8" applyFont="1" applyAlignment="1">
      <alignment horizontal="center" wrapText="1"/>
    </xf>
    <xf numFmtId="0" fontId="7" fillId="0" borderId="10" xfId="8" applyFont="1" applyBorder="1" applyAlignment="1">
      <alignment horizontal="left" wrapText="1"/>
    </xf>
    <xf numFmtId="0" fontId="7" fillId="0" borderId="1" xfId="8" applyFont="1" applyBorder="1" applyAlignment="1">
      <alignment horizontal="center" wrapText="1"/>
    </xf>
    <xf numFmtId="0" fontId="7" fillId="0" borderId="2" xfId="8" applyFont="1" applyBorder="1" applyAlignment="1">
      <alignment horizontal="center" wrapText="1"/>
    </xf>
    <xf numFmtId="0" fontId="7" fillId="0" borderId="3" xfId="8" applyFont="1" applyBorder="1" applyAlignment="1">
      <alignment horizontal="center" wrapText="1"/>
    </xf>
    <xf numFmtId="0" fontId="7" fillId="3" borderId="11" xfId="8" applyFont="1" applyFill="1" applyBorder="1" applyAlignment="1">
      <alignment horizontal="left" wrapText="1"/>
    </xf>
    <xf numFmtId="164" fontId="7" fillId="2" borderId="12" xfId="8" applyNumberFormat="1" applyFont="1" applyFill="1" applyBorder="1" applyAlignment="1">
      <alignment horizontal="right"/>
    </xf>
    <xf numFmtId="164" fontId="7" fillId="4" borderId="13" xfId="8" applyNumberFormat="1" applyFont="1" applyFill="1" applyBorder="1" applyAlignment="1">
      <alignment horizontal="right"/>
    </xf>
    <xf numFmtId="165" fontId="7" fillId="4" borderId="13" xfId="8" applyNumberFormat="1" applyFont="1" applyFill="1" applyBorder="1" applyAlignment="1">
      <alignment horizontal="right"/>
    </xf>
    <xf numFmtId="164" fontId="7" fillId="4" borderId="14" xfId="8" applyNumberFormat="1" applyFont="1" applyFill="1" applyBorder="1" applyAlignment="1">
      <alignment horizontal="right"/>
    </xf>
    <xf numFmtId="0" fontId="7" fillId="3" borderId="15" xfId="8" applyFont="1" applyFill="1" applyBorder="1" applyAlignment="1">
      <alignment horizontal="left" wrapText="1"/>
    </xf>
    <xf numFmtId="164" fontId="7" fillId="4" borderId="16" xfId="8" applyNumberFormat="1" applyFont="1" applyFill="1" applyBorder="1" applyAlignment="1">
      <alignment horizontal="right"/>
    </xf>
    <xf numFmtId="164" fontId="7" fillId="4" borderId="17" xfId="8" applyNumberFormat="1" applyFont="1" applyFill="1" applyBorder="1" applyAlignment="1">
      <alignment horizontal="right"/>
    </xf>
    <xf numFmtId="165" fontId="7" fillId="4" borderId="17" xfId="8" applyNumberFormat="1" applyFont="1" applyFill="1" applyBorder="1" applyAlignment="1">
      <alignment horizontal="right"/>
    </xf>
    <xf numFmtId="164" fontId="7" fillId="4" borderId="18" xfId="8" applyNumberFormat="1" applyFont="1" applyFill="1" applyBorder="1" applyAlignment="1">
      <alignment horizontal="right"/>
    </xf>
    <xf numFmtId="0" fontId="7" fillId="3" borderId="19" xfId="8" applyFont="1" applyFill="1" applyBorder="1" applyAlignment="1">
      <alignment horizontal="left" wrapText="1"/>
    </xf>
    <xf numFmtId="164" fontId="7" fillId="2" borderId="20" xfId="8" applyNumberFormat="1" applyFont="1" applyFill="1" applyBorder="1" applyAlignment="1">
      <alignment horizontal="right"/>
    </xf>
    <xf numFmtId="164" fontId="7" fillId="4" borderId="21" xfId="8" applyNumberFormat="1" applyFont="1" applyFill="1" applyBorder="1" applyAlignment="1">
      <alignment horizontal="right"/>
    </xf>
    <xf numFmtId="165" fontId="7" fillId="4" borderId="21" xfId="8" applyNumberFormat="1" applyFont="1" applyFill="1" applyBorder="1" applyAlignment="1">
      <alignment horizontal="right"/>
    </xf>
    <xf numFmtId="164" fontId="7" fillId="4" borderId="22" xfId="8" applyNumberFormat="1" applyFont="1" applyFill="1" applyBorder="1" applyAlignment="1">
      <alignment horizontal="right"/>
    </xf>
    <xf numFmtId="0" fontId="7" fillId="0" borderId="0" xfId="8" applyFont="1" applyAlignment="1">
      <alignment horizontal="left" wrapText="1"/>
    </xf>
    <xf numFmtId="0" fontId="5" fillId="0" borderId="0" xfId="8"/>
    <xf numFmtId="171" fontId="18" fillId="0" borderId="0" xfId="0" applyNumberFormat="1" applyFo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2" borderId="36" xfId="0" applyFill="1" applyBorder="1"/>
    <xf numFmtId="171" fontId="21" fillId="2" borderId="38" xfId="0" applyNumberFormat="1" applyFont="1" applyFill="1" applyBorder="1"/>
    <xf numFmtId="0" fontId="0" fillId="0" borderId="39" xfId="0" applyBorder="1"/>
    <xf numFmtId="172" fontId="0" fillId="0" borderId="36" xfId="0" applyNumberFormat="1" applyBorder="1"/>
    <xf numFmtId="171" fontId="9" fillId="2" borderId="38" xfId="0" applyNumberFormat="1" applyFont="1" applyFill="1" applyBorder="1"/>
    <xf numFmtId="0" fontId="6" fillId="0" borderId="39" xfId="0" applyFont="1" applyBorder="1"/>
    <xf numFmtId="171" fontId="1" fillId="0" borderId="34" xfId="0" applyNumberFormat="1" applyFont="1" applyBorder="1"/>
    <xf numFmtId="0" fontId="1" fillId="0" borderId="35" xfId="0" applyFont="1" applyBorder="1"/>
    <xf numFmtId="171" fontId="1" fillId="0" borderId="36" xfId="0" applyNumberFormat="1" applyFont="1" applyBorder="1"/>
    <xf numFmtId="0" fontId="1" fillId="0" borderId="37" xfId="0" applyFont="1" applyBorder="1"/>
    <xf numFmtId="171" fontId="1" fillId="5" borderId="38" xfId="0" applyNumberFormat="1" applyFont="1" applyFill="1" applyBorder="1"/>
    <xf numFmtId="0" fontId="1" fillId="5" borderId="39" xfId="0" applyFont="1" applyFill="1" applyBorder="1"/>
    <xf numFmtId="2" fontId="1" fillId="6" borderId="36" xfId="0" applyNumberFormat="1" applyFont="1" applyFill="1" applyBorder="1"/>
    <xf numFmtId="2" fontId="1" fillId="6" borderId="38" xfId="0" applyNumberFormat="1" applyFont="1" applyFill="1" applyBorder="1"/>
    <xf numFmtId="171" fontId="1" fillId="5" borderId="36" xfId="0" applyNumberFormat="1" applyFont="1" applyFill="1" applyBorder="1"/>
    <xf numFmtId="0" fontId="1" fillId="5" borderId="37" xfId="0" applyFont="1" applyFill="1" applyBorder="1"/>
    <xf numFmtId="0" fontId="1" fillId="6" borderId="37" xfId="0" applyFont="1" applyFill="1" applyBorder="1"/>
    <xf numFmtId="0" fontId="1" fillId="6" borderId="39" xfId="0" applyFont="1" applyFill="1" applyBorder="1"/>
  </cellXfs>
  <cellStyles count="9">
    <cellStyle name="Normal_Sheet1" xfId="1" xr:uid="{F1F7D137-8725-4D3D-AA77-68C75AE57A20}"/>
    <cellStyle name="Normal_Sheet4" xfId="4" xr:uid="{71CC6828-BDDB-49B1-8B33-D219ACC477C3}"/>
    <cellStyle name="Standaard" xfId="0" builtinId="0"/>
    <cellStyle name="Standaard_Betrouwbaarheidsanalyse" xfId="3" xr:uid="{2F735045-30A7-45FD-BEDA-37CC79A9DA0E}"/>
    <cellStyle name="Standaard_Blad1" xfId="6" xr:uid="{86AE4E45-288A-4262-8E60-6ABE3DCF479B}"/>
    <cellStyle name="Standaard_Blad2" xfId="5" xr:uid="{534BD340-5922-47BB-928A-83F95F5B7217}"/>
    <cellStyle name="Standaard_Blad3" xfId="7" xr:uid="{42C58D5D-156C-4B31-BE8F-E3FBAC58C842}"/>
    <cellStyle name="Standaard_Blad4" xfId="8" xr:uid="{CA589CBE-B7C5-40CE-87F9-902EA9DFBD57}"/>
    <cellStyle name="Standaard_Factoranalyse" xfId="2" xr:uid="{7096A1CA-134C-4332-9F24-5282DE7757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nl-NL" sz="14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Kans op steun voor rechts-populistische</a:t>
            </a:r>
            <a:r>
              <a:rPr lang="nl-NL" sz="14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partijen op basis van MIPEX score</a:t>
            </a:r>
            <a:endParaRPr lang="nl-NL" sz="14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6112405949256342"/>
          <c:y val="0.21053607811200348"/>
          <c:w val="0.79737602799650042"/>
          <c:h val="0.6283903745330292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'Kansverdeling MIPEX.score'!$A$3:$A$103</c:f>
              <c:numCache>
                <c:formatCode>General</c:formatCode>
                <c:ptCount val="10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</c:numCache>
            </c:numRef>
          </c:xVal>
          <c:yVal>
            <c:numRef>
              <c:f>'Kansverdeling MIPEX.score'!$D$3:$D$103</c:f>
              <c:numCache>
                <c:formatCode>0.000</c:formatCode>
                <c:ptCount val="101"/>
                <c:pt idx="0">
                  <c:v>0.2754713201416838</c:v>
                </c:pt>
                <c:pt idx="1">
                  <c:v>0.28055061888561611</c:v>
                </c:pt>
                <c:pt idx="2">
                  <c:v>0.2856866438389441</c:v>
                </c:pt>
                <c:pt idx="3">
                  <c:v>0.2908786787512444</c:v>
                </c:pt>
                <c:pt idx="4">
                  <c:v>0.29612595541564246</c:v>
                </c:pt>
                <c:pt idx="5">
                  <c:v>0.30142765344872247</c:v>
                </c:pt>
                <c:pt idx="6">
                  <c:v>0.30678290015966803</c:v>
                </c:pt>
                <c:pt idx="7">
                  <c:v>0.31219077051162231</c:v>
                </c:pt>
                <c:pt idx="8">
                  <c:v>0.31765028717803961</c:v>
                </c:pt>
                <c:pt idx="9">
                  <c:v>0.32316042069656359</c:v>
                </c:pt>
                <c:pt idx="10">
                  <c:v>0.32872008972271305</c:v>
                </c:pt>
                <c:pt idx="11">
                  <c:v>0.33432816138537719</c:v>
                </c:pt>
                <c:pt idx="12">
                  <c:v>0.33998345174583267</c:v>
                </c:pt>
                <c:pt idx="13">
                  <c:v>0.34568472636167974</c:v>
                </c:pt>
                <c:pt idx="14">
                  <c:v>0.35143070095677054</c:v>
                </c:pt>
                <c:pt idx="15">
                  <c:v>0.35722004219785564</c:v>
                </c:pt>
                <c:pt idx="16">
                  <c:v>0.36305136857832282</c:v>
                </c:pt>
                <c:pt idx="17">
                  <c:v>0.36892325140903132</c:v>
                </c:pt>
                <c:pt idx="18">
                  <c:v>0.37483421591586524</c:v>
                </c:pt>
                <c:pt idx="19">
                  <c:v>0.3807827424432445</c:v>
                </c:pt>
                <c:pt idx="20">
                  <c:v>0.3867672677624357</c:v>
                </c:pt>
                <c:pt idx="21">
                  <c:v>0.39278618648310742</c:v>
                </c:pt>
                <c:pt idx="22">
                  <c:v>0.39883785256617588</c:v>
                </c:pt>
                <c:pt idx="23">
                  <c:v>0.40492058093558009</c:v>
                </c:pt>
                <c:pt idx="24">
                  <c:v>0.41103264918623411</c:v>
                </c:pt>
                <c:pt idx="25">
                  <c:v>0.41717229938500472</c:v>
                </c:pt>
                <c:pt idx="26">
                  <c:v>0.42333773996117724</c:v>
                </c:pt>
                <c:pt idx="27">
                  <c:v>0.429527147682495</c:v>
                </c:pt>
                <c:pt idx="28">
                  <c:v>0.43573866971249059</c:v>
                </c:pt>
                <c:pt idx="29">
                  <c:v>0.44197042574447615</c:v>
                </c:pt>
                <c:pt idx="30">
                  <c:v>0.44822051020722276</c:v>
                </c:pt>
                <c:pt idx="31">
                  <c:v>0.45448699453704305</c:v>
                </c:pt>
                <c:pt idx="32">
                  <c:v>0.46076792951069395</c:v>
                </c:pt>
                <c:pt idx="33">
                  <c:v>0.46706134763324308</c:v>
                </c:pt>
                <c:pt idx="34">
                  <c:v>0.4733652655747918</c:v>
                </c:pt>
                <c:pt idx="35">
                  <c:v>0.4796776866497271</c:v>
                </c:pt>
                <c:pt idx="36">
                  <c:v>0.48599660333197642</c:v>
                </c:pt>
                <c:pt idx="37">
                  <c:v>0.49231999979957547</c:v>
                </c:pt>
                <c:pt idx="38">
                  <c:v>0.49864585450172338</c:v>
                </c:pt>
                <c:pt idx="39">
                  <c:v>0.5049721427413929</c:v>
                </c:pt>
                <c:pt idx="40">
                  <c:v>0.51129683926649439</c:v>
                </c:pt>
                <c:pt idx="41">
                  <c:v>0.51761792086254732</c:v>
                </c:pt>
                <c:pt idx="42">
                  <c:v>0.52393336893981446</c:v>
                </c:pt>
                <c:pt idx="43">
                  <c:v>0.5302411721078677</c:v>
                </c:pt>
                <c:pt idx="44">
                  <c:v>0.53653932873062593</c:v>
                </c:pt>
                <c:pt idx="45">
                  <c:v>0.54282584945498547</c:v>
                </c:pt>
                <c:pt idx="46">
                  <c:v>0.54909875970629418</c:v>
                </c:pt>
                <c:pt idx="47">
                  <c:v>0.55535610214406739</c:v>
                </c:pt>
                <c:pt idx="48">
                  <c:v>0.56159593907152983</c:v>
                </c:pt>
                <c:pt idx="49">
                  <c:v>0.56781635479278081</c:v>
                </c:pt>
                <c:pt idx="50">
                  <c:v>0.57401545791161268</c:v>
                </c:pt>
                <c:pt idx="51">
                  <c:v>0.58019138356628186</c:v>
                </c:pt>
                <c:pt idx="52">
                  <c:v>0.58634229559481621</c:v>
                </c:pt>
                <c:pt idx="53">
                  <c:v>0.59246638862574963</c:v>
                </c:pt>
                <c:pt idx="54">
                  <c:v>0.59856189008950766</c:v>
                </c:pt>
                <c:pt idx="55">
                  <c:v>0.60462706214600692</c:v>
                </c:pt>
                <c:pt idx="56">
                  <c:v>0.61066020352439754</c:v>
                </c:pt>
                <c:pt idx="57">
                  <c:v>0.61665965127124633</c:v>
                </c:pt>
                <c:pt idx="58">
                  <c:v>0.62262378240384608</c:v>
                </c:pt>
                <c:pt idx="59">
                  <c:v>0.62855101546572267</c:v>
                </c:pt>
                <c:pt idx="60">
                  <c:v>0.63443981198181587</c:v>
                </c:pt>
                <c:pt idx="61">
                  <c:v>0.64028867781120069</c:v>
                </c:pt>
                <c:pt idx="62">
                  <c:v>0.64609616439562823</c:v>
                </c:pt>
                <c:pt idx="63">
                  <c:v>0.65186086990255365</c:v>
                </c:pt>
                <c:pt idx="64">
                  <c:v>0.65758144026172527</c:v>
                </c:pt>
                <c:pt idx="65">
                  <c:v>0.66325657009479011</c:v>
                </c:pt>
                <c:pt idx="66">
                  <c:v>0.66888500353776281</c:v>
                </c:pt>
                <c:pt idx="67">
                  <c:v>0.67446553495656902</c:v>
                </c:pt>
                <c:pt idx="68">
                  <c:v>0.67999700955624509</c:v>
                </c:pt>
                <c:pt idx="69">
                  <c:v>0.6854783238847173</c:v>
                </c:pt>
                <c:pt idx="70">
                  <c:v>0.69090842623242199</c:v>
                </c:pt>
                <c:pt idx="71">
                  <c:v>0.69628631692934695</c:v>
                </c:pt>
                <c:pt idx="72">
                  <c:v>0.70161104854137246</c:v>
                </c:pt>
                <c:pt idx="73">
                  <c:v>0.70688172596807741</c:v>
                </c:pt>
                <c:pt idx="74">
                  <c:v>0.71209750644443826</c:v>
                </c:pt>
                <c:pt idx="75">
                  <c:v>0.71725759944909462</c:v>
                </c:pt>
                <c:pt idx="76">
                  <c:v>0.72236126652207877</c:v>
                </c:pt>
                <c:pt idx="77">
                  <c:v>0.72740782099511303</c:v>
                </c:pt>
                <c:pt idx="78">
                  <c:v>0.73239662763775826</c:v>
                </c:pt>
                <c:pt idx="79">
                  <c:v>0.73732710222286468</c:v>
                </c:pt>
                <c:pt idx="80">
                  <c:v>0.74219871101491353</c:v>
                </c:pt>
                <c:pt idx="81">
                  <c:v>0.74701097018496054</c:v>
                </c:pt>
                <c:pt idx="82">
                  <c:v>0.75176344515599436</c:v>
                </c:pt>
                <c:pt idx="83">
                  <c:v>0.75645574988260222</c:v>
                </c:pt>
                <c:pt idx="84">
                  <c:v>0.76108754606889562</c:v>
                </c:pt>
                <c:pt idx="85">
                  <c:v>0.76565854232869479</c:v>
                </c:pt>
                <c:pt idx="86">
                  <c:v>0.77016849329199177</c:v>
                </c:pt>
                <c:pt idx="87">
                  <c:v>0.77461719866171941</c:v>
                </c:pt>
                <c:pt idx="88">
                  <c:v>0.77900450222484574</c:v>
                </c:pt>
                <c:pt idx="89">
                  <c:v>0.78333029082178729</c:v>
                </c:pt>
                <c:pt idx="90">
                  <c:v>0.78759449327809206</c:v>
                </c:pt>
                <c:pt idx="91">
                  <c:v>0.79179707930229715</c:v>
                </c:pt>
                <c:pt idx="92">
                  <c:v>0.79593805835378761</c:v>
                </c:pt>
                <c:pt idx="93">
                  <c:v>0.80001747848441918</c:v>
                </c:pt>
                <c:pt idx="94">
                  <c:v>0.80403542515756476</c:v>
                </c:pt>
                <c:pt idx="95">
                  <c:v>0.80799202004815762</c:v>
                </c:pt>
                <c:pt idx="96">
                  <c:v>0.81188741982718937</c:v>
                </c:pt>
                <c:pt idx="97">
                  <c:v>0.81572181493401097</c:v>
                </c:pt>
                <c:pt idx="98">
                  <c:v>0.81949542833965994</c:v>
                </c:pt>
                <c:pt idx="99">
                  <c:v>0.8232085143043113</c:v>
                </c:pt>
                <c:pt idx="100">
                  <c:v>0.82686135713181885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0-41DC-A139-171273286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84384"/>
        <c:axId val="516788128"/>
      </c:scatterChart>
      <c:valAx>
        <c:axId val="51678438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MIPEX.score</a:t>
                </a:r>
              </a:p>
            </c:rich>
          </c:tx>
          <c:layout>
            <c:manualLayout>
              <c:xMode val="edge"/>
              <c:yMode val="edge"/>
              <c:x val="0.48386754155730527"/>
              <c:y val="0.91350353434209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516788128"/>
        <c:crosses val="autoZero"/>
        <c:crossBetween val="midCat"/>
      </c:valAx>
      <c:valAx>
        <c:axId val="516788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0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Kans op steun voor rechts-populistische partij</a:t>
                </a:r>
                <a:endParaRPr lang="nl-NL" sz="10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nl-NL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4.0208573928258967E-2"/>
              <c:y val="0.15532556811759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5167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nl-NL" sz="14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Kans op steun voor rechts-populistische</a:t>
            </a:r>
            <a:r>
              <a:rPr lang="nl-NL" sz="14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partijen op basis van MIPEX score</a:t>
            </a:r>
            <a:endParaRPr lang="nl-NL" sz="14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6112405949256342"/>
          <c:y val="0.21053607811200348"/>
          <c:w val="0.79737602799650042"/>
          <c:h val="0.6283903745330292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'Kansverdeling Threat'!$A$3:$A$103</c:f>
              <c:numCache>
                <c:formatCode>General</c:formatCode>
                <c:ptCount val="101"/>
                <c:pt idx="0">
                  <c:v>10</c:v>
                </c:pt>
                <c:pt idx="1">
                  <c:v>9.9</c:v>
                </c:pt>
                <c:pt idx="2">
                  <c:v>9.8000000000000007</c:v>
                </c:pt>
                <c:pt idx="3">
                  <c:v>9.6999999999999993</c:v>
                </c:pt>
                <c:pt idx="4">
                  <c:v>9.6</c:v>
                </c:pt>
                <c:pt idx="5">
                  <c:v>9.5</c:v>
                </c:pt>
                <c:pt idx="6">
                  <c:v>9.4</c:v>
                </c:pt>
                <c:pt idx="7">
                  <c:v>9.3000000000000007</c:v>
                </c:pt>
                <c:pt idx="8">
                  <c:v>9.1999999999999993</c:v>
                </c:pt>
                <c:pt idx="9">
                  <c:v>9.1</c:v>
                </c:pt>
                <c:pt idx="10">
                  <c:v>9</c:v>
                </c:pt>
                <c:pt idx="11">
                  <c:v>8.9</c:v>
                </c:pt>
                <c:pt idx="12">
                  <c:v>8.8000000000000007</c:v>
                </c:pt>
                <c:pt idx="13">
                  <c:v>8.6999999999999993</c:v>
                </c:pt>
                <c:pt idx="14">
                  <c:v>8.6</c:v>
                </c:pt>
                <c:pt idx="15">
                  <c:v>8.5000000000000107</c:v>
                </c:pt>
                <c:pt idx="16">
                  <c:v>8.4000000000000092</c:v>
                </c:pt>
                <c:pt idx="17">
                  <c:v>8.3000000000000096</c:v>
                </c:pt>
                <c:pt idx="18">
                  <c:v>8.2000000000000099</c:v>
                </c:pt>
                <c:pt idx="19">
                  <c:v>8.1000000000000103</c:v>
                </c:pt>
                <c:pt idx="20">
                  <c:v>8.0000000000000107</c:v>
                </c:pt>
                <c:pt idx="21">
                  <c:v>7.9000000000000101</c:v>
                </c:pt>
                <c:pt idx="22">
                  <c:v>7.8000000000000096</c:v>
                </c:pt>
                <c:pt idx="23">
                  <c:v>7.7000000000000099</c:v>
                </c:pt>
                <c:pt idx="24">
                  <c:v>7.6000000000000103</c:v>
                </c:pt>
                <c:pt idx="25">
                  <c:v>7.5000000000000098</c:v>
                </c:pt>
                <c:pt idx="26">
                  <c:v>7.4000000000000101</c:v>
                </c:pt>
                <c:pt idx="27">
                  <c:v>7.3000000000000096</c:v>
                </c:pt>
                <c:pt idx="28">
                  <c:v>7.2000000000000099</c:v>
                </c:pt>
                <c:pt idx="29">
                  <c:v>7.1000000000000103</c:v>
                </c:pt>
                <c:pt idx="30">
                  <c:v>7.0000000000000098</c:v>
                </c:pt>
                <c:pt idx="31">
                  <c:v>6.9000000000000101</c:v>
                </c:pt>
                <c:pt idx="32">
                  <c:v>6.8000000000000096</c:v>
                </c:pt>
                <c:pt idx="33">
                  <c:v>6.7000000000000099</c:v>
                </c:pt>
                <c:pt idx="34">
                  <c:v>6.6000000000000103</c:v>
                </c:pt>
                <c:pt idx="35">
                  <c:v>6.5000000000000098</c:v>
                </c:pt>
                <c:pt idx="36">
                  <c:v>6.4000000000000101</c:v>
                </c:pt>
                <c:pt idx="37">
                  <c:v>6.3000000000000096</c:v>
                </c:pt>
                <c:pt idx="38">
                  <c:v>6.2000000000000099</c:v>
                </c:pt>
                <c:pt idx="39">
                  <c:v>6.1000000000000103</c:v>
                </c:pt>
                <c:pt idx="40">
                  <c:v>6.0000000000000098</c:v>
                </c:pt>
                <c:pt idx="41">
                  <c:v>5.9000000000000101</c:v>
                </c:pt>
                <c:pt idx="42">
                  <c:v>5.8000000000000096</c:v>
                </c:pt>
                <c:pt idx="43">
                  <c:v>5.7000000000000197</c:v>
                </c:pt>
                <c:pt idx="44">
                  <c:v>5.6000000000000201</c:v>
                </c:pt>
                <c:pt idx="45">
                  <c:v>5.5000000000000204</c:v>
                </c:pt>
                <c:pt idx="46">
                  <c:v>5.4000000000000199</c:v>
                </c:pt>
                <c:pt idx="47">
                  <c:v>5.3000000000000203</c:v>
                </c:pt>
                <c:pt idx="48">
                  <c:v>5.2000000000000197</c:v>
                </c:pt>
                <c:pt idx="49">
                  <c:v>5.1000000000000201</c:v>
                </c:pt>
                <c:pt idx="50">
                  <c:v>5.0000000000000204</c:v>
                </c:pt>
                <c:pt idx="51">
                  <c:v>4.9000000000000199</c:v>
                </c:pt>
                <c:pt idx="52">
                  <c:v>4.8000000000000203</c:v>
                </c:pt>
                <c:pt idx="53">
                  <c:v>4.7000000000000197</c:v>
                </c:pt>
                <c:pt idx="54">
                  <c:v>4.6000000000000201</c:v>
                </c:pt>
                <c:pt idx="55">
                  <c:v>4.5000000000000204</c:v>
                </c:pt>
                <c:pt idx="56">
                  <c:v>4.4000000000000199</c:v>
                </c:pt>
                <c:pt idx="57">
                  <c:v>4.3000000000000203</c:v>
                </c:pt>
                <c:pt idx="58">
                  <c:v>4.2000000000000197</c:v>
                </c:pt>
                <c:pt idx="59">
                  <c:v>4.1000000000000201</c:v>
                </c:pt>
                <c:pt idx="60">
                  <c:v>4.0000000000000204</c:v>
                </c:pt>
                <c:pt idx="61">
                  <c:v>3.9000000000000199</c:v>
                </c:pt>
                <c:pt idx="62">
                  <c:v>3.8000000000000198</c:v>
                </c:pt>
                <c:pt idx="63">
                  <c:v>3.7000000000000202</c:v>
                </c:pt>
                <c:pt idx="64">
                  <c:v>3.6000000000000201</c:v>
                </c:pt>
                <c:pt idx="65">
                  <c:v>3.50000000000002</c:v>
                </c:pt>
                <c:pt idx="66">
                  <c:v>3.4000000000000199</c:v>
                </c:pt>
                <c:pt idx="67">
                  <c:v>3.3000000000000198</c:v>
                </c:pt>
                <c:pt idx="68">
                  <c:v>3.2000000000000202</c:v>
                </c:pt>
                <c:pt idx="69">
                  <c:v>3.1000000000000201</c:v>
                </c:pt>
                <c:pt idx="70">
                  <c:v>3.00000000000002</c:v>
                </c:pt>
                <c:pt idx="71">
                  <c:v>2.9000000000000301</c:v>
                </c:pt>
                <c:pt idx="72">
                  <c:v>2.80000000000003</c:v>
                </c:pt>
                <c:pt idx="73">
                  <c:v>2.7000000000000299</c:v>
                </c:pt>
                <c:pt idx="74">
                  <c:v>2.6000000000000298</c:v>
                </c:pt>
                <c:pt idx="75">
                  <c:v>2.5000000000000302</c:v>
                </c:pt>
                <c:pt idx="76">
                  <c:v>2.4000000000000301</c:v>
                </c:pt>
                <c:pt idx="77">
                  <c:v>2.30000000000003</c:v>
                </c:pt>
                <c:pt idx="78">
                  <c:v>2.2000000000000299</c:v>
                </c:pt>
                <c:pt idx="79">
                  <c:v>2.1000000000000298</c:v>
                </c:pt>
                <c:pt idx="80">
                  <c:v>2.0000000000000302</c:v>
                </c:pt>
                <c:pt idx="81">
                  <c:v>1.9000000000000301</c:v>
                </c:pt>
                <c:pt idx="82">
                  <c:v>1.80000000000003</c:v>
                </c:pt>
                <c:pt idx="83">
                  <c:v>1.7000000000000299</c:v>
                </c:pt>
                <c:pt idx="84">
                  <c:v>1.6000000000000301</c:v>
                </c:pt>
                <c:pt idx="85">
                  <c:v>1.50000000000003</c:v>
                </c:pt>
                <c:pt idx="86">
                  <c:v>1.4000000000000301</c:v>
                </c:pt>
                <c:pt idx="87">
                  <c:v>1.30000000000003</c:v>
                </c:pt>
                <c:pt idx="88">
                  <c:v>1.2000000000000299</c:v>
                </c:pt>
                <c:pt idx="89">
                  <c:v>1.1000000000000301</c:v>
                </c:pt>
                <c:pt idx="90">
                  <c:v>1.00000000000003</c:v>
                </c:pt>
                <c:pt idx="91">
                  <c:v>0.900000000000031</c:v>
                </c:pt>
                <c:pt idx="92">
                  <c:v>0.80000000000002902</c:v>
                </c:pt>
                <c:pt idx="93">
                  <c:v>0.70000000000002904</c:v>
                </c:pt>
                <c:pt idx="94">
                  <c:v>0.60000000000002995</c:v>
                </c:pt>
                <c:pt idx="95">
                  <c:v>0.50000000000002998</c:v>
                </c:pt>
                <c:pt idx="96">
                  <c:v>0.400000000000031</c:v>
                </c:pt>
                <c:pt idx="97">
                  <c:v>0.30000000000002902</c:v>
                </c:pt>
                <c:pt idx="98">
                  <c:v>0.20000000000002899</c:v>
                </c:pt>
                <c:pt idx="99">
                  <c:v>0.100000000000041</c:v>
                </c:pt>
                <c:pt idx="100">
                  <c:v>0</c:v>
                </c:pt>
              </c:numCache>
            </c:numRef>
          </c:xVal>
          <c:yVal>
            <c:numRef>
              <c:f>'Kansverdeling Threat'!$D$3:$D$103</c:f>
              <c:numCache>
                <c:formatCode>0.000</c:formatCode>
                <c:ptCount val="101"/>
                <c:pt idx="0">
                  <c:v>0.7873978318873962</c:v>
                </c:pt>
                <c:pt idx="1">
                  <c:v>0.77679408685660045</c:v>
                </c:pt>
                <c:pt idx="2">
                  <c:v>0.76581876223868739</c:v>
                </c:pt>
                <c:pt idx="3">
                  <c:v>0.75447434347966902</c:v>
                </c:pt>
                <c:pt idx="4">
                  <c:v>0.74276496170469064</c:v>
                </c:pt>
                <c:pt idx="5">
                  <c:v>0.73069647509936353</c:v>
                </c:pt>
                <c:pt idx="6">
                  <c:v>0.71827653803727021</c:v>
                </c:pt>
                <c:pt idx="7">
                  <c:v>0.70551465579760353</c:v>
                </c:pt>
                <c:pt idx="8">
                  <c:v>0.69242222279731014</c:v>
                </c:pt>
                <c:pt idx="9">
                  <c:v>0.67901254240691622</c:v>
                </c:pt>
                <c:pt idx="10">
                  <c:v>0.66530082663123002</c:v>
                </c:pt>
                <c:pt idx="11">
                  <c:v>0.6513041742158191</c:v>
                </c:pt>
                <c:pt idx="12">
                  <c:v>0.63704152608516262</c:v>
                </c:pt>
                <c:pt idx="13">
                  <c:v>0.6225335974233499</c:v>
                </c:pt>
                <c:pt idx="14">
                  <c:v>0.60780278616464345</c:v>
                </c:pt>
                <c:pt idx="15">
                  <c:v>0.59287305815766511</c:v>
                </c:pt>
                <c:pt idx="16">
                  <c:v>0.57776980978915271</c:v>
                </c:pt>
                <c:pt idx="17">
                  <c:v>0.56251970938469709</c:v>
                </c:pt>
                <c:pt idx="18">
                  <c:v>0.54715051922638325</c:v>
                </c:pt>
                <c:pt idx="19">
                  <c:v>0.53169090052209611</c:v>
                </c:pt>
                <c:pt idx="20">
                  <c:v>0.51617020410942815</c:v>
                </c:pt>
                <c:pt idx="21">
                  <c:v>0.50061825006111549</c:v>
                </c:pt>
                <c:pt idx="22">
                  <c:v>0.48506509966307537</c:v>
                </c:pt>
                <c:pt idx="23">
                  <c:v>0.46954082344782128</c:v>
                </c:pt>
                <c:pt idx="24">
                  <c:v>0.4540752690763446</c:v>
                </c:pt>
                <c:pt idx="25">
                  <c:v>0.43869783286580877</c:v>
                </c:pt>
                <c:pt idx="26">
                  <c:v>0.42343723865839372</c:v>
                </c:pt>
                <c:pt idx="27">
                  <c:v>0.40832132752271233</c:v>
                </c:pt>
                <c:pt idx="28">
                  <c:v>0.39337686148201073</c:v>
                </c:pt>
                <c:pt idx="29">
                  <c:v>0.37862934408518156</c:v>
                </c:pt>
                <c:pt idx="30">
                  <c:v>0.36410286019290022</c:v>
                </c:pt>
                <c:pt idx="31">
                  <c:v>0.34981993685942853</c:v>
                </c:pt>
                <c:pt idx="32">
                  <c:v>0.3358014266695768</c:v>
                </c:pt>
                <c:pt idx="33">
                  <c:v>0.3220664143589132</c:v>
                </c:pt>
                <c:pt idx="34">
                  <c:v>0.30863214702173764</c:v>
                </c:pt>
                <c:pt idx="35">
                  <c:v>0.29551398771231008</c:v>
                </c:pt>
                <c:pt idx="36">
                  <c:v>0.28272539178472672</c:v>
                </c:pt>
                <c:pt idx="37">
                  <c:v>0.2702779049074322</c:v>
                </c:pt>
                <c:pt idx="38">
                  <c:v>0.258181181338346</c:v>
                </c:pt>
                <c:pt idx="39">
                  <c:v>0.2464430207615681</c:v>
                </c:pt>
                <c:pt idx="40">
                  <c:v>0.23506942176920739</c:v>
                </c:pt>
                <c:pt idx="41">
                  <c:v>0.22406464992181002</c:v>
                </c:pt>
                <c:pt idx="42">
                  <c:v>0.2134313182354845</c:v>
                </c:pt>
                <c:pt idx="43">
                  <c:v>0.20317047791842063</c:v>
                </c:pt>
                <c:pt idx="44">
                  <c:v>0.19328171720780674</c:v>
                </c:pt>
                <c:pt idx="45">
                  <c:v>0.18376326623286474</c:v>
                </c:pt>
                <c:pt idx="46">
                  <c:v>0.17461210594279752</c:v>
                </c:pt>
                <c:pt idx="47">
                  <c:v>0.16582407928185408</c:v>
                </c:pt>
                <c:pt idx="48">
                  <c:v>0.15739400295932954</c:v>
                </c:pt>
                <c:pt idx="49">
                  <c:v>0.14931577834268406</c:v>
                </c:pt>
                <c:pt idx="50">
                  <c:v>0.14158250019015375</c:v>
                </c:pt>
                <c:pt idx="51">
                  <c:v>0.13418656212921692</c:v>
                </c:pt>
                <c:pt idx="52">
                  <c:v>0.12711975797391489</c:v>
                </c:pt>
                <c:pt idx="53">
                  <c:v>0.12037337815311078</c:v>
                </c:pt>
                <c:pt idx="54">
                  <c:v>0.11393830069003454</c:v>
                </c:pt>
                <c:pt idx="55">
                  <c:v>0.1078050763285036</c:v>
                </c:pt>
                <c:pt idx="56">
                  <c:v>0.10196400754142894</c:v>
                </c:pt>
                <c:pt idx="57">
                  <c:v>9.6405221281719675E-2</c:v>
                </c:pt>
                <c:pt idx="58">
                  <c:v>9.1118735444188123E-2</c:v>
                </c:pt>
                <c:pt idx="59">
                  <c:v>8.6094519099731787E-2</c:v>
                </c:pt>
                <c:pt idx="60">
                  <c:v>8.1322546640514595E-2</c:v>
                </c:pt>
                <c:pt idx="61">
                  <c:v>7.6792846037981519E-2</c:v>
                </c:pt>
                <c:pt idx="62">
                  <c:v>7.2495541465404267E-2</c:v>
                </c:pt>
                <c:pt idx="63">
                  <c:v>6.8420890574509383E-2</c:v>
                </c:pt>
                <c:pt idx="64">
                  <c:v>6.4559316742880263E-2</c:v>
                </c:pt>
                <c:pt idx="65">
                  <c:v>6.0901436626569119E-2</c:v>
                </c:pt>
                <c:pt idx="66">
                  <c:v>5.7438083361996545E-2</c:v>
                </c:pt>
                <c:pt idx="67">
                  <c:v>5.4160325763996563E-2</c:v>
                </c:pt>
                <c:pt idx="68">
                  <c:v>5.1059483863937029E-2</c:v>
                </c:pt>
                <c:pt idx="69">
                  <c:v>4.812714112428014E-2</c:v>
                </c:pt>
                <c:pt idx="70">
                  <c:v>4.5355153654703134E-2</c:v>
                </c:pt>
                <c:pt idx="71">
                  <c:v>4.273565674083557E-2</c:v>
                </c:pt>
                <c:pt idx="72">
                  <c:v>4.0261068980530557E-2</c:v>
                </c:pt>
                <c:pt idx="73">
                  <c:v>3.7924094305034343E-2</c:v>
                </c:pt>
                <c:pt idx="74">
                  <c:v>3.5717722143974673E-2</c:v>
                </c:pt>
                <c:pt idx="75">
                  <c:v>3.3635225974252121E-2</c:v>
                </c:pt>
                <c:pt idx="76">
                  <c:v>3.1670160474032823E-2</c:v>
                </c:pt>
                <c:pt idx="77">
                  <c:v>2.9816357484432898E-2</c:v>
                </c:pt>
                <c:pt idx="78">
                  <c:v>2.8067920963388008E-2</c:v>
                </c:pt>
                <c:pt idx="79">
                  <c:v>2.6419221098799569E-2</c:v>
                </c:pt>
                <c:pt idx="80">
                  <c:v>2.4864887731478602E-2</c:v>
                </c:pt>
                <c:pt idx="81">
                  <c:v>2.3399803222763922E-2</c:v>
                </c:pt>
                <c:pt idx="82">
                  <c:v>2.2019094887030816E-2</c:v>
                </c:pt>
                <c:pt idx="83">
                  <c:v>2.0718127095662554E-2</c:v>
                </c:pt>
                <c:pt idx="84">
                  <c:v>1.9492493146437313E-2</c:v>
                </c:pt>
                <c:pt idx="85">
                  <c:v>1.8338006980675486E-2</c:v>
                </c:pt>
                <c:pt idx="86">
                  <c:v>1.7250694819874374E-2</c:v>
                </c:pt>
                <c:pt idx="87">
                  <c:v>1.6226786783889918E-2</c:v>
                </c:pt>
                <c:pt idx="88">
                  <c:v>1.5262708543967347E-2</c:v>
                </c:pt>
                <c:pt idx="89">
                  <c:v>1.4355073056022863E-2</c:v>
                </c:pt>
                <c:pt idx="90">
                  <c:v>1.3500672412484845E-2</c:v>
                </c:pt>
                <c:pt idx="91">
                  <c:v>1.2696469844660271E-2</c:v>
                </c:pt>
                <c:pt idx="92">
                  <c:v>1.1939591901945691E-2</c:v>
                </c:pt>
                <c:pt idx="93">
                  <c:v>1.1227320829196138E-2</c:v>
                </c:pt>
                <c:pt idx="94">
                  <c:v>1.0557087159147268E-2</c:v>
                </c:pt>
                <c:pt idx="95">
                  <c:v>9.9264625329052187E-3</c:v>
                </c:pt>
                <c:pt idx="96">
                  <c:v>9.3331527581236688E-3</c:v>
                </c:pt>
                <c:pt idx="97">
                  <c:v>8.7749911115349993E-3</c:v>
                </c:pt>
                <c:pt idx="98">
                  <c:v>8.2499318899466705E-3</c:v>
                </c:pt>
                <c:pt idx="99">
                  <c:v>7.7560442116153504E-3</c:v>
                </c:pt>
                <c:pt idx="100">
                  <c:v>7.2915060680322002E-3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B-49DD-A52B-8737A5470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84384"/>
        <c:axId val="516788128"/>
      </c:scatterChart>
      <c:valAx>
        <c:axId val="51678438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waargenomen</a:t>
                </a:r>
                <a:r>
                  <a:rPr lang="nl-N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bedreiging ten aanzien van migranten</a:t>
                </a:r>
                <a:endParaRPr lang="nl-NL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28484842335665"/>
              <c:y val="0.91350359628191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516788128"/>
        <c:crosses val="autoZero"/>
        <c:crossBetween val="midCat"/>
      </c:valAx>
      <c:valAx>
        <c:axId val="516788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nl-NL" sz="10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Kans op steun voor rechts-populistische partij</a:t>
                </a:r>
                <a:endParaRPr lang="nl-NL" sz="10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nl-NL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4.0208515476838222E-2"/>
              <c:y val="0.20388202488907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5167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5511</xdr:colOff>
      <xdr:row>1</xdr:row>
      <xdr:rowOff>5837</xdr:rowOff>
    </xdr:from>
    <xdr:to>
      <xdr:col>14</xdr:col>
      <xdr:colOff>0</xdr:colOff>
      <xdr:row>20</xdr:row>
      <xdr:rowOff>9338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FE5E7D7-FE83-4A79-A497-913460631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1</xdr:row>
      <xdr:rowOff>2383</xdr:rowOff>
    </xdr:from>
    <xdr:to>
      <xdr:col>13</xdr:col>
      <xdr:colOff>642938</xdr:colOff>
      <xdr:row>19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6F02B2E-8CB0-4F2A-AACB-4453B81A0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61912</xdr:rowOff>
    </xdr:from>
    <xdr:to>
      <xdr:col>12</xdr:col>
      <xdr:colOff>409575</xdr:colOff>
      <xdr:row>31</xdr:row>
      <xdr:rowOff>176212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7837512A-CFDF-4806-AACB-9F38ED120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42887"/>
          <a:ext cx="7448550" cy="554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iat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Blad2"/>
      <sheetName val="Blad3"/>
      <sheetName val="Blad4"/>
    </sheetNames>
    <sheetDataSet>
      <sheetData sheetId="0"/>
      <sheetData sheetId="1"/>
      <sheetData sheetId="2">
        <row r="3">
          <cell r="A3">
            <v>100</v>
          </cell>
          <cell r="D3">
            <v>0.2754713201416838</v>
          </cell>
        </row>
        <row r="4">
          <cell r="A4">
            <v>99</v>
          </cell>
          <cell r="D4">
            <v>0.28055061888561611</v>
          </cell>
        </row>
        <row r="5">
          <cell r="A5">
            <v>98</v>
          </cell>
          <cell r="D5">
            <v>0.2856866438389441</v>
          </cell>
        </row>
        <row r="6">
          <cell r="A6">
            <v>97</v>
          </cell>
          <cell r="D6">
            <v>0.2908786787512444</v>
          </cell>
        </row>
        <row r="7">
          <cell r="A7">
            <v>96</v>
          </cell>
          <cell r="D7">
            <v>0.29612595541564246</v>
          </cell>
        </row>
        <row r="8">
          <cell r="A8">
            <v>95</v>
          </cell>
          <cell r="D8">
            <v>0.30142765344872247</v>
          </cell>
        </row>
        <row r="9">
          <cell r="A9">
            <v>94</v>
          </cell>
          <cell r="D9">
            <v>0.30678290015966803</v>
          </cell>
        </row>
        <row r="10">
          <cell r="A10">
            <v>93</v>
          </cell>
          <cell r="D10">
            <v>0.31219077051162231</v>
          </cell>
        </row>
        <row r="11">
          <cell r="A11">
            <v>92</v>
          </cell>
          <cell r="D11">
            <v>0.31765028717803961</v>
          </cell>
        </row>
        <row r="12">
          <cell r="A12">
            <v>91</v>
          </cell>
          <cell r="D12">
            <v>0.32316042069656359</v>
          </cell>
        </row>
        <row r="13">
          <cell r="A13">
            <v>90</v>
          </cell>
          <cell r="D13">
            <v>0.32872008972271305</v>
          </cell>
        </row>
        <row r="14">
          <cell r="A14">
            <v>89</v>
          </cell>
          <cell r="D14">
            <v>0.33432816138537719</v>
          </cell>
        </row>
        <row r="15">
          <cell r="A15">
            <v>88</v>
          </cell>
          <cell r="D15">
            <v>0.33998345174583267</v>
          </cell>
        </row>
        <row r="16">
          <cell r="A16">
            <v>87</v>
          </cell>
          <cell r="D16">
            <v>0.34568472636167974</v>
          </cell>
        </row>
        <row r="17">
          <cell r="A17">
            <v>86</v>
          </cell>
          <cell r="D17">
            <v>0.35143070095677054</v>
          </cell>
        </row>
        <row r="18">
          <cell r="A18">
            <v>85</v>
          </cell>
          <cell r="D18">
            <v>0.35722004219785564</v>
          </cell>
        </row>
        <row r="19">
          <cell r="A19">
            <v>84</v>
          </cell>
          <cell r="D19">
            <v>0.36305136857832282</v>
          </cell>
        </row>
        <row r="20">
          <cell r="A20">
            <v>83</v>
          </cell>
          <cell r="D20">
            <v>0.36892325140903132</v>
          </cell>
        </row>
        <row r="21">
          <cell r="A21">
            <v>82</v>
          </cell>
          <cell r="D21">
            <v>0.37483421591586524</v>
          </cell>
        </row>
        <row r="22">
          <cell r="A22">
            <v>81</v>
          </cell>
          <cell r="D22">
            <v>0.3807827424432445</v>
          </cell>
        </row>
        <row r="23">
          <cell r="A23">
            <v>80</v>
          </cell>
          <cell r="D23">
            <v>0.3867672677624357</v>
          </cell>
        </row>
        <row r="24">
          <cell r="A24">
            <v>79</v>
          </cell>
          <cell r="D24">
            <v>0.39278618648310742</v>
          </cell>
        </row>
        <row r="25">
          <cell r="A25">
            <v>78</v>
          </cell>
          <cell r="D25">
            <v>0.39883785256617588</v>
          </cell>
        </row>
        <row r="26">
          <cell r="A26">
            <v>77</v>
          </cell>
          <cell r="D26">
            <v>0.40492058093558009</v>
          </cell>
        </row>
        <row r="27">
          <cell r="A27">
            <v>76</v>
          </cell>
          <cell r="D27">
            <v>0.41103264918623411</v>
          </cell>
        </row>
        <row r="28">
          <cell r="A28">
            <v>75</v>
          </cell>
          <cell r="D28">
            <v>0.41717229938500472</v>
          </cell>
        </row>
        <row r="29">
          <cell r="A29">
            <v>74</v>
          </cell>
          <cell r="D29">
            <v>0.42333773996117724</v>
          </cell>
        </row>
        <row r="30">
          <cell r="A30">
            <v>73</v>
          </cell>
          <cell r="D30">
            <v>0.429527147682495</v>
          </cell>
        </row>
        <row r="31">
          <cell r="A31">
            <v>72</v>
          </cell>
          <cell r="D31">
            <v>0.43573866971249059</v>
          </cell>
        </row>
        <row r="32">
          <cell r="A32">
            <v>71</v>
          </cell>
          <cell r="D32">
            <v>0.44197042574447615</v>
          </cell>
        </row>
        <row r="33">
          <cell r="A33">
            <v>70</v>
          </cell>
          <cell r="D33">
            <v>0.44822051020722276</v>
          </cell>
        </row>
        <row r="34">
          <cell r="A34">
            <v>69</v>
          </cell>
          <cell r="D34">
            <v>0.45448699453704305</v>
          </cell>
        </row>
        <row r="35">
          <cell r="A35">
            <v>68</v>
          </cell>
          <cell r="D35">
            <v>0.46076792951069395</v>
          </cell>
        </row>
        <row r="36">
          <cell r="A36">
            <v>67</v>
          </cell>
          <cell r="D36">
            <v>0.46706134763324308</v>
          </cell>
        </row>
        <row r="37">
          <cell r="A37">
            <v>66</v>
          </cell>
          <cell r="D37">
            <v>0.4733652655747918</v>
          </cell>
        </row>
        <row r="38">
          <cell r="A38">
            <v>65</v>
          </cell>
          <cell r="D38">
            <v>0.4796776866497271</v>
          </cell>
        </row>
        <row r="39">
          <cell r="A39">
            <v>64</v>
          </cell>
          <cell r="D39">
            <v>0.48599660333197642</v>
          </cell>
        </row>
        <row r="40">
          <cell r="A40">
            <v>63</v>
          </cell>
          <cell r="D40">
            <v>0.49231999979957547</v>
          </cell>
        </row>
        <row r="41">
          <cell r="A41">
            <v>62</v>
          </cell>
          <cell r="D41">
            <v>0.49864585450172338</v>
          </cell>
        </row>
        <row r="42">
          <cell r="A42">
            <v>61</v>
          </cell>
          <cell r="D42">
            <v>0.5049721427413929</v>
          </cell>
        </row>
        <row r="43">
          <cell r="A43">
            <v>60</v>
          </cell>
          <cell r="D43">
            <v>0.51129683926649439</v>
          </cell>
        </row>
        <row r="44">
          <cell r="A44">
            <v>59</v>
          </cell>
          <cell r="D44">
            <v>0.51761792086254732</v>
          </cell>
        </row>
        <row r="45">
          <cell r="A45">
            <v>58</v>
          </cell>
          <cell r="D45">
            <v>0.52393336893981446</v>
          </cell>
        </row>
        <row r="46">
          <cell r="A46">
            <v>57</v>
          </cell>
          <cell r="D46">
            <v>0.5302411721078677</v>
          </cell>
        </row>
        <row r="47">
          <cell r="A47">
            <v>56</v>
          </cell>
          <cell r="D47">
            <v>0.53653932873062593</v>
          </cell>
        </row>
        <row r="48">
          <cell r="A48">
            <v>55</v>
          </cell>
          <cell r="D48">
            <v>0.54282584945498547</v>
          </cell>
        </row>
        <row r="49">
          <cell r="A49">
            <v>54</v>
          </cell>
          <cell r="D49">
            <v>0.54909875970629418</v>
          </cell>
        </row>
        <row r="50">
          <cell r="A50">
            <v>53</v>
          </cell>
          <cell r="D50">
            <v>0.55535610214406739</v>
          </cell>
        </row>
        <row r="51">
          <cell r="A51">
            <v>52</v>
          </cell>
          <cell r="D51">
            <v>0.56159593907152983</v>
          </cell>
        </row>
        <row r="52">
          <cell r="A52">
            <v>51</v>
          </cell>
          <cell r="D52">
            <v>0.56781635479278081</v>
          </cell>
        </row>
        <row r="53">
          <cell r="A53">
            <v>50</v>
          </cell>
          <cell r="D53">
            <v>0.57401545791161268</v>
          </cell>
        </row>
        <row r="54">
          <cell r="A54">
            <v>49</v>
          </cell>
          <cell r="D54">
            <v>0.58019138356628186</v>
          </cell>
        </row>
        <row r="55">
          <cell r="A55">
            <v>48</v>
          </cell>
          <cell r="D55">
            <v>0.58634229559481621</v>
          </cell>
        </row>
        <row r="56">
          <cell r="A56">
            <v>47</v>
          </cell>
          <cell r="D56">
            <v>0.59246638862574963</v>
          </cell>
        </row>
        <row r="57">
          <cell r="A57">
            <v>46</v>
          </cell>
          <cell r="D57">
            <v>0.59856189008950766</v>
          </cell>
        </row>
        <row r="58">
          <cell r="A58">
            <v>45</v>
          </cell>
          <cell r="D58">
            <v>0.60462706214600692</v>
          </cell>
        </row>
        <row r="59">
          <cell r="A59">
            <v>44</v>
          </cell>
          <cell r="D59">
            <v>0.61066020352439754</v>
          </cell>
        </row>
        <row r="60">
          <cell r="A60">
            <v>43</v>
          </cell>
          <cell r="D60">
            <v>0.61665965127124633</v>
          </cell>
        </row>
        <row r="61">
          <cell r="A61">
            <v>42</v>
          </cell>
          <cell r="D61">
            <v>0.62262378240384608</v>
          </cell>
        </row>
        <row r="62">
          <cell r="A62">
            <v>41</v>
          </cell>
          <cell r="D62">
            <v>0.62855101546572267</v>
          </cell>
        </row>
        <row r="63">
          <cell r="A63">
            <v>40</v>
          </cell>
          <cell r="D63">
            <v>0.63443981198181587</v>
          </cell>
        </row>
        <row r="64">
          <cell r="A64">
            <v>39</v>
          </cell>
          <cell r="D64">
            <v>0.64028867781120069</v>
          </cell>
        </row>
        <row r="65">
          <cell r="A65">
            <v>38</v>
          </cell>
          <cell r="D65">
            <v>0.64609616439562823</v>
          </cell>
        </row>
        <row r="66">
          <cell r="A66">
            <v>37</v>
          </cell>
          <cell r="D66">
            <v>0.65186086990255365</v>
          </cell>
        </row>
        <row r="67">
          <cell r="A67">
            <v>36</v>
          </cell>
          <cell r="D67">
            <v>0.65758144026172527</v>
          </cell>
        </row>
        <row r="68">
          <cell r="A68">
            <v>35</v>
          </cell>
          <cell r="D68">
            <v>0.66325657009479011</v>
          </cell>
        </row>
        <row r="69">
          <cell r="A69">
            <v>34</v>
          </cell>
          <cell r="D69">
            <v>0.66888500353776281</v>
          </cell>
        </row>
        <row r="70">
          <cell r="A70">
            <v>33</v>
          </cell>
          <cell r="D70">
            <v>0.67446553495656902</v>
          </cell>
        </row>
        <row r="71">
          <cell r="A71">
            <v>32</v>
          </cell>
          <cell r="D71">
            <v>0.67999700955624509</v>
          </cell>
        </row>
        <row r="72">
          <cell r="A72">
            <v>31</v>
          </cell>
          <cell r="D72">
            <v>0.6854783238847173</v>
          </cell>
        </row>
        <row r="73">
          <cell r="A73">
            <v>30</v>
          </cell>
          <cell r="D73">
            <v>0.69090842623242199</v>
          </cell>
        </row>
        <row r="74">
          <cell r="A74">
            <v>29</v>
          </cell>
          <cell r="D74">
            <v>0.69628631692934695</v>
          </cell>
        </row>
        <row r="75">
          <cell r="A75">
            <v>28</v>
          </cell>
          <cell r="D75">
            <v>0.70161104854137246</v>
          </cell>
        </row>
        <row r="76">
          <cell r="A76">
            <v>27</v>
          </cell>
          <cell r="D76">
            <v>0.70688172596807741</v>
          </cell>
        </row>
        <row r="77">
          <cell r="A77">
            <v>26</v>
          </cell>
          <cell r="D77">
            <v>0.71209750644443826</v>
          </cell>
        </row>
        <row r="78">
          <cell r="A78">
            <v>25</v>
          </cell>
          <cell r="D78">
            <v>0.71725759944909462</v>
          </cell>
        </row>
        <row r="79">
          <cell r="A79">
            <v>24</v>
          </cell>
          <cell r="D79">
            <v>0.72236126652207877</v>
          </cell>
        </row>
        <row r="80">
          <cell r="A80">
            <v>23</v>
          </cell>
          <cell r="D80">
            <v>0.72740782099511303</v>
          </cell>
        </row>
        <row r="81">
          <cell r="A81">
            <v>22</v>
          </cell>
          <cell r="D81">
            <v>0.73239662763775826</v>
          </cell>
        </row>
        <row r="82">
          <cell r="A82">
            <v>21</v>
          </cell>
          <cell r="D82">
            <v>0.73732710222286468</v>
          </cell>
        </row>
        <row r="83">
          <cell r="A83">
            <v>20</v>
          </cell>
          <cell r="D83">
            <v>0.74219871101491353</v>
          </cell>
        </row>
        <row r="84">
          <cell r="A84">
            <v>19</v>
          </cell>
          <cell r="D84">
            <v>0.74701097018496054</v>
          </cell>
        </row>
        <row r="85">
          <cell r="A85">
            <v>18</v>
          </cell>
          <cell r="D85">
            <v>0.75176344515599436</v>
          </cell>
        </row>
        <row r="86">
          <cell r="A86">
            <v>17</v>
          </cell>
          <cell r="D86">
            <v>0.75645574988260222</v>
          </cell>
        </row>
        <row r="87">
          <cell r="A87">
            <v>16</v>
          </cell>
          <cell r="D87">
            <v>0.76108754606889562</v>
          </cell>
        </row>
        <row r="88">
          <cell r="A88">
            <v>15</v>
          </cell>
          <cell r="D88">
            <v>0.76565854232869479</v>
          </cell>
        </row>
        <row r="89">
          <cell r="A89">
            <v>14</v>
          </cell>
          <cell r="D89">
            <v>0.77016849329199177</v>
          </cell>
        </row>
        <row r="90">
          <cell r="A90">
            <v>13</v>
          </cell>
          <cell r="D90">
            <v>0.77461719866171941</v>
          </cell>
        </row>
        <row r="91">
          <cell r="A91">
            <v>12</v>
          </cell>
          <cell r="D91">
            <v>0.77900450222484574</v>
          </cell>
        </row>
        <row r="92">
          <cell r="A92">
            <v>11</v>
          </cell>
          <cell r="D92">
            <v>0.78333029082178729</v>
          </cell>
        </row>
        <row r="93">
          <cell r="A93">
            <v>10</v>
          </cell>
          <cell r="D93">
            <v>0.78759449327809206</v>
          </cell>
        </row>
        <row r="94">
          <cell r="A94">
            <v>9</v>
          </cell>
          <cell r="D94">
            <v>0.79179707930229715</v>
          </cell>
        </row>
        <row r="95">
          <cell r="A95">
            <v>8</v>
          </cell>
          <cell r="D95">
            <v>0.79593805835378761</v>
          </cell>
        </row>
        <row r="96">
          <cell r="A96">
            <v>7</v>
          </cell>
          <cell r="D96">
            <v>0.80001747848441918</v>
          </cell>
        </row>
        <row r="97">
          <cell r="A97">
            <v>6</v>
          </cell>
          <cell r="D97">
            <v>0.80403542515756476</v>
          </cell>
        </row>
        <row r="98">
          <cell r="A98">
            <v>5</v>
          </cell>
          <cell r="D98">
            <v>0.80799202004815762</v>
          </cell>
        </row>
        <row r="99">
          <cell r="A99">
            <v>4</v>
          </cell>
          <cell r="D99">
            <v>0.81188741982718937</v>
          </cell>
        </row>
        <row r="100">
          <cell r="A100">
            <v>3</v>
          </cell>
          <cell r="D100">
            <v>0.81572181493401097</v>
          </cell>
        </row>
        <row r="101">
          <cell r="A101">
            <v>2</v>
          </cell>
          <cell r="D101">
            <v>0.81949542833965994</v>
          </cell>
        </row>
        <row r="102">
          <cell r="A102">
            <v>1</v>
          </cell>
          <cell r="D102">
            <v>0.8232085143043113</v>
          </cell>
        </row>
        <row r="103">
          <cell r="A103">
            <v>0</v>
          </cell>
          <cell r="D103">
            <v>0.82686135713181885</v>
          </cell>
        </row>
      </sheetData>
      <sheetData sheetId="3">
        <row r="3">
          <cell r="A3">
            <v>10</v>
          </cell>
          <cell r="D3">
            <v>0.7873978318873962</v>
          </cell>
        </row>
        <row r="4">
          <cell r="A4">
            <v>9.9</v>
          </cell>
          <cell r="D4">
            <v>0.77679408685660045</v>
          </cell>
        </row>
        <row r="5">
          <cell r="A5">
            <v>9.8000000000000007</v>
          </cell>
          <cell r="D5">
            <v>0.76581876223868739</v>
          </cell>
        </row>
        <row r="6">
          <cell r="A6">
            <v>9.6999999999999993</v>
          </cell>
          <cell r="D6">
            <v>0.75447434347966902</v>
          </cell>
        </row>
        <row r="7">
          <cell r="A7">
            <v>9.6</v>
          </cell>
          <cell r="D7">
            <v>0.74276496170469064</v>
          </cell>
        </row>
        <row r="8">
          <cell r="A8">
            <v>9.5</v>
          </cell>
          <cell r="D8">
            <v>0.73069647509936353</v>
          </cell>
        </row>
        <row r="9">
          <cell r="A9">
            <v>9.4</v>
          </cell>
          <cell r="D9">
            <v>0.71827653803727021</v>
          </cell>
        </row>
        <row r="10">
          <cell r="A10">
            <v>9.3000000000000007</v>
          </cell>
          <cell r="D10">
            <v>0.70551465579760353</v>
          </cell>
        </row>
        <row r="11">
          <cell r="A11">
            <v>9.1999999999999993</v>
          </cell>
          <cell r="D11">
            <v>0.69242222279731014</v>
          </cell>
        </row>
        <row r="12">
          <cell r="A12">
            <v>9.1</v>
          </cell>
          <cell r="D12">
            <v>0.67901254240691622</v>
          </cell>
        </row>
        <row r="13">
          <cell r="A13">
            <v>9</v>
          </cell>
          <cell r="D13">
            <v>0.66530082663123002</v>
          </cell>
        </row>
        <row r="14">
          <cell r="A14">
            <v>8.9</v>
          </cell>
          <cell r="D14">
            <v>0.6513041742158191</v>
          </cell>
        </row>
        <row r="15">
          <cell r="A15">
            <v>8.8000000000000007</v>
          </cell>
          <cell r="D15">
            <v>0.63704152608516262</v>
          </cell>
        </row>
        <row r="16">
          <cell r="A16">
            <v>8.6999999999999993</v>
          </cell>
          <cell r="D16">
            <v>0.6225335974233499</v>
          </cell>
        </row>
        <row r="17">
          <cell r="A17">
            <v>8.6</v>
          </cell>
          <cell r="D17">
            <v>0.60780278616464345</v>
          </cell>
        </row>
        <row r="18">
          <cell r="A18">
            <v>8.5000000000000107</v>
          </cell>
          <cell r="D18">
            <v>0.59287305815766511</v>
          </cell>
        </row>
        <row r="19">
          <cell r="A19">
            <v>8.4000000000000092</v>
          </cell>
          <cell r="D19">
            <v>0.57776980978915271</v>
          </cell>
        </row>
        <row r="20">
          <cell r="A20">
            <v>8.3000000000000096</v>
          </cell>
          <cell r="D20">
            <v>0.56251970938469709</v>
          </cell>
        </row>
        <row r="21">
          <cell r="A21">
            <v>8.2000000000000099</v>
          </cell>
          <cell r="D21">
            <v>0.54715051922638325</v>
          </cell>
        </row>
        <row r="22">
          <cell r="A22">
            <v>8.1000000000000103</v>
          </cell>
          <cell r="D22">
            <v>0.53169090052209611</v>
          </cell>
        </row>
        <row r="23">
          <cell r="A23">
            <v>8.0000000000000107</v>
          </cell>
          <cell r="D23">
            <v>0.51617020410942815</v>
          </cell>
        </row>
        <row r="24">
          <cell r="A24">
            <v>7.9000000000000101</v>
          </cell>
          <cell r="D24">
            <v>0.50061825006111549</v>
          </cell>
        </row>
        <row r="25">
          <cell r="A25">
            <v>7.8000000000000096</v>
          </cell>
          <cell r="D25">
            <v>0.48506509966307537</v>
          </cell>
        </row>
        <row r="26">
          <cell r="A26">
            <v>7.7000000000000099</v>
          </cell>
          <cell r="D26">
            <v>0.46954082344782128</v>
          </cell>
        </row>
        <row r="27">
          <cell r="A27">
            <v>7.6000000000000103</v>
          </cell>
          <cell r="D27">
            <v>0.4540752690763446</v>
          </cell>
        </row>
        <row r="28">
          <cell r="A28">
            <v>7.5000000000000098</v>
          </cell>
          <cell r="D28">
            <v>0.43869783286580877</v>
          </cell>
        </row>
        <row r="29">
          <cell r="A29">
            <v>7.4000000000000101</v>
          </cell>
          <cell r="D29">
            <v>0.42343723865839372</v>
          </cell>
        </row>
        <row r="30">
          <cell r="A30">
            <v>7.3000000000000096</v>
          </cell>
          <cell r="D30">
            <v>0.40832132752271233</v>
          </cell>
        </row>
        <row r="31">
          <cell r="A31">
            <v>7.2000000000000099</v>
          </cell>
          <cell r="D31">
            <v>0.39337686148201073</v>
          </cell>
        </row>
        <row r="32">
          <cell r="A32">
            <v>7.1000000000000103</v>
          </cell>
          <cell r="D32">
            <v>0.37862934408518156</v>
          </cell>
        </row>
        <row r="33">
          <cell r="A33">
            <v>7.0000000000000098</v>
          </cell>
          <cell r="D33">
            <v>0.36410286019290022</v>
          </cell>
        </row>
        <row r="34">
          <cell r="A34">
            <v>6.9000000000000101</v>
          </cell>
          <cell r="D34">
            <v>0.34981993685942853</v>
          </cell>
        </row>
        <row r="35">
          <cell r="A35">
            <v>6.8000000000000096</v>
          </cell>
          <cell r="D35">
            <v>0.3358014266695768</v>
          </cell>
        </row>
        <row r="36">
          <cell r="A36">
            <v>6.7000000000000099</v>
          </cell>
          <cell r="D36">
            <v>0.3220664143589132</v>
          </cell>
        </row>
        <row r="37">
          <cell r="A37">
            <v>6.6000000000000103</v>
          </cell>
          <cell r="D37">
            <v>0.30863214702173764</v>
          </cell>
        </row>
        <row r="38">
          <cell r="A38">
            <v>6.5000000000000098</v>
          </cell>
          <cell r="D38">
            <v>0.29551398771231008</v>
          </cell>
        </row>
        <row r="39">
          <cell r="A39">
            <v>6.4000000000000101</v>
          </cell>
          <cell r="D39">
            <v>0.28272539178472672</v>
          </cell>
        </row>
        <row r="40">
          <cell r="A40">
            <v>6.3000000000000096</v>
          </cell>
          <cell r="D40">
            <v>0.2702779049074322</v>
          </cell>
        </row>
        <row r="41">
          <cell r="A41">
            <v>6.2000000000000099</v>
          </cell>
          <cell r="D41">
            <v>0.258181181338346</v>
          </cell>
        </row>
        <row r="42">
          <cell r="A42">
            <v>6.1000000000000103</v>
          </cell>
          <cell r="D42">
            <v>0.2464430207615681</v>
          </cell>
        </row>
        <row r="43">
          <cell r="A43">
            <v>6.0000000000000098</v>
          </cell>
          <cell r="D43">
            <v>0.23506942176920739</v>
          </cell>
        </row>
        <row r="44">
          <cell r="A44">
            <v>5.9000000000000101</v>
          </cell>
          <cell r="D44">
            <v>0.22406464992181002</v>
          </cell>
        </row>
        <row r="45">
          <cell r="A45">
            <v>5.8000000000000096</v>
          </cell>
          <cell r="D45">
            <v>0.2134313182354845</v>
          </cell>
        </row>
        <row r="46">
          <cell r="A46">
            <v>5.7000000000000197</v>
          </cell>
          <cell r="D46">
            <v>0.20317047791842063</v>
          </cell>
        </row>
        <row r="47">
          <cell r="A47">
            <v>5.6000000000000201</v>
          </cell>
          <cell r="D47">
            <v>0.19328171720780674</v>
          </cell>
        </row>
        <row r="48">
          <cell r="A48">
            <v>5.5000000000000204</v>
          </cell>
          <cell r="D48">
            <v>0.18376326623286474</v>
          </cell>
        </row>
        <row r="49">
          <cell r="A49">
            <v>5.4000000000000199</v>
          </cell>
          <cell r="D49">
            <v>0.17461210594279752</v>
          </cell>
        </row>
        <row r="50">
          <cell r="A50">
            <v>5.3000000000000203</v>
          </cell>
          <cell r="D50">
            <v>0.16582407928185408</v>
          </cell>
        </row>
        <row r="51">
          <cell r="A51">
            <v>5.2000000000000197</v>
          </cell>
          <cell r="D51">
            <v>0.15739400295932954</v>
          </cell>
        </row>
        <row r="52">
          <cell r="A52">
            <v>5.1000000000000201</v>
          </cell>
          <cell r="D52">
            <v>0.14931577834268406</v>
          </cell>
        </row>
        <row r="53">
          <cell r="A53">
            <v>5.0000000000000204</v>
          </cell>
          <cell r="D53">
            <v>0.14158250019015375</v>
          </cell>
        </row>
        <row r="54">
          <cell r="A54">
            <v>4.9000000000000199</v>
          </cell>
          <cell r="D54">
            <v>0.13418656212921692</v>
          </cell>
        </row>
        <row r="55">
          <cell r="A55">
            <v>4.8000000000000203</v>
          </cell>
          <cell r="D55">
            <v>0.12711975797391489</v>
          </cell>
        </row>
        <row r="56">
          <cell r="A56">
            <v>4.7000000000000197</v>
          </cell>
          <cell r="D56">
            <v>0.12037337815311078</v>
          </cell>
        </row>
        <row r="57">
          <cell r="A57">
            <v>4.6000000000000201</v>
          </cell>
          <cell r="D57">
            <v>0.11393830069003454</v>
          </cell>
        </row>
        <row r="58">
          <cell r="A58">
            <v>4.5000000000000204</v>
          </cell>
          <cell r="D58">
            <v>0.1078050763285036</v>
          </cell>
        </row>
        <row r="59">
          <cell r="A59">
            <v>4.4000000000000199</v>
          </cell>
          <cell r="D59">
            <v>0.10196400754142894</v>
          </cell>
        </row>
        <row r="60">
          <cell r="A60">
            <v>4.3000000000000203</v>
          </cell>
          <cell r="D60">
            <v>9.6405221281719675E-2</v>
          </cell>
        </row>
        <row r="61">
          <cell r="A61">
            <v>4.2000000000000197</v>
          </cell>
          <cell r="D61">
            <v>9.1118735444188123E-2</v>
          </cell>
        </row>
        <row r="62">
          <cell r="A62">
            <v>4.1000000000000201</v>
          </cell>
          <cell r="D62">
            <v>8.6094519099731787E-2</v>
          </cell>
        </row>
        <row r="63">
          <cell r="A63">
            <v>4.0000000000000204</v>
          </cell>
          <cell r="D63">
            <v>8.1322546640514595E-2</v>
          </cell>
        </row>
        <row r="64">
          <cell r="A64">
            <v>3.9000000000000199</v>
          </cell>
          <cell r="D64">
            <v>7.6792846037981519E-2</v>
          </cell>
        </row>
        <row r="65">
          <cell r="A65">
            <v>3.8000000000000198</v>
          </cell>
          <cell r="D65">
            <v>7.2495541465404267E-2</v>
          </cell>
        </row>
        <row r="66">
          <cell r="A66">
            <v>3.7000000000000202</v>
          </cell>
          <cell r="D66">
            <v>6.8420890574509383E-2</v>
          </cell>
        </row>
        <row r="67">
          <cell r="A67">
            <v>3.6000000000000201</v>
          </cell>
          <cell r="D67">
            <v>6.4559316742880263E-2</v>
          </cell>
        </row>
        <row r="68">
          <cell r="A68">
            <v>3.50000000000002</v>
          </cell>
          <cell r="D68">
            <v>6.0901436626569119E-2</v>
          </cell>
        </row>
        <row r="69">
          <cell r="A69">
            <v>3.4000000000000199</v>
          </cell>
          <cell r="D69">
            <v>5.7438083361996545E-2</v>
          </cell>
        </row>
        <row r="70">
          <cell r="A70">
            <v>3.3000000000000198</v>
          </cell>
          <cell r="D70">
            <v>5.4160325763996563E-2</v>
          </cell>
        </row>
        <row r="71">
          <cell r="A71">
            <v>3.2000000000000202</v>
          </cell>
          <cell r="D71">
            <v>5.1059483863937029E-2</v>
          </cell>
        </row>
        <row r="72">
          <cell r="A72">
            <v>3.1000000000000201</v>
          </cell>
          <cell r="D72">
            <v>4.812714112428014E-2</v>
          </cell>
        </row>
        <row r="73">
          <cell r="A73">
            <v>3.00000000000002</v>
          </cell>
          <cell r="D73">
            <v>4.5355153654703134E-2</v>
          </cell>
        </row>
        <row r="74">
          <cell r="A74">
            <v>2.9000000000000301</v>
          </cell>
          <cell r="D74">
            <v>4.273565674083557E-2</v>
          </cell>
        </row>
        <row r="75">
          <cell r="A75">
            <v>2.80000000000003</v>
          </cell>
          <cell r="D75">
            <v>4.0261068980530557E-2</v>
          </cell>
        </row>
        <row r="76">
          <cell r="A76">
            <v>2.7000000000000299</v>
          </cell>
          <cell r="D76">
            <v>3.7924094305034343E-2</v>
          </cell>
        </row>
        <row r="77">
          <cell r="A77">
            <v>2.6000000000000298</v>
          </cell>
          <cell r="D77">
            <v>3.5717722143974673E-2</v>
          </cell>
        </row>
        <row r="78">
          <cell r="A78">
            <v>2.5000000000000302</v>
          </cell>
          <cell r="D78">
            <v>3.3635225974252121E-2</v>
          </cell>
        </row>
        <row r="79">
          <cell r="A79">
            <v>2.4000000000000301</v>
          </cell>
          <cell r="D79">
            <v>3.1670160474032823E-2</v>
          </cell>
        </row>
        <row r="80">
          <cell r="A80">
            <v>2.30000000000003</v>
          </cell>
          <cell r="D80">
            <v>2.9816357484432898E-2</v>
          </cell>
        </row>
        <row r="81">
          <cell r="A81">
            <v>2.2000000000000299</v>
          </cell>
          <cell r="D81">
            <v>2.8067920963388008E-2</v>
          </cell>
        </row>
        <row r="82">
          <cell r="A82">
            <v>2.1000000000000298</v>
          </cell>
          <cell r="D82">
            <v>2.6419221098799569E-2</v>
          </cell>
        </row>
        <row r="83">
          <cell r="A83">
            <v>2.0000000000000302</v>
          </cell>
          <cell r="D83">
            <v>2.4864887731478602E-2</v>
          </cell>
        </row>
        <row r="84">
          <cell r="A84">
            <v>1.9000000000000301</v>
          </cell>
          <cell r="D84">
            <v>2.3399803222763922E-2</v>
          </cell>
        </row>
        <row r="85">
          <cell r="A85">
            <v>1.80000000000003</v>
          </cell>
          <cell r="D85">
            <v>2.2019094887030816E-2</v>
          </cell>
        </row>
        <row r="86">
          <cell r="A86">
            <v>1.7000000000000299</v>
          </cell>
          <cell r="D86">
            <v>2.0718127095662554E-2</v>
          </cell>
        </row>
        <row r="87">
          <cell r="A87">
            <v>1.6000000000000301</v>
          </cell>
          <cell r="D87">
            <v>1.9492493146437313E-2</v>
          </cell>
        </row>
        <row r="88">
          <cell r="A88">
            <v>1.50000000000003</v>
          </cell>
          <cell r="D88">
            <v>1.8338006980675486E-2</v>
          </cell>
        </row>
        <row r="89">
          <cell r="A89">
            <v>1.4000000000000301</v>
          </cell>
          <cell r="D89">
            <v>1.7250694819874374E-2</v>
          </cell>
        </row>
        <row r="90">
          <cell r="A90">
            <v>1.30000000000003</v>
          </cell>
          <cell r="D90">
            <v>1.6226786783889918E-2</v>
          </cell>
        </row>
        <row r="91">
          <cell r="A91">
            <v>1.2000000000000299</v>
          </cell>
          <cell r="D91">
            <v>1.5262708543967347E-2</v>
          </cell>
        </row>
        <row r="92">
          <cell r="A92">
            <v>1.1000000000000301</v>
          </cell>
          <cell r="D92">
            <v>1.4355073056022863E-2</v>
          </cell>
        </row>
        <row r="93">
          <cell r="A93">
            <v>1.00000000000003</v>
          </cell>
          <cell r="D93">
            <v>1.3500672412484845E-2</v>
          </cell>
        </row>
        <row r="94">
          <cell r="A94">
            <v>0.900000000000031</v>
          </cell>
          <cell r="D94">
            <v>1.2696469844660271E-2</v>
          </cell>
        </row>
        <row r="95">
          <cell r="A95">
            <v>0.80000000000002902</v>
          </cell>
          <cell r="D95">
            <v>1.1939591901945691E-2</v>
          </cell>
        </row>
        <row r="96">
          <cell r="A96">
            <v>0.70000000000002904</v>
          </cell>
          <cell r="D96">
            <v>1.1227320829196138E-2</v>
          </cell>
        </row>
        <row r="97">
          <cell r="A97">
            <v>0.60000000000002995</v>
          </cell>
          <cell r="D97">
            <v>1.0557087159147268E-2</v>
          </cell>
        </row>
        <row r="98">
          <cell r="A98">
            <v>0.50000000000002998</v>
          </cell>
          <cell r="D98">
            <v>9.9264625329052187E-3</v>
          </cell>
        </row>
        <row r="99">
          <cell r="A99">
            <v>0.400000000000031</v>
          </cell>
          <cell r="D99">
            <v>9.3331527581236688E-3</v>
          </cell>
        </row>
        <row r="100">
          <cell r="A100">
            <v>0.30000000000002902</v>
          </cell>
          <cell r="D100">
            <v>8.7749911115349993E-3</v>
          </cell>
        </row>
        <row r="101">
          <cell r="A101">
            <v>0.20000000000002899</v>
          </cell>
          <cell r="D101">
            <v>8.2499318899466705E-3</v>
          </cell>
        </row>
        <row r="102">
          <cell r="A102">
            <v>0.100000000000041</v>
          </cell>
          <cell r="D102">
            <v>7.7560442116153504E-3</v>
          </cell>
        </row>
        <row r="103">
          <cell r="A103">
            <v>0</v>
          </cell>
          <cell r="D103">
            <v>7.2915060680322002E-3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10F6-338A-4931-A43D-6BA5ADE6A220}">
  <dimension ref="A1:N17"/>
  <sheetViews>
    <sheetView showGridLines="0" workbookViewId="0">
      <selection sqref="A1:C1"/>
    </sheetView>
  </sheetViews>
  <sheetFormatPr defaultRowHeight="14.25"/>
  <cols>
    <col min="1" max="16384" width="9.06640625" style="3"/>
  </cols>
  <sheetData>
    <row r="1" spans="1:14">
      <c r="A1" s="1" t="s">
        <v>13</v>
      </c>
      <c r="B1" s="1"/>
      <c r="C1" s="1"/>
      <c r="D1" s="2"/>
      <c r="E1" s="1" t="s">
        <v>13</v>
      </c>
      <c r="F1" s="1"/>
      <c r="G1" s="1"/>
      <c r="H1" s="2"/>
      <c r="I1" s="1" t="s">
        <v>13</v>
      </c>
      <c r="J1" s="1"/>
      <c r="K1" s="1"/>
      <c r="L1" s="2"/>
    </row>
    <row r="2" spans="1:14" ht="58.9">
      <c r="A2" s="4" t="s">
        <v>0</v>
      </c>
      <c r="B2" s="5" t="s">
        <v>1</v>
      </c>
      <c r="C2" s="6" t="s">
        <v>2</v>
      </c>
      <c r="D2" s="2"/>
      <c r="E2" s="4" t="s">
        <v>0</v>
      </c>
      <c r="F2" s="5" t="s">
        <v>1</v>
      </c>
      <c r="G2" s="6" t="s">
        <v>2</v>
      </c>
      <c r="H2" s="2"/>
      <c r="I2" s="4" t="s">
        <v>0</v>
      </c>
      <c r="J2" s="5" t="s">
        <v>1</v>
      </c>
      <c r="K2" s="6" t="s">
        <v>2</v>
      </c>
      <c r="L2" s="2"/>
      <c r="M2" s="89" t="s">
        <v>9</v>
      </c>
      <c r="N2" s="89" t="s">
        <v>10</v>
      </c>
    </row>
    <row r="3" spans="1:14">
      <c r="A3" s="7">
        <v>0.8537117227480544</v>
      </c>
      <c r="B3" s="8">
        <v>0.85294740566693672</v>
      </c>
      <c r="C3" s="9">
        <v>7</v>
      </c>
      <c r="D3" s="2"/>
      <c r="E3" s="7">
        <v>0.84524938032197872</v>
      </c>
      <c r="F3" s="8">
        <v>0.84303178169553572</v>
      </c>
      <c r="G3" s="9">
        <v>7</v>
      </c>
      <c r="H3" s="2"/>
      <c r="I3" s="7">
        <v>0.82942693926946298</v>
      </c>
      <c r="J3" s="8">
        <v>0.82765426988809032</v>
      </c>
      <c r="K3" s="9">
        <v>7</v>
      </c>
      <c r="L3" s="2"/>
      <c r="M3" s="90">
        <f>MIN(A3,A10,A16,E3,E10,E16,I3,I10)</f>
        <v>0.82910774853543368</v>
      </c>
      <c r="N3" s="90">
        <f>MAX(A3,A10,A16,E3,E10,E16,I3,I10)</f>
        <v>0.89859175061893692</v>
      </c>
    </row>
    <row r="4" spans="1:14" ht="23.25">
      <c r="A4" s="10" t="s">
        <v>3</v>
      </c>
      <c r="B4" s="10"/>
      <c r="C4" s="10"/>
      <c r="D4" s="2"/>
      <c r="E4" s="10" t="s">
        <v>4</v>
      </c>
      <c r="F4" s="10"/>
      <c r="G4" s="10"/>
      <c r="H4" s="2"/>
      <c r="I4" s="10" t="s">
        <v>5</v>
      </c>
      <c r="J4" s="10"/>
      <c r="K4" s="10"/>
      <c r="L4" s="2"/>
    </row>
    <row r="8" spans="1:14">
      <c r="A8" s="1" t="s">
        <v>13</v>
      </c>
      <c r="B8" s="1"/>
      <c r="C8" s="1"/>
      <c r="D8" s="2"/>
      <c r="E8" s="1" t="s">
        <v>13</v>
      </c>
      <c r="F8" s="1"/>
      <c r="G8" s="1"/>
      <c r="H8" s="2"/>
      <c r="I8" s="1" t="s">
        <v>13</v>
      </c>
      <c r="J8" s="1"/>
      <c r="K8" s="1"/>
      <c r="L8" s="2"/>
    </row>
    <row r="9" spans="1:14" ht="58.9">
      <c r="A9" s="4" t="s">
        <v>0</v>
      </c>
      <c r="B9" s="5" t="s">
        <v>1</v>
      </c>
      <c r="C9" s="6" t="s">
        <v>2</v>
      </c>
      <c r="D9" s="2"/>
      <c r="E9" s="4" t="s">
        <v>0</v>
      </c>
      <c r="F9" s="5" t="s">
        <v>1</v>
      </c>
      <c r="G9" s="6" t="s">
        <v>2</v>
      </c>
      <c r="H9" s="2"/>
      <c r="I9" s="4" t="s">
        <v>0</v>
      </c>
      <c r="J9" s="5" t="s">
        <v>1</v>
      </c>
      <c r="K9" s="6" t="s">
        <v>2</v>
      </c>
      <c r="L9" s="2"/>
    </row>
    <row r="10" spans="1:14">
      <c r="A10" s="7">
        <v>0.85027162468879236</v>
      </c>
      <c r="B10" s="8">
        <v>0.84811885099693507</v>
      </c>
      <c r="C10" s="9">
        <v>7</v>
      </c>
      <c r="D10" s="2"/>
      <c r="E10" s="7">
        <v>0.89859175061893692</v>
      </c>
      <c r="F10" s="8">
        <v>0.89699179209233115</v>
      </c>
      <c r="G10" s="9">
        <v>7</v>
      </c>
      <c r="H10" s="2"/>
      <c r="I10" s="7">
        <v>0.86639333911577776</v>
      </c>
      <c r="J10" s="8">
        <v>0.86459083608119169</v>
      </c>
      <c r="K10" s="9">
        <v>7</v>
      </c>
      <c r="L10" s="2"/>
    </row>
    <row r="11" spans="1:14" ht="34.9">
      <c r="A11" s="10" t="s">
        <v>6</v>
      </c>
      <c r="B11" s="10"/>
      <c r="C11" s="10"/>
      <c r="D11" s="2"/>
      <c r="E11" s="10" t="s">
        <v>7</v>
      </c>
      <c r="F11" s="10"/>
      <c r="G11" s="10"/>
      <c r="H11" s="2"/>
      <c r="I11" s="10" t="s">
        <v>8</v>
      </c>
      <c r="J11" s="10"/>
      <c r="K11" s="10"/>
      <c r="L11" s="2"/>
    </row>
    <row r="14" spans="1:14">
      <c r="A14" s="1" t="s">
        <v>13</v>
      </c>
      <c r="B14" s="1"/>
      <c r="C14" s="1"/>
      <c r="D14" s="2"/>
      <c r="E14" s="1" t="s">
        <v>13</v>
      </c>
      <c r="F14" s="1"/>
      <c r="G14" s="1"/>
      <c r="H14" s="2"/>
      <c r="I14" s="13" t="s">
        <v>36</v>
      </c>
      <c r="J14" s="13"/>
      <c r="K14" s="13"/>
      <c r="L14" s="12"/>
    </row>
    <row r="15" spans="1:14" ht="58.9">
      <c r="A15" s="4" t="s">
        <v>0</v>
      </c>
      <c r="B15" s="5" t="s">
        <v>1</v>
      </c>
      <c r="C15" s="6" t="s">
        <v>2</v>
      </c>
      <c r="D15" s="2"/>
      <c r="E15" s="4" t="s">
        <v>0</v>
      </c>
      <c r="F15" s="5" t="s">
        <v>1</v>
      </c>
      <c r="G15" s="6" t="s">
        <v>2</v>
      </c>
      <c r="H15" s="2"/>
      <c r="I15" s="14" t="s">
        <v>0</v>
      </c>
      <c r="J15" s="15" t="s">
        <v>1</v>
      </c>
      <c r="K15" s="16" t="s">
        <v>2</v>
      </c>
      <c r="L15" s="12"/>
    </row>
    <row r="16" spans="1:14">
      <c r="A16" s="7">
        <v>0.86021487995985746</v>
      </c>
      <c r="B16" s="8">
        <v>0.85808632573474486</v>
      </c>
      <c r="C16" s="9">
        <v>7</v>
      </c>
      <c r="D16" s="2"/>
      <c r="E16" s="7">
        <v>0.82910774853543368</v>
      </c>
      <c r="F16" s="8">
        <v>0.82938005784447888</v>
      </c>
      <c r="G16" s="9">
        <v>7</v>
      </c>
      <c r="H16" s="2"/>
      <c r="I16" s="17">
        <v>0.86545958435877657</v>
      </c>
      <c r="J16" s="18">
        <v>0.86316127314337143</v>
      </c>
      <c r="K16" s="19">
        <v>7</v>
      </c>
      <c r="L16" s="12"/>
    </row>
    <row r="17" spans="1:8" ht="46.5">
      <c r="A17" s="10" t="s">
        <v>11</v>
      </c>
      <c r="B17" s="10"/>
      <c r="C17" s="10"/>
      <c r="D17" s="2"/>
      <c r="E17" s="10" t="s">
        <v>12</v>
      </c>
      <c r="F17" s="10"/>
      <c r="G17" s="10"/>
      <c r="H17" s="2"/>
    </row>
  </sheetData>
  <mergeCells count="9">
    <mergeCell ref="A14:C14"/>
    <mergeCell ref="E14:G14"/>
    <mergeCell ref="I14:K14"/>
    <mergeCell ref="A1:C1"/>
    <mergeCell ref="E1:G1"/>
    <mergeCell ref="I1:K1"/>
    <mergeCell ref="A8:C8"/>
    <mergeCell ref="E8:G8"/>
    <mergeCell ref="I8:K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AAD1-7789-48F2-97B1-CD5133064B70}">
  <dimension ref="A1"/>
  <sheetViews>
    <sheetView showGridLines="0" tabSelected="1" zoomScale="59" workbookViewId="0">
      <selection activeCell="L17" sqref="L17"/>
    </sheetView>
  </sheetViews>
  <sheetFormatPr defaultRowHeight="14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FA22-92B9-4EF0-B424-7A4F230C4030}">
  <dimension ref="A1:P98"/>
  <sheetViews>
    <sheetView showGridLines="0" workbookViewId="0">
      <selection sqref="A1:G1"/>
    </sheetView>
  </sheetViews>
  <sheetFormatPr defaultRowHeight="14.25"/>
  <sheetData>
    <row r="1" spans="1:16">
      <c r="A1" s="20" t="s">
        <v>37</v>
      </c>
      <c r="B1" s="20"/>
      <c r="C1" s="20"/>
      <c r="D1" s="20"/>
      <c r="E1" s="20"/>
      <c r="F1" s="20"/>
      <c r="G1" s="20"/>
      <c r="H1" s="21"/>
      <c r="I1" s="20" t="s">
        <v>37</v>
      </c>
      <c r="J1" s="20"/>
      <c r="K1" s="20"/>
      <c r="L1" s="20"/>
      <c r="M1" s="20"/>
      <c r="N1" s="20"/>
      <c r="O1" s="20"/>
      <c r="P1" s="11"/>
    </row>
    <row r="2" spans="1:16">
      <c r="A2" s="22" t="s">
        <v>15</v>
      </c>
      <c r="B2" s="23" t="s">
        <v>16</v>
      </c>
      <c r="C2" s="24"/>
      <c r="D2" s="25"/>
      <c r="E2" s="25" t="s">
        <v>17</v>
      </c>
      <c r="F2" s="24"/>
      <c r="G2" s="25"/>
      <c r="H2" s="21"/>
      <c r="I2" s="22" t="s">
        <v>15</v>
      </c>
      <c r="J2" s="23" t="s">
        <v>16</v>
      </c>
      <c r="K2" s="24"/>
      <c r="L2" s="25"/>
      <c r="M2" s="25" t="s">
        <v>17</v>
      </c>
      <c r="N2" s="24"/>
      <c r="O2" s="25"/>
      <c r="P2" s="11"/>
    </row>
    <row r="3" spans="1:16" ht="24">
      <c r="A3" s="26"/>
      <c r="B3" s="27" t="s">
        <v>18</v>
      </c>
      <c r="C3" s="28" t="s">
        <v>19</v>
      </c>
      <c r="D3" s="29" t="s">
        <v>20</v>
      </c>
      <c r="E3" s="28" t="s">
        <v>18</v>
      </c>
      <c r="F3" s="28" t="s">
        <v>19</v>
      </c>
      <c r="G3" s="29" t="s">
        <v>20</v>
      </c>
      <c r="H3" s="21"/>
      <c r="I3" s="26"/>
      <c r="J3" s="27" t="s">
        <v>18</v>
      </c>
      <c r="K3" s="28" t="s">
        <v>19</v>
      </c>
      <c r="L3" s="29" t="s">
        <v>20</v>
      </c>
      <c r="M3" s="28" t="s">
        <v>18</v>
      </c>
      <c r="N3" s="28" t="s">
        <v>19</v>
      </c>
      <c r="O3" s="29" t="s">
        <v>20</v>
      </c>
      <c r="P3" s="11"/>
    </row>
    <row r="4" spans="1:16">
      <c r="A4" s="30" t="s">
        <v>21</v>
      </c>
      <c r="B4" s="60">
        <v>3.7398869148819474</v>
      </c>
      <c r="C4" s="61">
        <v>53.426955926884965</v>
      </c>
      <c r="D4" s="32">
        <v>53.426955926884965</v>
      </c>
      <c r="E4" s="31">
        <v>3.7398869148819482</v>
      </c>
      <c r="F4" s="31">
        <v>53.426955926884979</v>
      </c>
      <c r="G4" s="32">
        <v>53.426955926884979</v>
      </c>
      <c r="H4" s="21"/>
      <c r="I4" s="30" t="s">
        <v>21</v>
      </c>
      <c r="J4" s="60">
        <v>3.4763864996316465</v>
      </c>
      <c r="K4" s="61">
        <v>49.662664280452091</v>
      </c>
      <c r="L4" s="32">
        <v>49.662664280452091</v>
      </c>
      <c r="M4" s="31">
        <v>3.4763864996316469</v>
      </c>
      <c r="N4" s="31">
        <v>49.662664280452098</v>
      </c>
      <c r="O4" s="32">
        <v>49.662664280452098</v>
      </c>
      <c r="P4" s="11"/>
    </row>
    <row r="5" spans="1:16">
      <c r="A5" s="33" t="s">
        <v>22</v>
      </c>
      <c r="B5" s="34">
        <v>0.76831845329083204</v>
      </c>
      <c r="C5" s="35">
        <v>10.975977904154743</v>
      </c>
      <c r="D5" s="36">
        <v>64.402933831039704</v>
      </c>
      <c r="E5" s="37"/>
      <c r="F5" s="37"/>
      <c r="G5" s="38"/>
      <c r="H5" s="21"/>
      <c r="I5" s="33" t="s">
        <v>22</v>
      </c>
      <c r="J5" s="34">
        <v>0.81541177208860094</v>
      </c>
      <c r="K5" s="35">
        <v>11.648739601265728</v>
      </c>
      <c r="L5" s="36">
        <v>61.311403881717823</v>
      </c>
      <c r="M5" s="37"/>
      <c r="N5" s="37"/>
      <c r="O5" s="38"/>
      <c r="P5" s="11"/>
    </row>
    <row r="6" spans="1:16">
      <c r="A6" s="33" t="s">
        <v>23</v>
      </c>
      <c r="B6" s="34">
        <v>0.68198471655916248</v>
      </c>
      <c r="C6" s="35">
        <v>9.7426388079880351</v>
      </c>
      <c r="D6" s="36">
        <v>74.145572639027733</v>
      </c>
      <c r="E6" s="37"/>
      <c r="F6" s="37"/>
      <c r="G6" s="38"/>
      <c r="H6" s="21"/>
      <c r="I6" s="33" t="s">
        <v>23</v>
      </c>
      <c r="J6" s="34">
        <v>0.71458189880762912</v>
      </c>
      <c r="K6" s="35">
        <v>10.208312840108988</v>
      </c>
      <c r="L6" s="36">
        <v>71.519716721826811</v>
      </c>
      <c r="M6" s="37"/>
      <c r="N6" s="37"/>
      <c r="O6" s="38"/>
      <c r="P6" s="11"/>
    </row>
    <row r="7" spans="1:16">
      <c r="A7" s="33" t="s">
        <v>24</v>
      </c>
      <c r="B7" s="34">
        <v>0.55173921637662571</v>
      </c>
      <c r="C7" s="35">
        <v>7.8819888053803675</v>
      </c>
      <c r="D7" s="36">
        <v>82.027561444408107</v>
      </c>
      <c r="E7" s="37"/>
      <c r="F7" s="37"/>
      <c r="G7" s="38"/>
      <c r="H7" s="21"/>
      <c r="I7" s="33" t="s">
        <v>24</v>
      </c>
      <c r="J7" s="34">
        <v>0.6048202887140125</v>
      </c>
      <c r="K7" s="35">
        <v>8.6402898387716078</v>
      </c>
      <c r="L7" s="36">
        <v>80.160006560598418</v>
      </c>
      <c r="M7" s="37"/>
      <c r="N7" s="37"/>
      <c r="O7" s="38"/>
      <c r="P7" s="11"/>
    </row>
    <row r="8" spans="1:16">
      <c r="A8" s="33" t="s">
        <v>25</v>
      </c>
      <c r="B8" s="34">
        <v>0.47863148793511334</v>
      </c>
      <c r="C8" s="35">
        <v>6.8375926847873334</v>
      </c>
      <c r="D8" s="36">
        <v>88.865154129195446</v>
      </c>
      <c r="E8" s="37"/>
      <c r="F8" s="37"/>
      <c r="G8" s="38"/>
      <c r="H8" s="21"/>
      <c r="I8" s="33" t="s">
        <v>25</v>
      </c>
      <c r="J8" s="34">
        <v>0.53937163306766012</v>
      </c>
      <c r="K8" s="35">
        <v>7.705309043823716</v>
      </c>
      <c r="L8" s="36">
        <v>87.865315604422136</v>
      </c>
      <c r="M8" s="37"/>
      <c r="N8" s="37"/>
      <c r="O8" s="38"/>
      <c r="P8" s="11"/>
    </row>
    <row r="9" spans="1:16">
      <c r="A9" s="33" t="s">
        <v>26</v>
      </c>
      <c r="B9" s="34">
        <v>0.39472503618607624</v>
      </c>
      <c r="C9" s="35">
        <v>5.6389290883725174</v>
      </c>
      <c r="D9" s="36">
        <v>94.504083217567967</v>
      </c>
      <c r="E9" s="37"/>
      <c r="F9" s="37"/>
      <c r="G9" s="38"/>
      <c r="H9" s="21"/>
      <c r="I9" s="33" t="s">
        <v>26</v>
      </c>
      <c r="J9" s="34">
        <v>0.42878904718962418</v>
      </c>
      <c r="K9" s="35">
        <v>6.1255578169946308</v>
      </c>
      <c r="L9" s="36">
        <v>93.990873421416765</v>
      </c>
      <c r="M9" s="37"/>
      <c r="N9" s="37"/>
      <c r="O9" s="38"/>
      <c r="P9" s="11"/>
    </row>
    <row r="10" spans="1:16">
      <c r="A10" s="39" t="s">
        <v>27</v>
      </c>
      <c r="B10" s="40">
        <v>0.38471417477024011</v>
      </c>
      <c r="C10" s="41">
        <v>5.4959167824320021</v>
      </c>
      <c r="D10" s="42">
        <v>100</v>
      </c>
      <c r="E10" s="43"/>
      <c r="F10" s="43"/>
      <c r="G10" s="44"/>
      <c r="H10" s="21"/>
      <c r="I10" s="39" t="s">
        <v>27</v>
      </c>
      <c r="J10" s="40">
        <v>0.42063886050082838</v>
      </c>
      <c r="K10" s="41">
        <v>6.0091265785832624</v>
      </c>
      <c r="L10" s="42">
        <v>100</v>
      </c>
      <c r="M10" s="43"/>
      <c r="N10" s="43"/>
      <c r="O10" s="44"/>
      <c r="P10" s="11"/>
    </row>
    <row r="11" spans="1:16">
      <c r="A11" s="45" t="s">
        <v>28</v>
      </c>
      <c r="B11" s="45"/>
      <c r="C11" s="45"/>
      <c r="D11" s="45"/>
      <c r="E11" s="45"/>
      <c r="F11" s="45"/>
      <c r="G11" s="45"/>
      <c r="H11" s="21"/>
      <c r="I11" s="45" t="s">
        <v>28</v>
      </c>
      <c r="J11" s="45"/>
      <c r="K11" s="45"/>
      <c r="L11" s="45"/>
      <c r="M11" s="45"/>
      <c r="N11" s="45"/>
      <c r="O11" s="45"/>
      <c r="P11" s="11"/>
    </row>
    <row r="12" spans="1:16">
      <c r="A12" s="45" t="s">
        <v>3</v>
      </c>
      <c r="B12" s="45"/>
      <c r="C12" s="45"/>
      <c r="D12" s="45"/>
      <c r="E12" s="45"/>
      <c r="F12" s="45"/>
      <c r="G12" s="45"/>
      <c r="H12" s="21"/>
      <c r="I12" s="45" t="s">
        <v>12</v>
      </c>
      <c r="J12" s="45"/>
      <c r="K12" s="45"/>
      <c r="L12" s="45"/>
      <c r="M12" s="45"/>
      <c r="N12" s="45"/>
      <c r="O12" s="45"/>
      <c r="P12" s="11"/>
    </row>
    <row r="13" spans="1:1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6">
      <c r="A14" s="20" t="s">
        <v>38</v>
      </c>
      <c r="B14" s="20"/>
      <c r="C14" s="20"/>
      <c r="D14" s="21"/>
      <c r="E14" s="3"/>
      <c r="F14" s="3"/>
      <c r="G14" s="3"/>
      <c r="H14" s="3"/>
      <c r="I14" s="20" t="s">
        <v>38</v>
      </c>
      <c r="J14" s="20"/>
      <c r="K14" s="20"/>
      <c r="L14" s="21"/>
      <c r="M14" s="3"/>
      <c r="N14" s="3"/>
      <c r="O14" s="3"/>
    </row>
    <row r="15" spans="1:16">
      <c r="A15" s="46" t="s">
        <v>29</v>
      </c>
      <c r="B15" s="46"/>
      <c r="C15" s="62">
        <v>0.88937962227119849</v>
      </c>
      <c r="D15" s="21"/>
      <c r="E15" s="3"/>
      <c r="F15" s="3"/>
      <c r="G15" s="3"/>
      <c r="H15" s="3"/>
      <c r="I15" s="46" t="s">
        <v>29</v>
      </c>
      <c r="J15" s="46"/>
      <c r="K15" s="62">
        <v>0.86915508737443137</v>
      </c>
      <c r="L15" s="21"/>
      <c r="M15" s="3"/>
      <c r="N15" s="3"/>
      <c r="O15" s="3"/>
    </row>
    <row r="16" spans="1:16" ht="23.25">
      <c r="A16" s="47" t="s">
        <v>30</v>
      </c>
      <c r="B16" s="48" t="s">
        <v>31</v>
      </c>
      <c r="C16" s="49">
        <v>1803.033150199487</v>
      </c>
      <c r="D16" s="21"/>
      <c r="E16" s="3"/>
      <c r="F16" s="3"/>
      <c r="G16" s="3"/>
      <c r="H16" s="3"/>
      <c r="I16" s="47" t="s">
        <v>30</v>
      </c>
      <c r="J16" s="48" t="s">
        <v>31</v>
      </c>
      <c r="K16" s="49">
        <v>1881.1882269586131</v>
      </c>
      <c r="L16" s="21"/>
      <c r="M16" s="3"/>
      <c r="N16" s="3"/>
      <c r="O16" s="3"/>
    </row>
    <row r="17" spans="1:16">
      <c r="A17" s="47"/>
      <c r="B17" s="48" t="s">
        <v>32</v>
      </c>
      <c r="C17" s="50">
        <v>21</v>
      </c>
      <c r="D17" s="21"/>
      <c r="E17" s="3"/>
      <c r="F17" s="3"/>
      <c r="G17" s="3"/>
      <c r="H17" s="3"/>
      <c r="I17" s="47"/>
      <c r="J17" s="48" t="s">
        <v>32</v>
      </c>
      <c r="K17" s="50">
        <v>21</v>
      </c>
      <c r="L17" s="21"/>
      <c r="M17" s="3"/>
      <c r="N17" s="3"/>
      <c r="O17" s="3"/>
    </row>
    <row r="18" spans="1:16">
      <c r="A18" s="51"/>
      <c r="B18" s="52" t="s">
        <v>33</v>
      </c>
      <c r="C18" s="53">
        <v>0</v>
      </c>
      <c r="D18" s="21"/>
      <c r="E18" s="3"/>
      <c r="F18" s="3"/>
      <c r="G18" s="3"/>
      <c r="H18" s="3"/>
      <c r="I18" s="51"/>
      <c r="J18" s="52" t="s">
        <v>33</v>
      </c>
      <c r="K18" s="53">
        <v>0</v>
      </c>
      <c r="L18" s="21"/>
      <c r="M18" s="3"/>
      <c r="N18" s="3"/>
      <c r="O18" s="3"/>
    </row>
    <row r="19" spans="1:16">
      <c r="A19" s="45" t="s">
        <v>3</v>
      </c>
      <c r="B19" s="45"/>
      <c r="C19" s="45"/>
      <c r="D19" s="21"/>
      <c r="E19" s="3"/>
      <c r="F19" s="3"/>
      <c r="G19" s="3"/>
      <c r="H19" s="3"/>
      <c r="I19" s="45" t="s">
        <v>12</v>
      </c>
      <c r="J19" s="45"/>
      <c r="K19" s="45"/>
      <c r="L19" s="21"/>
      <c r="M19" s="3"/>
      <c r="N19" s="3"/>
      <c r="O19" s="3"/>
    </row>
    <row r="20" spans="1:1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6">
      <c r="A21" s="20" t="s">
        <v>37</v>
      </c>
      <c r="B21" s="20"/>
      <c r="C21" s="20"/>
      <c r="D21" s="20"/>
      <c r="E21" s="20"/>
      <c r="F21" s="20"/>
      <c r="G21" s="20"/>
      <c r="H21" s="21"/>
      <c r="I21" s="20" t="s">
        <v>37</v>
      </c>
      <c r="J21" s="20"/>
      <c r="K21" s="20"/>
      <c r="L21" s="20"/>
      <c r="M21" s="20"/>
      <c r="N21" s="20"/>
      <c r="O21" s="20"/>
      <c r="P21" s="11"/>
    </row>
    <row r="22" spans="1:16">
      <c r="A22" s="22" t="s">
        <v>15</v>
      </c>
      <c r="B22" s="23" t="s">
        <v>16</v>
      </c>
      <c r="C22" s="24"/>
      <c r="D22" s="25"/>
      <c r="E22" s="25" t="s">
        <v>17</v>
      </c>
      <c r="F22" s="24"/>
      <c r="G22" s="25"/>
      <c r="H22" s="21"/>
      <c r="I22" s="22" t="s">
        <v>15</v>
      </c>
      <c r="J22" s="23" t="s">
        <v>16</v>
      </c>
      <c r="K22" s="24"/>
      <c r="L22" s="25"/>
      <c r="M22" s="25" t="s">
        <v>17</v>
      </c>
      <c r="N22" s="24"/>
      <c r="O22" s="25"/>
      <c r="P22" s="11"/>
    </row>
    <row r="23" spans="1:16" ht="24">
      <c r="A23" s="26"/>
      <c r="B23" s="27" t="s">
        <v>18</v>
      </c>
      <c r="C23" s="28" t="s">
        <v>19</v>
      </c>
      <c r="D23" s="29" t="s">
        <v>20</v>
      </c>
      <c r="E23" s="28" t="s">
        <v>18</v>
      </c>
      <c r="F23" s="28" t="s">
        <v>19</v>
      </c>
      <c r="G23" s="29" t="s">
        <v>20</v>
      </c>
      <c r="H23" s="21"/>
      <c r="I23" s="26"/>
      <c r="J23" s="27" t="s">
        <v>18</v>
      </c>
      <c r="K23" s="28" t="s">
        <v>19</v>
      </c>
      <c r="L23" s="29" t="s">
        <v>20</v>
      </c>
      <c r="M23" s="28" t="s">
        <v>18</v>
      </c>
      <c r="N23" s="28" t="s">
        <v>19</v>
      </c>
      <c r="O23" s="29" t="s">
        <v>20</v>
      </c>
      <c r="P23" s="11"/>
    </row>
    <row r="24" spans="1:16">
      <c r="A24" s="30" t="s">
        <v>21</v>
      </c>
      <c r="B24" s="60">
        <v>3.7042813057748174</v>
      </c>
      <c r="C24" s="61">
        <v>52.918304368211679</v>
      </c>
      <c r="D24" s="32">
        <v>52.918304368211679</v>
      </c>
      <c r="E24" s="31">
        <v>3.7042813057748187</v>
      </c>
      <c r="F24" s="31">
        <v>52.9183043682117</v>
      </c>
      <c r="G24" s="32">
        <v>52.9183043682117</v>
      </c>
      <c r="H24" s="21"/>
      <c r="I24" s="30" t="s">
        <v>21</v>
      </c>
      <c r="J24" s="60">
        <v>3.4981430582100921</v>
      </c>
      <c r="K24" s="61">
        <v>49.973472260144177</v>
      </c>
      <c r="L24" s="32">
        <v>49.973472260144177</v>
      </c>
      <c r="M24" s="31">
        <v>3.4981430582100921</v>
      </c>
      <c r="N24" s="31">
        <v>49.973472260144177</v>
      </c>
      <c r="O24" s="32">
        <v>49.973472260144177</v>
      </c>
      <c r="P24" s="11"/>
    </row>
    <row r="25" spans="1:16">
      <c r="A25" s="33" t="s">
        <v>22</v>
      </c>
      <c r="B25" s="34">
        <v>0.76910872916927875</v>
      </c>
      <c r="C25" s="35">
        <v>10.987267559561124</v>
      </c>
      <c r="D25" s="36">
        <v>63.905571927772804</v>
      </c>
      <c r="E25" s="37"/>
      <c r="F25" s="37"/>
      <c r="G25" s="38"/>
      <c r="H25" s="21"/>
      <c r="I25" s="33" t="s">
        <v>22</v>
      </c>
      <c r="J25" s="34">
        <v>0.83975556989875932</v>
      </c>
      <c r="K25" s="35">
        <v>11.996508141410848</v>
      </c>
      <c r="L25" s="36">
        <v>61.969980401555027</v>
      </c>
      <c r="M25" s="37"/>
      <c r="N25" s="37"/>
      <c r="O25" s="38"/>
      <c r="P25" s="11"/>
    </row>
    <row r="26" spans="1:16">
      <c r="A26" s="33" t="s">
        <v>23</v>
      </c>
      <c r="B26" s="34">
        <v>0.74362176861546492</v>
      </c>
      <c r="C26" s="35">
        <v>10.62316812307807</v>
      </c>
      <c r="D26" s="36">
        <v>74.528740050850871</v>
      </c>
      <c r="E26" s="37"/>
      <c r="F26" s="37"/>
      <c r="G26" s="38"/>
      <c r="H26" s="21"/>
      <c r="I26" s="33" t="s">
        <v>23</v>
      </c>
      <c r="J26" s="34">
        <v>0.75194719607151894</v>
      </c>
      <c r="K26" s="35">
        <v>10.7421028010217</v>
      </c>
      <c r="L26" s="36">
        <v>72.712083202576721</v>
      </c>
      <c r="M26" s="37"/>
      <c r="N26" s="37"/>
      <c r="O26" s="38"/>
      <c r="P26" s="11"/>
    </row>
    <row r="27" spans="1:16">
      <c r="A27" s="33" t="s">
        <v>24</v>
      </c>
      <c r="B27" s="34">
        <v>0.60135578842456261</v>
      </c>
      <c r="C27" s="35">
        <v>8.5907969774937509</v>
      </c>
      <c r="D27" s="36">
        <v>83.119537028344624</v>
      </c>
      <c r="E27" s="37"/>
      <c r="F27" s="37"/>
      <c r="G27" s="38"/>
      <c r="H27" s="21"/>
      <c r="I27" s="33" t="s">
        <v>24</v>
      </c>
      <c r="J27" s="34">
        <v>0.61069144744470971</v>
      </c>
      <c r="K27" s="35">
        <v>8.7241635349244238</v>
      </c>
      <c r="L27" s="36">
        <v>81.436246737501151</v>
      </c>
      <c r="M27" s="37"/>
      <c r="N27" s="37"/>
      <c r="O27" s="38"/>
      <c r="P27" s="11"/>
    </row>
    <row r="28" spans="1:16">
      <c r="A28" s="33" t="s">
        <v>25</v>
      </c>
      <c r="B28" s="34">
        <v>0.51196730334416141</v>
      </c>
      <c r="C28" s="35">
        <v>7.3138186192023058</v>
      </c>
      <c r="D28" s="36">
        <v>90.433355647546932</v>
      </c>
      <c r="E28" s="37"/>
      <c r="F28" s="37"/>
      <c r="G28" s="38"/>
      <c r="H28" s="21"/>
      <c r="I28" s="33" t="s">
        <v>25</v>
      </c>
      <c r="J28" s="34">
        <v>0.54618787340703279</v>
      </c>
      <c r="K28" s="35">
        <v>7.8026839058147539</v>
      </c>
      <c r="L28" s="36">
        <v>89.238930643315911</v>
      </c>
      <c r="M28" s="37"/>
      <c r="N28" s="37"/>
      <c r="O28" s="38"/>
      <c r="P28" s="11"/>
    </row>
    <row r="29" spans="1:16">
      <c r="A29" s="33" t="s">
        <v>26</v>
      </c>
      <c r="B29" s="34">
        <v>0.36682684721819475</v>
      </c>
      <c r="C29" s="35">
        <v>5.2403835316884964</v>
      </c>
      <c r="D29" s="36">
        <v>95.673739179235426</v>
      </c>
      <c r="E29" s="37"/>
      <c r="F29" s="37"/>
      <c r="G29" s="38"/>
      <c r="H29" s="21"/>
      <c r="I29" s="33" t="s">
        <v>26</v>
      </c>
      <c r="J29" s="34">
        <v>0.42858236842871555</v>
      </c>
      <c r="K29" s="35">
        <v>6.1226052632673653</v>
      </c>
      <c r="L29" s="36">
        <v>95.361535906583271</v>
      </c>
      <c r="M29" s="37"/>
      <c r="N29" s="37"/>
      <c r="O29" s="38"/>
      <c r="P29" s="11"/>
    </row>
    <row r="30" spans="1:16">
      <c r="A30" s="39" t="s">
        <v>27</v>
      </c>
      <c r="B30" s="40">
        <v>0.30283825745351806</v>
      </c>
      <c r="C30" s="41">
        <v>4.3262608207645439</v>
      </c>
      <c r="D30" s="42">
        <v>100</v>
      </c>
      <c r="E30" s="43"/>
      <c r="F30" s="43"/>
      <c r="G30" s="44"/>
      <c r="H30" s="21"/>
      <c r="I30" s="39" t="s">
        <v>27</v>
      </c>
      <c r="J30" s="40">
        <v>0.32469248653917132</v>
      </c>
      <c r="K30" s="41">
        <v>4.6384640934167329</v>
      </c>
      <c r="L30" s="42">
        <v>100</v>
      </c>
      <c r="M30" s="43"/>
      <c r="N30" s="43"/>
      <c r="O30" s="44"/>
      <c r="P30" s="11"/>
    </row>
    <row r="31" spans="1:16">
      <c r="A31" s="45" t="s">
        <v>28</v>
      </c>
      <c r="B31" s="45"/>
      <c r="C31" s="45"/>
      <c r="D31" s="45"/>
      <c r="E31" s="45"/>
      <c r="F31" s="45"/>
      <c r="G31" s="45"/>
      <c r="H31" s="21"/>
      <c r="I31" s="45" t="s">
        <v>28</v>
      </c>
      <c r="J31" s="45"/>
      <c r="K31" s="45"/>
      <c r="L31" s="45"/>
      <c r="M31" s="45"/>
      <c r="N31" s="45"/>
      <c r="O31" s="45"/>
      <c r="P31" s="11"/>
    </row>
    <row r="32" spans="1:16">
      <c r="A32" s="45" t="s">
        <v>6</v>
      </c>
      <c r="B32" s="45"/>
      <c r="C32" s="45"/>
      <c r="D32" s="45"/>
      <c r="E32" s="45"/>
      <c r="F32" s="45"/>
      <c r="G32" s="45"/>
      <c r="H32" s="21"/>
      <c r="I32" s="45" t="s">
        <v>5</v>
      </c>
      <c r="J32" s="45"/>
      <c r="K32" s="45"/>
      <c r="L32" s="45"/>
      <c r="M32" s="45"/>
      <c r="N32" s="45"/>
      <c r="O32" s="45"/>
      <c r="P32" s="11"/>
    </row>
    <row r="33" spans="1:1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6">
      <c r="A34" s="20" t="s">
        <v>38</v>
      </c>
      <c r="B34" s="20"/>
      <c r="C34" s="20"/>
      <c r="D34" s="21"/>
      <c r="E34" s="3"/>
      <c r="F34" s="3"/>
      <c r="G34" s="3"/>
      <c r="H34" s="3"/>
      <c r="I34" s="20" t="s">
        <v>38</v>
      </c>
      <c r="J34" s="20"/>
      <c r="K34" s="20"/>
      <c r="L34" s="21"/>
      <c r="M34" s="3"/>
      <c r="N34" s="3"/>
      <c r="O34" s="3"/>
    </row>
    <row r="35" spans="1:16">
      <c r="A35" s="46" t="s">
        <v>29</v>
      </c>
      <c r="B35" s="46"/>
      <c r="C35" s="62">
        <v>0.87582797193116857</v>
      </c>
      <c r="D35" s="21"/>
      <c r="E35" s="3"/>
      <c r="F35" s="3"/>
      <c r="G35" s="3"/>
      <c r="H35" s="3"/>
      <c r="I35" s="46" t="s">
        <v>29</v>
      </c>
      <c r="J35" s="46"/>
      <c r="K35" s="62">
        <v>0.8675874299764873</v>
      </c>
      <c r="L35" s="21"/>
      <c r="M35" s="3"/>
      <c r="N35" s="3"/>
      <c r="O35" s="3"/>
    </row>
    <row r="36" spans="1:16" ht="23.25">
      <c r="A36" s="47" t="s">
        <v>30</v>
      </c>
      <c r="B36" s="48" t="s">
        <v>31</v>
      </c>
      <c r="C36" s="49">
        <v>12318.871638277114</v>
      </c>
      <c r="D36" s="21"/>
      <c r="E36" s="3"/>
      <c r="F36" s="3"/>
      <c r="G36" s="3"/>
      <c r="H36" s="3"/>
      <c r="I36" s="47" t="s">
        <v>30</v>
      </c>
      <c r="J36" s="48" t="s">
        <v>31</v>
      </c>
      <c r="K36" s="49">
        <v>679.39754147746339</v>
      </c>
      <c r="L36" s="21"/>
      <c r="M36" s="3"/>
      <c r="N36" s="3"/>
      <c r="O36" s="3"/>
    </row>
    <row r="37" spans="1:16">
      <c r="A37" s="47"/>
      <c r="B37" s="48" t="s">
        <v>32</v>
      </c>
      <c r="C37" s="50">
        <v>21</v>
      </c>
      <c r="D37" s="21"/>
      <c r="E37" s="3"/>
      <c r="F37" s="3"/>
      <c r="G37" s="3"/>
      <c r="H37" s="3"/>
      <c r="I37" s="47"/>
      <c r="J37" s="48" t="s">
        <v>32</v>
      </c>
      <c r="K37" s="50">
        <v>21</v>
      </c>
      <c r="L37" s="21"/>
      <c r="M37" s="3"/>
      <c r="N37" s="3"/>
      <c r="O37" s="3"/>
    </row>
    <row r="38" spans="1:16">
      <c r="A38" s="51"/>
      <c r="B38" s="52" t="s">
        <v>33</v>
      </c>
      <c r="C38" s="53">
        <v>0</v>
      </c>
      <c r="D38" s="21"/>
      <c r="E38" s="3"/>
      <c r="F38" s="3"/>
      <c r="G38" s="3"/>
      <c r="H38" s="3"/>
      <c r="I38" s="51"/>
      <c r="J38" s="52" t="s">
        <v>33</v>
      </c>
      <c r="K38" s="53">
        <v>2.9787594626370641E-130</v>
      </c>
      <c r="L38" s="21"/>
      <c r="M38" s="3"/>
      <c r="N38" s="3"/>
      <c r="O38" s="3"/>
    </row>
    <row r="39" spans="1:16">
      <c r="A39" s="45" t="s">
        <v>6</v>
      </c>
      <c r="B39" s="45"/>
      <c r="C39" s="45"/>
      <c r="D39" s="21"/>
      <c r="E39" s="3"/>
      <c r="F39" s="3"/>
      <c r="G39" s="3"/>
      <c r="H39" s="3"/>
      <c r="I39" s="45" t="s">
        <v>5</v>
      </c>
      <c r="J39" s="45"/>
      <c r="K39" s="45"/>
      <c r="L39" s="21"/>
      <c r="M39" s="3"/>
      <c r="N39" s="3"/>
      <c r="O39" s="3"/>
    </row>
    <row r="40" spans="1:1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6">
      <c r="A41" s="20" t="s">
        <v>37</v>
      </c>
      <c r="B41" s="20"/>
      <c r="C41" s="20"/>
      <c r="D41" s="20"/>
      <c r="E41" s="20"/>
      <c r="F41" s="20"/>
      <c r="G41" s="20"/>
      <c r="H41" s="21"/>
      <c r="I41" s="20" t="s">
        <v>37</v>
      </c>
      <c r="J41" s="20"/>
      <c r="K41" s="20"/>
      <c r="L41" s="20"/>
      <c r="M41" s="20"/>
      <c r="N41" s="20"/>
      <c r="O41" s="20"/>
      <c r="P41" s="11"/>
    </row>
    <row r="42" spans="1:16">
      <c r="A42" s="22" t="s">
        <v>15</v>
      </c>
      <c r="B42" s="23" t="s">
        <v>16</v>
      </c>
      <c r="C42" s="24"/>
      <c r="D42" s="25"/>
      <c r="E42" s="25" t="s">
        <v>17</v>
      </c>
      <c r="F42" s="24"/>
      <c r="G42" s="25"/>
      <c r="H42" s="21"/>
      <c r="I42" s="22" t="s">
        <v>15</v>
      </c>
      <c r="J42" s="23" t="s">
        <v>16</v>
      </c>
      <c r="K42" s="24"/>
      <c r="L42" s="25"/>
      <c r="M42" s="25" t="s">
        <v>17</v>
      </c>
      <c r="N42" s="24"/>
      <c r="O42" s="25"/>
      <c r="P42" s="11"/>
    </row>
    <row r="43" spans="1:16" ht="24">
      <c r="A43" s="26"/>
      <c r="B43" s="27" t="s">
        <v>18</v>
      </c>
      <c r="C43" s="28" t="s">
        <v>19</v>
      </c>
      <c r="D43" s="29" t="s">
        <v>20</v>
      </c>
      <c r="E43" s="28" t="s">
        <v>18</v>
      </c>
      <c r="F43" s="28" t="s">
        <v>19</v>
      </c>
      <c r="G43" s="29" t="s">
        <v>20</v>
      </c>
      <c r="H43" s="21"/>
      <c r="I43" s="26"/>
      <c r="J43" s="27" t="s">
        <v>18</v>
      </c>
      <c r="K43" s="28" t="s">
        <v>19</v>
      </c>
      <c r="L43" s="29" t="s">
        <v>20</v>
      </c>
      <c r="M43" s="28" t="s">
        <v>18</v>
      </c>
      <c r="N43" s="28" t="s">
        <v>19</v>
      </c>
      <c r="O43" s="29" t="s">
        <v>20</v>
      </c>
      <c r="P43" s="11"/>
    </row>
    <row r="44" spans="1:16">
      <c r="A44" s="30" t="s">
        <v>21</v>
      </c>
      <c r="B44" s="60">
        <v>3.8341421698391631</v>
      </c>
      <c r="C44" s="61">
        <v>54.7734595691309</v>
      </c>
      <c r="D44" s="32">
        <v>54.7734595691309</v>
      </c>
      <c r="E44" s="31">
        <v>3.834142169839164</v>
      </c>
      <c r="F44" s="31">
        <v>54.773459569130914</v>
      </c>
      <c r="G44" s="32">
        <v>54.773459569130914</v>
      </c>
      <c r="H44" s="21"/>
      <c r="I44" s="30" t="s">
        <v>21</v>
      </c>
      <c r="J44" s="60">
        <v>3.918347754709838</v>
      </c>
      <c r="K44" s="61">
        <v>55.976396495854829</v>
      </c>
      <c r="L44" s="32">
        <v>55.976396495854829</v>
      </c>
      <c r="M44" s="31">
        <v>3.9183477547098402</v>
      </c>
      <c r="N44" s="31">
        <v>55.976396495854864</v>
      </c>
      <c r="O44" s="32">
        <v>55.976396495854864</v>
      </c>
      <c r="P44" s="11"/>
    </row>
    <row r="45" spans="1:16">
      <c r="A45" s="33" t="s">
        <v>22</v>
      </c>
      <c r="B45" s="34">
        <v>0.8861654388264133</v>
      </c>
      <c r="C45" s="35">
        <v>12.659506268948761</v>
      </c>
      <c r="D45" s="36">
        <v>67.432965838079667</v>
      </c>
      <c r="E45" s="37"/>
      <c r="F45" s="37"/>
      <c r="G45" s="38"/>
      <c r="H45" s="21"/>
      <c r="I45" s="33" t="s">
        <v>22</v>
      </c>
      <c r="J45" s="34">
        <v>0.77962631358876044</v>
      </c>
      <c r="K45" s="35">
        <v>11.13751876555372</v>
      </c>
      <c r="L45" s="36">
        <v>67.11391526140855</v>
      </c>
      <c r="M45" s="37"/>
      <c r="N45" s="37"/>
      <c r="O45" s="38"/>
      <c r="P45" s="11"/>
    </row>
    <row r="46" spans="1:16">
      <c r="A46" s="33" t="s">
        <v>23</v>
      </c>
      <c r="B46" s="34">
        <v>0.68313576380798624</v>
      </c>
      <c r="C46" s="35">
        <v>9.7590823401140891</v>
      </c>
      <c r="D46" s="36">
        <v>77.192048178193758</v>
      </c>
      <c r="E46" s="37"/>
      <c r="F46" s="37"/>
      <c r="G46" s="38"/>
      <c r="H46" s="21"/>
      <c r="I46" s="33" t="s">
        <v>23</v>
      </c>
      <c r="J46" s="34">
        <v>0.6501403862556191</v>
      </c>
      <c r="K46" s="35">
        <v>9.2877198036517026</v>
      </c>
      <c r="L46" s="36">
        <v>76.401635065060248</v>
      </c>
      <c r="M46" s="37"/>
      <c r="N46" s="37"/>
      <c r="O46" s="38"/>
      <c r="P46" s="11"/>
    </row>
    <row r="47" spans="1:16">
      <c r="A47" s="33" t="s">
        <v>24</v>
      </c>
      <c r="B47" s="34">
        <v>0.54623355751922431</v>
      </c>
      <c r="C47" s="35">
        <v>7.803336535988918</v>
      </c>
      <c r="D47" s="36">
        <v>84.995384714182677</v>
      </c>
      <c r="E47" s="37"/>
      <c r="F47" s="37"/>
      <c r="G47" s="38"/>
      <c r="H47" s="21"/>
      <c r="I47" s="33" t="s">
        <v>24</v>
      </c>
      <c r="J47" s="34">
        <v>0.60669089312264302</v>
      </c>
      <c r="K47" s="35">
        <v>8.6670127588949004</v>
      </c>
      <c r="L47" s="36">
        <v>85.068647823955146</v>
      </c>
      <c r="M47" s="37"/>
      <c r="N47" s="37"/>
      <c r="O47" s="38"/>
      <c r="P47" s="11"/>
    </row>
    <row r="48" spans="1:16">
      <c r="A48" s="33" t="s">
        <v>25</v>
      </c>
      <c r="B48" s="34">
        <v>0.50482564305181343</v>
      </c>
      <c r="C48" s="35">
        <v>7.2117949007401911</v>
      </c>
      <c r="D48" s="36">
        <v>92.207179614922865</v>
      </c>
      <c r="E48" s="37"/>
      <c r="F48" s="37"/>
      <c r="G48" s="38"/>
      <c r="H48" s="21"/>
      <c r="I48" s="33" t="s">
        <v>25</v>
      </c>
      <c r="J48" s="34">
        <v>0.40812409248545178</v>
      </c>
      <c r="K48" s="35">
        <v>5.830344178363597</v>
      </c>
      <c r="L48" s="36">
        <v>90.898992002318749</v>
      </c>
      <c r="M48" s="37"/>
      <c r="N48" s="37"/>
      <c r="O48" s="38"/>
      <c r="P48" s="11"/>
    </row>
    <row r="49" spans="1:16">
      <c r="A49" s="33" t="s">
        <v>26</v>
      </c>
      <c r="B49" s="34">
        <v>0.32614806042509747</v>
      </c>
      <c r="C49" s="35">
        <v>4.6592580060728208</v>
      </c>
      <c r="D49" s="36">
        <v>96.866437620995683</v>
      </c>
      <c r="E49" s="37"/>
      <c r="F49" s="37"/>
      <c r="G49" s="38"/>
      <c r="H49" s="21"/>
      <c r="I49" s="33" t="s">
        <v>26</v>
      </c>
      <c r="J49" s="34">
        <v>0.3861223301273034</v>
      </c>
      <c r="K49" s="35">
        <v>5.5160332875329061</v>
      </c>
      <c r="L49" s="36">
        <v>96.415025289851656</v>
      </c>
      <c r="M49" s="37"/>
      <c r="N49" s="37"/>
      <c r="O49" s="38"/>
      <c r="P49" s="11"/>
    </row>
    <row r="50" spans="1:16">
      <c r="A50" s="39" t="s">
        <v>27</v>
      </c>
      <c r="B50" s="40">
        <v>0.21934936653030199</v>
      </c>
      <c r="C50" s="41">
        <v>3.1335623790043141</v>
      </c>
      <c r="D50" s="42">
        <v>100</v>
      </c>
      <c r="E50" s="43"/>
      <c r="F50" s="43"/>
      <c r="G50" s="44"/>
      <c r="H50" s="21"/>
      <c r="I50" s="39" t="s">
        <v>27</v>
      </c>
      <c r="J50" s="40">
        <v>0.25094822971038339</v>
      </c>
      <c r="K50" s="41">
        <v>3.5849747101483342</v>
      </c>
      <c r="L50" s="42">
        <v>100</v>
      </c>
      <c r="M50" s="43"/>
      <c r="N50" s="43"/>
      <c r="O50" s="44"/>
      <c r="P50" s="11"/>
    </row>
    <row r="51" spans="1:16">
      <c r="A51" s="45" t="s">
        <v>28</v>
      </c>
      <c r="B51" s="45"/>
      <c r="C51" s="45"/>
      <c r="D51" s="45"/>
      <c r="E51" s="45"/>
      <c r="F51" s="45"/>
      <c r="G51" s="45"/>
      <c r="H51" s="21"/>
      <c r="I51" s="45" t="s">
        <v>28</v>
      </c>
      <c r="J51" s="45"/>
      <c r="K51" s="45"/>
      <c r="L51" s="45"/>
      <c r="M51" s="45"/>
      <c r="N51" s="45"/>
      <c r="O51" s="45"/>
      <c r="P51" s="11"/>
    </row>
    <row r="52" spans="1:16">
      <c r="A52" s="45" t="s">
        <v>11</v>
      </c>
      <c r="B52" s="45"/>
      <c r="C52" s="45"/>
      <c r="D52" s="45"/>
      <c r="E52" s="45"/>
      <c r="F52" s="45"/>
      <c r="G52" s="45"/>
      <c r="H52" s="21"/>
      <c r="I52" s="45" t="s">
        <v>8</v>
      </c>
      <c r="J52" s="45"/>
      <c r="K52" s="45"/>
      <c r="L52" s="45"/>
      <c r="M52" s="45"/>
      <c r="N52" s="45"/>
      <c r="O52" s="45"/>
      <c r="P52" s="11"/>
    </row>
    <row r="53" spans="1:1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6">
      <c r="A54" s="20" t="s">
        <v>38</v>
      </c>
      <c r="B54" s="20"/>
      <c r="C54" s="20"/>
      <c r="D54" s="21"/>
      <c r="E54" s="3"/>
      <c r="F54" s="3"/>
      <c r="G54" s="3"/>
      <c r="H54" s="3"/>
      <c r="I54" s="20" t="s">
        <v>38</v>
      </c>
      <c r="J54" s="20"/>
      <c r="K54" s="20"/>
      <c r="L54" s="21"/>
      <c r="M54" s="3"/>
      <c r="N54" s="3"/>
      <c r="O54" s="3"/>
    </row>
    <row r="55" spans="1:16">
      <c r="A55" s="46" t="s">
        <v>29</v>
      </c>
      <c r="B55" s="46"/>
      <c r="C55" s="62">
        <v>0.87266020041862025</v>
      </c>
      <c r="D55" s="21"/>
      <c r="E55" s="3"/>
      <c r="F55" s="3"/>
      <c r="G55" s="3"/>
      <c r="H55" s="3"/>
      <c r="I55" s="46" t="s">
        <v>29</v>
      </c>
      <c r="J55" s="46"/>
      <c r="K55" s="62">
        <v>0.88688136840512033</v>
      </c>
      <c r="L55" s="21"/>
      <c r="M55" s="3"/>
      <c r="N55" s="3"/>
      <c r="O55" s="3"/>
    </row>
    <row r="56" spans="1:16" ht="23.25">
      <c r="A56" s="47" t="s">
        <v>30</v>
      </c>
      <c r="B56" s="48" t="s">
        <v>31</v>
      </c>
      <c r="C56" s="49">
        <v>1044.2126129523742</v>
      </c>
      <c r="D56" s="21"/>
      <c r="E56" s="3"/>
      <c r="F56" s="3"/>
      <c r="G56" s="3"/>
      <c r="H56" s="3"/>
      <c r="I56" s="47" t="s">
        <v>30</v>
      </c>
      <c r="J56" s="48" t="s">
        <v>31</v>
      </c>
      <c r="K56" s="49">
        <v>1704.3297424808472</v>
      </c>
      <c r="L56" s="21"/>
      <c r="M56" s="3"/>
      <c r="N56" s="3"/>
      <c r="O56" s="3"/>
    </row>
    <row r="57" spans="1:16">
      <c r="A57" s="47"/>
      <c r="B57" s="48" t="s">
        <v>32</v>
      </c>
      <c r="C57" s="50">
        <v>21</v>
      </c>
      <c r="D57" s="21"/>
      <c r="E57" s="3"/>
      <c r="F57" s="3"/>
      <c r="G57" s="3"/>
      <c r="H57" s="3"/>
      <c r="I57" s="47"/>
      <c r="J57" s="48" t="s">
        <v>32</v>
      </c>
      <c r="K57" s="50">
        <v>21</v>
      </c>
      <c r="L57" s="21"/>
      <c r="M57" s="3"/>
      <c r="N57" s="3"/>
      <c r="O57" s="3"/>
    </row>
    <row r="58" spans="1:16">
      <c r="A58" s="51"/>
      <c r="B58" s="52" t="s">
        <v>33</v>
      </c>
      <c r="C58" s="53">
        <v>1.0579004439208123E-207</v>
      </c>
      <c r="D58" s="21"/>
      <c r="E58" s="3"/>
      <c r="F58" s="3"/>
      <c r="G58" s="3"/>
      <c r="H58" s="3"/>
      <c r="I58" s="51"/>
      <c r="J58" s="52" t="s">
        <v>33</v>
      </c>
      <c r="K58" s="53">
        <v>0</v>
      </c>
      <c r="L58" s="21"/>
      <c r="M58" s="3"/>
      <c r="N58" s="3"/>
      <c r="O58" s="3"/>
    </row>
    <row r="59" spans="1:16">
      <c r="A59" s="45" t="s">
        <v>11</v>
      </c>
      <c r="B59" s="45"/>
      <c r="C59" s="45"/>
      <c r="D59" s="21"/>
      <c r="E59" s="3"/>
      <c r="F59" s="3"/>
      <c r="G59" s="3"/>
      <c r="H59" s="3"/>
      <c r="I59" s="45" t="s">
        <v>8</v>
      </c>
      <c r="J59" s="45"/>
      <c r="K59" s="45"/>
      <c r="L59" s="21"/>
      <c r="M59" s="3"/>
      <c r="N59" s="3"/>
      <c r="O59" s="3"/>
    </row>
    <row r="60" spans="1:1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6">
      <c r="A61" s="20" t="s">
        <v>37</v>
      </c>
      <c r="B61" s="20"/>
      <c r="C61" s="20"/>
      <c r="D61" s="20"/>
      <c r="E61" s="20"/>
      <c r="F61" s="20"/>
      <c r="G61" s="20"/>
      <c r="H61" s="20"/>
      <c r="I61" s="20" t="s">
        <v>34</v>
      </c>
      <c r="J61" s="20"/>
      <c r="K61" s="20"/>
      <c r="L61" s="20"/>
      <c r="M61" s="20"/>
      <c r="N61" s="20"/>
      <c r="O61" s="20"/>
      <c r="P61" s="11"/>
    </row>
    <row r="62" spans="1:16" ht="24">
      <c r="A62" s="54"/>
      <c r="B62" s="27" t="s">
        <v>18</v>
      </c>
      <c r="C62" s="28" t="s">
        <v>19</v>
      </c>
      <c r="D62" s="29" t="s">
        <v>20</v>
      </c>
      <c r="E62" s="28" t="s">
        <v>18</v>
      </c>
      <c r="F62" s="28" t="s">
        <v>19</v>
      </c>
      <c r="G62" s="29" t="s">
        <v>20</v>
      </c>
      <c r="H62" s="21"/>
      <c r="I62" s="22" t="s">
        <v>15</v>
      </c>
      <c r="J62" s="23" t="s">
        <v>16</v>
      </c>
      <c r="K62" s="24"/>
      <c r="L62" s="25"/>
      <c r="M62" s="25" t="s">
        <v>17</v>
      </c>
      <c r="N62" s="24"/>
      <c r="O62" s="25"/>
      <c r="P62" s="11"/>
    </row>
    <row r="63" spans="1:16" ht="24">
      <c r="A63" s="30" t="s">
        <v>21</v>
      </c>
      <c r="B63" s="60">
        <v>3.6945030994287236</v>
      </c>
      <c r="C63" s="61">
        <v>52.778615706124619</v>
      </c>
      <c r="D63" s="32">
        <v>52.778615706124619</v>
      </c>
      <c r="E63" s="31">
        <v>3.6945030994287231</v>
      </c>
      <c r="F63" s="31">
        <v>52.778615706124619</v>
      </c>
      <c r="G63" s="32">
        <v>52.778615706124619</v>
      </c>
      <c r="H63" s="21"/>
      <c r="I63" s="26"/>
      <c r="J63" s="27" t="s">
        <v>18</v>
      </c>
      <c r="K63" s="28" t="s">
        <v>19</v>
      </c>
      <c r="L63" s="29" t="s">
        <v>20</v>
      </c>
      <c r="M63" s="28" t="s">
        <v>18</v>
      </c>
      <c r="N63" s="28" t="s">
        <v>19</v>
      </c>
      <c r="O63" s="29" t="s">
        <v>20</v>
      </c>
      <c r="P63" s="11"/>
    </row>
    <row r="64" spans="1:16">
      <c r="A64" s="33" t="s">
        <v>22</v>
      </c>
      <c r="B64" s="34">
        <v>1.0137780647612604</v>
      </c>
      <c r="C64" s="35">
        <v>14.48254378230372</v>
      </c>
      <c r="D64" s="36">
        <v>67.261159488428333</v>
      </c>
      <c r="E64" s="35">
        <v>1.01377806476126</v>
      </c>
      <c r="F64" s="35">
        <v>14.482543782303715</v>
      </c>
      <c r="G64" s="36">
        <v>67.261159488428333</v>
      </c>
      <c r="H64" s="21"/>
      <c r="I64" s="30" t="s">
        <v>21</v>
      </c>
      <c r="J64" s="60">
        <v>3.8977887762930004</v>
      </c>
      <c r="K64" s="61">
        <v>55.682696804185717</v>
      </c>
      <c r="L64" s="32">
        <v>55.682696804185717</v>
      </c>
      <c r="M64" s="31">
        <v>3.8977887762930017</v>
      </c>
      <c r="N64" s="31">
        <v>55.682696804185738</v>
      </c>
      <c r="O64" s="32">
        <v>55.682696804185738</v>
      </c>
      <c r="P64" s="11"/>
    </row>
    <row r="65" spans="1:16">
      <c r="A65" s="33" t="s">
        <v>23</v>
      </c>
      <c r="B65" s="34">
        <v>0.66697362392718185</v>
      </c>
      <c r="C65" s="35">
        <v>9.5281946275311693</v>
      </c>
      <c r="D65" s="36">
        <v>76.789354115959497</v>
      </c>
      <c r="E65" s="37"/>
      <c r="F65" s="37"/>
      <c r="G65" s="38"/>
      <c r="H65" s="21"/>
      <c r="I65" s="33" t="s">
        <v>22</v>
      </c>
      <c r="J65" s="34">
        <v>0.82782934043982348</v>
      </c>
      <c r="K65" s="35">
        <v>11.826133434854622</v>
      </c>
      <c r="L65" s="36">
        <v>67.508830239040336</v>
      </c>
      <c r="M65" s="37"/>
      <c r="N65" s="37"/>
      <c r="O65" s="38"/>
      <c r="P65" s="11"/>
    </row>
    <row r="66" spans="1:16">
      <c r="A66" s="33" t="s">
        <v>24</v>
      </c>
      <c r="B66" s="34">
        <v>0.57722906337566782</v>
      </c>
      <c r="C66" s="35">
        <v>8.2461294767952538</v>
      </c>
      <c r="D66" s="36">
        <v>85.035483592754758</v>
      </c>
      <c r="E66" s="37"/>
      <c r="F66" s="37"/>
      <c r="G66" s="38"/>
      <c r="H66" s="21"/>
      <c r="I66" s="33" t="s">
        <v>23</v>
      </c>
      <c r="J66" s="34">
        <v>0.65623408453157051</v>
      </c>
      <c r="K66" s="35">
        <v>9.374772636165293</v>
      </c>
      <c r="L66" s="36">
        <v>76.883602875205625</v>
      </c>
      <c r="M66" s="37"/>
      <c r="N66" s="37"/>
      <c r="O66" s="38"/>
      <c r="P66" s="11"/>
    </row>
    <row r="67" spans="1:16">
      <c r="A67" s="33" t="s">
        <v>25</v>
      </c>
      <c r="B67" s="34">
        <v>0.51837307053672055</v>
      </c>
      <c r="C67" s="35">
        <v>7.4053295790960076</v>
      </c>
      <c r="D67" s="36">
        <v>92.440813171850763</v>
      </c>
      <c r="E67" s="37"/>
      <c r="F67" s="37"/>
      <c r="G67" s="38"/>
      <c r="H67" s="21"/>
      <c r="I67" s="33" t="s">
        <v>24</v>
      </c>
      <c r="J67" s="34">
        <v>0.55813358291354143</v>
      </c>
      <c r="K67" s="35">
        <v>7.9733368987648783</v>
      </c>
      <c r="L67" s="36">
        <v>84.85693977397051</v>
      </c>
      <c r="M67" s="37"/>
      <c r="N67" s="37"/>
      <c r="O67" s="38"/>
      <c r="P67" s="11"/>
    </row>
    <row r="68" spans="1:16">
      <c r="A68" s="33" t="s">
        <v>26</v>
      </c>
      <c r="B68" s="34">
        <v>0.29983284460174436</v>
      </c>
      <c r="C68" s="35">
        <v>4.2833263514534909</v>
      </c>
      <c r="D68" s="36">
        <v>96.72413952330426</v>
      </c>
      <c r="E68" s="37"/>
      <c r="F68" s="37"/>
      <c r="G68" s="38"/>
      <c r="H68" s="21"/>
      <c r="I68" s="33" t="s">
        <v>25</v>
      </c>
      <c r="J68" s="34">
        <v>0.46354140565816487</v>
      </c>
      <c r="K68" s="35">
        <v>6.6220200808309277</v>
      </c>
      <c r="L68" s="36">
        <v>91.478959854801431</v>
      </c>
      <c r="M68" s="37"/>
      <c r="N68" s="37"/>
      <c r="O68" s="38"/>
      <c r="P68" s="11"/>
    </row>
    <row r="69" spans="1:16">
      <c r="A69" s="39" t="s">
        <v>27</v>
      </c>
      <c r="B69" s="40">
        <v>0.22931023336869985</v>
      </c>
      <c r="C69" s="41">
        <v>3.275860476695712</v>
      </c>
      <c r="D69" s="42">
        <v>100</v>
      </c>
      <c r="E69" s="43"/>
      <c r="F69" s="43"/>
      <c r="G69" s="44"/>
      <c r="H69" s="21"/>
      <c r="I69" s="33" t="s">
        <v>26</v>
      </c>
      <c r="J69" s="34">
        <v>0.33627941264300315</v>
      </c>
      <c r="K69" s="35">
        <v>4.8039916091857595</v>
      </c>
      <c r="L69" s="36">
        <v>96.282951463987189</v>
      </c>
      <c r="M69" s="37"/>
      <c r="N69" s="37"/>
      <c r="O69" s="38"/>
      <c r="P69" s="11"/>
    </row>
    <row r="70" spans="1:16">
      <c r="A70" s="45" t="s">
        <v>28</v>
      </c>
      <c r="B70" s="45"/>
      <c r="C70" s="45"/>
      <c r="D70" s="45"/>
      <c r="E70" s="45"/>
      <c r="F70" s="45"/>
      <c r="G70" s="45"/>
      <c r="H70" s="45"/>
      <c r="I70" s="39" t="s">
        <v>27</v>
      </c>
      <c r="J70" s="40">
        <v>0.26019339752089898</v>
      </c>
      <c r="K70" s="41">
        <v>3.7170485360128422</v>
      </c>
      <c r="L70" s="42">
        <v>100</v>
      </c>
      <c r="M70" s="43"/>
      <c r="N70" s="43"/>
      <c r="O70" s="44"/>
      <c r="P70" s="11"/>
    </row>
    <row r="71" spans="1:16">
      <c r="A71" s="45" t="s">
        <v>4</v>
      </c>
      <c r="B71" s="45"/>
      <c r="C71" s="45"/>
      <c r="D71" s="45"/>
      <c r="E71" s="45"/>
      <c r="F71" s="45"/>
      <c r="G71" s="45"/>
      <c r="H71" s="45"/>
      <c r="I71" s="45" t="s">
        <v>28</v>
      </c>
      <c r="J71" s="45"/>
      <c r="K71" s="45"/>
      <c r="L71" s="45"/>
      <c r="M71" s="45"/>
      <c r="N71" s="45"/>
      <c r="O71" s="45"/>
      <c r="P71" s="11"/>
    </row>
    <row r="72" spans="1:1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6" ht="14.25" customHeight="1">
      <c r="A73" s="20" t="s">
        <v>38</v>
      </c>
      <c r="B73" s="20"/>
      <c r="C73" s="20"/>
      <c r="D73" s="21"/>
      <c r="E73" s="3"/>
      <c r="F73" s="3"/>
      <c r="G73" s="3"/>
      <c r="H73" s="3"/>
      <c r="I73" s="20" t="s">
        <v>35</v>
      </c>
      <c r="J73" s="20"/>
      <c r="K73" s="20"/>
      <c r="L73" s="21"/>
      <c r="M73" s="3"/>
      <c r="N73" s="3"/>
      <c r="O73" s="3"/>
    </row>
    <row r="74" spans="1:16" ht="14.25" customHeight="1">
      <c r="A74" s="46" t="s">
        <v>29</v>
      </c>
      <c r="B74" s="46"/>
      <c r="C74" s="62">
        <v>0.86101852745233343</v>
      </c>
      <c r="D74" s="21"/>
      <c r="E74" s="3"/>
      <c r="F74" s="3"/>
      <c r="G74" s="3"/>
      <c r="H74" s="3"/>
      <c r="I74" s="46" t="s">
        <v>29</v>
      </c>
      <c r="J74" s="46"/>
      <c r="K74" s="62">
        <v>0.88381823208985799</v>
      </c>
      <c r="L74" s="21"/>
      <c r="M74" s="3"/>
      <c r="N74" s="3"/>
      <c r="O74" s="3"/>
    </row>
    <row r="75" spans="1:16" ht="23.25" customHeight="1">
      <c r="A75" s="55" t="s">
        <v>30</v>
      </c>
      <c r="B75" s="48" t="s">
        <v>31</v>
      </c>
      <c r="C75" s="49">
        <v>8222.4803257812055</v>
      </c>
      <c r="D75" s="21"/>
      <c r="E75" s="3"/>
      <c r="F75" s="3"/>
      <c r="G75" s="3"/>
      <c r="H75" s="3"/>
      <c r="I75" s="47" t="s">
        <v>30</v>
      </c>
      <c r="J75" s="48" t="s">
        <v>31</v>
      </c>
      <c r="K75" s="49">
        <v>40285.93972364693</v>
      </c>
      <c r="L75" s="21"/>
      <c r="M75" s="3"/>
      <c r="N75" s="3"/>
      <c r="O75" s="3"/>
    </row>
    <row r="76" spans="1:16">
      <c r="A76" s="56"/>
      <c r="B76" s="48" t="s">
        <v>32</v>
      </c>
      <c r="C76" s="50">
        <v>21</v>
      </c>
      <c r="D76" s="21"/>
      <c r="E76" s="3"/>
      <c r="F76" s="3"/>
      <c r="G76" s="3"/>
      <c r="H76" s="3"/>
      <c r="I76" s="47"/>
      <c r="J76" s="48" t="s">
        <v>32</v>
      </c>
      <c r="K76" s="50">
        <v>21</v>
      </c>
      <c r="L76" s="21"/>
      <c r="M76" s="3"/>
      <c r="N76" s="3"/>
      <c r="O76" s="3"/>
    </row>
    <row r="77" spans="1:16">
      <c r="A77" s="57"/>
      <c r="B77" s="52" t="s">
        <v>33</v>
      </c>
      <c r="C77" s="53">
        <v>0</v>
      </c>
      <c r="D77" s="21"/>
      <c r="E77" s="3"/>
      <c r="F77" s="3"/>
      <c r="G77" s="3"/>
      <c r="H77" s="3"/>
      <c r="I77" s="51"/>
      <c r="J77" s="52" t="s">
        <v>33</v>
      </c>
      <c r="K77" s="53">
        <v>0</v>
      </c>
      <c r="L77" s="21"/>
      <c r="M77" s="3"/>
      <c r="N77" s="3"/>
      <c r="O77" s="3"/>
    </row>
    <row r="78" spans="1:16" ht="14.25" customHeight="1">
      <c r="A78" s="58" t="s">
        <v>4</v>
      </c>
      <c r="B78" s="58"/>
      <c r="C78" s="58"/>
      <c r="D78" s="21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6" ht="14.25" customHeight="1">
      <c r="A80" s="20" t="s">
        <v>37</v>
      </c>
      <c r="B80" s="20"/>
      <c r="C80" s="20"/>
      <c r="D80" s="20"/>
      <c r="E80" s="20"/>
      <c r="F80" s="20"/>
      <c r="G80" s="20"/>
      <c r="H80" s="21"/>
      <c r="I80" s="3"/>
      <c r="J80" s="3"/>
      <c r="K80" s="3"/>
      <c r="L80" s="3"/>
      <c r="M80" s="3"/>
      <c r="N80" s="3"/>
      <c r="O80" s="3"/>
    </row>
    <row r="81" spans="1:15" ht="14.25" customHeight="1">
      <c r="A81" s="22" t="s">
        <v>15</v>
      </c>
      <c r="B81" s="23" t="s">
        <v>16</v>
      </c>
      <c r="C81" s="23"/>
      <c r="D81" s="59"/>
      <c r="E81" s="25" t="s">
        <v>17</v>
      </c>
      <c r="F81" s="23"/>
      <c r="G81" s="23"/>
      <c r="H81" s="21"/>
      <c r="I81" s="3"/>
      <c r="J81" s="3"/>
      <c r="K81" s="3"/>
      <c r="L81" s="3"/>
      <c r="M81" s="3"/>
      <c r="N81" s="3"/>
      <c r="O81" s="3"/>
    </row>
    <row r="82" spans="1:15" ht="24">
      <c r="A82" s="26"/>
      <c r="B82" s="27" t="s">
        <v>18</v>
      </c>
      <c r="C82" s="28" t="s">
        <v>19</v>
      </c>
      <c r="D82" s="29" t="s">
        <v>20</v>
      </c>
      <c r="E82" s="28" t="s">
        <v>18</v>
      </c>
      <c r="F82" s="28" t="s">
        <v>19</v>
      </c>
      <c r="G82" s="29" t="s">
        <v>20</v>
      </c>
      <c r="H82" s="21"/>
      <c r="I82" s="3"/>
      <c r="J82" s="3"/>
      <c r="K82" s="3"/>
      <c r="L82" s="3"/>
      <c r="M82" s="3"/>
      <c r="N82" s="3"/>
      <c r="O82" s="3"/>
    </row>
    <row r="83" spans="1:15">
      <c r="A83" s="30" t="s">
        <v>21</v>
      </c>
      <c r="B83" s="60">
        <v>4.3594130403515212</v>
      </c>
      <c r="C83" s="61">
        <v>62.277329147878881</v>
      </c>
      <c r="D83" s="32">
        <v>62.277329147878881</v>
      </c>
      <c r="E83" s="31">
        <v>4.3594130403515239</v>
      </c>
      <c r="F83" s="31">
        <v>62.277329147878916</v>
      </c>
      <c r="G83" s="32">
        <v>62.277329147878916</v>
      </c>
      <c r="H83" s="21"/>
      <c r="I83" s="3"/>
      <c r="J83" s="3"/>
      <c r="K83" s="3"/>
      <c r="L83" s="3"/>
      <c r="M83" s="3"/>
      <c r="N83" s="3"/>
      <c r="O83" s="3"/>
    </row>
    <row r="84" spans="1:15">
      <c r="A84" s="33" t="s">
        <v>22</v>
      </c>
      <c r="B84" s="34">
        <v>0.72102741377174262</v>
      </c>
      <c r="C84" s="35">
        <v>10.30039162531061</v>
      </c>
      <c r="D84" s="36">
        <v>72.577720773189498</v>
      </c>
      <c r="E84" s="37"/>
      <c r="F84" s="37"/>
      <c r="G84" s="38"/>
      <c r="H84" s="21"/>
      <c r="I84" s="3"/>
      <c r="J84" s="3"/>
      <c r="K84" s="3"/>
      <c r="L84" s="3"/>
      <c r="M84" s="3"/>
      <c r="N84" s="3"/>
      <c r="O84" s="3"/>
    </row>
    <row r="85" spans="1:15">
      <c r="A85" s="33" t="s">
        <v>23</v>
      </c>
      <c r="B85" s="34">
        <v>0.59848412739243695</v>
      </c>
      <c r="C85" s="35">
        <v>8.549773248463385</v>
      </c>
      <c r="D85" s="36">
        <v>81.127494021652879</v>
      </c>
      <c r="E85" s="37"/>
      <c r="F85" s="37"/>
      <c r="G85" s="38"/>
      <c r="H85" s="21"/>
      <c r="I85" s="3"/>
      <c r="J85" s="3"/>
      <c r="K85" s="3"/>
      <c r="L85" s="3"/>
      <c r="M85" s="3"/>
      <c r="N85" s="3"/>
      <c r="O85" s="3"/>
    </row>
    <row r="86" spans="1:15">
      <c r="A86" s="33" t="s">
        <v>24</v>
      </c>
      <c r="B86" s="34">
        <v>0.48532479722560118</v>
      </c>
      <c r="C86" s="35">
        <v>6.9332113889371589</v>
      </c>
      <c r="D86" s="36">
        <v>88.060705410590032</v>
      </c>
      <c r="E86" s="37"/>
      <c r="F86" s="37"/>
      <c r="G86" s="38"/>
      <c r="H86" s="21"/>
      <c r="I86" s="3"/>
      <c r="J86" s="3"/>
      <c r="K86" s="3"/>
      <c r="L86" s="3"/>
      <c r="M86" s="3"/>
      <c r="N86" s="3"/>
      <c r="O86" s="3"/>
    </row>
    <row r="87" spans="1:15">
      <c r="A87" s="33" t="s">
        <v>25</v>
      </c>
      <c r="B87" s="34">
        <v>0.36403809182046293</v>
      </c>
      <c r="C87" s="35">
        <v>5.2005441688637566</v>
      </c>
      <c r="D87" s="36">
        <v>93.261249579453789</v>
      </c>
      <c r="E87" s="37"/>
      <c r="F87" s="37"/>
      <c r="G87" s="38"/>
      <c r="H87" s="21"/>
      <c r="I87" s="3"/>
      <c r="J87" s="3"/>
      <c r="K87" s="3"/>
      <c r="L87" s="3"/>
      <c r="M87" s="3"/>
      <c r="N87" s="3"/>
      <c r="O87" s="3"/>
    </row>
    <row r="88" spans="1:15">
      <c r="A88" s="33" t="s">
        <v>26</v>
      </c>
      <c r="B88" s="34">
        <v>0.28486375986533874</v>
      </c>
      <c r="C88" s="35">
        <v>4.0694822837905535</v>
      </c>
      <c r="D88" s="36">
        <v>97.330731863244338</v>
      </c>
      <c r="E88" s="37"/>
      <c r="F88" s="37"/>
      <c r="G88" s="38"/>
      <c r="H88" s="21"/>
      <c r="I88" s="3"/>
      <c r="J88" s="3"/>
      <c r="K88" s="3"/>
      <c r="L88" s="3"/>
      <c r="M88" s="3"/>
      <c r="N88" s="3"/>
      <c r="O88" s="3"/>
    </row>
    <row r="89" spans="1:15">
      <c r="A89" s="39" t="s">
        <v>27</v>
      </c>
      <c r="B89" s="40">
        <v>0.18684876957289812</v>
      </c>
      <c r="C89" s="41">
        <v>2.6692681367556874</v>
      </c>
      <c r="D89" s="42">
        <v>100</v>
      </c>
      <c r="E89" s="43"/>
      <c r="F89" s="43"/>
      <c r="G89" s="44"/>
      <c r="H89" s="21"/>
      <c r="I89" s="3"/>
      <c r="J89" s="3"/>
      <c r="K89" s="3"/>
      <c r="L89" s="3"/>
      <c r="M89" s="3"/>
      <c r="N89" s="3"/>
      <c r="O89" s="3"/>
    </row>
    <row r="90" spans="1:15" ht="14.25" customHeight="1">
      <c r="A90" s="58" t="s">
        <v>28</v>
      </c>
      <c r="B90" s="58"/>
      <c r="C90" s="58"/>
      <c r="D90" s="58"/>
      <c r="E90" s="58"/>
      <c r="F90" s="58"/>
      <c r="G90" s="58"/>
      <c r="H90" s="21"/>
      <c r="I90" s="3"/>
      <c r="J90" s="3"/>
      <c r="K90" s="3"/>
      <c r="L90" s="3"/>
      <c r="M90" s="3"/>
      <c r="N90" s="3"/>
      <c r="O90" s="3"/>
    </row>
    <row r="91" spans="1:15" ht="14.25" customHeight="1">
      <c r="A91" s="45" t="s">
        <v>7</v>
      </c>
      <c r="B91" s="45"/>
      <c r="C91" s="45"/>
      <c r="D91" s="45"/>
      <c r="E91" s="45"/>
      <c r="F91" s="45"/>
      <c r="G91" s="45"/>
      <c r="H91" s="21"/>
      <c r="I91" s="3"/>
      <c r="J91" s="3"/>
      <c r="K91" s="3"/>
      <c r="L91" s="3"/>
      <c r="M91" s="3"/>
      <c r="N91" s="3"/>
      <c r="O91" s="3"/>
    </row>
    <row r="92" spans="1: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20" t="s">
        <v>38</v>
      </c>
      <c r="B93" s="20"/>
      <c r="C93" s="20"/>
      <c r="D93" s="21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46" t="s">
        <v>29</v>
      </c>
      <c r="B94" s="46"/>
      <c r="C94" s="62">
        <v>0.89385157848432151</v>
      </c>
      <c r="D94" s="21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23.25" customHeight="1">
      <c r="A95" s="55" t="s">
        <v>30</v>
      </c>
      <c r="B95" s="48" t="s">
        <v>31</v>
      </c>
      <c r="C95" s="49">
        <v>12016.184259341959</v>
      </c>
      <c r="D95" s="21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56"/>
      <c r="B96" s="48" t="s">
        <v>32</v>
      </c>
      <c r="C96" s="50">
        <v>21</v>
      </c>
      <c r="D96" s="21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57"/>
      <c r="B97" s="52" t="s">
        <v>33</v>
      </c>
      <c r="C97" s="53">
        <v>0</v>
      </c>
      <c r="D97" s="21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58" t="s">
        <v>7</v>
      </c>
      <c r="B98" s="58"/>
      <c r="C98" s="58"/>
      <c r="D98" s="21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</sheetData>
  <mergeCells count="85">
    <mergeCell ref="I75:I77"/>
    <mergeCell ref="A75:A77"/>
    <mergeCell ref="A74:B74"/>
    <mergeCell ref="A73:C73"/>
    <mergeCell ref="I61:O61"/>
    <mergeCell ref="I62:I63"/>
    <mergeCell ref="J62:L62"/>
    <mergeCell ref="M62:O62"/>
    <mergeCell ref="I71:O71"/>
    <mergeCell ref="I73:K73"/>
    <mergeCell ref="I74:J74"/>
    <mergeCell ref="I51:O51"/>
    <mergeCell ref="I52:O52"/>
    <mergeCell ref="I54:K54"/>
    <mergeCell ref="I55:J55"/>
    <mergeCell ref="I56:I58"/>
    <mergeCell ref="I59:K59"/>
    <mergeCell ref="I35:J35"/>
    <mergeCell ref="I36:I38"/>
    <mergeCell ref="I39:K39"/>
    <mergeCell ref="I41:O41"/>
    <mergeCell ref="I42:I43"/>
    <mergeCell ref="J42:L42"/>
    <mergeCell ref="M42:O42"/>
    <mergeCell ref="I22:I23"/>
    <mergeCell ref="J22:L22"/>
    <mergeCell ref="M22:O22"/>
    <mergeCell ref="I31:O31"/>
    <mergeCell ref="I32:O32"/>
    <mergeCell ref="I34:K34"/>
    <mergeCell ref="I12:O12"/>
    <mergeCell ref="I14:K14"/>
    <mergeCell ref="I15:J15"/>
    <mergeCell ref="I16:I18"/>
    <mergeCell ref="I19:K19"/>
    <mergeCell ref="I21:O21"/>
    <mergeCell ref="A91:G91"/>
    <mergeCell ref="A93:C93"/>
    <mergeCell ref="A94:B94"/>
    <mergeCell ref="A95:A97"/>
    <mergeCell ref="A98:C98"/>
    <mergeCell ref="I1:O1"/>
    <mergeCell ref="I2:I3"/>
    <mergeCell ref="J2:L2"/>
    <mergeCell ref="M2:O2"/>
    <mergeCell ref="I11:O11"/>
    <mergeCell ref="A78:C78"/>
    <mergeCell ref="A80:G80"/>
    <mergeCell ref="A81:A82"/>
    <mergeCell ref="B81:D81"/>
    <mergeCell ref="E81:G81"/>
    <mergeCell ref="A90:G90"/>
    <mergeCell ref="A70:H70"/>
    <mergeCell ref="A71:H71"/>
    <mergeCell ref="A54:C54"/>
    <mergeCell ref="A55:B55"/>
    <mergeCell ref="A56:A58"/>
    <mergeCell ref="A59:C59"/>
    <mergeCell ref="A61:H61"/>
    <mergeCell ref="A41:G41"/>
    <mergeCell ref="A42:A43"/>
    <mergeCell ref="B42:D42"/>
    <mergeCell ref="E42:G42"/>
    <mergeCell ref="A51:G51"/>
    <mergeCell ref="A52:G52"/>
    <mergeCell ref="A31:G31"/>
    <mergeCell ref="A32:G32"/>
    <mergeCell ref="A34:C34"/>
    <mergeCell ref="A35:B35"/>
    <mergeCell ref="A36:A38"/>
    <mergeCell ref="A39:C39"/>
    <mergeCell ref="A14:C14"/>
    <mergeCell ref="A15:B15"/>
    <mergeCell ref="A16:A18"/>
    <mergeCell ref="A19:C19"/>
    <mergeCell ref="A21:G21"/>
    <mergeCell ref="A22:A23"/>
    <mergeCell ref="B22:D22"/>
    <mergeCell ref="E22:G22"/>
    <mergeCell ref="A1:G1"/>
    <mergeCell ref="A2:A3"/>
    <mergeCell ref="B2:D2"/>
    <mergeCell ref="E2:G2"/>
    <mergeCell ref="A11:G11"/>
    <mergeCell ref="A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EF523-77F4-4DCB-9101-2847A8936441}">
  <dimension ref="A1:I33"/>
  <sheetViews>
    <sheetView showGridLines="0" zoomScale="66" zoomScaleNormal="66" workbookViewId="0">
      <selection sqref="A1:H1"/>
    </sheetView>
  </sheetViews>
  <sheetFormatPr defaultRowHeight="14.25"/>
  <cols>
    <col min="2" max="2" width="40.73046875" customWidth="1"/>
    <col min="3" max="4" width="9.06640625" style="88"/>
    <col min="5" max="5" width="9.59765625" style="88" bestFit="1" customWidth="1"/>
    <col min="6" max="7" width="9.06640625" style="88"/>
  </cols>
  <sheetData>
    <row r="1" spans="1:9" ht="15.4">
      <c r="A1" s="78" t="s">
        <v>73</v>
      </c>
      <c r="B1" s="78"/>
      <c r="C1" s="78"/>
      <c r="D1" s="78"/>
      <c r="E1" s="78"/>
      <c r="F1" s="78"/>
      <c r="G1" s="78"/>
      <c r="H1" s="78"/>
      <c r="I1" s="63"/>
    </row>
    <row r="2" spans="1:9" ht="15.4">
      <c r="A2" s="77" t="s">
        <v>14</v>
      </c>
      <c r="B2" s="77"/>
      <c r="C2" s="79" t="s">
        <v>72</v>
      </c>
      <c r="D2" s="79" t="s">
        <v>71</v>
      </c>
      <c r="E2" s="79" t="s">
        <v>70</v>
      </c>
      <c r="F2" s="79" t="s">
        <v>32</v>
      </c>
      <c r="G2" s="79" t="s">
        <v>33</v>
      </c>
      <c r="H2" s="76" t="s">
        <v>69</v>
      </c>
      <c r="I2" s="63"/>
    </row>
    <row r="3" spans="1:9" ht="15.4">
      <c r="A3" s="75"/>
      <c r="B3" s="74" t="s">
        <v>68</v>
      </c>
      <c r="C3" s="80"/>
      <c r="D3" s="80"/>
      <c r="E3" s="80"/>
      <c r="F3" s="80"/>
      <c r="G3" s="80"/>
      <c r="H3" s="73"/>
      <c r="I3" s="63"/>
    </row>
    <row r="4" spans="1:9" ht="15">
      <c r="A4" s="72"/>
      <c r="B4" s="72" t="s">
        <v>67</v>
      </c>
      <c r="C4" s="81">
        <v>0.6223037902633024</v>
      </c>
      <c r="D4" s="81">
        <v>2.3190309019348054E-2</v>
      </c>
      <c r="E4" s="81">
        <v>720.09835808825915</v>
      </c>
      <c r="F4" s="82">
        <v>1</v>
      </c>
      <c r="G4" s="81">
        <v>1.2742993269249845E-158</v>
      </c>
      <c r="H4" s="71">
        <v>1.8632155590431985</v>
      </c>
      <c r="I4" s="63"/>
    </row>
    <row r="5" spans="1:9" ht="15">
      <c r="A5" s="64"/>
      <c r="B5" s="64" t="s">
        <v>66</v>
      </c>
      <c r="C5" s="83"/>
      <c r="D5" s="83"/>
      <c r="E5" s="83"/>
      <c r="F5" s="84"/>
      <c r="G5" s="83"/>
      <c r="H5" s="67"/>
      <c r="I5" s="63"/>
    </row>
    <row r="6" spans="1:9" ht="15">
      <c r="A6" s="64"/>
      <c r="B6" s="64" t="s">
        <v>65</v>
      </c>
      <c r="C6" s="83"/>
      <c r="D6" s="83"/>
      <c r="E6" s="83"/>
      <c r="F6" s="84"/>
      <c r="G6" s="83"/>
      <c r="H6" s="67"/>
      <c r="I6" s="63"/>
    </row>
    <row r="7" spans="1:9" ht="15.4">
      <c r="A7" s="64"/>
      <c r="B7" s="70" t="s">
        <v>64</v>
      </c>
      <c r="C7" s="83"/>
      <c r="D7" s="83"/>
      <c r="E7" s="83"/>
      <c r="F7" s="84"/>
      <c r="G7" s="83"/>
      <c r="H7" s="67"/>
      <c r="I7" s="63"/>
    </row>
    <row r="8" spans="1:9" ht="30.4">
      <c r="A8" s="64"/>
      <c r="B8" s="69" t="s">
        <v>63</v>
      </c>
      <c r="C8" s="83"/>
      <c r="D8" s="83"/>
      <c r="E8" s="83"/>
      <c r="F8" s="84"/>
      <c r="G8" s="83"/>
      <c r="H8" s="67"/>
      <c r="I8" s="63"/>
    </row>
    <row r="9" spans="1:9" ht="15.4">
      <c r="A9" s="64"/>
      <c r="B9" s="68" t="s">
        <v>62</v>
      </c>
      <c r="C9" s="83"/>
      <c r="D9" s="83"/>
      <c r="E9" s="83"/>
      <c r="F9" s="84"/>
      <c r="G9" s="83"/>
      <c r="H9" s="67"/>
      <c r="I9" s="63"/>
    </row>
    <row r="10" spans="1:9" ht="30.4">
      <c r="A10" s="64"/>
      <c r="B10" s="69" t="s">
        <v>61</v>
      </c>
      <c r="C10" s="83"/>
      <c r="D10" s="83"/>
      <c r="E10" s="83"/>
      <c r="F10" s="84"/>
      <c r="G10" s="83"/>
      <c r="H10" s="67"/>
      <c r="I10" s="63"/>
    </row>
    <row r="11" spans="1:9" ht="15.4">
      <c r="A11" s="64"/>
      <c r="B11" s="68" t="s">
        <v>60</v>
      </c>
      <c r="C11" s="83"/>
      <c r="D11" s="83"/>
      <c r="E11" s="83"/>
      <c r="F11" s="84"/>
      <c r="G11" s="83"/>
      <c r="H11" s="67"/>
      <c r="I11" s="63"/>
    </row>
    <row r="12" spans="1:9" ht="15">
      <c r="A12" s="64"/>
      <c r="B12" s="64" t="s">
        <v>59</v>
      </c>
      <c r="C12" s="83">
        <v>-1.7331484028624972E-2</v>
      </c>
      <c r="D12" s="83">
        <v>2.4860164210842627E-3</v>
      </c>
      <c r="E12" s="83">
        <v>48.60304922283315</v>
      </c>
      <c r="F12" s="84">
        <v>1</v>
      </c>
      <c r="G12" s="83">
        <v>3.1338159716426174E-12</v>
      </c>
      <c r="H12" s="67">
        <v>0.98281784221437252</v>
      </c>
      <c r="I12" s="63"/>
    </row>
    <row r="13" spans="1:9" ht="15">
      <c r="A13" s="64"/>
      <c r="B13" s="64" t="s">
        <v>58</v>
      </c>
      <c r="C13" s="83">
        <v>0.39010679456701508</v>
      </c>
      <c r="D13" s="83">
        <v>7.6932363296198111E-2</v>
      </c>
      <c r="E13" s="83">
        <v>25.7127709745278</v>
      </c>
      <c r="F13" s="84">
        <v>1</v>
      </c>
      <c r="G13" s="83">
        <v>3.9619652277213554E-7</v>
      </c>
      <c r="H13" s="67">
        <v>1.4771385358298563</v>
      </c>
      <c r="I13" s="63"/>
    </row>
    <row r="14" spans="1:9" ht="15">
      <c r="A14" s="64"/>
      <c r="B14" s="64" t="s">
        <v>57</v>
      </c>
      <c r="C14" s="83">
        <v>-5.7900592818560109E-2</v>
      </c>
      <c r="D14" s="83">
        <v>0.21950241977296819</v>
      </c>
      <c r="E14" s="83">
        <v>6.958047611546099E-2</v>
      </c>
      <c r="F14" s="84">
        <v>1</v>
      </c>
      <c r="G14" s="83">
        <v>0.79194858813187374</v>
      </c>
      <c r="H14" s="67">
        <v>0.94374375768096785</v>
      </c>
      <c r="I14" s="63"/>
    </row>
    <row r="15" spans="1:9" ht="15">
      <c r="A15" s="64"/>
      <c r="B15" s="64" t="s">
        <v>56</v>
      </c>
      <c r="C15" s="83">
        <v>-4.4556926772361095E-2</v>
      </c>
      <c r="D15" s="83">
        <v>1.2323616815664152E-2</v>
      </c>
      <c r="E15" s="83">
        <v>13.072362574102469</v>
      </c>
      <c r="F15" s="84">
        <v>1</v>
      </c>
      <c r="G15" s="83">
        <v>2.9968489411595997E-4</v>
      </c>
      <c r="H15" s="67">
        <v>0.95642115257464078</v>
      </c>
      <c r="I15" s="63"/>
    </row>
    <row r="16" spans="1:9" ht="15">
      <c r="A16" s="64"/>
      <c r="B16" s="64" t="s">
        <v>55</v>
      </c>
      <c r="C16" s="83"/>
      <c r="D16" s="83"/>
      <c r="E16" s="83"/>
      <c r="F16" s="84"/>
      <c r="G16" s="83"/>
      <c r="H16" s="67"/>
      <c r="I16" s="63"/>
    </row>
    <row r="17" spans="1:9" ht="15">
      <c r="A17" s="64"/>
      <c r="B17" s="64" t="s">
        <v>54</v>
      </c>
      <c r="C17" s="83">
        <v>0.59065514294444654</v>
      </c>
      <c r="D17" s="83">
        <v>0.19393551822211183</v>
      </c>
      <c r="E17" s="83">
        <v>9.275840443186997</v>
      </c>
      <c r="F17" s="84">
        <v>1</v>
      </c>
      <c r="G17" s="83">
        <v>2.3219612164298176E-3</v>
      </c>
      <c r="H17" s="67">
        <v>1.8051706729116159</v>
      </c>
      <c r="I17" s="63"/>
    </row>
    <row r="18" spans="1:9" ht="15">
      <c r="A18" s="64"/>
      <c r="B18" s="64" t="s">
        <v>53</v>
      </c>
      <c r="C18" s="83">
        <v>0.54979472431800258</v>
      </c>
      <c r="D18" s="83">
        <v>0.19203159961980676</v>
      </c>
      <c r="E18" s="83">
        <v>8.1970151377800224</v>
      </c>
      <c r="F18" s="84">
        <v>1</v>
      </c>
      <c r="G18" s="83">
        <v>4.1959363462754206E-3</v>
      </c>
      <c r="H18" s="67">
        <v>1.7328972596875791</v>
      </c>
      <c r="I18" s="63"/>
    </row>
    <row r="19" spans="1:9" ht="15">
      <c r="A19" s="64"/>
      <c r="B19" s="64" t="s">
        <v>52</v>
      </c>
      <c r="C19" s="83">
        <v>0.38833781015949331</v>
      </c>
      <c r="D19" s="83">
        <v>0.19614469645934859</v>
      </c>
      <c r="E19" s="83">
        <v>3.9198208175250917</v>
      </c>
      <c r="F19" s="84">
        <v>1</v>
      </c>
      <c r="G19" s="83">
        <v>4.7719966160535067E-2</v>
      </c>
      <c r="H19" s="67">
        <v>1.4745278106391144</v>
      </c>
      <c r="I19" s="63"/>
    </row>
    <row r="20" spans="1:9" ht="15">
      <c r="A20" s="64"/>
      <c r="B20" s="64" t="s">
        <v>51</v>
      </c>
      <c r="C20" s="83">
        <v>0.17691857595254853</v>
      </c>
      <c r="D20" s="83">
        <v>0.20138481669606373</v>
      </c>
      <c r="E20" s="83">
        <v>0.77177982565666381</v>
      </c>
      <c r="F20" s="84">
        <v>1</v>
      </c>
      <c r="G20" s="83">
        <v>0.37966701158998961</v>
      </c>
      <c r="H20" s="67">
        <v>1.1935339068090778</v>
      </c>
      <c r="I20" s="63"/>
    </row>
    <row r="21" spans="1:9" ht="15">
      <c r="A21" s="64"/>
      <c r="B21" s="64" t="s">
        <v>50</v>
      </c>
      <c r="C21" s="83">
        <v>0.30083145765896085</v>
      </c>
      <c r="D21" s="83">
        <v>0.20036045042243847</v>
      </c>
      <c r="E21" s="83">
        <v>2.2543559898394689</v>
      </c>
      <c r="F21" s="84">
        <v>1</v>
      </c>
      <c r="G21" s="83">
        <v>0.13323887521277691</v>
      </c>
      <c r="H21" s="67">
        <v>1.3509816247428588</v>
      </c>
      <c r="I21" s="63"/>
    </row>
    <row r="22" spans="1:9" ht="15">
      <c r="A22" s="64"/>
      <c r="B22" s="64" t="s">
        <v>49</v>
      </c>
      <c r="C22" s="83">
        <v>0.25684022367059972</v>
      </c>
      <c r="D22" s="83">
        <v>0.200880301350471</v>
      </c>
      <c r="E22" s="83">
        <v>1.6347501146016581</v>
      </c>
      <c r="F22" s="84">
        <v>1</v>
      </c>
      <c r="G22" s="83">
        <v>0.20104729782566666</v>
      </c>
      <c r="H22" s="67">
        <v>1.2928385452591076</v>
      </c>
      <c r="I22" s="63"/>
    </row>
    <row r="23" spans="1:9" ht="15">
      <c r="A23" s="64"/>
      <c r="B23" s="64" t="s">
        <v>48</v>
      </c>
      <c r="C23" s="83">
        <v>0.22866913376609241</v>
      </c>
      <c r="D23" s="83">
        <v>0.20271076095148866</v>
      </c>
      <c r="E23" s="83">
        <v>1.2725108245049279</v>
      </c>
      <c r="F23" s="84">
        <v>1</v>
      </c>
      <c r="G23" s="83">
        <v>0.25929617891324352</v>
      </c>
      <c r="H23" s="67">
        <v>1.2569260957992345</v>
      </c>
      <c r="I23" s="63"/>
    </row>
    <row r="24" spans="1:9" ht="15">
      <c r="A24" s="64"/>
      <c r="B24" s="64" t="s">
        <v>47</v>
      </c>
      <c r="C24" s="83">
        <v>-0.14130198137900549</v>
      </c>
      <c r="D24" s="83">
        <v>0.22540398170315495</v>
      </c>
      <c r="E24" s="83">
        <v>0.3929826133912418</v>
      </c>
      <c r="F24" s="84">
        <v>1</v>
      </c>
      <c r="G24" s="83">
        <v>0.53073576544233614</v>
      </c>
      <c r="H24" s="67">
        <v>0.86822708369364976</v>
      </c>
      <c r="I24" s="63"/>
    </row>
    <row r="25" spans="1:9" ht="15">
      <c r="A25" s="64"/>
      <c r="B25" s="64" t="s">
        <v>46</v>
      </c>
      <c r="C25" s="83">
        <v>-0.22218451815105222</v>
      </c>
      <c r="D25" s="83">
        <v>0.22373117477072096</v>
      </c>
      <c r="E25" s="83">
        <v>0.98622176286122332</v>
      </c>
      <c r="F25" s="84">
        <v>1</v>
      </c>
      <c r="G25" s="83">
        <v>0.32066756523699236</v>
      </c>
      <c r="H25" s="67">
        <v>0.80076759454600621</v>
      </c>
      <c r="I25" s="63"/>
    </row>
    <row r="26" spans="1:9" ht="15">
      <c r="A26" s="64"/>
      <c r="B26" s="64" t="s">
        <v>45</v>
      </c>
      <c r="C26" s="83">
        <v>-4.5416784307528053E-2</v>
      </c>
      <c r="D26" s="83">
        <v>1.2813513942368102E-2</v>
      </c>
      <c r="E26" s="83">
        <v>12.56308420719351</v>
      </c>
      <c r="F26" s="84">
        <v>1</v>
      </c>
      <c r="G26" s="83">
        <v>3.9344187636279301E-4</v>
      </c>
      <c r="H26" s="67">
        <v>0.95559912010586046</v>
      </c>
      <c r="I26" s="63"/>
    </row>
    <row r="27" spans="1:9" ht="15">
      <c r="A27" s="64"/>
      <c r="B27" s="64" t="s">
        <v>44</v>
      </c>
      <c r="C27" s="83">
        <v>-4.1798248250674103E-2</v>
      </c>
      <c r="D27" s="83">
        <v>0.18678510727602229</v>
      </c>
      <c r="E27" s="83">
        <v>5.0076235102654618E-2</v>
      </c>
      <c r="F27" s="84">
        <v>1</v>
      </c>
      <c r="G27" s="83">
        <v>0.82293067209621562</v>
      </c>
      <c r="H27" s="67">
        <v>0.95906325374420998</v>
      </c>
      <c r="I27" s="63"/>
    </row>
    <row r="28" spans="1:9" ht="15">
      <c r="A28" s="64"/>
      <c r="B28" s="64" t="s">
        <v>43</v>
      </c>
      <c r="C28" s="83"/>
      <c r="D28" s="83"/>
      <c r="E28" s="83"/>
      <c r="F28" s="84"/>
      <c r="G28" s="83"/>
      <c r="H28" s="67"/>
      <c r="I28" s="63"/>
    </row>
    <row r="29" spans="1:9" ht="15">
      <c r="A29" s="64"/>
      <c r="B29" s="64" t="s">
        <v>42</v>
      </c>
      <c r="C29" s="83">
        <v>-5.2721215978638283E-2</v>
      </c>
      <c r="D29" s="83">
        <v>8.6644588300993725E-2</v>
      </c>
      <c r="E29" s="83">
        <v>0.37024393400008315</v>
      </c>
      <c r="F29" s="84">
        <v>1</v>
      </c>
      <c r="G29" s="83">
        <v>0.54287133323757708</v>
      </c>
      <c r="H29" s="67">
        <v>0.94864444253368096</v>
      </c>
      <c r="I29" s="63"/>
    </row>
    <row r="30" spans="1:9" ht="15">
      <c r="A30" s="64"/>
      <c r="B30" s="64" t="s">
        <v>41</v>
      </c>
      <c r="C30" s="83">
        <v>-0.14750756913668567</v>
      </c>
      <c r="D30" s="83">
        <v>9.9305201657528139E-2</v>
      </c>
      <c r="E30" s="83">
        <v>2.2064018696090737</v>
      </c>
      <c r="F30" s="84">
        <v>1</v>
      </c>
      <c r="G30" s="83">
        <v>0.13743890182188603</v>
      </c>
      <c r="H30" s="67">
        <v>0.86285590722235628</v>
      </c>
      <c r="I30" s="63"/>
    </row>
    <row r="31" spans="1:9" ht="15">
      <c r="A31" s="64"/>
      <c r="B31" s="64" t="s">
        <v>40</v>
      </c>
      <c r="C31" s="83">
        <v>3.4085993874681864E-2</v>
      </c>
      <c r="D31" s="83">
        <v>8.9298970165648431E-2</v>
      </c>
      <c r="E31" s="83">
        <v>0.14569982238459778</v>
      </c>
      <c r="F31" s="84">
        <v>1</v>
      </c>
      <c r="G31" s="83">
        <v>0.70267910712745696</v>
      </c>
      <c r="H31" s="67">
        <v>1.0346735784925951</v>
      </c>
      <c r="I31" s="63"/>
    </row>
    <row r="32" spans="1:9" ht="15">
      <c r="A32" s="66"/>
      <c r="B32" s="66" t="s">
        <v>39</v>
      </c>
      <c r="C32" s="85">
        <v>-4.9137269415752884</v>
      </c>
      <c r="D32" s="85">
        <v>0.33894250530546338</v>
      </c>
      <c r="E32" s="85">
        <v>210.16963365079943</v>
      </c>
      <c r="F32" s="86">
        <v>1</v>
      </c>
      <c r="G32" s="85">
        <v>1.2614110207069211E-47</v>
      </c>
      <c r="H32" s="65">
        <v>7.3450626368185799E-3</v>
      </c>
      <c r="I32" s="63"/>
    </row>
    <row r="33" spans="1:9" ht="15">
      <c r="A33" s="64"/>
      <c r="B33" s="64"/>
      <c r="C33" s="87"/>
      <c r="D33" s="87"/>
      <c r="E33" s="87"/>
      <c r="F33" s="87"/>
      <c r="G33" s="87"/>
      <c r="H33" s="64"/>
      <c r="I33" s="63"/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AC4EB-5DDB-4E5C-B613-D6990398B282}">
  <dimension ref="A1:I33"/>
  <sheetViews>
    <sheetView showGridLines="0" zoomScale="70" workbookViewId="0">
      <selection activeCell="B3" sqref="B3"/>
    </sheetView>
  </sheetViews>
  <sheetFormatPr defaultRowHeight="14.25"/>
  <cols>
    <col min="2" max="2" width="29.3984375" customWidth="1"/>
    <col min="4" max="7" width="9.06640625" style="88"/>
  </cols>
  <sheetData>
    <row r="1" spans="1:9" ht="15.4">
      <c r="A1" s="119" t="s">
        <v>73</v>
      </c>
      <c r="B1" s="119"/>
      <c r="C1" s="119"/>
      <c r="D1" s="119"/>
      <c r="E1" s="119"/>
      <c r="F1" s="119"/>
      <c r="G1" s="119"/>
      <c r="H1" s="119"/>
      <c r="I1" s="91"/>
    </row>
    <row r="2" spans="1:9" ht="15.4">
      <c r="A2" s="120"/>
      <c r="B2" s="95"/>
      <c r="C2" s="96" t="s">
        <v>72</v>
      </c>
      <c r="D2" s="97" t="s">
        <v>71</v>
      </c>
      <c r="E2" s="97" t="s">
        <v>70</v>
      </c>
      <c r="F2" s="97" t="s">
        <v>32</v>
      </c>
      <c r="G2" s="97" t="s">
        <v>33</v>
      </c>
      <c r="H2" s="96" t="s">
        <v>69</v>
      </c>
      <c r="I2" s="92"/>
    </row>
    <row r="3" spans="1:9" ht="15.4">
      <c r="A3" s="121"/>
      <c r="B3" s="98" t="s">
        <v>80</v>
      </c>
      <c r="C3" s="99"/>
      <c r="D3" s="100"/>
      <c r="E3" s="100"/>
      <c r="F3" s="100"/>
      <c r="G3" s="100"/>
      <c r="H3" s="99"/>
      <c r="I3" s="92"/>
    </row>
    <row r="4" spans="1:9" ht="15.4">
      <c r="A4" s="122"/>
      <c r="B4" s="101" t="s">
        <v>74</v>
      </c>
      <c r="C4" s="102"/>
      <c r="D4" s="103"/>
      <c r="E4" s="103"/>
      <c r="F4" s="103"/>
      <c r="G4" s="103"/>
      <c r="H4" s="102"/>
      <c r="I4" s="92"/>
    </row>
    <row r="5" spans="1:9" ht="15.4">
      <c r="A5" s="123"/>
      <c r="B5" s="104" t="s">
        <v>75</v>
      </c>
      <c r="C5" s="105">
        <v>0.17256994721939731</v>
      </c>
      <c r="D5" s="106">
        <v>0.11268933249645244</v>
      </c>
      <c r="E5" s="106">
        <v>2.3451181059640001</v>
      </c>
      <c r="F5" s="107">
        <v>1</v>
      </c>
      <c r="G5" s="106">
        <v>0.12567603624224655</v>
      </c>
      <c r="H5" s="105">
        <v>1.1883549398316737</v>
      </c>
      <c r="I5" s="92"/>
    </row>
    <row r="6" spans="1:9" ht="15.4">
      <c r="A6" s="123"/>
      <c r="B6" s="108" t="s">
        <v>65</v>
      </c>
      <c r="C6" s="109"/>
      <c r="D6" s="110"/>
      <c r="E6" s="110"/>
      <c r="F6" s="111"/>
      <c r="G6" s="110"/>
      <c r="H6" s="109"/>
      <c r="I6" s="92"/>
    </row>
    <row r="7" spans="1:9" ht="15.4">
      <c r="A7" s="123"/>
      <c r="B7" s="112" t="s">
        <v>76</v>
      </c>
      <c r="C7" s="109"/>
      <c r="D7" s="110"/>
      <c r="E7" s="110"/>
      <c r="F7" s="111"/>
      <c r="G7" s="110"/>
      <c r="H7" s="109"/>
      <c r="I7" s="92"/>
    </row>
    <row r="8" spans="1:9" ht="15.4">
      <c r="A8" s="123"/>
      <c r="B8" s="108" t="s">
        <v>77</v>
      </c>
      <c r="C8" s="109"/>
      <c r="D8" s="110"/>
      <c r="E8" s="110"/>
      <c r="F8" s="111"/>
      <c r="G8" s="110"/>
      <c r="H8" s="109"/>
      <c r="I8" s="92"/>
    </row>
    <row r="9" spans="1:9" ht="15.4">
      <c r="A9" s="123"/>
      <c r="B9" s="113" t="s">
        <v>62</v>
      </c>
      <c r="C9" s="109"/>
      <c r="D9" s="110"/>
      <c r="E9" s="110"/>
      <c r="F9" s="111"/>
      <c r="G9" s="110"/>
      <c r="H9" s="109"/>
      <c r="I9" s="92"/>
    </row>
    <row r="10" spans="1:9" ht="15.4">
      <c r="A10" s="123"/>
      <c r="B10" s="114" t="s">
        <v>78</v>
      </c>
      <c r="C10" s="109"/>
      <c r="D10" s="110"/>
      <c r="E10" s="110"/>
      <c r="F10" s="111"/>
      <c r="G10" s="110"/>
      <c r="H10" s="109"/>
      <c r="I10" s="92"/>
    </row>
    <row r="11" spans="1:9" ht="15.4">
      <c r="A11" s="123"/>
      <c r="B11" s="113" t="s">
        <v>60</v>
      </c>
      <c r="C11" s="109"/>
      <c r="D11" s="110"/>
      <c r="E11" s="110"/>
      <c r="F11" s="111"/>
      <c r="G11" s="110"/>
      <c r="H11" s="109"/>
      <c r="I11" s="92"/>
    </row>
    <row r="12" spans="1:9" ht="15.4">
      <c r="A12" s="123"/>
      <c r="B12" s="108" t="s">
        <v>59</v>
      </c>
      <c r="C12" s="109">
        <v>-1.7578256287591978E-2</v>
      </c>
      <c r="D12" s="110">
        <v>2.3368160218418727E-3</v>
      </c>
      <c r="E12" s="110">
        <v>56.585159056382565</v>
      </c>
      <c r="F12" s="111">
        <v>1</v>
      </c>
      <c r="G12" s="110">
        <v>5.3816483871207079E-14</v>
      </c>
      <c r="H12" s="109">
        <v>0.98257533995794155</v>
      </c>
      <c r="I12" s="92"/>
    </row>
    <row r="13" spans="1:9" ht="15.4">
      <c r="A13" s="123"/>
      <c r="B13" s="108" t="s">
        <v>58</v>
      </c>
      <c r="C13" s="109">
        <v>0.25960872075984509</v>
      </c>
      <c r="D13" s="110">
        <v>7.2510321743020772E-2</v>
      </c>
      <c r="E13" s="110">
        <v>12.818549652596591</v>
      </c>
      <c r="F13" s="111">
        <v>1</v>
      </c>
      <c r="G13" s="110">
        <v>3.4319966131545452E-4</v>
      </c>
      <c r="H13" s="109">
        <v>1.2964227241136173</v>
      </c>
      <c r="I13" s="92"/>
    </row>
    <row r="14" spans="1:9" ht="15.4">
      <c r="A14" s="123"/>
      <c r="B14" s="108" t="s">
        <v>57</v>
      </c>
      <c r="C14" s="109">
        <v>-0.18552555440539809</v>
      </c>
      <c r="D14" s="110">
        <v>0.20264979805010411</v>
      </c>
      <c r="E14" s="110">
        <v>0.8381372167697998</v>
      </c>
      <c r="F14" s="111">
        <v>1</v>
      </c>
      <c r="G14" s="110">
        <v>0.35993007174358105</v>
      </c>
      <c r="H14" s="109">
        <v>0.83066760809288753</v>
      </c>
      <c r="I14" s="92"/>
    </row>
    <row r="15" spans="1:9" ht="30">
      <c r="A15" s="123"/>
      <c r="B15" s="108" t="s">
        <v>56</v>
      </c>
      <c r="C15" s="109">
        <v>-0.11357312525044966</v>
      </c>
      <c r="D15" s="110">
        <v>1.1613045899639204E-2</v>
      </c>
      <c r="E15" s="110">
        <v>95.644250491501381</v>
      </c>
      <c r="F15" s="111">
        <v>1</v>
      </c>
      <c r="G15" s="110">
        <v>1.3749844195621639E-22</v>
      </c>
      <c r="H15" s="109">
        <v>0.89263891957996644</v>
      </c>
      <c r="I15" s="92"/>
    </row>
    <row r="16" spans="1:9" ht="15.4">
      <c r="A16" s="123"/>
      <c r="B16" s="108" t="s">
        <v>55</v>
      </c>
      <c r="C16" s="109"/>
      <c r="D16" s="110"/>
      <c r="E16" s="110"/>
      <c r="F16" s="111"/>
      <c r="G16" s="110"/>
      <c r="H16" s="109"/>
      <c r="I16" s="92"/>
    </row>
    <row r="17" spans="1:9" ht="15.4">
      <c r="A17" s="123"/>
      <c r="B17" s="108" t="s">
        <v>54</v>
      </c>
      <c r="C17" s="109">
        <v>0.51698615649119473</v>
      </c>
      <c r="D17" s="110">
        <v>0.18229296974129711</v>
      </c>
      <c r="E17" s="110">
        <v>8.0429985017959655</v>
      </c>
      <c r="F17" s="111">
        <v>1</v>
      </c>
      <c r="G17" s="110">
        <v>4.5679861193056708E-3</v>
      </c>
      <c r="H17" s="109">
        <v>1.6769659130576888</v>
      </c>
      <c r="I17" s="92"/>
    </row>
    <row r="18" spans="1:9" ht="15.4">
      <c r="A18" s="123"/>
      <c r="B18" s="108" t="s">
        <v>53</v>
      </c>
      <c r="C18" s="109">
        <v>0.36485733402603282</v>
      </c>
      <c r="D18" s="110">
        <v>0.18110330418425558</v>
      </c>
      <c r="E18" s="110">
        <v>4.0587603861160719</v>
      </c>
      <c r="F18" s="111">
        <v>1</v>
      </c>
      <c r="G18" s="110">
        <v>4.3942745981537697E-2</v>
      </c>
      <c r="H18" s="109">
        <v>1.4403085104743427</v>
      </c>
      <c r="I18" s="92"/>
    </row>
    <row r="19" spans="1:9" ht="15.4">
      <c r="A19" s="123"/>
      <c r="B19" s="108" t="s">
        <v>52</v>
      </c>
      <c r="C19" s="109">
        <v>0.17923891953940102</v>
      </c>
      <c r="D19" s="110">
        <v>0.18566597999815801</v>
      </c>
      <c r="E19" s="110">
        <v>0.93196577978655581</v>
      </c>
      <c r="F19" s="111">
        <v>1</v>
      </c>
      <c r="G19" s="110">
        <v>0.3343526388705409</v>
      </c>
      <c r="H19" s="109">
        <v>1.1963065310318677</v>
      </c>
      <c r="I19" s="92"/>
    </row>
    <row r="20" spans="1:9" ht="15.4">
      <c r="A20" s="123"/>
      <c r="B20" s="108" t="s">
        <v>51</v>
      </c>
      <c r="C20" s="109">
        <v>6.8978550092778479E-2</v>
      </c>
      <c r="D20" s="110">
        <v>0.18982549571131632</v>
      </c>
      <c r="E20" s="110">
        <v>0.1320441111393359</v>
      </c>
      <c r="F20" s="111">
        <v>1</v>
      </c>
      <c r="G20" s="110">
        <v>0.71632197845039203</v>
      </c>
      <c r="H20" s="109">
        <v>1.0714132271875476</v>
      </c>
      <c r="I20" s="92"/>
    </row>
    <row r="21" spans="1:9" ht="15.4">
      <c r="A21" s="123"/>
      <c r="B21" s="108" t="s">
        <v>50</v>
      </c>
      <c r="C21" s="109">
        <v>2.3426609261807431E-2</v>
      </c>
      <c r="D21" s="110">
        <v>0.18937925888106796</v>
      </c>
      <c r="E21" s="110">
        <v>1.5302205941078536E-2</v>
      </c>
      <c r="F21" s="111">
        <v>1</v>
      </c>
      <c r="G21" s="110">
        <v>0.90155116040656524</v>
      </c>
      <c r="H21" s="109">
        <v>1.023703167658462</v>
      </c>
      <c r="I21" s="92"/>
    </row>
    <row r="22" spans="1:9" ht="15.4">
      <c r="A22" s="123"/>
      <c r="B22" s="108" t="s">
        <v>49</v>
      </c>
      <c r="C22" s="109">
        <v>-0.10495118931621461</v>
      </c>
      <c r="D22" s="110">
        <v>0.19149789634688144</v>
      </c>
      <c r="E22" s="110">
        <v>0.30036319396620326</v>
      </c>
      <c r="F22" s="111">
        <v>1</v>
      </c>
      <c r="G22" s="110">
        <v>0.58365482034062599</v>
      </c>
      <c r="H22" s="109">
        <v>0.90036846911436308</v>
      </c>
      <c r="I22" s="92"/>
    </row>
    <row r="23" spans="1:9" ht="15.4">
      <c r="A23" s="123"/>
      <c r="B23" s="108" t="s">
        <v>48</v>
      </c>
      <c r="C23" s="109">
        <v>-0.16711989064686261</v>
      </c>
      <c r="D23" s="110">
        <v>0.19291671848078518</v>
      </c>
      <c r="E23" s="110">
        <v>0.75044100033303796</v>
      </c>
      <c r="F23" s="111">
        <v>1</v>
      </c>
      <c r="G23" s="110">
        <v>0.3863366433719424</v>
      </c>
      <c r="H23" s="109">
        <v>0.84609816599970522</v>
      </c>
      <c r="I23" s="92"/>
    </row>
    <row r="24" spans="1:9" ht="15.4">
      <c r="A24" s="123"/>
      <c r="B24" s="108" t="s">
        <v>47</v>
      </c>
      <c r="C24" s="109">
        <v>-0.63479999468383619</v>
      </c>
      <c r="D24" s="110">
        <v>0.21492933557423607</v>
      </c>
      <c r="E24" s="110">
        <v>8.7233327049952418</v>
      </c>
      <c r="F24" s="111">
        <v>1</v>
      </c>
      <c r="G24" s="110">
        <v>3.1416323532104666E-3</v>
      </c>
      <c r="H24" s="109">
        <v>0.53004148883243574</v>
      </c>
      <c r="I24" s="92"/>
    </row>
    <row r="25" spans="1:9" ht="15.4">
      <c r="A25" s="123"/>
      <c r="B25" s="108" t="s">
        <v>46</v>
      </c>
      <c r="C25" s="109">
        <v>-0.61571860650258903</v>
      </c>
      <c r="D25" s="110">
        <v>0.21390977803789599</v>
      </c>
      <c r="E25" s="110">
        <v>8.2852054362389609</v>
      </c>
      <c r="F25" s="111">
        <v>1</v>
      </c>
      <c r="G25" s="110">
        <v>3.9969382457674587E-3</v>
      </c>
      <c r="H25" s="109">
        <v>0.54025252680516067</v>
      </c>
      <c r="I25" s="92"/>
    </row>
    <row r="26" spans="1:9" ht="15.4">
      <c r="A26" s="123"/>
      <c r="B26" s="108" t="s">
        <v>45</v>
      </c>
      <c r="C26" s="109">
        <v>-6.0885013933737298E-2</v>
      </c>
      <c r="D26" s="110">
        <v>1.2303400506550972E-2</v>
      </c>
      <c r="E26" s="110">
        <v>24.488968709305919</v>
      </c>
      <c r="F26" s="111">
        <v>1</v>
      </c>
      <c r="G26" s="110">
        <v>7.4736508254455494E-7</v>
      </c>
      <c r="H26" s="109">
        <v>0.94093142755932468</v>
      </c>
      <c r="I26" s="92"/>
    </row>
    <row r="27" spans="1:9" ht="15.4">
      <c r="A27" s="123"/>
      <c r="B27" s="108" t="s">
        <v>79</v>
      </c>
      <c r="C27" s="109"/>
      <c r="D27" s="110"/>
      <c r="E27" s="110"/>
      <c r="F27" s="111"/>
      <c r="G27" s="110"/>
      <c r="H27" s="109"/>
      <c r="I27" s="92"/>
    </row>
    <row r="28" spans="1:9" ht="15.4">
      <c r="A28" s="123"/>
      <c r="B28" s="108" t="s">
        <v>44</v>
      </c>
      <c r="C28" s="109">
        <v>0.10294206081206787</v>
      </c>
      <c r="D28" s="110">
        <v>0.17135850548407885</v>
      </c>
      <c r="E28" s="110">
        <v>0.36088961494419936</v>
      </c>
      <c r="F28" s="111">
        <v>1</v>
      </c>
      <c r="G28" s="110">
        <v>0.54801258081911453</v>
      </c>
      <c r="H28" s="109">
        <v>1.1084271858444745</v>
      </c>
      <c r="I28" s="92"/>
    </row>
    <row r="29" spans="1:9" ht="15.4">
      <c r="A29" s="123"/>
      <c r="B29" s="108" t="s">
        <v>42</v>
      </c>
      <c r="C29" s="109">
        <v>-5.4428173660802555E-2</v>
      </c>
      <c r="D29" s="110">
        <v>8.1565727091806234E-2</v>
      </c>
      <c r="E29" s="110">
        <v>0.44527888320964903</v>
      </c>
      <c r="F29" s="111">
        <v>1</v>
      </c>
      <c r="G29" s="110">
        <v>0.50458550623914333</v>
      </c>
      <c r="H29" s="109">
        <v>0.94702652786363695</v>
      </c>
      <c r="I29" s="92"/>
    </row>
    <row r="30" spans="1:9" ht="15.4">
      <c r="A30" s="123"/>
      <c r="B30" s="108" t="s">
        <v>41</v>
      </c>
      <c r="C30" s="109">
        <v>-0.38950241682506997</v>
      </c>
      <c r="D30" s="110">
        <v>9.4825324271773453E-2</v>
      </c>
      <c r="E30" s="110">
        <v>16.872197113019009</v>
      </c>
      <c r="F30" s="111">
        <v>1</v>
      </c>
      <c r="G30" s="110">
        <v>3.9982975373957258E-5</v>
      </c>
      <c r="H30" s="109">
        <v>0.6773938504372119</v>
      </c>
      <c r="I30" s="92"/>
    </row>
    <row r="31" spans="1:9" ht="15.4">
      <c r="A31" s="123"/>
      <c r="B31" s="108" t="s">
        <v>40</v>
      </c>
      <c r="C31" s="109">
        <v>0.1943766322591739</v>
      </c>
      <c r="D31" s="110">
        <v>8.593793499824473E-2</v>
      </c>
      <c r="E31" s="110">
        <v>5.1158556169445673</v>
      </c>
      <c r="F31" s="111">
        <v>1</v>
      </c>
      <c r="G31" s="110">
        <v>2.3708172708172215E-2</v>
      </c>
      <c r="H31" s="109">
        <v>1.2145536369038563</v>
      </c>
      <c r="I31" s="92"/>
    </row>
    <row r="32" spans="1:9" ht="15.4">
      <c r="A32" s="120"/>
      <c r="B32" s="115" t="s">
        <v>39</v>
      </c>
      <c r="C32" s="116">
        <v>-5.8499011388579984E-2</v>
      </c>
      <c r="D32" s="117">
        <v>0.26790542675206969</v>
      </c>
      <c r="E32" s="117">
        <v>4.7679756821967595E-2</v>
      </c>
      <c r="F32" s="118">
        <v>1</v>
      </c>
      <c r="G32" s="117">
        <v>0.8271510065318699</v>
      </c>
      <c r="H32" s="116">
        <v>0.94317917283690711</v>
      </c>
      <c r="I32" s="92"/>
    </row>
    <row r="33" spans="2:9">
      <c r="B33" s="93"/>
      <c r="C33" s="93"/>
      <c r="D33" s="93"/>
      <c r="E33" s="93"/>
      <c r="F33" s="93"/>
      <c r="G33" s="93"/>
      <c r="H33" s="93"/>
      <c r="I33" s="92"/>
    </row>
  </sheetData>
  <mergeCells count="2">
    <mergeCell ref="B33:H33"/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7CCE2-FBEE-4ED0-857F-DB0DADD6B431}">
  <dimension ref="A1:H33"/>
  <sheetViews>
    <sheetView showGridLines="0" zoomScale="65" workbookViewId="0">
      <selection activeCell="B3" sqref="B3"/>
    </sheetView>
  </sheetViews>
  <sheetFormatPr defaultRowHeight="15.4"/>
  <cols>
    <col min="2" max="2" width="30.3984375" style="123" customWidth="1"/>
    <col min="3" max="3" width="9.06640625" style="123"/>
    <col min="4" max="7" width="9.06640625" style="142"/>
    <col min="8" max="8" width="9.06640625" style="123"/>
  </cols>
  <sheetData>
    <row r="1" spans="1:8">
      <c r="A1" s="119" t="s">
        <v>73</v>
      </c>
      <c r="B1" s="119"/>
      <c r="C1" s="119"/>
      <c r="D1" s="119"/>
      <c r="E1" s="119"/>
      <c r="F1" s="119"/>
      <c r="G1" s="119"/>
      <c r="H1" s="119"/>
    </row>
    <row r="2" spans="1:8">
      <c r="A2" s="94"/>
      <c r="B2" s="143"/>
      <c r="C2" s="144" t="s">
        <v>72</v>
      </c>
      <c r="D2" s="145" t="s">
        <v>71</v>
      </c>
      <c r="E2" s="145" t="s">
        <v>70</v>
      </c>
      <c r="F2" s="145" t="s">
        <v>32</v>
      </c>
      <c r="G2" s="145" t="s">
        <v>33</v>
      </c>
      <c r="H2" s="144" t="s">
        <v>69</v>
      </c>
    </row>
    <row r="3" spans="1:8">
      <c r="A3" s="94"/>
      <c r="B3" s="98" t="s">
        <v>80</v>
      </c>
      <c r="C3" s="125"/>
      <c r="D3" s="126"/>
      <c r="E3" s="126"/>
      <c r="F3" s="126"/>
      <c r="G3" s="126"/>
      <c r="H3" s="125"/>
    </row>
    <row r="4" spans="1:8">
      <c r="B4" s="101" t="s">
        <v>74</v>
      </c>
      <c r="C4" s="127"/>
      <c r="D4" s="128"/>
      <c r="E4" s="128"/>
      <c r="F4" s="128"/>
      <c r="G4" s="128"/>
      <c r="H4" s="127"/>
    </row>
    <row r="5" spans="1:8">
      <c r="B5" s="104" t="s">
        <v>75</v>
      </c>
      <c r="C5" s="127"/>
      <c r="D5" s="128"/>
      <c r="E5" s="128"/>
      <c r="F5" s="128"/>
      <c r="G5" s="128"/>
      <c r="H5" s="127"/>
    </row>
    <row r="6" spans="1:8" ht="15">
      <c r="B6" s="129" t="s">
        <v>65</v>
      </c>
      <c r="C6" s="130">
        <v>-2.5305821826621885E-2</v>
      </c>
      <c r="D6" s="131">
        <v>6.2537044739358382E-3</v>
      </c>
      <c r="E6" s="131">
        <v>16.37442970909331</v>
      </c>
      <c r="F6" s="132">
        <v>1</v>
      </c>
      <c r="G6" s="131">
        <v>5.1981788820647401E-5</v>
      </c>
      <c r="H6" s="130">
        <v>0.97501168657376469</v>
      </c>
    </row>
    <row r="7" spans="1:8">
      <c r="B7" s="112" t="s">
        <v>76</v>
      </c>
      <c r="C7" s="133"/>
      <c r="D7" s="134"/>
      <c r="E7" s="134"/>
      <c r="F7" s="135"/>
      <c r="G7" s="134"/>
      <c r="H7" s="133"/>
    </row>
    <row r="8" spans="1:8" ht="15">
      <c r="B8" s="108" t="s">
        <v>77</v>
      </c>
      <c r="C8" s="133"/>
      <c r="D8" s="134"/>
      <c r="E8" s="134"/>
      <c r="F8" s="135"/>
      <c r="G8" s="134"/>
      <c r="H8" s="133"/>
    </row>
    <row r="9" spans="1:8">
      <c r="B9" s="113" t="s">
        <v>62</v>
      </c>
      <c r="C9" s="133"/>
      <c r="D9" s="134"/>
      <c r="E9" s="134"/>
      <c r="F9" s="135"/>
      <c r="G9" s="134"/>
      <c r="H9" s="133"/>
    </row>
    <row r="10" spans="1:8" ht="15">
      <c r="B10" s="114" t="s">
        <v>78</v>
      </c>
      <c r="C10" s="133"/>
      <c r="D10" s="134"/>
      <c r="E10" s="134"/>
      <c r="F10" s="135"/>
      <c r="G10" s="134"/>
      <c r="H10" s="133"/>
    </row>
    <row r="11" spans="1:8">
      <c r="B11" s="113" t="s">
        <v>60</v>
      </c>
      <c r="C11" s="133"/>
      <c r="D11" s="134"/>
      <c r="E11" s="134"/>
      <c r="F11" s="135"/>
      <c r="G11" s="134"/>
      <c r="H11" s="133"/>
    </row>
    <row r="12" spans="1:8" ht="15">
      <c r="B12" s="136" t="s">
        <v>59</v>
      </c>
      <c r="C12" s="133">
        <v>-1.8274453874988009E-2</v>
      </c>
      <c r="D12" s="134">
        <v>2.347247037640574E-3</v>
      </c>
      <c r="E12" s="134">
        <v>60.613758589397214</v>
      </c>
      <c r="F12" s="135">
        <v>1</v>
      </c>
      <c r="G12" s="134">
        <v>6.9446921835673624E-15</v>
      </c>
      <c r="H12" s="133">
        <v>0.98189151144432918</v>
      </c>
    </row>
    <row r="13" spans="1:8" ht="15">
      <c r="B13" s="136" t="s">
        <v>58</v>
      </c>
      <c r="C13" s="133">
        <v>0.25786355900263824</v>
      </c>
      <c r="D13" s="134">
        <v>7.2601511636075242E-2</v>
      </c>
      <c r="E13" s="134">
        <v>12.61503960780076</v>
      </c>
      <c r="F13" s="135">
        <v>1</v>
      </c>
      <c r="G13" s="134">
        <v>3.8265542964692066E-4</v>
      </c>
      <c r="H13" s="133">
        <v>1.2941622297921527</v>
      </c>
    </row>
    <row r="14" spans="1:8" ht="15">
      <c r="B14" s="136" t="s">
        <v>57</v>
      </c>
      <c r="C14" s="133">
        <v>-0.20802307385362168</v>
      </c>
      <c r="D14" s="134">
        <v>0.2027039200203315</v>
      </c>
      <c r="E14" s="134">
        <v>1.0531705927950099</v>
      </c>
      <c r="F14" s="135">
        <v>1</v>
      </c>
      <c r="G14" s="134">
        <v>0.30477799929603533</v>
      </c>
      <c r="H14" s="133">
        <v>0.81218829618187238</v>
      </c>
    </row>
    <row r="15" spans="1:8" ht="30">
      <c r="B15" s="136" t="s">
        <v>56</v>
      </c>
      <c r="C15" s="133">
        <v>-0.11705072379320196</v>
      </c>
      <c r="D15" s="134">
        <v>1.1616808592637355E-2</v>
      </c>
      <c r="E15" s="134">
        <v>101.52536038357961</v>
      </c>
      <c r="F15" s="135">
        <v>1</v>
      </c>
      <c r="G15" s="134">
        <v>7.0554342885311494E-24</v>
      </c>
      <c r="H15" s="133">
        <v>0.88954007117242673</v>
      </c>
    </row>
    <row r="16" spans="1:8" ht="15">
      <c r="B16" s="136" t="s">
        <v>55</v>
      </c>
      <c r="C16" s="133"/>
      <c r="D16" s="134"/>
      <c r="E16" s="134"/>
      <c r="F16" s="135"/>
      <c r="G16" s="134"/>
      <c r="H16" s="133"/>
    </row>
    <row r="17" spans="1:8" ht="15">
      <c r="B17" s="136" t="s">
        <v>54</v>
      </c>
      <c r="C17" s="133">
        <v>0.50986969848132047</v>
      </c>
      <c r="D17" s="134">
        <v>0.18234740509789457</v>
      </c>
      <c r="E17" s="134">
        <v>7.818424206800076</v>
      </c>
      <c r="F17" s="135">
        <v>1</v>
      </c>
      <c r="G17" s="134">
        <v>5.1716267924652847E-3</v>
      </c>
      <c r="H17" s="133">
        <v>1.6650742191105887</v>
      </c>
    </row>
    <row r="18" spans="1:8" ht="15">
      <c r="B18" s="136" t="s">
        <v>53</v>
      </c>
      <c r="C18" s="133">
        <v>0.35187583068365452</v>
      </c>
      <c r="D18" s="134">
        <v>0.18103904598325904</v>
      </c>
      <c r="E18" s="134">
        <v>3.7777600549116208</v>
      </c>
      <c r="F18" s="135">
        <v>1</v>
      </c>
      <c r="G18" s="134">
        <v>5.1938145890559728E-2</v>
      </c>
      <c r="H18" s="133">
        <v>1.4217319772703343</v>
      </c>
    </row>
    <row r="19" spans="1:8" ht="15">
      <c r="B19" s="136" t="s">
        <v>52</v>
      </c>
      <c r="C19" s="133">
        <v>0.18121715769802282</v>
      </c>
      <c r="D19" s="134">
        <v>0.18571503085273161</v>
      </c>
      <c r="E19" s="134">
        <v>0.95214813098331297</v>
      </c>
      <c r="F19" s="135">
        <v>1</v>
      </c>
      <c r="G19" s="134">
        <v>0.3291731111666315</v>
      </c>
      <c r="H19" s="133">
        <v>1.1986754526339676</v>
      </c>
    </row>
    <row r="20" spans="1:8" ht="15">
      <c r="B20" s="136" t="s">
        <v>51</v>
      </c>
      <c r="C20" s="133">
        <v>6.187277836689517E-2</v>
      </c>
      <c r="D20" s="134">
        <v>0.18984650115454904</v>
      </c>
      <c r="E20" s="134">
        <v>0.10621700252969882</v>
      </c>
      <c r="F20" s="135">
        <v>1</v>
      </c>
      <c r="G20" s="134">
        <v>0.7444928274431637</v>
      </c>
      <c r="H20" s="133">
        <v>1.0638269943109084</v>
      </c>
    </row>
    <row r="21" spans="1:8" ht="15">
      <c r="B21" s="136" t="s">
        <v>50</v>
      </c>
      <c r="C21" s="133">
        <v>1.6365974335373592E-2</v>
      </c>
      <c r="D21" s="134">
        <v>0.18944694835165812</v>
      </c>
      <c r="E21" s="134">
        <v>7.462915145478366E-3</v>
      </c>
      <c r="F21" s="135">
        <v>1</v>
      </c>
      <c r="G21" s="134">
        <v>0.93115785429067144</v>
      </c>
      <c r="H21" s="133">
        <v>1.0165006304834152</v>
      </c>
    </row>
    <row r="22" spans="1:8" ht="15">
      <c r="B22" s="136" t="s">
        <v>49</v>
      </c>
      <c r="C22" s="133">
        <v>-0.11480937715618712</v>
      </c>
      <c r="D22" s="134">
        <v>0.19141538917397816</v>
      </c>
      <c r="E22" s="134">
        <v>0.35975018038418205</v>
      </c>
      <c r="F22" s="135">
        <v>1</v>
      </c>
      <c r="G22" s="134">
        <v>0.54864501164988355</v>
      </c>
      <c r="H22" s="133">
        <v>0.89153607485190689</v>
      </c>
    </row>
    <row r="23" spans="1:8" ht="15">
      <c r="B23" s="136" t="s">
        <v>48</v>
      </c>
      <c r="C23" s="133">
        <v>-0.16227776643390249</v>
      </c>
      <c r="D23" s="134">
        <v>0.19297711063365555</v>
      </c>
      <c r="E23" s="134">
        <v>0.70714169277134886</v>
      </c>
      <c r="F23" s="135">
        <v>1</v>
      </c>
      <c r="G23" s="134">
        <v>0.40039433678057068</v>
      </c>
      <c r="H23" s="133">
        <v>0.85020501332411857</v>
      </c>
    </row>
    <row r="24" spans="1:8" ht="15">
      <c r="B24" s="136" t="s">
        <v>47</v>
      </c>
      <c r="C24" s="133">
        <v>-0.62756796967729411</v>
      </c>
      <c r="D24" s="134">
        <v>0.21495498851053596</v>
      </c>
      <c r="E24" s="134">
        <v>8.5236671577298022</v>
      </c>
      <c r="F24" s="135">
        <v>1</v>
      </c>
      <c r="G24" s="134">
        <v>3.5055738980650786E-3</v>
      </c>
      <c r="H24" s="133">
        <v>0.53388865677362785</v>
      </c>
    </row>
    <row r="25" spans="1:8" ht="15">
      <c r="B25" s="136" t="s">
        <v>46</v>
      </c>
      <c r="C25" s="133">
        <v>-0.60540485166945168</v>
      </c>
      <c r="D25" s="134">
        <v>0.21397379385778739</v>
      </c>
      <c r="E25" s="134">
        <v>8.0051711232138576</v>
      </c>
      <c r="F25" s="135">
        <v>1</v>
      </c>
      <c r="G25" s="134">
        <v>4.6643954497486047E-3</v>
      </c>
      <c r="H25" s="133">
        <v>0.54585339224253082</v>
      </c>
    </row>
    <row r="26" spans="1:8" ht="15">
      <c r="B26" s="136" t="s">
        <v>45</v>
      </c>
      <c r="C26" s="133">
        <v>-6.5266894806500067E-2</v>
      </c>
      <c r="D26" s="134">
        <v>1.2264550293446034E-2</v>
      </c>
      <c r="E26" s="134">
        <v>28.319308508603271</v>
      </c>
      <c r="F26" s="135">
        <v>1</v>
      </c>
      <c r="G26" s="134">
        <v>1.0286481610119007E-7</v>
      </c>
      <c r="H26" s="133">
        <v>0.93681739831010613</v>
      </c>
    </row>
    <row r="27" spans="1:8" ht="15">
      <c r="B27" s="136" t="s">
        <v>44</v>
      </c>
      <c r="C27" s="133">
        <v>0.1019418900649227</v>
      </c>
      <c r="D27" s="134">
        <v>0.17149175278792039</v>
      </c>
      <c r="E27" s="134">
        <v>0.3533612189471963</v>
      </c>
      <c r="F27" s="135">
        <v>1</v>
      </c>
      <c r="G27" s="134">
        <v>0.55221656492551374</v>
      </c>
      <c r="H27" s="133">
        <v>1.1073191236159361</v>
      </c>
    </row>
    <row r="28" spans="1:8" ht="15">
      <c r="B28" s="136" t="s">
        <v>79</v>
      </c>
      <c r="C28" s="133"/>
      <c r="D28" s="134"/>
      <c r="E28" s="134"/>
      <c r="F28" s="135"/>
      <c r="G28" s="134"/>
      <c r="H28" s="133"/>
    </row>
    <row r="29" spans="1:8" ht="15">
      <c r="B29" s="136" t="s">
        <v>42</v>
      </c>
      <c r="C29" s="133">
        <v>-6.8375787829742338E-2</v>
      </c>
      <c r="D29" s="134">
        <v>8.1701172178384712E-2</v>
      </c>
      <c r="E29" s="134">
        <v>0.70040318408071189</v>
      </c>
      <c r="F29" s="135">
        <v>1</v>
      </c>
      <c r="G29" s="134">
        <v>0.40264825171618324</v>
      </c>
      <c r="H29" s="133">
        <v>0.93390945581966534</v>
      </c>
    </row>
    <row r="30" spans="1:8" ht="15">
      <c r="B30" s="136" t="s">
        <v>41</v>
      </c>
      <c r="C30" s="133">
        <v>-0.38743117337336502</v>
      </c>
      <c r="D30" s="134">
        <v>9.4726808341980662E-2</v>
      </c>
      <c r="E30" s="134">
        <v>16.727972823394335</v>
      </c>
      <c r="F30" s="135">
        <v>1</v>
      </c>
      <c r="G30" s="134">
        <v>4.3140210560569554E-5</v>
      </c>
      <c r="H30" s="133">
        <v>0.67879835204441852</v>
      </c>
    </row>
    <row r="31" spans="1:8" ht="15">
      <c r="B31" s="136" t="s">
        <v>40</v>
      </c>
      <c r="C31" s="133">
        <v>0.17556081540470642</v>
      </c>
      <c r="D31" s="134">
        <v>8.5915842660750336E-2</v>
      </c>
      <c r="E31" s="134">
        <v>4.1755017551382823</v>
      </c>
      <c r="F31" s="135">
        <v>1</v>
      </c>
      <c r="G31" s="134">
        <v>4.1012417112580357E-2</v>
      </c>
      <c r="H31" s="133">
        <v>1.1919144732082145</v>
      </c>
    </row>
    <row r="32" spans="1:8" ht="15">
      <c r="A32" s="146"/>
      <c r="B32" s="137" t="s">
        <v>39</v>
      </c>
      <c r="C32" s="138">
        <v>1.5635443580141377</v>
      </c>
      <c r="D32" s="139">
        <v>0.46435034429591093</v>
      </c>
      <c r="E32" s="139">
        <v>11.337802036541078</v>
      </c>
      <c r="F32" s="140">
        <v>1</v>
      </c>
      <c r="G32" s="139">
        <v>7.5945156618179705E-4</v>
      </c>
      <c r="H32" s="138">
        <v>4.7757181379858027</v>
      </c>
    </row>
    <row r="33" spans="2:8" ht="15">
      <c r="B33" s="141"/>
      <c r="C33" s="141"/>
      <c r="D33" s="141"/>
      <c r="E33" s="141"/>
      <c r="F33" s="141"/>
      <c r="G33" s="141"/>
      <c r="H33" s="141"/>
    </row>
  </sheetData>
  <mergeCells count="2">
    <mergeCell ref="B33:H33"/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F6C6-9BAD-43E7-AA14-3FE110847DD2}">
  <dimension ref="A1:X372"/>
  <sheetViews>
    <sheetView showGridLines="0" zoomScale="89" workbookViewId="0"/>
  </sheetViews>
  <sheetFormatPr defaultRowHeight="14.25"/>
  <cols>
    <col min="1" max="1" width="6.796875" style="124" bestFit="1" customWidth="1"/>
    <col min="2" max="16" width="9.06640625" style="124"/>
    <col min="17" max="17" width="17.6640625" style="124" customWidth="1"/>
    <col min="18" max="18" width="9.06640625" style="124"/>
    <col min="19" max="19" width="9.06640625" style="124" customWidth="1"/>
    <col min="20" max="24" width="9.06640625" style="124"/>
  </cols>
  <sheetData>
    <row r="1" spans="1:23">
      <c r="A1" s="170"/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</row>
    <row r="2" spans="1:23" ht="33" customHeight="1">
      <c r="A2" s="171" t="s">
        <v>65</v>
      </c>
      <c r="B2" s="171" t="s">
        <v>81</v>
      </c>
      <c r="C2" s="171" t="s">
        <v>82</v>
      </c>
      <c r="D2" s="171" t="s">
        <v>83</v>
      </c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2" t="s">
        <v>73</v>
      </c>
      <c r="Q2" s="172"/>
      <c r="R2" s="172"/>
      <c r="S2" s="172"/>
      <c r="T2" s="172"/>
      <c r="U2" s="172"/>
      <c r="V2" s="172"/>
      <c r="W2" s="172"/>
    </row>
    <row r="3" spans="1:23">
      <c r="A3" s="170">
        <v>100</v>
      </c>
      <c r="B3" s="175">
        <f>$R$23+($R$4*A3)</f>
        <v>-0.96703782464805066</v>
      </c>
      <c r="C3" s="175">
        <f>EXP(B3)</f>
        <v>0.38020761330738906</v>
      </c>
      <c r="D3" s="175">
        <f>C3/(1+C3)</f>
        <v>0.2754713201416838</v>
      </c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47" t="s">
        <v>14</v>
      </c>
      <c r="Q3" s="147"/>
      <c r="R3" s="148" t="s">
        <v>72</v>
      </c>
      <c r="S3" s="149" t="s">
        <v>71</v>
      </c>
      <c r="T3" s="149" t="s">
        <v>70</v>
      </c>
      <c r="U3" s="149" t="s">
        <v>32</v>
      </c>
      <c r="V3" s="149" t="s">
        <v>33</v>
      </c>
      <c r="W3" s="150" t="s">
        <v>69</v>
      </c>
    </row>
    <row r="4" spans="1:23">
      <c r="A4" s="170">
        <v>99</v>
      </c>
      <c r="B4" s="175">
        <f>$R$23+($R$4*A4)</f>
        <v>-0.94173200282142888</v>
      </c>
      <c r="C4" s="175">
        <f>EXP(B4)</f>
        <v>0.38995185241671909</v>
      </c>
      <c r="D4" s="175">
        <f t="shared" ref="D4:D67" si="0">C4/(1+C4)</f>
        <v>0.28055061888561611</v>
      </c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51" t="s">
        <v>84</v>
      </c>
      <c r="Q4" s="152" t="s">
        <v>65</v>
      </c>
      <c r="R4" s="153">
        <v>-2.5305821826621885E-2</v>
      </c>
      <c r="S4" s="154">
        <v>6.2537044739358382E-3</v>
      </c>
      <c r="T4" s="154">
        <v>16.37442970909331</v>
      </c>
      <c r="U4" s="155">
        <v>1</v>
      </c>
      <c r="V4" s="154">
        <v>5.1981788820647442E-5</v>
      </c>
      <c r="W4" s="156">
        <v>0.97501168657376469</v>
      </c>
    </row>
    <row r="5" spans="1:23" ht="23.25">
      <c r="A5" s="170">
        <v>98</v>
      </c>
      <c r="B5" s="175">
        <f>$R$23+($R$4*A5)</f>
        <v>-0.9164261809948071</v>
      </c>
      <c r="C5" s="175">
        <f t="shared" ref="C5:C68" si="1">EXP(B5)</f>
        <v>0.39994582402086637</v>
      </c>
      <c r="D5" s="175">
        <f t="shared" si="0"/>
        <v>0.2856866438389441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57"/>
      <c r="Q5" s="158" t="s">
        <v>59</v>
      </c>
      <c r="R5" s="159">
        <v>-1.8274453874988009E-2</v>
      </c>
      <c r="S5" s="160">
        <v>2.347247037640574E-3</v>
      </c>
      <c r="T5" s="160">
        <v>60.613758589397214</v>
      </c>
      <c r="U5" s="161">
        <v>1</v>
      </c>
      <c r="V5" s="160">
        <v>6.9446921835673624E-15</v>
      </c>
      <c r="W5" s="162">
        <v>0.98189151144432918</v>
      </c>
    </row>
    <row r="6" spans="1:23">
      <c r="A6" s="170">
        <v>97</v>
      </c>
      <c r="B6" s="175">
        <f>$R$23+($R$4*A6)</f>
        <v>-0.89112035916818488</v>
      </c>
      <c r="C6" s="175">
        <f t="shared" si="1"/>
        <v>0.41019592844706743</v>
      </c>
      <c r="D6" s="175">
        <f t="shared" si="0"/>
        <v>0.2908786787512444</v>
      </c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57"/>
      <c r="Q6" s="158" t="s">
        <v>58</v>
      </c>
      <c r="R6" s="159">
        <v>0.25786355900263824</v>
      </c>
      <c r="S6" s="160">
        <v>7.2601511636075242E-2</v>
      </c>
      <c r="T6" s="160">
        <v>12.61503960780076</v>
      </c>
      <c r="U6" s="161">
        <v>1</v>
      </c>
      <c r="V6" s="160">
        <v>3.8265542964692066E-4</v>
      </c>
      <c r="W6" s="162">
        <v>1.2941622297921527</v>
      </c>
    </row>
    <row r="7" spans="1:23">
      <c r="A7" s="170">
        <v>96</v>
      </c>
      <c r="B7" s="175">
        <f>$R$23+($R$4*A7)</f>
        <v>-0.86581453734156311</v>
      </c>
      <c r="C7" s="175">
        <f t="shared" si="1"/>
        <v>0.42070873005483089</v>
      </c>
      <c r="D7" s="175">
        <f t="shared" si="0"/>
        <v>0.29612595541564246</v>
      </c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57"/>
      <c r="Q7" s="158" t="s">
        <v>57</v>
      </c>
      <c r="R7" s="159">
        <v>-0.20802307385362168</v>
      </c>
      <c r="S7" s="160">
        <v>0.2027039200203315</v>
      </c>
      <c r="T7" s="160">
        <v>1.0531705927950099</v>
      </c>
      <c r="U7" s="161">
        <v>1</v>
      </c>
      <c r="V7" s="160">
        <v>0.30477799929603533</v>
      </c>
      <c r="W7" s="162">
        <v>0.81218829618187238</v>
      </c>
    </row>
    <row r="8" spans="1:23" ht="23.25">
      <c r="A8" s="170">
        <v>95</v>
      </c>
      <c r="B8" s="175">
        <f>$R$23+($R$4*A8)</f>
        <v>-0.84050871551494133</v>
      </c>
      <c r="C8" s="175">
        <f t="shared" si="1"/>
        <v>0.43149096143987814</v>
      </c>
      <c r="D8" s="175">
        <f t="shared" si="0"/>
        <v>0.30142765344872247</v>
      </c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57"/>
      <c r="Q8" s="158" t="s">
        <v>56</v>
      </c>
      <c r="R8" s="159">
        <v>-0.11705072379320196</v>
      </c>
      <c r="S8" s="160">
        <v>1.1616808592637355E-2</v>
      </c>
      <c r="T8" s="160">
        <v>101.52536038357961</v>
      </c>
      <c r="U8" s="161">
        <v>1</v>
      </c>
      <c r="V8" s="160">
        <v>7.0554342885311494E-24</v>
      </c>
      <c r="W8" s="162">
        <v>0.88954007117242673</v>
      </c>
    </row>
    <row r="9" spans="1:23">
      <c r="A9" s="170">
        <v>94</v>
      </c>
      <c r="B9" s="175">
        <f>$R$23+($R$4*A9)</f>
        <v>-0.81520289368831955</v>
      </c>
      <c r="C9" s="175">
        <f t="shared" si="1"/>
        <v>0.44254952774582312</v>
      </c>
      <c r="D9" s="175">
        <f t="shared" si="0"/>
        <v>0.30678290015966803</v>
      </c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57"/>
      <c r="Q9" s="158" t="s">
        <v>54</v>
      </c>
      <c r="R9" s="159">
        <v>0.50986969848132047</v>
      </c>
      <c r="S9" s="160">
        <v>0.18234740509789457</v>
      </c>
      <c r="T9" s="160">
        <v>7.818424206800076</v>
      </c>
      <c r="U9" s="161">
        <v>1</v>
      </c>
      <c r="V9" s="160">
        <v>5.1716267924652847E-3</v>
      </c>
      <c r="W9" s="162">
        <v>1.6650742191105887</v>
      </c>
    </row>
    <row r="10" spans="1:23">
      <c r="A10" s="170">
        <v>93</v>
      </c>
      <c r="B10" s="175">
        <f>$R$23+($R$4*A10)</f>
        <v>-0.78989707186169777</v>
      </c>
      <c r="C10" s="175">
        <f t="shared" si="1"/>
        <v>0.4538915110863565</v>
      </c>
      <c r="D10" s="175">
        <f t="shared" si="0"/>
        <v>0.31219077051162231</v>
      </c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57"/>
      <c r="Q10" s="158" t="s">
        <v>53</v>
      </c>
      <c r="R10" s="159">
        <v>0.35187583068365452</v>
      </c>
      <c r="S10" s="160">
        <v>0.18103904598325904</v>
      </c>
      <c r="T10" s="160">
        <v>3.7777600549116208</v>
      </c>
      <c r="U10" s="161">
        <v>1</v>
      </c>
      <c r="V10" s="160">
        <v>5.1938145890559728E-2</v>
      </c>
      <c r="W10" s="162">
        <v>1.4217319772703343</v>
      </c>
    </row>
    <row r="11" spans="1:23">
      <c r="A11" s="170">
        <v>92</v>
      </c>
      <c r="B11" s="175">
        <f>$R$23+($R$4*A11)</f>
        <v>-0.76459125003507555</v>
      </c>
      <c r="C11" s="175">
        <f t="shared" si="1"/>
        <v>0.46552417508076444</v>
      </c>
      <c r="D11" s="175">
        <f t="shared" si="0"/>
        <v>0.31765028717803961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57"/>
      <c r="Q11" s="158" t="s">
        <v>52</v>
      </c>
      <c r="R11" s="159">
        <v>0.18121715769802282</v>
      </c>
      <c r="S11" s="160">
        <v>0.18571503085273161</v>
      </c>
      <c r="T11" s="160">
        <v>0.95214813098331297</v>
      </c>
      <c r="U11" s="161">
        <v>1</v>
      </c>
      <c r="V11" s="160">
        <v>0.3291731111666315</v>
      </c>
      <c r="W11" s="162">
        <v>1.1986754526339676</v>
      </c>
    </row>
    <row r="12" spans="1:23">
      <c r="A12" s="170">
        <v>91</v>
      </c>
      <c r="B12" s="175">
        <f>$R$23+($R$4*A12)</f>
        <v>-0.73928542820845378</v>
      </c>
      <c r="C12" s="175">
        <f t="shared" si="1"/>
        <v>0.47745496950568611</v>
      </c>
      <c r="D12" s="175">
        <f t="shared" si="0"/>
        <v>0.32316042069656359</v>
      </c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57"/>
      <c r="Q12" s="158" t="s">
        <v>51</v>
      </c>
      <c r="R12" s="159">
        <v>6.187277836689517E-2</v>
      </c>
      <c r="S12" s="160">
        <v>0.18984650115454904</v>
      </c>
      <c r="T12" s="160">
        <v>0.10621700252969882</v>
      </c>
      <c r="U12" s="161">
        <v>1</v>
      </c>
      <c r="V12" s="160">
        <v>0.7444928274431637</v>
      </c>
      <c r="W12" s="162">
        <v>1.0638269943109084</v>
      </c>
    </row>
    <row r="13" spans="1:23">
      <c r="A13" s="170">
        <v>90</v>
      </c>
      <c r="B13" s="175">
        <f>$R$23+($R$4*A13)</f>
        <v>-0.713979606381832</v>
      </c>
      <c r="C13" s="175">
        <f t="shared" si="1"/>
        <v>0.48969153506609181</v>
      </c>
      <c r="D13" s="175">
        <f t="shared" si="0"/>
        <v>0.32872008972271305</v>
      </c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57"/>
      <c r="Q13" s="158" t="s">
        <v>50</v>
      </c>
      <c r="R13" s="159">
        <v>1.6365974335373592E-2</v>
      </c>
      <c r="S13" s="160">
        <v>0.18944694835165812</v>
      </c>
      <c r="T13" s="160">
        <v>7.462915145478366E-3</v>
      </c>
      <c r="U13" s="161">
        <v>1</v>
      </c>
      <c r="V13" s="160">
        <v>0.93115785429067144</v>
      </c>
      <c r="W13" s="162">
        <v>1.0165006304834152</v>
      </c>
    </row>
    <row r="14" spans="1:23">
      <c r="A14" s="170">
        <v>89</v>
      </c>
      <c r="B14" s="175">
        <f>$R$23+($R$4*A14)</f>
        <v>-0.68867378455521022</v>
      </c>
      <c r="C14" s="175">
        <f t="shared" si="1"/>
        <v>0.50224170828853354</v>
      </c>
      <c r="D14" s="175">
        <f t="shared" si="0"/>
        <v>0.33432816138537719</v>
      </c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57"/>
      <c r="Q14" s="158" t="s">
        <v>49</v>
      </c>
      <c r="R14" s="159">
        <v>-0.11480937715618712</v>
      </c>
      <c r="S14" s="160">
        <v>0.19141538917397816</v>
      </c>
      <c r="T14" s="160">
        <v>0.35975018038418205</v>
      </c>
      <c r="U14" s="161">
        <v>1</v>
      </c>
      <c r="V14" s="160">
        <v>0.54864501164988355</v>
      </c>
      <c r="W14" s="162">
        <v>0.89153607485190689</v>
      </c>
    </row>
    <row r="15" spans="1:23">
      <c r="A15" s="170">
        <v>88</v>
      </c>
      <c r="B15" s="175">
        <f>$R$23+($R$4*A15)</f>
        <v>-0.663367962728588</v>
      </c>
      <c r="C15" s="175">
        <f t="shared" si="1"/>
        <v>0.51511352653980369</v>
      </c>
      <c r="D15" s="175">
        <f t="shared" si="0"/>
        <v>0.33998345174583267</v>
      </c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57"/>
      <c r="Q15" s="158" t="s">
        <v>48</v>
      </c>
      <c r="R15" s="159">
        <v>-0.16227776643390249</v>
      </c>
      <c r="S15" s="160">
        <v>0.19297711063365555</v>
      </c>
      <c r="T15" s="160">
        <v>0.70714169277134886</v>
      </c>
      <c r="U15" s="161">
        <v>1</v>
      </c>
      <c r="V15" s="160">
        <v>0.40039433678057068</v>
      </c>
      <c r="W15" s="162">
        <v>0.85020501332411857</v>
      </c>
    </row>
    <row r="16" spans="1:23">
      <c r="A16" s="170">
        <v>87</v>
      </c>
      <c r="B16" s="175">
        <f>$R$23+($R$4*A16)</f>
        <v>-0.63806214090196622</v>
      </c>
      <c r="C16" s="175">
        <f t="shared" si="1"/>
        <v>0.52831523317421547</v>
      </c>
      <c r="D16" s="175">
        <f t="shared" si="0"/>
        <v>0.34568472636167974</v>
      </c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57"/>
      <c r="Q16" s="158" t="s">
        <v>47</v>
      </c>
      <c r="R16" s="159">
        <v>-0.62756796967729411</v>
      </c>
      <c r="S16" s="160">
        <v>0.21495498851053596</v>
      </c>
      <c r="T16" s="160">
        <v>8.5236671577298022</v>
      </c>
      <c r="U16" s="161">
        <v>1</v>
      </c>
      <c r="V16" s="160">
        <v>3.5055738980650786E-3</v>
      </c>
      <c r="W16" s="162">
        <v>0.53388865677362785</v>
      </c>
    </row>
    <row r="17" spans="1:23">
      <c r="A17" s="170">
        <v>86</v>
      </c>
      <c r="B17" s="175">
        <f>$R$23+($R$4*A17)</f>
        <v>-0.61275631907534445</v>
      </c>
      <c r="C17" s="175">
        <f t="shared" si="1"/>
        <v>0.54185528281280304</v>
      </c>
      <c r="D17" s="175">
        <f t="shared" si="0"/>
        <v>0.35143070095677054</v>
      </c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57"/>
      <c r="Q17" s="158" t="s">
        <v>46</v>
      </c>
      <c r="R17" s="159">
        <v>-0.60540485166945168</v>
      </c>
      <c r="S17" s="160">
        <v>0.21397379385778739</v>
      </c>
      <c r="T17" s="160">
        <v>8.0051711232138576</v>
      </c>
      <c r="U17" s="161">
        <v>1</v>
      </c>
      <c r="V17" s="160">
        <v>4.6643954497486047E-3</v>
      </c>
      <c r="W17" s="162">
        <v>0.54585339224253082</v>
      </c>
    </row>
    <row r="18" spans="1:23">
      <c r="A18" s="170">
        <v>85</v>
      </c>
      <c r="B18" s="175">
        <f>$R$23+($R$4*A18)</f>
        <v>-0.58745049724872267</v>
      </c>
      <c r="C18" s="175">
        <f t="shared" si="1"/>
        <v>0.55574234675781897</v>
      </c>
      <c r="D18" s="175">
        <f t="shared" si="0"/>
        <v>0.35722004219785564</v>
      </c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57"/>
      <c r="Q18" s="158" t="s">
        <v>45</v>
      </c>
      <c r="R18" s="159">
        <v>-6.5266894806500067E-2</v>
      </c>
      <c r="S18" s="160">
        <v>1.2264550293446034E-2</v>
      </c>
      <c r="T18" s="160">
        <v>28.319308508603271</v>
      </c>
      <c r="U18" s="161">
        <v>1</v>
      </c>
      <c r="V18" s="160">
        <v>1.0286481610119007E-7</v>
      </c>
      <c r="W18" s="162">
        <v>0.93681739831010613</v>
      </c>
    </row>
    <row r="19" spans="1:23">
      <c r="A19" s="170">
        <v>84</v>
      </c>
      <c r="B19" s="175">
        <f>$R$23+($R$4*A19)</f>
        <v>-0.56214467542210045</v>
      </c>
      <c r="C19" s="175">
        <f t="shared" si="1"/>
        <v>0.5699853185459991</v>
      </c>
      <c r="D19" s="175">
        <f t="shared" si="0"/>
        <v>0.36305136857832282</v>
      </c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57"/>
      <c r="Q19" s="158" t="s">
        <v>44</v>
      </c>
      <c r="R19" s="159">
        <v>0.1019418900649227</v>
      </c>
      <c r="S19" s="160">
        <v>0.17149175278792039</v>
      </c>
      <c r="T19" s="160">
        <v>0.3533612189471963</v>
      </c>
      <c r="U19" s="161">
        <v>1</v>
      </c>
      <c r="V19" s="160">
        <v>0.55221656492551374</v>
      </c>
      <c r="W19" s="162">
        <v>1.1073191236159361</v>
      </c>
    </row>
    <row r="20" spans="1:23">
      <c r="A20" s="170">
        <v>83</v>
      </c>
      <c r="B20" s="175">
        <f>$R$23+($R$4*A20)</f>
        <v>-0.53683885359547867</v>
      </c>
      <c r="C20" s="175">
        <f t="shared" si="1"/>
        <v>0.5845933196441504</v>
      </c>
      <c r="D20" s="175">
        <f t="shared" si="0"/>
        <v>0.36892325140903132</v>
      </c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57"/>
      <c r="Q20" s="158" t="s">
        <v>42</v>
      </c>
      <c r="R20" s="159">
        <v>-6.8375787829742338E-2</v>
      </c>
      <c r="S20" s="160">
        <v>8.1701172178384712E-2</v>
      </c>
      <c r="T20" s="160">
        <v>0.70040318408071189</v>
      </c>
      <c r="U20" s="161">
        <v>1</v>
      </c>
      <c r="V20" s="160">
        <v>0.40264825171618324</v>
      </c>
      <c r="W20" s="162">
        <v>0.93390945581966534</v>
      </c>
    </row>
    <row r="21" spans="1:23">
      <c r="A21" s="170">
        <v>82</v>
      </c>
      <c r="B21" s="175">
        <f>$R$23+($R$4*A21)</f>
        <v>-0.51153303176885689</v>
      </c>
      <c r="C21" s="175">
        <f t="shared" si="1"/>
        <v>0.59957570529071069</v>
      </c>
      <c r="D21" s="175">
        <f t="shared" si="0"/>
        <v>0.37483421591586524</v>
      </c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57"/>
      <c r="Q21" s="158" t="s">
        <v>41</v>
      </c>
      <c r="R21" s="159">
        <v>-0.38743117337336502</v>
      </c>
      <c r="S21" s="160">
        <v>9.4726808341980662E-2</v>
      </c>
      <c r="T21" s="160">
        <v>16.727972823394335</v>
      </c>
      <c r="U21" s="161">
        <v>1</v>
      </c>
      <c r="V21" s="160">
        <v>4.3140210560569554E-5</v>
      </c>
      <c r="W21" s="162">
        <v>0.67879835204441852</v>
      </c>
    </row>
    <row r="22" spans="1:23">
      <c r="A22" s="170">
        <v>81</v>
      </c>
      <c r="B22" s="175">
        <f>$R$23+($R$4*A22)</f>
        <v>-0.48622720994223512</v>
      </c>
      <c r="C22" s="175">
        <f t="shared" si="1"/>
        <v>0.61494207048701832</v>
      </c>
      <c r="D22" s="175">
        <f t="shared" si="0"/>
        <v>0.3807827424432445</v>
      </c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57"/>
      <c r="Q22" s="158" t="s">
        <v>40</v>
      </c>
      <c r="R22" s="159">
        <v>0.17556081540470642</v>
      </c>
      <c r="S22" s="160">
        <v>8.5915842660750336E-2</v>
      </c>
      <c r="T22" s="160">
        <v>4.1755017551382823</v>
      </c>
      <c r="U22" s="161">
        <v>1</v>
      </c>
      <c r="V22" s="160">
        <v>4.1012417112580357E-2</v>
      </c>
      <c r="W22" s="162">
        <v>1.1919144732082145</v>
      </c>
    </row>
    <row r="23" spans="1:23">
      <c r="A23" s="170">
        <v>80</v>
      </c>
      <c r="B23" s="175">
        <f>$R$23+($R$4*A23)</f>
        <v>-0.4609213881156129</v>
      </c>
      <c r="C23" s="175">
        <f t="shared" si="1"/>
        <v>0.63070225614213193</v>
      </c>
      <c r="D23" s="175">
        <f t="shared" si="0"/>
        <v>0.3867672677624357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63"/>
      <c r="Q23" s="164" t="s">
        <v>39</v>
      </c>
      <c r="R23" s="165">
        <v>1.5635443580141377</v>
      </c>
      <c r="S23" s="166">
        <v>0.46435034429591093</v>
      </c>
      <c r="T23" s="166">
        <v>11.337802036541078</v>
      </c>
      <c r="U23" s="167">
        <v>1</v>
      </c>
      <c r="V23" s="166">
        <v>7.5945156618179705E-4</v>
      </c>
      <c r="W23" s="168">
        <v>4.7757181379858027</v>
      </c>
    </row>
    <row r="24" spans="1:23">
      <c r="A24" s="170">
        <v>79</v>
      </c>
      <c r="B24" s="175">
        <f>$R$23+($R$4*A24)</f>
        <v>-0.43561556628899112</v>
      </c>
      <c r="C24" s="175">
        <f t="shared" si="1"/>
        <v>0.64686635537513215</v>
      </c>
      <c r="D24" s="175">
        <f t="shared" si="0"/>
        <v>0.39278618648310742</v>
      </c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69" t="s">
        <v>85</v>
      </c>
      <c r="Q24" s="169"/>
      <c r="R24" s="169"/>
      <c r="S24" s="169"/>
      <c r="T24" s="169"/>
      <c r="U24" s="169"/>
      <c r="V24" s="169"/>
      <c r="W24" s="169"/>
    </row>
    <row r="25" spans="1:23">
      <c r="A25" s="170">
        <v>78</v>
      </c>
      <c r="B25" s="175">
        <f>$R$23+($R$4*A25)</f>
        <v>-0.41030974446236934</v>
      </c>
      <c r="C25" s="175">
        <f t="shared" si="1"/>
        <v>0.66344471997894694</v>
      </c>
      <c r="D25" s="175">
        <f t="shared" si="0"/>
        <v>0.39883785256617588</v>
      </c>
      <c r="E25" s="170"/>
      <c r="F25" s="170"/>
      <c r="G25" s="170"/>
      <c r="H25" s="170"/>
      <c r="I25" s="173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</row>
    <row r="26" spans="1:23">
      <c r="A26" s="170">
        <v>77</v>
      </c>
      <c r="B26" s="175">
        <f>$R$23+($R$4*A26)</f>
        <v>-0.38500392263574734</v>
      </c>
      <c r="C26" s="175">
        <f t="shared" si="1"/>
        <v>0.68044796704983279</v>
      </c>
      <c r="D26" s="175">
        <f t="shared" si="0"/>
        <v>0.40492058093558009</v>
      </c>
      <c r="E26" s="170"/>
      <c r="F26" s="170"/>
      <c r="G26" s="170"/>
      <c r="H26" s="170"/>
      <c r="I26" s="173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</row>
    <row r="27" spans="1:23">
      <c r="A27" s="170">
        <v>76</v>
      </c>
      <c r="B27" s="175">
        <f>$R$23+($R$4*A27)</f>
        <v>-0.35969810080912556</v>
      </c>
      <c r="C27" s="175">
        <f t="shared" si="1"/>
        <v>0.697886985786763</v>
      </c>
      <c r="D27" s="175">
        <f t="shared" si="0"/>
        <v>0.41103264918623411</v>
      </c>
      <c r="E27" s="170"/>
      <c r="F27" s="170"/>
      <c r="G27" s="170"/>
      <c r="H27" s="170"/>
      <c r="I27" s="173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</row>
    <row r="28" spans="1:23">
      <c r="A28" s="170">
        <v>75</v>
      </c>
      <c r="B28" s="175">
        <f>$R$23+($R$4*A28)</f>
        <v>-0.33439227898250357</v>
      </c>
      <c r="C28" s="175">
        <f t="shared" si="1"/>
        <v>0.71577294446507567</v>
      </c>
      <c r="D28" s="175">
        <f t="shared" si="0"/>
        <v>0.41717229938500472</v>
      </c>
      <c r="E28" s="170"/>
      <c r="F28" s="170"/>
      <c r="G28" s="170"/>
      <c r="H28" s="170"/>
      <c r="I28" s="173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</row>
    <row r="29" spans="1:23">
      <c r="A29" s="170">
        <v>74</v>
      </c>
      <c r="B29" s="175">
        <f>$R$23+($R$4*A29)</f>
        <v>-0.30908645715588179</v>
      </c>
      <c r="C29" s="175">
        <f t="shared" si="1"/>
        <v>0.73411729758884658</v>
      </c>
      <c r="D29" s="175">
        <f t="shared" si="0"/>
        <v>0.42333773996117724</v>
      </c>
      <c r="E29" s="170"/>
      <c r="F29" s="170"/>
      <c r="G29" s="170"/>
      <c r="H29" s="170"/>
      <c r="I29" s="173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</row>
    <row r="30" spans="1:23">
      <c r="A30" s="170">
        <v>73</v>
      </c>
      <c r="B30" s="175">
        <f>$R$23+($R$4*A30)</f>
        <v>-0.28378063532925979</v>
      </c>
      <c r="C30" s="175">
        <f t="shared" si="1"/>
        <v>0.75293179322656956</v>
      </c>
      <c r="D30" s="175">
        <f t="shared" si="0"/>
        <v>0.429527147682495</v>
      </c>
      <c r="E30" s="170"/>
      <c r="F30" s="170"/>
      <c r="G30" s="170"/>
      <c r="H30" s="170"/>
      <c r="I30" s="173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</row>
    <row r="31" spans="1:23">
      <c r="A31" s="170">
        <v>72</v>
      </c>
      <c r="B31" s="175">
        <f>$R$23+($R$4*A31)</f>
        <v>-0.25847481350263801</v>
      </c>
      <c r="C31" s="175">
        <f t="shared" si="1"/>
        <v>0.7722284805348395</v>
      </c>
      <c r="D31" s="175">
        <f t="shared" si="0"/>
        <v>0.43573866971249059</v>
      </c>
      <c r="E31" s="170"/>
      <c r="F31" s="170"/>
      <c r="G31" s="170"/>
      <c r="H31" s="170"/>
      <c r="I31" s="173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</row>
    <row r="32" spans="1:23">
      <c r="A32" s="170">
        <v>71</v>
      </c>
      <c r="B32" s="175">
        <f>$R$23+($R$4*A32)</f>
        <v>-0.23316899167601601</v>
      </c>
      <c r="C32" s="175">
        <f t="shared" si="1"/>
        <v>0.79201971747485966</v>
      </c>
      <c r="D32" s="175">
        <f t="shared" si="0"/>
        <v>0.44197042574447615</v>
      </c>
      <c r="E32" s="170"/>
      <c r="F32" s="170"/>
      <c r="G32" s="170"/>
      <c r="H32" s="170"/>
      <c r="I32" s="173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</row>
    <row r="33" spans="1:23">
      <c r="A33" s="170">
        <v>70</v>
      </c>
      <c r="B33" s="175">
        <f>$R$23+($R$4*A33)</f>
        <v>-0.20786316984939424</v>
      </c>
      <c r="C33" s="175">
        <f t="shared" si="1"/>
        <v>0.8123181787267113</v>
      </c>
      <c r="D33" s="175">
        <f t="shared" si="0"/>
        <v>0.44822051020722276</v>
      </c>
      <c r="E33" s="170"/>
      <c r="F33" s="170"/>
      <c r="G33" s="170"/>
      <c r="H33" s="170"/>
      <c r="I33" s="173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</row>
    <row r="34" spans="1:23">
      <c r="A34" s="170">
        <v>69</v>
      </c>
      <c r="B34" s="175">
        <f>$R$23+($R$4*A34)</f>
        <v>-0.18255734802277224</v>
      </c>
      <c r="C34" s="175">
        <f t="shared" si="1"/>
        <v>0.83313686380645779</v>
      </c>
      <c r="D34" s="175">
        <f t="shared" si="0"/>
        <v>0.45448699453704305</v>
      </c>
      <c r="E34" s="170"/>
      <c r="F34" s="170"/>
      <c r="G34" s="170"/>
      <c r="H34" s="170"/>
      <c r="I34" s="173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</row>
    <row r="35" spans="1:23">
      <c r="A35" s="170">
        <v>68</v>
      </c>
      <c r="B35" s="175">
        <f>$R$23+($R$4*A35)</f>
        <v>-0.15725152619615046</v>
      </c>
      <c r="C35" s="175">
        <f t="shared" si="1"/>
        <v>0.85448910539127843</v>
      </c>
      <c r="D35" s="175">
        <f t="shared" si="0"/>
        <v>0.46076792951069395</v>
      </c>
      <c r="E35" s="170"/>
      <c r="F35" s="170"/>
      <c r="G35" s="170"/>
      <c r="H35" s="170"/>
      <c r="I35" s="173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</row>
    <row r="36" spans="1:23">
      <c r="A36" s="170">
        <v>67</v>
      </c>
      <c r="B36" s="175">
        <f>$R$23+($R$4*A36)</f>
        <v>-0.13194570436952846</v>
      </c>
      <c r="C36" s="175">
        <f t="shared" si="1"/>
        <v>0.87638857785796598</v>
      </c>
      <c r="D36" s="175">
        <f t="shared" si="0"/>
        <v>0.46706134763324308</v>
      </c>
      <c r="E36" s="170"/>
      <c r="F36" s="170"/>
      <c r="G36" s="170"/>
      <c r="H36" s="170"/>
      <c r="I36" s="173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</row>
    <row r="37" spans="1:23">
      <c r="A37" s="170">
        <v>66</v>
      </c>
      <c r="B37" s="175">
        <f>$R$23+($R$4*A37)</f>
        <v>-0.10663988254290668</v>
      </c>
      <c r="C37" s="175">
        <f t="shared" si="1"/>
        <v>0.89884930604025381</v>
      </c>
      <c r="D37" s="175">
        <f t="shared" si="0"/>
        <v>0.4733652655747918</v>
      </c>
      <c r="E37" s="170"/>
      <c r="F37" s="170"/>
      <c r="G37" s="170"/>
      <c r="H37" s="170"/>
      <c r="I37" s="173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</row>
    <row r="38" spans="1:23">
      <c r="A38" s="170">
        <v>65</v>
      </c>
      <c r="B38" s="175">
        <f>$R$23+($R$4*A38)</f>
        <v>-8.1334060716284684E-2</v>
      </c>
      <c r="C38" s="175">
        <f t="shared" si="1"/>
        <v>0.92188567421058421</v>
      </c>
      <c r="D38" s="175">
        <f t="shared" si="0"/>
        <v>0.4796776866497271</v>
      </c>
      <c r="E38" s="170"/>
      <c r="F38" s="170"/>
      <c r="G38" s="170"/>
      <c r="H38" s="170"/>
      <c r="I38" s="173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</row>
    <row r="39" spans="1:23">
      <c r="A39" s="170">
        <v>64</v>
      </c>
      <c r="B39" s="175">
        <f>$R$23+($R$4*A39)</f>
        <v>-5.6028238889662907E-2</v>
      </c>
      <c r="C39" s="175">
        <f t="shared" si="1"/>
        <v>0.9455124352920653</v>
      </c>
      <c r="D39" s="175">
        <f t="shared" si="0"/>
        <v>0.48599660333197642</v>
      </c>
      <c r="E39" s="170"/>
      <c r="F39" s="170"/>
      <c r="G39" s="170"/>
      <c r="H39" s="170"/>
      <c r="I39" s="173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</row>
    <row r="40" spans="1:23">
      <c r="A40" s="170">
        <v>63</v>
      </c>
      <c r="B40" s="175">
        <f>$R$23+($R$4*A40)</f>
        <v>-3.072241706304113E-2</v>
      </c>
      <c r="C40" s="175">
        <f t="shared" si="1"/>
        <v>0.96974472030652148</v>
      </c>
      <c r="D40" s="175">
        <f t="shared" si="0"/>
        <v>0.49231999979957547</v>
      </c>
      <c r="E40" s="170"/>
      <c r="F40" s="170"/>
      <c r="G40" s="170"/>
      <c r="H40" s="170"/>
      <c r="I40" s="173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</row>
    <row r="41" spans="1:23">
      <c r="A41" s="170">
        <v>62</v>
      </c>
      <c r="B41" s="175">
        <f>$R$23+($R$4*A41)</f>
        <v>-5.4165952364191305E-3</v>
      </c>
      <c r="C41" s="175">
        <f t="shared" si="1"/>
        <v>0.99459804806468366</v>
      </c>
      <c r="D41" s="175">
        <f t="shared" si="0"/>
        <v>0.49864585450172338</v>
      </c>
      <c r="E41" s="170"/>
      <c r="F41" s="170"/>
      <c r="G41" s="170"/>
      <c r="H41" s="170"/>
      <c r="I41" s="173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</row>
    <row r="42" spans="1:23">
      <c r="A42" s="170">
        <v>61</v>
      </c>
      <c r="B42" s="175">
        <f>$R$23+($R$4*A42)</f>
        <v>1.9889226590202647E-2</v>
      </c>
      <c r="C42" s="175">
        <f t="shared" si="1"/>
        <v>1.020088335104727</v>
      </c>
      <c r="D42" s="175">
        <f t="shared" si="0"/>
        <v>0.5049721427413929</v>
      </c>
      <c r="E42" s="170"/>
      <c r="F42" s="170"/>
      <c r="G42" s="170"/>
      <c r="H42" s="170"/>
      <c r="I42" s="173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</row>
    <row r="43" spans="1:23">
      <c r="A43" s="170">
        <v>60</v>
      </c>
      <c r="B43" s="175">
        <f>$R$23+($R$4*A43)</f>
        <v>4.5195048416824646E-2</v>
      </c>
      <c r="C43" s="175">
        <f t="shared" si="1"/>
        <v>1.0462319058855221</v>
      </c>
      <c r="D43" s="175">
        <f t="shared" si="0"/>
        <v>0.51129683926649439</v>
      </c>
      <c r="E43" s="170"/>
      <c r="F43" s="170"/>
      <c r="G43" s="170"/>
      <c r="H43" s="170"/>
      <c r="I43" s="173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</row>
    <row r="44" spans="1:23">
      <c r="A44" s="170">
        <v>59</v>
      </c>
      <c r="B44" s="175">
        <f>$R$23+($R$4*A44)</f>
        <v>7.0500870243446423E-2</v>
      </c>
      <c r="C44" s="175">
        <f t="shared" si="1"/>
        <v>1.0730455032411235</v>
      </c>
      <c r="D44" s="175">
        <f t="shared" si="0"/>
        <v>0.51761792086254732</v>
      </c>
      <c r="E44" s="170"/>
      <c r="F44" s="170"/>
      <c r="G44" s="170"/>
      <c r="H44" s="170"/>
      <c r="I44" s="173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</row>
    <row r="45" spans="1:23">
      <c r="A45" s="170">
        <v>58</v>
      </c>
      <c r="B45" s="175">
        <f>$R$23+($R$4*A45)</f>
        <v>9.5806692070068422E-2</v>
      </c>
      <c r="C45" s="175">
        <f t="shared" si="1"/>
        <v>1.1005462991031976</v>
      </c>
      <c r="D45" s="175">
        <f t="shared" si="0"/>
        <v>0.52393336893981446</v>
      </c>
      <c r="E45" s="170"/>
      <c r="F45" s="170"/>
      <c r="G45" s="170"/>
      <c r="H45" s="170"/>
      <c r="I45" s="173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</row>
    <row r="46" spans="1:23">
      <c r="A46" s="170">
        <v>57</v>
      </c>
      <c r="B46" s="175">
        <f>$R$23+($R$4*A46)</f>
        <v>0.1211125138966902</v>
      </c>
      <c r="C46" s="175">
        <f t="shared" si="1"/>
        <v>1.128751905498248</v>
      </c>
      <c r="D46" s="175">
        <f t="shared" si="0"/>
        <v>0.5302411721078677</v>
      </c>
      <c r="E46" s="170"/>
      <c r="F46" s="170"/>
      <c r="G46" s="170"/>
      <c r="H46" s="170"/>
      <c r="I46" s="173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</row>
    <row r="47" spans="1:23">
      <c r="A47" s="170">
        <v>56</v>
      </c>
      <c r="B47" s="175">
        <f>$R$23+($R$4*A47)</f>
        <v>0.1464183357233122</v>
      </c>
      <c r="C47" s="175">
        <f t="shared" si="1"/>
        <v>1.1576803858266906</v>
      </c>
      <c r="D47" s="175">
        <f t="shared" si="0"/>
        <v>0.53653932873062593</v>
      </c>
      <c r="E47" s="170"/>
      <c r="F47" s="170"/>
      <c r="G47" s="170"/>
      <c r="H47" s="170"/>
      <c r="I47" s="173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</row>
    <row r="48" spans="1:23">
      <c r="A48" s="170">
        <v>55</v>
      </c>
      <c r="B48" s="175">
        <f>$R$23+($R$4*A48)</f>
        <v>0.17172415754993398</v>
      </c>
      <c r="C48" s="175">
        <f t="shared" si="1"/>
        <v>1.1873502664309921</v>
      </c>
      <c r="D48" s="175">
        <f t="shared" si="0"/>
        <v>0.54282584945498547</v>
      </c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</row>
    <row r="49" spans="1:23">
      <c r="A49" s="170">
        <v>54</v>
      </c>
      <c r="B49" s="175">
        <f>$R$23+($R$4*A49)</f>
        <v>0.19702997937655597</v>
      </c>
      <c r="C49" s="175">
        <f t="shared" si="1"/>
        <v>1.2177805484602906</v>
      </c>
      <c r="D49" s="175">
        <f t="shared" si="0"/>
        <v>0.54909875970629418</v>
      </c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</row>
    <row r="50" spans="1:23">
      <c r="A50" s="170">
        <v>53</v>
      </c>
      <c r="B50" s="175">
        <f>$R$23+($R$4*A50)</f>
        <v>0.22233580120317775</v>
      </c>
      <c r="C50" s="175">
        <f t="shared" si="1"/>
        <v>1.2489907200390864</v>
      </c>
      <c r="D50" s="175">
        <f t="shared" si="0"/>
        <v>0.55535610214406739</v>
      </c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</row>
    <row r="51" spans="1:23">
      <c r="A51" s="170">
        <v>52</v>
      </c>
      <c r="B51" s="175">
        <f>$R$23+($R$4*A51)</f>
        <v>0.24764162302979975</v>
      </c>
      <c r="C51" s="175">
        <f t="shared" si="1"/>
        <v>1.2810007687478051</v>
      </c>
      <c r="D51" s="175">
        <f t="shared" si="0"/>
        <v>0.56159593907152983</v>
      </c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</row>
    <row r="52" spans="1:23">
      <c r="A52" s="170">
        <v>51</v>
      </c>
      <c r="B52" s="175">
        <f>$R$23+($R$4*A52)</f>
        <v>0.27294744485642153</v>
      </c>
      <c r="C52" s="175">
        <f t="shared" si="1"/>
        <v>1.3138311944232175</v>
      </c>
      <c r="D52" s="175">
        <f t="shared" si="0"/>
        <v>0.56781635479278081</v>
      </c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</row>
    <row r="53" spans="1:23">
      <c r="A53" s="170">
        <v>50</v>
      </c>
      <c r="B53" s="175">
        <f>$R$23+($R$4*A53)</f>
        <v>0.29825326668304353</v>
      </c>
      <c r="C53" s="175">
        <f t="shared" si="1"/>
        <v>1.3475030222869224</v>
      </c>
      <c r="D53" s="175">
        <f t="shared" si="0"/>
        <v>0.57401545791161268</v>
      </c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</row>
    <row r="54" spans="1:23">
      <c r="A54" s="170">
        <v>49</v>
      </c>
      <c r="B54" s="175">
        <f>$R$23+($R$4*A54)</f>
        <v>0.3235590885096653</v>
      </c>
      <c r="C54" s="175">
        <f t="shared" si="1"/>
        <v>1.3820378164102927</v>
      </c>
      <c r="D54" s="175">
        <f t="shared" si="0"/>
        <v>0.58019138356628186</v>
      </c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</row>
    <row r="55" spans="1:23">
      <c r="A55" s="170">
        <v>48</v>
      </c>
      <c r="B55" s="175">
        <f>$R$23+($R$4*A55)</f>
        <v>0.3488649103362873</v>
      </c>
      <c r="C55" s="175">
        <f t="shared" si="1"/>
        <v>1.4174576935245118</v>
      </c>
      <c r="D55" s="175">
        <f t="shared" si="0"/>
        <v>0.58634229559481621</v>
      </c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</row>
    <row r="56" spans="1:23">
      <c r="A56" s="170">
        <v>47</v>
      </c>
      <c r="B56" s="175">
        <f>$R$23+($R$4*A56)</f>
        <v>0.37417073216290908</v>
      </c>
      <c r="C56" s="175">
        <f t="shared" si="1"/>
        <v>1.4537853371845442</v>
      </c>
      <c r="D56" s="175">
        <f t="shared" si="0"/>
        <v>0.59246638862574963</v>
      </c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</row>
    <row r="57" spans="1:23">
      <c r="A57" s="170">
        <v>46</v>
      </c>
      <c r="B57" s="175">
        <f>$R$23+($R$4*A57)</f>
        <v>0.39947655398953108</v>
      </c>
      <c r="C57" s="175">
        <f t="shared" si="1"/>
        <v>1.4910440122961111</v>
      </c>
      <c r="D57" s="175">
        <f t="shared" si="0"/>
        <v>0.59856189008950766</v>
      </c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</row>
    <row r="58" spans="1:23">
      <c r="A58" s="170">
        <v>45</v>
      </c>
      <c r="B58" s="175">
        <f>$R$23+($R$4*A58)</f>
        <v>0.42478237581615286</v>
      </c>
      <c r="C58" s="175">
        <f t="shared" si="1"/>
        <v>1.529257580014971</v>
      </c>
      <c r="D58" s="175">
        <f t="shared" si="0"/>
        <v>0.60462706214600692</v>
      </c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</row>
    <row r="59" spans="1:23">
      <c r="A59" s="170">
        <v>44</v>
      </c>
      <c r="B59" s="175">
        <f>$R$23+($R$4*A59)</f>
        <v>0.45008819764277486</v>
      </c>
      <c r="C59" s="175">
        <f t="shared" si="1"/>
        <v>1.5684505130280559</v>
      </c>
      <c r="D59" s="175">
        <f t="shared" si="0"/>
        <v>0.61066020352439754</v>
      </c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</row>
    <row r="60" spans="1:23">
      <c r="A60" s="170">
        <v>43</v>
      </c>
      <c r="B60" s="175">
        <f>$R$23+($R$4*A60)</f>
        <v>0.47539401946939663</v>
      </c>
      <c r="C60" s="175">
        <f t="shared" si="1"/>
        <v>1.6086479112262355</v>
      </c>
      <c r="D60" s="175">
        <f t="shared" si="0"/>
        <v>0.61665965127124633</v>
      </c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</row>
    <row r="61" spans="1:23">
      <c r="A61" s="170">
        <v>42</v>
      </c>
      <c r="B61" s="175">
        <f>$R$23+($R$4*A61)</f>
        <v>0.50069984129601863</v>
      </c>
      <c r="C61" s="175">
        <f t="shared" si="1"/>
        <v>1.6498755177787638</v>
      </c>
      <c r="D61" s="175">
        <f t="shared" si="0"/>
        <v>0.62262378240384608</v>
      </c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</row>
    <row r="62" spans="1:23">
      <c r="A62" s="170">
        <v>41</v>
      </c>
      <c r="B62" s="175">
        <f>$R$23+($R$4*A62)</f>
        <v>0.52600566312264041</v>
      </c>
      <c r="C62" s="175">
        <f t="shared" si="1"/>
        <v>1.6921597356196836</v>
      </c>
      <c r="D62" s="175">
        <f t="shared" si="0"/>
        <v>0.62855101546572267</v>
      </c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</row>
    <row r="63" spans="1:23">
      <c r="A63" s="170">
        <v>40</v>
      </c>
      <c r="B63" s="175">
        <f>$R$23+($R$4*A63)</f>
        <v>0.55131148494926241</v>
      </c>
      <c r="C63" s="175">
        <f t="shared" si="1"/>
        <v>1.7355276443567667</v>
      </c>
      <c r="D63" s="175">
        <f t="shared" si="0"/>
        <v>0.63443981198181587</v>
      </c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</row>
    <row r="64" spans="1:23">
      <c r="A64" s="170">
        <v>39</v>
      </c>
      <c r="B64" s="175">
        <f>$R$23+($R$4*A64)</f>
        <v>0.57661730677588419</v>
      </c>
      <c r="C64" s="175">
        <f t="shared" si="1"/>
        <v>1.7800070176137983</v>
      </c>
      <c r="D64" s="175">
        <f t="shared" si="0"/>
        <v>0.64028867781120069</v>
      </c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</row>
    <row r="65" spans="1:23">
      <c r="A65" s="170">
        <v>38</v>
      </c>
      <c r="B65" s="175">
        <f>$R$23+($R$4*A65)</f>
        <v>0.60192312860250607</v>
      </c>
      <c r="C65" s="175">
        <f t="shared" si="1"/>
        <v>1.8256263408173328</v>
      </c>
      <c r="D65" s="175">
        <f t="shared" si="0"/>
        <v>0.64609616439562823</v>
      </c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</row>
    <row r="66" spans="1:23">
      <c r="A66" s="170">
        <v>37</v>
      </c>
      <c r="B66" s="175">
        <f>$R$23+($R$4*A66)</f>
        <v>0.62722895042912796</v>
      </c>
      <c r="C66" s="175">
        <f t="shared" si="1"/>
        <v>1.8724148294392928</v>
      </c>
      <c r="D66" s="175">
        <f t="shared" si="0"/>
        <v>0.65186086990255365</v>
      </c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</row>
    <row r="67" spans="1:23">
      <c r="A67" s="170">
        <v>36</v>
      </c>
      <c r="B67" s="175">
        <f>$R$23+($R$4*A67)</f>
        <v>0.65253477225574985</v>
      </c>
      <c r="C67" s="175">
        <f t="shared" si="1"/>
        <v>1.9204024477071076</v>
      </c>
      <c r="D67" s="175">
        <f t="shared" si="0"/>
        <v>0.65758144026172527</v>
      </c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</row>
    <row r="68" spans="1:23">
      <c r="A68" s="170">
        <v>35</v>
      </c>
      <c r="B68" s="175">
        <f>$R$23+($R$4*A68)</f>
        <v>0.67784059408237174</v>
      </c>
      <c r="C68" s="175">
        <f t="shared" si="1"/>
        <v>1.969619927793367</v>
      </c>
      <c r="D68" s="175">
        <f t="shared" ref="D68:D103" si="2">C68/(1+C68)</f>
        <v>0.66325657009479011</v>
      </c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</row>
    <row r="69" spans="1:23">
      <c r="A69" s="170">
        <v>34</v>
      </c>
      <c r="B69" s="175">
        <f>$R$23+($R$4*A69)</f>
        <v>0.70314641590899363</v>
      </c>
      <c r="C69" s="175">
        <f t="shared" ref="C69:C104" si="3">EXP(B69)</f>
        <v>2.0200987894972835</v>
      </c>
      <c r="D69" s="175">
        <f t="shared" si="2"/>
        <v>0.66888500353776281</v>
      </c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</row>
    <row r="70" spans="1:23">
      <c r="A70" s="170">
        <v>33</v>
      </c>
      <c r="B70" s="175">
        <f>$R$23+($R$4*A70)</f>
        <v>0.72845223773561552</v>
      </c>
      <c r="C70" s="175">
        <f t="shared" si="3"/>
        <v>2.071871360430563</v>
      </c>
      <c r="D70" s="175">
        <f t="shared" si="2"/>
        <v>0.67446553495656902</v>
      </c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</row>
    <row r="71" spans="1:23">
      <c r="A71" s="170">
        <v>32</v>
      </c>
      <c r="B71" s="175">
        <f>$R$23+($R$4*A71)</f>
        <v>0.7537580595622374</v>
      </c>
      <c r="C71" s="175">
        <f t="shared" si="3"/>
        <v>2.1249707967206146</v>
      </c>
      <c r="D71" s="175">
        <f t="shared" si="2"/>
        <v>0.67999700955624509</v>
      </c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</row>
    <row r="72" spans="1:23">
      <c r="A72" s="170">
        <v>31</v>
      </c>
      <c r="B72" s="175">
        <f>$R$23+($R$4*A72)</f>
        <v>0.77906388138885929</v>
      </c>
      <c r="C72" s="175">
        <f t="shared" si="3"/>
        <v>2.179431104244359</v>
      </c>
      <c r="D72" s="175">
        <f t="shared" si="2"/>
        <v>0.6854783238847173</v>
      </c>
      <c r="E72" s="170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</row>
    <row r="73" spans="1:23">
      <c r="A73" s="170">
        <v>30</v>
      </c>
      <c r="B73" s="175">
        <f>$R$23+($R$4*A73)</f>
        <v>0.80436970321548118</v>
      </c>
      <c r="C73" s="175">
        <f t="shared" si="3"/>
        <v>2.2352871604062292</v>
      </c>
      <c r="D73" s="175">
        <f t="shared" si="2"/>
        <v>0.69090842623242199</v>
      </c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</row>
    <row r="74" spans="1:23">
      <c r="A74" s="170">
        <v>29</v>
      </c>
      <c r="B74" s="175">
        <f>$R$23+($R$4*A74)</f>
        <v>0.82967552504210307</v>
      </c>
      <c r="C74" s="175">
        <f t="shared" si="3"/>
        <v>2.2925747364743181</v>
      </c>
      <c r="D74" s="175">
        <f t="shared" si="2"/>
        <v>0.69628631692934695</v>
      </c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</row>
    <row r="75" spans="1:23">
      <c r="A75" s="170">
        <v>28</v>
      </c>
      <c r="B75" s="175">
        <f>$R$23+($R$4*A75)</f>
        <v>0.85498134686872496</v>
      </c>
      <c r="C75" s="175">
        <f t="shared" si="3"/>
        <v>2.3513305204889696</v>
      </c>
      <c r="D75" s="175">
        <f t="shared" si="2"/>
        <v>0.70161104854137246</v>
      </c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</row>
    <row r="76" spans="1:23">
      <c r="A76" s="170">
        <v>27</v>
      </c>
      <c r="B76" s="175">
        <f>$R$23+($R$4*A76)</f>
        <v>0.88028716869534684</v>
      </c>
      <c r="C76" s="175">
        <f t="shared" si="3"/>
        <v>2.4115921407584886</v>
      </c>
      <c r="D76" s="175">
        <f t="shared" si="2"/>
        <v>0.70688172596807741</v>
      </c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</row>
    <row r="77" spans="1:23">
      <c r="A77" s="170">
        <v>26</v>
      </c>
      <c r="B77" s="175">
        <f>$R$23+($R$4*A77)</f>
        <v>0.90559299052196873</v>
      </c>
      <c r="C77" s="175">
        <f t="shared" si="3"/>
        <v>2.4733981899570177</v>
      </c>
      <c r="D77" s="175">
        <f t="shared" si="2"/>
        <v>0.71209750644443826</v>
      </c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</row>
    <row r="78" spans="1:23">
      <c r="A78" s="170">
        <v>25</v>
      </c>
      <c r="B78" s="175">
        <f>$R$23+($R$4*A78)</f>
        <v>0.93089881234859062</v>
      </c>
      <c r="C78" s="175">
        <f t="shared" si="3"/>
        <v>2.5367882498400105</v>
      </c>
      <c r="D78" s="175">
        <f t="shared" si="2"/>
        <v>0.71725759944909462</v>
      </c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</row>
    <row r="79" spans="1:23">
      <c r="A79" s="170">
        <v>24</v>
      </c>
      <c r="B79" s="175">
        <f>$R$23+($R$4*A79)</f>
        <v>0.95620463417521251</v>
      </c>
      <c r="C79" s="175">
        <f t="shared" si="3"/>
        <v>2.6018029165931327</v>
      </c>
      <c r="D79" s="175">
        <f t="shared" si="2"/>
        <v>0.72236126652207877</v>
      </c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</row>
    <row r="80" spans="1:23">
      <c r="A80" s="170">
        <v>23</v>
      </c>
      <c r="B80" s="175">
        <f>$R$23+($R$4*A80)</f>
        <v>0.9815104560018344</v>
      </c>
      <c r="C80" s="175">
        <f t="shared" si="3"/>
        <v>2.6684838268308213</v>
      </c>
      <c r="D80" s="175">
        <f t="shared" si="2"/>
        <v>0.72740782099511303</v>
      </c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</row>
    <row r="81" spans="1:23">
      <c r="A81" s="170">
        <v>22</v>
      </c>
      <c r="B81" s="175">
        <f>$R$23+($R$4*A81)</f>
        <v>1.0068162778284564</v>
      </c>
      <c r="C81" s="175">
        <f t="shared" si="3"/>
        <v>2.7368736842611545</v>
      </c>
      <c r="D81" s="175">
        <f t="shared" si="2"/>
        <v>0.73239662763775826</v>
      </c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</row>
    <row r="82" spans="1:23">
      <c r="A82" s="170">
        <v>21</v>
      </c>
      <c r="B82" s="175">
        <f>$R$23+($R$4*A82)</f>
        <v>1.0321220996550782</v>
      </c>
      <c r="C82" s="175">
        <f t="shared" si="3"/>
        <v>2.8070162870341098</v>
      </c>
      <c r="D82" s="175">
        <f t="shared" si="2"/>
        <v>0.73732710222286468</v>
      </c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</row>
    <row r="83" spans="1:23">
      <c r="A83" s="170">
        <v>20</v>
      </c>
      <c r="B83" s="175">
        <f>$R$23+($R$4*A83)</f>
        <v>1.0574279214817</v>
      </c>
      <c r="C83" s="175">
        <f t="shared" si="3"/>
        <v>2.8789565557907228</v>
      </c>
      <c r="D83" s="175">
        <f t="shared" si="2"/>
        <v>0.74219871101491353</v>
      </c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</row>
    <row r="84" spans="1:23">
      <c r="A84" s="170">
        <v>19</v>
      </c>
      <c r="B84" s="175">
        <f>$R$23+($R$4*A84)</f>
        <v>1.0827337433083219</v>
      </c>
      <c r="C84" s="175">
        <f t="shared" si="3"/>
        <v>2.95274056243111</v>
      </c>
      <c r="D84" s="175">
        <f t="shared" si="2"/>
        <v>0.74701097018496054</v>
      </c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</row>
    <row r="85" spans="1:23">
      <c r="A85" s="170">
        <v>18</v>
      </c>
      <c r="B85" s="175">
        <f>$R$23+($R$4*A85)</f>
        <v>1.1080395651349437</v>
      </c>
      <c r="C85" s="175">
        <f t="shared" si="3"/>
        <v>3.0284155596197766</v>
      </c>
      <c r="D85" s="175">
        <f t="shared" si="2"/>
        <v>0.75176344515599436</v>
      </c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</row>
    <row r="86" spans="1:23">
      <c r="A86" s="170">
        <v>17</v>
      </c>
      <c r="B86" s="175">
        <f>$R$23+($R$4*A86)</f>
        <v>1.1333453869615657</v>
      </c>
      <c r="C86" s="175">
        <f t="shared" si="3"/>
        <v>3.1060300110471153</v>
      </c>
      <c r="D86" s="175">
        <f t="shared" si="2"/>
        <v>0.75645574988260222</v>
      </c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</row>
    <row r="87" spans="1:23">
      <c r="A87" s="170">
        <v>16</v>
      </c>
      <c r="B87" s="175">
        <f>$R$23+($R$4*A87)</f>
        <v>1.1586512087881875</v>
      </c>
      <c r="C87" s="175">
        <f t="shared" si="3"/>
        <v>3.1856336224664603</v>
      </c>
      <c r="D87" s="175">
        <f t="shared" si="2"/>
        <v>0.76108754606889562</v>
      </c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</row>
    <row r="88" spans="1:23">
      <c r="A88" s="170">
        <v>15</v>
      </c>
      <c r="B88" s="175">
        <f>$R$23+($R$4*A88)</f>
        <v>1.1839570306148095</v>
      </c>
      <c r="C88" s="175">
        <f t="shared" si="3"/>
        <v>3.2672773735265896</v>
      </c>
      <c r="D88" s="175">
        <f t="shared" si="2"/>
        <v>0.76565854232869479</v>
      </c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</row>
    <row r="89" spans="1:23">
      <c r="A89" s="170">
        <v>14</v>
      </c>
      <c r="B89" s="175">
        <f>$R$23+($R$4*A89)</f>
        <v>1.2092628524414313</v>
      </c>
      <c r="C89" s="175">
        <f t="shared" si="3"/>
        <v>3.3510135504200473</v>
      </c>
      <c r="D89" s="175">
        <f t="shared" si="2"/>
        <v>0.77016849329199177</v>
      </c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</row>
    <row r="90" spans="1:23">
      <c r="A90" s="170">
        <v>13</v>
      </c>
      <c r="B90" s="175">
        <f>$R$23+($R$4*A90)</f>
        <v>1.2345686742680533</v>
      </c>
      <c r="C90" s="175">
        <f t="shared" si="3"/>
        <v>3.4368957793682053</v>
      </c>
      <c r="D90" s="175">
        <f t="shared" si="2"/>
        <v>0.77461719866171941</v>
      </c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</row>
    <row r="91" spans="1:23">
      <c r="A91" s="170">
        <v>12</v>
      </c>
      <c r="B91" s="175">
        <f>$R$23+($R$4*A91)</f>
        <v>1.2598744960946751</v>
      </c>
      <c r="C91" s="175">
        <f t="shared" si="3"/>
        <v>3.5249790609645024</v>
      </c>
      <c r="D91" s="175">
        <f t="shared" si="2"/>
        <v>0.77900450222484574</v>
      </c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</row>
    <row r="92" spans="1:23">
      <c r="A92" s="170">
        <v>11</v>
      </c>
      <c r="B92" s="175">
        <f>$R$23+($R$4*A92)</f>
        <v>1.2851803179212971</v>
      </c>
      <c r="C92" s="175">
        <f t="shared" si="3"/>
        <v>3.6153198053978608</v>
      </c>
      <c r="D92" s="175">
        <f t="shared" si="2"/>
        <v>0.78333029082178729</v>
      </c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</row>
    <row r="93" spans="1:23">
      <c r="A93" s="170">
        <v>10</v>
      </c>
      <c r="B93" s="175">
        <f>$R$23+($R$4*A93)</f>
        <v>1.3104861397479188</v>
      </c>
      <c r="C93" s="175">
        <f t="shared" si="3"/>
        <v>3.7079758685788251</v>
      </c>
      <c r="D93" s="175">
        <f t="shared" si="2"/>
        <v>0.78759449327809206</v>
      </c>
      <c r="E93" s="170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</row>
    <row r="94" spans="1:23">
      <c r="A94" s="170">
        <v>9</v>
      </c>
      <c r="B94" s="175">
        <f>$R$23+($R$4*A94)</f>
        <v>1.3357919615745408</v>
      </c>
      <c r="C94" s="175">
        <f t="shared" si="3"/>
        <v>3.803006589191583</v>
      </c>
      <c r="D94" s="175">
        <f t="shared" si="2"/>
        <v>0.79179707930229715</v>
      </c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</row>
    <row r="95" spans="1:23">
      <c r="A95" s="170">
        <v>8</v>
      </c>
      <c r="B95" s="175">
        <f>$R$23+($R$4*A95)</f>
        <v>1.3610977834011626</v>
      </c>
      <c r="C95" s="175">
        <f t="shared" si="3"/>
        <v>3.9004728266955651</v>
      </c>
      <c r="D95" s="175">
        <f t="shared" si="2"/>
        <v>0.79593805835378761</v>
      </c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</row>
    <row r="96" spans="1:23">
      <c r="A96" s="170">
        <v>7</v>
      </c>
      <c r="B96" s="175">
        <f>$R$23+($R$4*A96)</f>
        <v>1.3864036052277846</v>
      </c>
      <c r="C96" s="175">
        <f t="shared" si="3"/>
        <v>4.0004370003009955</v>
      </c>
      <c r="D96" s="175">
        <f t="shared" si="2"/>
        <v>0.80001747848441918</v>
      </c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</row>
    <row r="97" spans="1:23">
      <c r="A97" s="170">
        <v>6</v>
      </c>
      <c r="B97" s="175">
        <f>$R$23+($R$4*A97)</f>
        <v>1.4117094270544064</v>
      </c>
      <c r="C97" s="175">
        <f t="shared" si="3"/>
        <v>4.1029631289433173</v>
      </c>
      <c r="D97" s="175">
        <f t="shared" si="2"/>
        <v>0.80403542515756476</v>
      </c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</row>
    <row r="98" spans="1:23">
      <c r="A98" s="170">
        <v>5</v>
      </c>
      <c r="B98" s="175">
        <f>$R$23+($R$4*A98)</f>
        <v>1.4370152488810284</v>
      </c>
      <c r="C98" s="175">
        <f t="shared" si="3"/>
        <v>4.2081168722821332</v>
      </c>
      <c r="D98" s="175">
        <f t="shared" si="2"/>
        <v>0.80799202004815762</v>
      </c>
      <c r="E98" s="170"/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</row>
    <row r="99" spans="1:23">
      <c r="A99" s="170">
        <v>4</v>
      </c>
      <c r="B99" s="175">
        <f>$R$23+($R$4*A99)</f>
        <v>1.4623210707076502</v>
      </c>
      <c r="C99" s="175">
        <f t="shared" si="3"/>
        <v>4.3159655727508728</v>
      </c>
      <c r="D99" s="175">
        <f t="shared" si="2"/>
        <v>0.81188741982718937</v>
      </c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</row>
    <row r="100" spans="1:23">
      <c r="A100" s="170">
        <v>3</v>
      </c>
      <c r="B100" s="175">
        <f>$R$23+($R$4*A100)</f>
        <v>1.4876268925342722</v>
      </c>
      <c r="C100" s="175">
        <f t="shared" si="3"/>
        <v>4.4265782986841637</v>
      </c>
      <c r="D100" s="175">
        <f t="shared" si="2"/>
        <v>0.81572181493401097</v>
      </c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</row>
    <row r="101" spans="1:23">
      <c r="A101" s="170">
        <v>2</v>
      </c>
      <c r="B101" s="175">
        <f>$R$23+($R$4*A101)</f>
        <v>1.5129327143608939</v>
      </c>
      <c r="C101" s="175">
        <f t="shared" si="3"/>
        <v>4.5400258885504856</v>
      </c>
      <c r="D101" s="175">
        <f t="shared" si="2"/>
        <v>0.81949542833965994</v>
      </c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</row>
    <row r="102" spans="1:23">
      <c r="A102" s="170">
        <v>1</v>
      </c>
      <c r="B102" s="175">
        <f>$R$23+($R$4*A102)</f>
        <v>1.5382385361875159</v>
      </c>
      <c r="C102" s="175">
        <f t="shared" si="3"/>
        <v>4.6563809963184575</v>
      </c>
      <c r="D102" s="175">
        <f t="shared" si="2"/>
        <v>0.8232085143043113</v>
      </c>
      <c r="E102" s="170"/>
      <c r="F102" s="170"/>
      <c r="G102" s="170"/>
      <c r="H102" s="170"/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</row>
    <row r="103" spans="1:23">
      <c r="A103" s="174">
        <v>0</v>
      </c>
      <c r="B103" s="176">
        <f>$R$23+($R$4*A103)</f>
        <v>1.5635443580141377</v>
      </c>
      <c r="C103" s="176">
        <f t="shared" si="3"/>
        <v>4.7757181379858027</v>
      </c>
      <c r="D103" s="176">
        <f t="shared" si="2"/>
        <v>0.82686135713181885</v>
      </c>
      <c r="E103" s="170"/>
      <c r="F103" s="170"/>
      <c r="G103" s="170"/>
      <c r="H103" s="170"/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</row>
    <row r="104" spans="1:23">
      <c r="A104" s="170"/>
      <c r="B104" s="170"/>
      <c r="C104" s="170"/>
      <c r="D104" s="170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</row>
    <row r="105" spans="1:23">
      <c r="A105" s="170"/>
      <c r="B105" s="170"/>
      <c r="C105" s="170"/>
      <c r="D105" s="170"/>
      <c r="E105" s="170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</row>
    <row r="106" spans="1:23">
      <c r="A106" s="170"/>
      <c r="B106" s="170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</row>
    <row r="107" spans="1:23">
      <c r="A107" s="170"/>
      <c r="B107" s="170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</row>
    <row r="108" spans="1:23">
      <c r="A108" s="170"/>
      <c r="B108" s="170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</row>
    <row r="109" spans="1:23">
      <c r="A109" s="170"/>
      <c r="B109" s="170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</row>
    <row r="110" spans="1:23">
      <c r="A110" s="170"/>
      <c r="B110" s="170"/>
      <c r="C110" s="170"/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</row>
    <row r="111" spans="1:23">
      <c r="A111" s="170"/>
      <c r="B111" s="170"/>
      <c r="C111" s="170"/>
      <c r="D111" s="170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</row>
    <row r="112" spans="1:23">
      <c r="A112" s="170"/>
      <c r="B112" s="170"/>
      <c r="C112" s="170"/>
      <c r="D112" s="170"/>
      <c r="E112" s="170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</row>
    <row r="113" spans="1:23">
      <c r="A113" s="170"/>
      <c r="B113" s="170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</row>
    <row r="114" spans="1:23">
      <c r="A114" s="170"/>
      <c r="B114" s="170"/>
      <c r="C114" s="170"/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</row>
    <row r="115" spans="1:23">
      <c r="A115" s="170"/>
      <c r="B115" s="170"/>
      <c r="C115" s="170"/>
      <c r="D115" s="170"/>
      <c r="E115" s="170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</row>
    <row r="116" spans="1:23">
      <c r="A116" s="170"/>
      <c r="B116" s="170"/>
      <c r="C116" s="170"/>
      <c r="D116" s="170"/>
      <c r="E116" s="170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</row>
    <row r="117" spans="1:23">
      <c r="A117" s="170"/>
      <c r="B117" s="170"/>
      <c r="C117" s="170"/>
      <c r="D117" s="170"/>
      <c r="E117" s="170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</row>
    <row r="118" spans="1:23">
      <c r="A118" s="170"/>
      <c r="B118" s="170"/>
      <c r="C118" s="170"/>
      <c r="D118" s="170"/>
      <c r="E118" s="170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</row>
    <row r="119" spans="1:23">
      <c r="A119" s="170"/>
      <c r="B119" s="170"/>
      <c r="C119" s="170"/>
      <c r="D119" s="170"/>
      <c r="E119" s="170"/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</row>
    <row r="120" spans="1:23">
      <c r="A120" s="170"/>
      <c r="B120" s="170"/>
      <c r="C120" s="170"/>
      <c r="D120" s="170"/>
      <c r="E120" s="170"/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</row>
    <row r="121" spans="1:23">
      <c r="A121" s="170"/>
      <c r="B121" s="170"/>
      <c r="C121" s="170"/>
      <c r="D121" s="170"/>
      <c r="E121" s="170"/>
      <c r="F121" s="170"/>
      <c r="G121" s="170"/>
      <c r="H121" s="170"/>
      <c r="I121" s="170"/>
      <c r="J121" s="170"/>
      <c r="K121" s="170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</row>
    <row r="122" spans="1:23">
      <c r="A122" s="170"/>
      <c r="B122" s="170"/>
      <c r="C122" s="170"/>
      <c r="D122" s="170"/>
      <c r="E122" s="170"/>
      <c r="F122" s="170"/>
      <c r="G122" s="170"/>
      <c r="H122" s="170"/>
      <c r="I122" s="170"/>
      <c r="J122" s="170"/>
      <c r="K122" s="170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</row>
    <row r="123" spans="1:23">
      <c r="A123" s="170"/>
      <c r="B123" s="170"/>
      <c r="C123" s="170"/>
      <c r="D123" s="170"/>
      <c r="E123" s="170"/>
      <c r="F123" s="170"/>
      <c r="G123" s="170"/>
      <c r="H123" s="170"/>
      <c r="I123" s="170"/>
      <c r="J123" s="170"/>
      <c r="K123" s="170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</row>
    <row r="124" spans="1:23">
      <c r="A124" s="170"/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</row>
    <row r="125" spans="1:23">
      <c r="A125" s="170"/>
      <c r="B125" s="170"/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</row>
    <row r="126" spans="1:23">
      <c r="A126" s="170"/>
      <c r="B126" s="170"/>
      <c r="C126" s="170"/>
      <c r="D126" s="170"/>
      <c r="E126" s="170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</row>
    <row r="127" spans="1:23">
      <c r="A127" s="170"/>
      <c r="B127" s="170"/>
      <c r="C127" s="170"/>
      <c r="D127" s="170"/>
      <c r="E127" s="170"/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</row>
    <row r="128" spans="1:23">
      <c r="A128" s="170"/>
      <c r="B128" s="170"/>
      <c r="C128" s="170"/>
      <c r="D128" s="170"/>
      <c r="E128" s="170"/>
      <c r="F128" s="170"/>
      <c r="G128" s="170"/>
      <c r="H128" s="170"/>
      <c r="I128" s="170"/>
      <c r="J128" s="170"/>
      <c r="K128" s="170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</row>
    <row r="129" spans="1:23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</row>
    <row r="130" spans="1:23">
      <c r="A130" s="170"/>
      <c r="B130" s="170"/>
      <c r="C130" s="170"/>
      <c r="D130" s="170"/>
      <c r="E130" s="170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</row>
    <row r="131" spans="1:23">
      <c r="A131" s="170"/>
      <c r="B131" s="170"/>
      <c r="C131" s="170"/>
      <c r="D131" s="170"/>
      <c r="E131" s="170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</row>
    <row r="132" spans="1:23">
      <c r="A132" s="170"/>
      <c r="B132" s="170"/>
      <c r="C132" s="170"/>
      <c r="D132" s="170"/>
      <c r="E132" s="170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</row>
    <row r="133" spans="1:23">
      <c r="A133" s="170"/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</row>
    <row r="134" spans="1:23">
      <c r="A134" s="170"/>
      <c r="B134" s="170"/>
      <c r="C134" s="170"/>
      <c r="D134" s="170"/>
      <c r="E134" s="170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</row>
    <row r="135" spans="1:23">
      <c r="A135" s="170"/>
      <c r="B135" s="170"/>
      <c r="C135" s="170"/>
      <c r="D135" s="170"/>
      <c r="E135" s="170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</row>
    <row r="136" spans="1:23">
      <c r="A136" s="170"/>
      <c r="B136" s="170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</row>
    <row r="137" spans="1:23">
      <c r="A137" s="170"/>
      <c r="B137" s="170"/>
      <c r="C137" s="170"/>
      <c r="D137" s="170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</row>
    <row r="138" spans="1:23">
      <c r="A138" s="170"/>
      <c r="B138" s="170"/>
      <c r="C138" s="170"/>
      <c r="D138" s="170"/>
      <c r="E138" s="170"/>
      <c r="F138" s="170"/>
      <c r="G138" s="170"/>
      <c r="H138" s="170"/>
      <c r="I138" s="170"/>
      <c r="J138" s="170"/>
      <c r="K138" s="170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</row>
    <row r="139" spans="1:23">
      <c r="A139" s="170"/>
      <c r="B139" s="170"/>
      <c r="C139" s="170"/>
      <c r="D139" s="170"/>
      <c r="E139" s="170"/>
      <c r="F139" s="170"/>
      <c r="G139" s="170"/>
      <c r="H139" s="170"/>
      <c r="I139" s="170"/>
      <c r="J139" s="170"/>
      <c r="K139" s="170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</row>
    <row r="140" spans="1:23">
      <c r="A140" s="170"/>
      <c r="B140" s="170"/>
      <c r="C140" s="170"/>
      <c r="D140" s="170"/>
      <c r="E140" s="170"/>
      <c r="F140" s="170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</row>
    <row r="141" spans="1:23">
      <c r="A141" s="170"/>
      <c r="B141" s="170"/>
      <c r="C141" s="170"/>
      <c r="D141" s="170"/>
      <c r="E141" s="170"/>
      <c r="F141" s="170"/>
      <c r="G141" s="170"/>
      <c r="H141" s="170"/>
      <c r="I141" s="170"/>
      <c r="J141" s="170"/>
      <c r="K141" s="170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</row>
    <row r="142" spans="1:23">
      <c r="A142" s="170"/>
      <c r="B142" s="170"/>
      <c r="C142" s="170"/>
      <c r="D142" s="170"/>
      <c r="E142" s="170"/>
      <c r="F142" s="170"/>
      <c r="G142" s="170"/>
      <c r="H142" s="170"/>
      <c r="I142" s="170"/>
      <c r="J142" s="170"/>
      <c r="K142" s="170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</row>
    <row r="143" spans="1:23">
      <c r="A143" s="170"/>
      <c r="B143" s="170"/>
      <c r="C143" s="170"/>
      <c r="D143" s="170"/>
      <c r="E143" s="170"/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</row>
    <row r="144" spans="1:23">
      <c r="A144" s="170"/>
      <c r="B144" s="170"/>
      <c r="C144" s="170"/>
      <c r="D144" s="170"/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</row>
    <row r="145" spans="1:23">
      <c r="A145" s="170"/>
      <c r="B145" s="170"/>
      <c r="C145" s="170"/>
      <c r="D145" s="170"/>
      <c r="E145" s="170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</row>
    <row r="146" spans="1:23">
      <c r="A146" s="170"/>
      <c r="B146" s="170"/>
      <c r="C146" s="170"/>
      <c r="D146" s="170"/>
      <c r="E146" s="170"/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</row>
    <row r="147" spans="1:23">
      <c r="A147" s="170"/>
      <c r="B147" s="170"/>
      <c r="C147" s="170"/>
      <c r="D147" s="170"/>
      <c r="E147" s="170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</row>
    <row r="148" spans="1:23">
      <c r="A148" s="170"/>
      <c r="B148" s="170"/>
      <c r="C148" s="170"/>
      <c r="D148" s="170"/>
      <c r="E148" s="170"/>
      <c r="F148" s="170"/>
      <c r="G148" s="170"/>
      <c r="H148" s="170"/>
      <c r="I148" s="170"/>
      <c r="J148" s="170"/>
      <c r="K148" s="170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</row>
    <row r="149" spans="1:23">
      <c r="A149" s="170"/>
      <c r="B149" s="170"/>
      <c r="C149" s="170"/>
      <c r="D149" s="170"/>
      <c r="E149" s="170"/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</row>
    <row r="150" spans="1:23">
      <c r="A150" s="170"/>
      <c r="B150" s="170"/>
      <c r="C150" s="170"/>
      <c r="D150" s="170"/>
      <c r="E150" s="170"/>
      <c r="F150" s="170"/>
      <c r="G150" s="170"/>
      <c r="H150" s="170"/>
      <c r="I150" s="170"/>
      <c r="J150" s="170"/>
      <c r="K150" s="170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</row>
    <row r="151" spans="1:23">
      <c r="A151" s="170"/>
      <c r="B151" s="170"/>
      <c r="C151" s="170"/>
      <c r="D151" s="170"/>
      <c r="E151" s="170"/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</row>
    <row r="152" spans="1:23">
      <c r="A152" s="170"/>
      <c r="B152" s="170"/>
      <c r="C152" s="170"/>
      <c r="D152" s="170"/>
      <c r="E152" s="170"/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</row>
    <row r="153" spans="1:23">
      <c r="A153" s="170"/>
      <c r="B153" s="170"/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</row>
    <row r="154" spans="1:23">
      <c r="A154" s="170"/>
      <c r="B154" s="170"/>
      <c r="C154" s="170"/>
      <c r="D154" s="170"/>
      <c r="E154" s="170"/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</row>
    <row r="155" spans="1:23">
      <c r="A155" s="170"/>
      <c r="B155" s="170"/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</row>
    <row r="156" spans="1:23">
      <c r="A156" s="170"/>
      <c r="B156" s="170"/>
      <c r="C156" s="170"/>
      <c r="D156" s="170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</row>
    <row r="157" spans="1:23">
      <c r="A157" s="170"/>
      <c r="B157" s="170"/>
      <c r="C157" s="170"/>
      <c r="D157" s="170"/>
      <c r="E157" s="170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</row>
    <row r="158" spans="1:23">
      <c r="A158" s="170"/>
      <c r="B158" s="170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</row>
    <row r="159" spans="1:23">
      <c r="A159" s="170"/>
      <c r="B159" s="170"/>
      <c r="C159" s="170"/>
      <c r="D159" s="170"/>
      <c r="E159" s="170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</row>
    <row r="160" spans="1:23">
      <c r="A160" s="170"/>
      <c r="B160" s="170"/>
      <c r="C160" s="170"/>
      <c r="D160" s="170"/>
      <c r="E160" s="170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</row>
    <row r="161" spans="1:23">
      <c r="A161" s="170"/>
      <c r="B161" s="170"/>
      <c r="C161" s="170"/>
      <c r="D161" s="170"/>
      <c r="E161" s="170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</row>
    <row r="162" spans="1:23">
      <c r="A162" s="170"/>
      <c r="B162" s="170"/>
      <c r="C162" s="170"/>
      <c r="D162" s="170"/>
      <c r="E162" s="170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</row>
    <row r="163" spans="1:23">
      <c r="A163" s="170"/>
      <c r="B163" s="170"/>
      <c r="C163" s="170"/>
      <c r="D163" s="170"/>
      <c r="E163" s="170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</row>
    <row r="164" spans="1:23">
      <c r="A164" s="170"/>
      <c r="B164" s="170"/>
      <c r="C164" s="170"/>
      <c r="D164" s="170"/>
      <c r="E164" s="170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</row>
    <row r="165" spans="1:23">
      <c r="A165" s="170"/>
      <c r="B165" s="170"/>
      <c r="C165" s="170"/>
      <c r="D165" s="170"/>
      <c r="E165" s="170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</row>
    <row r="166" spans="1:23">
      <c r="A166" s="170"/>
      <c r="B166" s="170"/>
      <c r="C166" s="170"/>
      <c r="D166" s="170"/>
      <c r="E166" s="170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</row>
    <row r="167" spans="1:23">
      <c r="A167" s="170"/>
      <c r="B167" s="170"/>
      <c r="C167" s="170"/>
      <c r="D167" s="170"/>
      <c r="E167" s="170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</row>
    <row r="168" spans="1:23">
      <c r="A168" s="170"/>
      <c r="B168" s="170"/>
      <c r="C168" s="170"/>
      <c r="D168" s="170"/>
      <c r="E168" s="170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</row>
    <row r="169" spans="1:23">
      <c r="A169" s="170"/>
      <c r="B169" s="170"/>
      <c r="C169" s="170"/>
      <c r="D169" s="170"/>
      <c r="E169" s="170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</row>
    <row r="170" spans="1:23">
      <c r="A170" s="170"/>
      <c r="B170" s="170"/>
      <c r="C170" s="170"/>
      <c r="D170" s="170"/>
      <c r="E170" s="170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</row>
    <row r="171" spans="1:23">
      <c r="A171" s="170"/>
      <c r="B171" s="170"/>
      <c r="C171" s="170"/>
      <c r="D171" s="170"/>
      <c r="E171" s="170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</row>
    <row r="172" spans="1:23">
      <c r="A172" s="170"/>
      <c r="B172" s="170"/>
      <c r="C172" s="170"/>
      <c r="D172" s="170"/>
      <c r="E172" s="170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</row>
    <row r="173" spans="1:23">
      <c r="A173" s="170"/>
      <c r="B173" s="170"/>
      <c r="C173" s="170"/>
      <c r="D173" s="170"/>
      <c r="E173" s="170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</row>
    <row r="174" spans="1:23">
      <c r="A174" s="170"/>
      <c r="B174" s="170"/>
      <c r="C174" s="170"/>
      <c r="D174" s="170"/>
      <c r="E174" s="170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</row>
    <row r="175" spans="1:23">
      <c r="A175" s="170"/>
      <c r="B175" s="170"/>
      <c r="C175" s="170"/>
      <c r="D175" s="170"/>
      <c r="E175" s="170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</row>
    <row r="176" spans="1:23">
      <c r="A176" s="170"/>
      <c r="B176" s="170"/>
      <c r="C176" s="170"/>
      <c r="D176" s="170"/>
      <c r="E176" s="170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</row>
    <row r="177" spans="1:23">
      <c r="A177" s="170"/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</row>
    <row r="178" spans="1:23">
      <c r="A178" s="170"/>
      <c r="B178" s="170"/>
      <c r="C178" s="170"/>
      <c r="D178" s="170"/>
      <c r="E178" s="170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</row>
    <row r="179" spans="1:23">
      <c r="A179" s="170"/>
      <c r="B179" s="170"/>
      <c r="C179" s="170"/>
      <c r="D179" s="170"/>
      <c r="E179" s="170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</row>
    <row r="180" spans="1:23">
      <c r="A180" s="170"/>
      <c r="B180" s="170"/>
      <c r="C180" s="170"/>
      <c r="D180" s="170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</row>
    <row r="181" spans="1:23">
      <c r="A181" s="170"/>
      <c r="B181" s="170"/>
      <c r="C181" s="170"/>
      <c r="D181" s="170"/>
      <c r="E181" s="170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</row>
    <row r="182" spans="1:23">
      <c r="A182" s="170"/>
      <c r="B182" s="170"/>
      <c r="C182" s="170"/>
      <c r="D182" s="170"/>
      <c r="E182" s="170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</row>
    <row r="183" spans="1:23">
      <c r="A183" s="170"/>
      <c r="B183" s="170"/>
      <c r="C183" s="170"/>
      <c r="D183" s="170"/>
      <c r="E183" s="170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</row>
    <row r="184" spans="1:23">
      <c r="A184" s="170"/>
      <c r="B184" s="170"/>
      <c r="C184" s="170"/>
      <c r="D184" s="170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</row>
    <row r="185" spans="1:23">
      <c r="A185" s="170"/>
      <c r="B185" s="170"/>
      <c r="C185" s="170"/>
      <c r="D185" s="170"/>
      <c r="E185" s="170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</row>
    <row r="186" spans="1:23">
      <c r="A186" s="170"/>
      <c r="B186" s="170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</row>
    <row r="187" spans="1:23">
      <c r="A187" s="170"/>
      <c r="B187" s="170"/>
      <c r="C187" s="170"/>
      <c r="D187" s="170"/>
      <c r="E187" s="170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</row>
    <row r="188" spans="1:23">
      <c r="A188" s="170"/>
      <c r="B188" s="170"/>
      <c r="C188" s="170"/>
      <c r="D188" s="170"/>
      <c r="E188" s="170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</row>
    <row r="189" spans="1:23">
      <c r="A189" s="170"/>
      <c r="B189" s="170"/>
      <c r="C189" s="170"/>
      <c r="D189" s="170"/>
      <c r="E189" s="170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</row>
    <row r="190" spans="1:23">
      <c r="A190" s="170"/>
      <c r="B190" s="170"/>
      <c r="C190" s="170"/>
      <c r="D190" s="170"/>
      <c r="E190" s="170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</row>
    <row r="191" spans="1:23">
      <c r="A191" s="170"/>
      <c r="B191" s="170"/>
      <c r="C191" s="170"/>
      <c r="D191" s="170"/>
      <c r="E191" s="170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</row>
    <row r="192" spans="1:23">
      <c r="A192" s="170"/>
      <c r="B192" s="170"/>
      <c r="C192" s="170"/>
      <c r="D192" s="170"/>
      <c r="E192" s="170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</row>
    <row r="193" spans="1:23">
      <c r="A193" s="170"/>
      <c r="B193" s="170"/>
      <c r="C193" s="170"/>
      <c r="D193" s="170"/>
      <c r="E193" s="170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</row>
    <row r="194" spans="1:23">
      <c r="A194" s="170"/>
      <c r="B194" s="170"/>
      <c r="C194" s="170"/>
      <c r="D194" s="170"/>
      <c r="E194" s="170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</row>
    <row r="195" spans="1:23">
      <c r="A195" s="170"/>
      <c r="B195" s="170"/>
      <c r="C195" s="170"/>
      <c r="D195" s="170"/>
      <c r="E195" s="170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</row>
    <row r="196" spans="1:23">
      <c r="A196" s="170"/>
      <c r="B196" s="170"/>
      <c r="C196" s="170"/>
      <c r="D196" s="170"/>
      <c r="E196" s="170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</row>
    <row r="197" spans="1:23">
      <c r="A197" s="170"/>
      <c r="B197" s="170"/>
      <c r="C197" s="170"/>
      <c r="D197" s="170"/>
      <c r="E197" s="170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</row>
    <row r="198" spans="1:23">
      <c r="A198" s="170"/>
      <c r="B198" s="170"/>
      <c r="C198" s="170"/>
      <c r="D198" s="170"/>
      <c r="E198" s="170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</row>
    <row r="199" spans="1:23">
      <c r="A199" s="170"/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</row>
    <row r="200" spans="1:23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</row>
    <row r="201" spans="1:23">
      <c r="A201" s="170"/>
      <c r="B201" s="170"/>
      <c r="C201" s="170"/>
      <c r="D201" s="170"/>
      <c r="E201" s="170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</row>
    <row r="202" spans="1:23">
      <c r="A202" s="170"/>
      <c r="B202" s="170"/>
      <c r="C202" s="170"/>
      <c r="D202" s="170"/>
      <c r="E202" s="170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</row>
    <row r="203" spans="1:23">
      <c r="A203" s="170"/>
      <c r="B203" s="170"/>
      <c r="C203" s="170"/>
      <c r="D203" s="170"/>
      <c r="E203" s="170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</row>
    <row r="204" spans="1:23">
      <c r="A204" s="170"/>
      <c r="B204" s="170"/>
      <c r="C204" s="170"/>
      <c r="D204" s="170"/>
      <c r="E204" s="170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</row>
    <row r="205" spans="1:23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</row>
    <row r="206" spans="1:23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</row>
    <row r="207" spans="1:23">
      <c r="A207" s="170"/>
      <c r="B207" s="170"/>
      <c r="C207" s="170"/>
      <c r="D207" s="170"/>
      <c r="E207" s="170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</row>
    <row r="208" spans="1:23">
      <c r="A208" s="170"/>
      <c r="B208" s="170"/>
      <c r="C208" s="170"/>
      <c r="D208" s="170"/>
      <c r="E208" s="170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</row>
    <row r="209" spans="1:23">
      <c r="A209" s="170"/>
      <c r="B209" s="170"/>
      <c r="C209" s="170"/>
      <c r="D209" s="170"/>
      <c r="E209" s="170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</row>
    <row r="210" spans="1:23">
      <c r="A210" s="170"/>
      <c r="B210" s="170"/>
      <c r="C210" s="170"/>
      <c r="D210" s="170"/>
      <c r="E210" s="170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</row>
    <row r="211" spans="1:23">
      <c r="A211" s="170"/>
      <c r="B211" s="170"/>
      <c r="C211" s="170"/>
      <c r="D211" s="170"/>
      <c r="E211" s="170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</row>
    <row r="212" spans="1:23">
      <c r="A212" s="170"/>
      <c r="B212" s="170"/>
      <c r="C212" s="170"/>
      <c r="D212" s="170"/>
      <c r="E212" s="170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</row>
    <row r="213" spans="1:23">
      <c r="A213" s="170"/>
      <c r="B213" s="170"/>
      <c r="C213" s="170"/>
      <c r="D213" s="170"/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</row>
    <row r="214" spans="1:23">
      <c r="A214" s="170"/>
      <c r="B214" s="170"/>
      <c r="C214" s="170"/>
      <c r="D214" s="170"/>
      <c r="E214" s="170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</row>
    <row r="215" spans="1:23">
      <c r="A215" s="170"/>
      <c r="B215" s="170"/>
      <c r="C215" s="170"/>
      <c r="D215" s="170"/>
      <c r="E215" s="170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</row>
    <row r="216" spans="1:23">
      <c r="A216" s="170"/>
      <c r="B216" s="170"/>
      <c r="C216" s="170"/>
      <c r="D216" s="170"/>
      <c r="E216" s="170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</row>
    <row r="217" spans="1:23">
      <c r="A217" s="170"/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</row>
    <row r="218" spans="1:23">
      <c r="A218" s="170"/>
      <c r="B218" s="170"/>
      <c r="C218" s="170"/>
      <c r="D218" s="170"/>
      <c r="E218" s="170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</row>
    <row r="219" spans="1:23">
      <c r="A219" s="170"/>
      <c r="B219" s="170"/>
      <c r="C219" s="170"/>
      <c r="D219" s="170"/>
      <c r="E219" s="170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</row>
    <row r="220" spans="1:23">
      <c r="A220" s="170"/>
      <c r="B220" s="170"/>
      <c r="C220" s="170"/>
      <c r="D220" s="170"/>
      <c r="E220" s="170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</row>
    <row r="221" spans="1:23">
      <c r="A221" s="170"/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</row>
    <row r="222" spans="1:23">
      <c r="A222" s="170"/>
      <c r="B222" s="170"/>
      <c r="C222" s="170"/>
      <c r="D222" s="170"/>
      <c r="E222" s="170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</row>
    <row r="223" spans="1:23">
      <c r="A223" s="170"/>
      <c r="B223" s="170"/>
      <c r="C223" s="170"/>
      <c r="D223" s="170"/>
      <c r="E223" s="170"/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</row>
    <row r="224" spans="1:23">
      <c r="A224" s="170"/>
      <c r="B224" s="170"/>
      <c r="C224" s="170"/>
      <c r="D224" s="170"/>
      <c r="E224" s="170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</row>
    <row r="225" spans="1:23">
      <c r="A225" s="170"/>
      <c r="B225" s="170"/>
      <c r="C225" s="170"/>
      <c r="D225" s="170"/>
      <c r="E225" s="170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</row>
    <row r="226" spans="1:23">
      <c r="A226" s="170"/>
      <c r="B226" s="170"/>
      <c r="C226" s="170"/>
      <c r="D226" s="170"/>
      <c r="E226" s="170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</row>
    <row r="227" spans="1:23">
      <c r="A227" s="170"/>
      <c r="B227" s="170"/>
      <c r="C227" s="170"/>
      <c r="D227" s="170"/>
      <c r="E227" s="170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</row>
    <row r="228" spans="1:23">
      <c r="A228" s="170"/>
      <c r="B228" s="170"/>
      <c r="C228" s="170"/>
      <c r="D228" s="170"/>
      <c r="E228" s="170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</row>
    <row r="229" spans="1:23">
      <c r="A229" s="170"/>
      <c r="B229" s="170"/>
      <c r="C229" s="170"/>
      <c r="D229" s="170"/>
      <c r="E229" s="170"/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</row>
    <row r="230" spans="1:23">
      <c r="A230" s="170"/>
      <c r="B230" s="170"/>
      <c r="C230" s="170"/>
      <c r="D230" s="170"/>
      <c r="E230" s="170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</row>
    <row r="231" spans="1:23">
      <c r="A231" s="170"/>
      <c r="B231" s="170"/>
      <c r="C231" s="170"/>
      <c r="D231" s="170"/>
      <c r="E231" s="170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</row>
    <row r="232" spans="1:23">
      <c r="A232" s="170"/>
      <c r="B232" s="170"/>
      <c r="C232" s="170"/>
      <c r="D232" s="170"/>
      <c r="E232" s="170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</row>
    <row r="233" spans="1:23">
      <c r="A233" s="170"/>
      <c r="B233" s="170"/>
      <c r="C233" s="170"/>
      <c r="D233" s="170"/>
      <c r="E233" s="170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</row>
    <row r="234" spans="1:23">
      <c r="A234" s="170"/>
      <c r="B234" s="170"/>
      <c r="C234" s="170"/>
      <c r="D234" s="170"/>
      <c r="E234" s="170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</row>
    <row r="235" spans="1:23">
      <c r="A235" s="170"/>
      <c r="B235" s="170"/>
      <c r="C235" s="170"/>
      <c r="D235" s="170"/>
      <c r="E235" s="170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</row>
    <row r="236" spans="1:23">
      <c r="A236" s="170"/>
      <c r="B236" s="170"/>
      <c r="C236" s="170"/>
      <c r="D236" s="170"/>
      <c r="E236" s="170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</row>
    <row r="237" spans="1:23">
      <c r="A237" s="170"/>
      <c r="B237" s="170"/>
      <c r="C237" s="170"/>
      <c r="D237" s="170"/>
      <c r="E237" s="170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</row>
    <row r="238" spans="1:23">
      <c r="A238" s="170"/>
      <c r="B238" s="170"/>
      <c r="C238" s="170"/>
      <c r="D238" s="170"/>
      <c r="E238" s="170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</row>
    <row r="239" spans="1:23">
      <c r="A239" s="170"/>
      <c r="B239" s="170"/>
      <c r="C239" s="170"/>
      <c r="D239" s="170"/>
      <c r="E239" s="170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</row>
    <row r="240" spans="1:23">
      <c r="A240" s="170"/>
      <c r="B240" s="170"/>
      <c r="C240" s="170"/>
      <c r="D240" s="170"/>
      <c r="E240" s="170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</row>
    <row r="241" spans="1:23">
      <c r="A241" s="170"/>
      <c r="B241" s="170"/>
      <c r="C241" s="170"/>
      <c r="D241" s="170"/>
      <c r="E241" s="170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</row>
    <row r="242" spans="1:23">
      <c r="A242" s="170"/>
      <c r="B242" s="170"/>
      <c r="C242" s="170"/>
      <c r="D242" s="170"/>
      <c r="E242" s="170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</row>
    <row r="243" spans="1:23">
      <c r="A243" s="170"/>
      <c r="B243" s="170"/>
      <c r="C243" s="170"/>
      <c r="D243" s="170"/>
      <c r="E243" s="170"/>
      <c r="F243" s="170"/>
      <c r="G243" s="170"/>
      <c r="H243" s="170"/>
      <c r="I243" s="170"/>
      <c r="J243" s="170"/>
      <c r="K243" s="170"/>
      <c r="L243" s="170"/>
      <c r="M243" s="170"/>
      <c r="N243" s="170"/>
      <c r="O243" s="170"/>
      <c r="P243" s="170"/>
      <c r="Q243" s="170"/>
      <c r="R243" s="170"/>
      <c r="S243" s="170"/>
      <c r="T243" s="170"/>
      <c r="U243" s="170"/>
      <c r="V243" s="170"/>
      <c r="W243" s="170"/>
    </row>
    <row r="244" spans="1:23">
      <c r="A244" s="170"/>
      <c r="B244" s="170"/>
      <c r="C244" s="170"/>
      <c r="D244" s="170"/>
      <c r="E244" s="170"/>
      <c r="F244" s="170"/>
      <c r="G244" s="170"/>
      <c r="H244" s="170"/>
      <c r="I244" s="170"/>
      <c r="J244" s="170"/>
      <c r="K244" s="170"/>
      <c r="L244" s="170"/>
      <c r="M244" s="170"/>
      <c r="N244" s="170"/>
      <c r="O244" s="170"/>
      <c r="P244" s="170"/>
      <c r="Q244" s="170"/>
      <c r="R244" s="170"/>
      <c r="S244" s="170"/>
      <c r="T244" s="170"/>
      <c r="U244" s="170"/>
      <c r="V244" s="170"/>
      <c r="W244" s="170"/>
    </row>
    <row r="245" spans="1:23">
      <c r="A245" s="170"/>
      <c r="B245" s="170"/>
      <c r="C245" s="170"/>
      <c r="D245" s="170"/>
      <c r="E245" s="170"/>
      <c r="F245" s="170"/>
      <c r="G245" s="170"/>
      <c r="H245" s="170"/>
      <c r="I245" s="170"/>
      <c r="J245" s="170"/>
      <c r="K245" s="170"/>
      <c r="L245" s="170"/>
      <c r="M245" s="170"/>
      <c r="N245" s="170"/>
      <c r="O245" s="170"/>
      <c r="P245" s="170"/>
      <c r="Q245" s="170"/>
      <c r="R245" s="170"/>
      <c r="S245" s="170"/>
      <c r="T245" s="170"/>
      <c r="U245" s="170"/>
      <c r="V245" s="170"/>
      <c r="W245" s="170"/>
    </row>
    <row r="246" spans="1:23">
      <c r="A246" s="170"/>
      <c r="B246" s="170"/>
      <c r="C246" s="170"/>
      <c r="D246" s="170"/>
      <c r="E246" s="170"/>
      <c r="F246" s="170"/>
      <c r="G246" s="170"/>
      <c r="H246" s="170"/>
      <c r="I246" s="170"/>
      <c r="J246" s="170"/>
      <c r="K246" s="170"/>
      <c r="L246" s="170"/>
      <c r="M246" s="170"/>
      <c r="N246" s="170"/>
      <c r="O246" s="170"/>
      <c r="P246" s="170"/>
      <c r="Q246" s="170"/>
      <c r="R246" s="170"/>
      <c r="S246" s="170"/>
      <c r="T246" s="170"/>
      <c r="U246" s="170"/>
      <c r="V246" s="170"/>
      <c r="W246" s="170"/>
    </row>
    <row r="247" spans="1:23">
      <c r="A247" s="170"/>
      <c r="B247" s="170"/>
      <c r="C247" s="170"/>
      <c r="D247" s="170"/>
      <c r="E247" s="170"/>
      <c r="F247" s="170"/>
      <c r="G247" s="170"/>
      <c r="H247" s="170"/>
      <c r="I247" s="170"/>
      <c r="J247" s="170"/>
      <c r="K247" s="170"/>
      <c r="L247" s="170"/>
      <c r="M247" s="170"/>
      <c r="N247" s="170"/>
      <c r="O247" s="170"/>
      <c r="P247" s="170"/>
      <c r="Q247" s="170"/>
      <c r="R247" s="170"/>
      <c r="S247" s="170"/>
      <c r="T247" s="170"/>
      <c r="U247" s="170"/>
      <c r="V247" s="170"/>
      <c r="W247" s="170"/>
    </row>
    <row r="248" spans="1:23">
      <c r="A248" s="170"/>
      <c r="B248" s="170"/>
      <c r="C248" s="170"/>
      <c r="D248" s="170"/>
      <c r="E248" s="170"/>
      <c r="F248" s="170"/>
      <c r="G248" s="170"/>
      <c r="H248" s="170"/>
      <c r="I248" s="170"/>
      <c r="J248" s="170"/>
      <c r="K248" s="170"/>
      <c r="L248" s="170"/>
      <c r="M248" s="170"/>
      <c r="N248" s="170"/>
      <c r="O248" s="170"/>
      <c r="P248" s="170"/>
      <c r="Q248" s="170"/>
      <c r="R248" s="170"/>
      <c r="S248" s="170"/>
      <c r="T248" s="170"/>
      <c r="U248" s="170"/>
      <c r="V248" s="170"/>
      <c r="W248" s="170"/>
    </row>
    <row r="249" spans="1:23">
      <c r="A249" s="170"/>
      <c r="B249" s="170"/>
      <c r="C249" s="170"/>
      <c r="D249" s="170"/>
      <c r="E249" s="170"/>
      <c r="F249" s="170"/>
      <c r="G249" s="170"/>
      <c r="H249" s="170"/>
      <c r="I249" s="170"/>
      <c r="J249" s="170"/>
      <c r="K249" s="170"/>
      <c r="L249" s="170"/>
      <c r="M249" s="170"/>
      <c r="N249" s="170"/>
      <c r="O249" s="170"/>
      <c r="P249" s="170"/>
      <c r="Q249" s="170"/>
      <c r="R249" s="170"/>
      <c r="S249" s="170"/>
      <c r="T249" s="170"/>
      <c r="U249" s="170"/>
      <c r="V249" s="170"/>
      <c r="W249" s="170"/>
    </row>
    <row r="250" spans="1:23">
      <c r="A250" s="170"/>
      <c r="B250" s="170"/>
      <c r="C250" s="170"/>
      <c r="D250" s="170"/>
      <c r="E250" s="170"/>
      <c r="F250" s="170"/>
      <c r="G250" s="170"/>
      <c r="H250" s="170"/>
      <c r="I250" s="170"/>
      <c r="J250" s="170"/>
      <c r="K250" s="170"/>
      <c r="L250" s="170"/>
      <c r="M250" s="170"/>
      <c r="N250" s="170"/>
      <c r="O250" s="170"/>
      <c r="P250" s="170"/>
      <c r="Q250" s="170"/>
      <c r="R250" s="170"/>
      <c r="S250" s="170"/>
      <c r="T250" s="170"/>
      <c r="U250" s="170"/>
      <c r="V250" s="170"/>
      <c r="W250" s="170"/>
    </row>
    <row r="251" spans="1:23">
      <c r="A251" s="170"/>
      <c r="B251" s="170"/>
      <c r="C251" s="170"/>
      <c r="D251" s="170"/>
      <c r="E251" s="170"/>
      <c r="F251" s="170"/>
      <c r="G251" s="170"/>
      <c r="H251" s="170"/>
      <c r="I251" s="170"/>
      <c r="J251" s="170"/>
      <c r="K251" s="170"/>
      <c r="L251" s="170"/>
      <c r="M251" s="170"/>
      <c r="N251" s="170"/>
      <c r="O251" s="170"/>
      <c r="P251" s="170"/>
      <c r="Q251" s="170"/>
      <c r="R251" s="170"/>
      <c r="S251" s="170"/>
      <c r="T251" s="170"/>
      <c r="U251" s="170"/>
      <c r="V251" s="170"/>
      <c r="W251" s="170"/>
    </row>
    <row r="252" spans="1:23">
      <c r="A252" s="170"/>
      <c r="B252" s="170"/>
      <c r="C252" s="170"/>
      <c r="D252" s="170"/>
      <c r="E252" s="170"/>
      <c r="F252" s="170"/>
      <c r="G252" s="170"/>
      <c r="H252" s="170"/>
      <c r="I252" s="170"/>
      <c r="J252" s="170"/>
      <c r="K252" s="170"/>
      <c r="L252" s="170"/>
      <c r="M252" s="170"/>
      <c r="N252" s="170"/>
      <c r="O252" s="170"/>
      <c r="P252" s="170"/>
      <c r="Q252" s="170"/>
      <c r="R252" s="170"/>
      <c r="S252" s="170"/>
      <c r="T252" s="170"/>
      <c r="U252" s="170"/>
      <c r="V252" s="170"/>
      <c r="W252" s="170"/>
    </row>
    <row r="253" spans="1:23">
      <c r="A253" s="170"/>
      <c r="B253" s="170"/>
      <c r="C253" s="170"/>
      <c r="D253" s="170"/>
      <c r="E253" s="170"/>
      <c r="F253" s="170"/>
      <c r="G253" s="170"/>
      <c r="H253" s="170"/>
      <c r="I253" s="170"/>
      <c r="J253" s="170"/>
      <c r="K253" s="170"/>
      <c r="L253" s="170"/>
      <c r="M253" s="170"/>
      <c r="N253" s="170"/>
      <c r="O253" s="170"/>
      <c r="P253" s="170"/>
      <c r="Q253" s="170"/>
      <c r="R253" s="170"/>
      <c r="S253" s="170"/>
      <c r="T253" s="170"/>
      <c r="U253" s="170"/>
      <c r="V253" s="170"/>
      <c r="W253" s="170"/>
    </row>
    <row r="254" spans="1:23">
      <c r="A254" s="170"/>
      <c r="B254" s="170"/>
      <c r="C254" s="170"/>
      <c r="D254" s="170"/>
      <c r="E254" s="170"/>
      <c r="F254" s="170"/>
      <c r="G254" s="170"/>
      <c r="H254" s="170"/>
      <c r="I254" s="170"/>
      <c r="J254" s="170"/>
      <c r="K254" s="170"/>
      <c r="L254" s="170"/>
      <c r="M254" s="170"/>
      <c r="N254" s="170"/>
      <c r="O254" s="170"/>
      <c r="P254" s="170"/>
      <c r="Q254" s="170"/>
      <c r="R254" s="170"/>
      <c r="S254" s="170"/>
      <c r="T254" s="170"/>
      <c r="U254" s="170"/>
      <c r="V254" s="170"/>
      <c r="W254" s="170"/>
    </row>
    <row r="255" spans="1:23">
      <c r="A255" s="170"/>
      <c r="B255" s="170"/>
      <c r="C255" s="170"/>
      <c r="D255" s="170"/>
      <c r="E255" s="170"/>
      <c r="F255" s="170"/>
      <c r="G255" s="170"/>
      <c r="H255" s="170"/>
      <c r="I255" s="170"/>
      <c r="J255" s="170"/>
      <c r="K255" s="170"/>
      <c r="L255" s="170"/>
      <c r="M255" s="170"/>
      <c r="N255" s="170"/>
      <c r="O255" s="170"/>
      <c r="P255" s="170"/>
      <c r="Q255" s="170"/>
      <c r="R255" s="170"/>
      <c r="S255" s="170"/>
      <c r="T255" s="170"/>
      <c r="U255" s="170"/>
      <c r="V255" s="170"/>
      <c r="W255" s="170"/>
    </row>
    <row r="256" spans="1:23">
      <c r="A256" s="170"/>
      <c r="B256" s="170"/>
      <c r="C256" s="170"/>
      <c r="D256" s="170"/>
      <c r="E256" s="170"/>
      <c r="F256" s="170"/>
      <c r="G256" s="170"/>
      <c r="H256" s="170"/>
      <c r="I256" s="170"/>
      <c r="J256" s="170"/>
      <c r="K256" s="170"/>
      <c r="L256" s="170"/>
      <c r="M256" s="170"/>
      <c r="N256" s="170"/>
      <c r="O256" s="170"/>
      <c r="P256" s="170"/>
      <c r="Q256" s="170"/>
      <c r="R256" s="170"/>
      <c r="S256" s="170"/>
      <c r="T256" s="170"/>
      <c r="U256" s="170"/>
      <c r="V256" s="170"/>
      <c r="W256" s="170"/>
    </row>
    <row r="257" spans="1:23">
      <c r="A257" s="170"/>
      <c r="B257" s="170"/>
      <c r="C257" s="170"/>
      <c r="D257" s="170"/>
      <c r="E257" s="170"/>
      <c r="F257" s="170"/>
      <c r="G257" s="170"/>
      <c r="H257" s="170"/>
      <c r="I257" s="170"/>
      <c r="J257" s="170"/>
      <c r="K257" s="170"/>
      <c r="L257" s="170"/>
      <c r="M257" s="170"/>
      <c r="N257" s="170"/>
      <c r="O257" s="170"/>
      <c r="P257" s="170"/>
      <c r="Q257" s="170"/>
      <c r="R257" s="170"/>
      <c r="S257" s="170"/>
      <c r="T257" s="170"/>
      <c r="U257" s="170"/>
      <c r="V257" s="170"/>
      <c r="W257" s="170"/>
    </row>
    <row r="258" spans="1:23">
      <c r="A258" s="170"/>
      <c r="B258" s="170"/>
      <c r="C258" s="170"/>
      <c r="D258" s="170"/>
      <c r="E258" s="170"/>
      <c r="F258" s="170"/>
      <c r="G258" s="170"/>
      <c r="H258" s="170"/>
      <c r="I258" s="170"/>
      <c r="J258" s="170"/>
      <c r="K258" s="170"/>
      <c r="L258" s="170"/>
      <c r="M258" s="170"/>
      <c r="N258" s="170"/>
      <c r="O258" s="170"/>
      <c r="P258" s="170"/>
      <c r="Q258" s="170"/>
      <c r="R258" s="170"/>
      <c r="S258" s="170"/>
      <c r="T258" s="170"/>
      <c r="U258" s="170"/>
      <c r="V258" s="170"/>
      <c r="W258" s="170"/>
    </row>
    <row r="259" spans="1:23">
      <c r="A259" s="170"/>
      <c r="B259" s="170"/>
      <c r="C259" s="170"/>
      <c r="D259" s="170"/>
      <c r="E259" s="170"/>
      <c r="F259" s="170"/>
      <c r="G259" s="170"/>
      <c r="H259" s="170"/>
      <c r="I259" s="170"/>
      <c r="J259" s="170"/>
      <c r="K259" s="170"/>
      <c r="L259" s="170"/>
      <c r="M259" s="170"/>
      <c r="N259" s="170"/>
      <c r="O259" s="170"/>
      <c r="P259" s="170"/>
      <c r="Q259" s="170"/>
      <c r="R259" s="170"/>
      <c r="S259" s="170"/>
      <c r="T259" s="170"/>
      <c r="U259" s="170"/>
      <c r="V259" s="170"/>
      <c r="W259" s="170"/>
    </row>
    <row r="260" spans="1:23">
      <c r="A260" s="170"/>
      <c r="B260" s="170"/>
      <c r="C260" s="170"/>
      <c r="D260" s="170"/>
      <c r="E260" s="170"/>
      <c r="F260" s="170"/>
      <c r="G260" s="170"/>
      <c r="H260" s="170"/>
      <c r="I260" s="170"/>
      <c r="J260" s="170"/>
      <c r="K260" s="170"/>
      <c r="L260" s="170"/>
      <c r="M260" s="170"/>
      <c r="N260" s="170"/>
      <c r="O260" s="170"/>
      <c r="P260" s="170"/>
      <c r="Q260" s="170"/>
      <c r="R260" s="170"/>
      <c r="S260" s="170"/>
      <c r="T260" s="170"/>
      <c r="U260" s="170"/>
      <c r="V260" s="170"/>
      <c r="W260" s="170"/>
    </row>
    <row r="261" spans="1:23">
      <c r="A261" s="170"/>
      <c r="B261" s="170"/>
      <c r="C261" s="170"/>
      <c r="D261" s="170"/>
      <c r="E261" s="170"/>
      <c r="F261" s="170"/>
      <c r="G261" s="170"/>
      <c r="H261" s="170"/>
      <c r="I261" s="170"/>
      <c r="J261" s="170"/>
      <c r="K261" s="170"/>
      <c r="L261" s="170"/>
      <c r="M261" s="170"/>
      <c r="N261" s="170"/>
      <c r="O261" s="170"/>
      <c r="P261" s="170"/>
      <c r="Q261" s="170"/>
      <c r="R261" s="170"/>
      <c r="S261" s="170"/>
      <c r="T261" s="170"/>
      <c r="U261" s="170"/>
      <c r="V261" s="170"/>
      <c r="W261" s="170"/>
    </row>
    <row r="262" spans="1:23">
      <c r="A262" s="170"/>
      <c r="B262" s="170"/>
      <c r="C262" s="170"/>
      <c r="D262" s="170"/>
      <c r="E262" s="170"/>
      <c r="F262" s="170"/>
      <c r="G262" s="170"/>
      <c r="H262" s="170"/>
      <c r="I262" s="170"/>
      <c r="J262" s="170"/>
      <c r="K262" s="170"/>
      <c r="L262" s="170"/>
      <c r="M262" s="170"/>
      <c r="N262" s="170"/>
      <c r="O262" s="170"/>
      <c r="P262" s="170"/>
      <c r="Q262" s="170"/>
      <c r="R262" s="170"/>
      <c r="S262" s="170"/>
      <c r="T262" s="170"/>
      <c r="U262" s="170"/>
      <c r="V262" s="170"/>
      <c r="W262" s="170"/>
    </row>
    <row r="263" spans="1:23">
      <c r="A263" s="170"/>
      <c r="B263" s="170"/>
      <c r="C263" s="170"/>
      <c r="D263" s="170"/>
      <c r="E263" s="170"/>
      <c r="F263" s="170"/>
      <c r="G263" s="170"/>
      <c r="H263" s="170"/>
      <c r="I263" s="170"/>
      <c r="J263" s="170"/>
      <c r="K263" s="170"/>
      <c r="L263" s="170"/>
      <c r="M263" s="170"/>
      <c r="N263" s="170"/>
      <c r="O263" s="170"/>
      <c r="P263" s="170"/>
      <c r="Q263" s="170"/>
      <c r="R263" s="170"/>
      <c r="S263" s="170"/>
      <c r="T263" s="170"/>
      <c r="U263" s="170"/>
      <c r="V263" s="170"/>
      <c r="W263" s="170"/>
    </row>
    <row r="264" spans="1:23">
      <c r="A264" s="170"/>
      <c r="B264" s="170"/>
      <c r="C264" s="170"/>
      <c r="D264" s="170"/>
      <c r="E264" s="170"/>
      <c r="F264" s="170"/>
      <c r="G264" s="170"/>
      <c r="H264" s="170"/>
      <c r="I264" s="170"/>
      <c r="J264" s="170"/>
      <c r="K264" s="170"/>
      <c r="L264" s="170"/>
      <c r="M264" s="170"/>
      <c r="N264" s="170"/>
      <c r="O264" s="170"/>
      <c r="P264" s="170"/>
      <c r="Q264" s="170"/>
      <c r="R264" s="170"/>
      <c r="S264" s="170"/>
      <c r="T264" s="170"/>
      <c r="U264" s="170"/>
      <c r="V264" s="170"/>
      <c r="W264" s="170"/>
    </row>
    <row r="265" spans="1:23">
      <c r="A265" s="170"/>
      <c r="B265" s="170"/>
      <c r="C265" s="170"/>
      <c r="D265" s="170"/>
      <c r="E265" s="170"/>
      <c r="F265" s="170"/>
      <c r="G265" s="170"/>
      <c r="H265" s="170"/>
      <c r="I265" s="170"/>
      <c r="J265" s="170"/>
      <c r="K265" s="170"/>
      <c r="L265" s="170"/>
      <c r="M265" s="170"/>
      <c r="N265" s="170"/>
      <c r="O265" s="170"/>
      <c r="P265" s="170"/>
      <c r="Q265" s="170"/>
      <c r="R265" s="170"/>
      <c r="S265" s="170"/>
      <c r="T265" s="170"/>
      <c r="U265" s="170"/>
      <c r="V265" s="170"/>
      <c r="W265" s="170"/>
    </row>
    <row r="266" spans="1:23">
      <c r="A266" s="170"/>
      <c r="B266" s="170"/>
      <c r="C266" s="170"/>
      <c r="D266" s="170"/>
      <c r="E266" s="170"/>
      <c r="F266" s="170"/>
      <c r="G266" s="170"/>
      <c r="H266" s="170"/>
      <c r="I266" s="170"/>
      <c r="J266" s="170"/>
      <c r="K266" s="170"/>
      <c r="L266" s="170"/>
      <c r="M266" s="170"/>
      <c r="N266" s="170"/>
      <c r="O266" s="170"/>
      <c r="P266" s="170"/>
      <c r="Q266" s="170"/>
      <c r="R266" s="170"/>
      <c r="S266" s="170"/>
      <c r="T266" s="170"/>
      <c r="U266" s="170"/>
      <c r="V266" s="170"/>
      <c r="W266" s="170"/>
    </row>
    <row r="267" spans="1:23">
      <c r="A267" s="170"/>
      <c r="B267" s="170"/>
      <c r="C267" s="170"/>
      <c r="D267" s="170"/>
      <c r="E267" s="170"/>
      <c r="F267" s="170"/>
      <c r="G267" s="170"/>
      <c r="H267" s="170"/>
      <c r="I267" s="170"/>
      <c r="J267" s="170"/>
      <c r="K267" s="170"/>
      <c r="L267" s="170"/>
      <c r="M267" s="170"/>
      <c r="N267" s="170"/>
      <c r="O267" s="170"/>
      <c r="P267" s="170"/>
      <c r="Q267" s="170"/>
      <c r="R267" s="170"/>
      <c r="S267" s="170"/>
      <c r="T267" s="170"/>
      <c r="U267" s="170"/>
      <c r="V267" s="170"/>
      <c r="W267" s="170"/>
    </row>
    <row r="268" spans="1:23">
      <c r="A268" s="170"/>
      <c r="B268" s="170"/>
      <c r="C268" s="170"/>
      <c r="D268" s="170"/>
      <c r="E268" s="170"/>
      <c r="F268" s="170"/>
      <c r="G268" s="170"/>
      <c r="H268" s="170"/>
      <c r="I268" s="170"/>
      <c r="J268" s="170"/>
      <c r="K268" s="170"/>
      <c r="L268" s="170"/>
      <c r="M268" s="170"/>
      <c r="N268" s="170"/>
      <c r="O268" s="170"/>
      <c r="P268" s="170"/>
      <c r="Q268" s="170"/>
      <c r="R268" s="170"/>
      <c r="S268" s="170"/>
      <c r="T268" s="170"/>
      <c r="U268" s="170"/>
      <c r="V268" s="170"/>
      <c r="W268" s="170"/>
    </row>
    <row r="269" spans="1:23">
      <c r="A269" s="170"/>
      <c r="B269" s="170"/>
      <c r="C269" s="170"/>
      <c r="D269" s="170"/>
      <c r="E269" s="170"/>
      <c r="F269" s="170"/>
      <c r="G269" s="170"/>
      <c r="H269" s="170"/>
      <c r="I269" s="170"/>
      <c r="J269" s="170"/>
      <c r="K269" s="170"/>
      <c r="L269" s="170"/>
      <c r="M269" s="170"/>
      <c r="N269" s="170"/>
      <c r="O269" s="170"/>
      <c r="P269" s="170"/>
      <c r="Q269" s="170"/>
      <c r="R269" s="170"/>
      <c r="S269" s="170"/>
      <c r="T269" s="170"/>
      <c r="U269" s="170"/>
      <c r="V269" s="170"/>
      <c r="W269" s="170"/>
    </row>
    <row r="270" spans="1:23">
      <c r="A270" s="170"/>
      <c r="B270" s="170"/>
      <c r="C270" s="170"/>
      <c r="D270" s="170"/>
      <c r="E270" s="170"/>
      <c r="F270" s="170"/>
      <c r="G270" s="170"/>
      <c r="H270" s="170"/>
      <c r="I270" s="170"/>
      <c r="J270" s="170"/>
      <c r="K270" s="170"/>
      <c r="L270" s="170"/>
      <c r="M270" s="170"/>
      <c r="N270" s="170"/>
      <c r="O270" s="170"/>
      <c r="P270" s="170"/>
      <c r="Q270" s="170"/>
      <c r="R270" s="170"/>
      <c r="S270" s="170"/>
      <c r="T270" s="170"/>
      <c r="U270" s="170"/>
      <c r="V270" s="170"/>
      <c r="W270" s="170"/>
    </row>
    <row r="271" spans="1:23">
      <c r="A271" s="170"/>
      <c r="B271" s="170"/>
      <c r="C271" s="170"/>
      <c r="D271" s="170"/>
      <c r="E271" s="170"/>
      <c r="F271" s="170"/>
      <c r="G271" s="170"/>
      <c r="H271" s="170"/>
      <c r="I271" s="170"/>
      <c r="J271" s="170"/>
      <c r="K271" s="170"/>
      <c r="L271" s="170"/>
      <c r="M271" s="170"/>
      <c r="N271" s="170"/>
      <c r="O271" s="170"/>
      <c r="P271" s="170"/>
      <c r="Q271" s="170"/>
      <c r="R271" s="170"/>
      <c r="S271" s="170"/>
      <c r="T271" s="170"/>
      <c r="U271" s="170"/>
      <c r="V271" s="170"/>
      <c r="W271" s="170"/>
    </row>
    <row r="272" spans="1:23">
      <c r="A272" s="170"/>
      <c r="B272" s="170"/>
      <c r="C272" s="170"/>
      <c r="D272" s="170"/>
      <c r="E272" s="170"/>
      <c r="F272" s="170"/>
      <c r="G272" s="170"/>
      <c r="H272" s="170"/>
      <c r="I272" s="170"/>
      <c r="J272" s="170"/>
      <c r="K272" s="170"/>
      <c r="L272" s="170"/>
      <c r="M272" s="170"/>
      <c r="N272" s="170"/>
      <c r="O272" s="170"/>
      <c r="P272" s="170"/>
      <c r="Q272" s="170"/>
      <c r="R272" s="170"/>
      <c r="S272" s="170"/>
      <c r="T272" s="170"/>
      <c r="U272" s="170"/>
      <c r="V272" s="170"/>
      <c r="W272" s="170"/>
    </row>
    <row r="273" spans="1:23">
      <c r="A273" s="170"/>
      <c r="B273" s="170"/>
      <c r="C273" s="170"/>
      <c r="D273" s="170"/>
      <c r="E273" s="170"/>
      <c r="F273" s="170"/>
      <c r="G273" s="170"/>
      <c r="H273" s="170"/>
      <c r="I273" s="170"/>
      <c r="J273" s="170"/>
      <c r="K273" s="170"/>
      <c r="L273" s="170"/>
      <c r="M273" s="170"/>
      <c r="N273" s="170"/>
      <c r="O273" s="170"/>
      <c r="P273" s="170"/>
      <c r="Q273" s="170"/>
      <c r="R273" s="170"/>
      <c r="S273" s="170"/>
      <c r="T273" s="170"/>
      <c r="U273" s="170"/>
      <c r="V273" s="170"/>
      <c r="W273" s="170"/>
    </row>
    <row r="274" spans="1:23">
      <c r="A274" s="170"/>
      <c r="B274" s="170"/>
      <c r="C274" s="170"/>
      <c r="D274" s="170"/>
      <c r="E274" s="170"/>
      <c r="F274" s="170"/>
      <c r="G274" s="170"/>
      <c r="H274" s="170"/>
      <c r="I274" s="170"/>
      <c r="J274" s="170"/>
      <c r="K274" s="170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</row>
    <row r="275" spans="1:23">
      <c r="A275" s="170"/>
      <c r="B275" s="170"/>
      <c r="C275" s="170"/>
      <c r="D275" s="170"/>
      <c r="E275" s="170"/>
      <c r="F275" s="170"/>
      <c r="G275" s="170"/>
      <c r="H275" s="170"/>
      <c r="I275" s="170"/>
      <c r="J275" s="170"/>
      <c r="K275" s="170"/>
      <c r="L275" s="170"/>
      <c r="M275" s="170"/>
      <c r="N275" s="170"/>
      <c r="O275" s="170"/>
      <c r="P275" s="170"/>
      <c r="Q275" s="170"/>
      <c r="R275" s="170"/>
      <c r="S275" s="170"/>
      <c r="T275" s="170"/>
      <c r="U275" s="170"/>
      <c r="V275" s="170"/>
      <c r="W275" s="170"/>
    </row>
    <row r="276" spans="1:23">
      <c r="A276" s="170"/>
      <c r="B276" s="170"/>
      <c r="C276" s="170"/>
      <c r="D276" s="170"/>
      <c r="E276" s="170"/>
      <c r="F276" s="170"/>
      <c r="G276" s="170"/>
      <c r="H276" s="170"/>
      <c r="I276" s="170"/>
      <c r="J276" s="170"/>
      <c r="K276" s="170"/>
      <c r="L276" s="170"/>
      <c r="M276" s="170"/>
      <c r="N276" s="170"/>
      <c r="O276" s="170"/>
      <c r="P276" s="170"/>
      <c r="Q276" s="170"/>
      <c r="R276" s="170"/>
      <c r="S276" s="170"/>
      <c r="T276" s="170"/>
      <c r="U276" s="170"/>
      <c r="V276" s="170"/>
      <c r="W276" s="170"/>
    </row>
    <row r="277" spans="1:23">
      <c r="A277" s="170"/>
      <c r="B277" s="170"/>
      <c r="C277" s="170"/>
      <c r="D277" s="170"/>
      <c r="E277" s="170"/>
      <c r="F277" s="170"/>
      <c r="G277" s="170"/>
      <c r="H277" s="170"/>
      <c r="I277" s="170"/>
      <c r="J277" s="170"/>
      <c r="K277" s="170"/>
      <c r="L277" s="170"/>
      <c r="M277" s="170"/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</row>
    <row r="278" spans="1:23">
      <c r="A278" s="170"/>
      <c r="B278" s="170"/>
      <c r="C278" s="170"/>
      <c r="D278" s="170"/>
      <c r="E278" s="170"/>
      <c r="F278" s="170"/>
      <c r="G278" s="170"/>
      <c r="H278" s="170"/>
      <c r="I278" s="170"/>
      <c r="J278" s="170"/>
      <c r="K278" s="170"/>
      <c r="L278" s="170"/>
      <c r="M278" s="170"/>
      <c r="N278" s="170"/>
      <c r="O278" s="170"/>
      <c r="P278" s="170"/>
      <c r="Q278" s="170"/>
      <c r="R278" s="170"/>
      <c r="S278" s="170"/>
      <c r="T278" s="170"/>
      <c r="U278" s="170"/>
      <c r="V278" s="170"/>
      <c r="W278" s="170"/>
    </row>
    <row r="279" spans="1:23">
      <c r="A279" s="170"/>
      <c r="B279" s="170"/>
      <c r="C279" s="170"/>
      <c r="D279" s="170"/>
      <c r="E279" s="170"/>
      <c r="F279" s="170"/>
      <c r="G279" s="170"/>
      <c r="H279" s="170"/>
      <c r="I279" s="170"/>
      <c r="J279" s="170"/>
      <c r="K279" s="170"/>
      <c r="L279" s="170"/>
      <c r="M279" s="170"/>
      <c r="N279" s="170"/>
      <c r="O279" s="170"/>
      <c r="P279" s="170"/>
      <c r="Q279" s="170"/>
      <c r="R279" s="170"/>
      <c r="S279" s="170"/>
      <c r="T279" s="170"/>
      <c r="U279" s="170"/>
      <c r="V279" s="170"/>
      <c r="W279" s="170"/>
    </row>
    <row r="280" spans="1:23">
      <c r="A280" s="170"/>
      <c r="B280" s="170"/>
      <c r="C280" s="170"/>
      <c r="D280" s="170"/>
      <c r="E280" s="170"/>
      <c r="F280" s="170"/>
      <c r="G280" s="170"/>
      <c r="H280" s="170"/>
      <c r="I280" s="170"/>
      <c r="J280" s="170"/>
      <c r="K280" s="170"/>
      <c r="L280" s="170"/>
      <c r="M280" s="170"/>
      <c r="N280" s="170"/>
      <c r="O280" s="170"/>
      <c r="P280" s="170"/>
      <c r="Q280" s="170"/>
      <c r="R280" s="170"/>
      <c r="S280" s="170"/>
      <c r="T280" s="170"/>
      <c r="U280" s="170"/>
      <c r="V280" s="170"/>
      <c r="W280" s="170"/>
    </row>
    <row r="281" spans="1:23">
      <c r="A281" s="170"/>
      <c r="B281" s="170"/>
      <c r="C281" s="170"/>
      <c r="D281" s="170"/>
      <c r="E281" s="170"/>
      <c r="F281" s="170"/>
      <c r="G281" s="170"/>
      <c r="H281" s="170"/>
      <c r="I281" s="170"/>
      <c r="J281" s="170"/>
      <c r="K281" s="170"/>
      <c r="L281" s="170"/>
      <c r="M281" s="170"/>
      <c r="N281" s="170"/>
      <c r="O281" s="170"/>
      <c r="P281" s="170"/>
      <c r="Q281" s="170"/>
      <c r="R281" s="170"/>
      <c r="S281" s="170"/>
      <c r="T281" s="170"/>
      <c r="U281" s="170"/>
      <c r="V281" s="170"/>
      <c r="W281" s="170"/>
    </row>
    <row r="282" spans="1:23">
      <c r="A282" s="170"/>
      <c r="B282" s="170"/>
      <c r="C282" s="170"/>
      <c r="D282" s="170"/>
      <c r="E282" s="170"/>
      <c r="F282" s="170"/>
      <c r="G282" s="170"/>
      <c r="H282" s="170"/>
      <c r="I282" s="170"/>
      <c r="J282" s="170"/>
      <c r="K282" s="170"/>
      <c r="L282" s="170"/>
      <c r="M282" s="170"/>
      <c r="N282" s="170"/>
      <c r="O282" s="170"/>
      <c r="P282" s="170"/>
      <c r="Q282" s="170"/>
      <c r="R282" s="170"/>
      <c r="S282" s="170"/>
      <c r="T282" s="170"/>
      <c r="U282" s="170"/>
      <c r="V282" s="170"/>
      <c r="W282" s="170"/>
    </row>
    <row r="283" spans="1:23">
      <c r="A283" s="170"/>
      <c r="B283" s="170"/>
      <c r="C283" s="170"/>
      <c r="D283" s="170"/>
      <c r="E283" s="170"/>
      <c r="F283" s="170"/>
      <c r="G283" s="170"/>
      <c r="H283" s="170"/>
      <c r="I283" s="170"/>
      <c r="J283" s="170"/>
      <c r="K283" s="170"/>
      <c r="L283" s="170"/>
      <c r="M283" s="170"/>
      <c r="N283" s="170"/>
      <c r="O283" s="170"/>
      <c r="P283" s="170"/>
      <c r="Q283" s="170"/>
      <c r="R283" s="170"/>
      <c r="S283" s="170"/>
      <c r="T283" s="170"/>
      <c r="U283" s="170"/>
      <c r="V283" s="170"/>
      <c r="W283" s="170"/>
    </row>
    <row r="284" spans="1:23">
      <c r="A284" s="170"/>
      <c r="B284" s="170"/>
      <c r="C284" s="170"/>
      <c r="D284" s="170"/>
      <c r="E284" s="170"/>
      <c r="F284" s="170"/>
      <c r="G284" s="170"/>
      <c r="H284" s="170"/>
      <c r="I284" s="170"/>
      <c r="J284" s="170"/>
      <c r="K284" s="170"/>
      <c r="L284" s="170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</row>
    <row r="285" spans="1:23">
      <c r="A285" s="170"/>
      <c r="B285" s="170"/>
      <c r="C285" s="170"/>
      <c r="D285" s="170"/>
      <c r="E285" s="170"/>
      <c r="F285" s="170"/>
      <c r="G285" s="170"/>
      <c r="H285" s="170"/>
      <c r="I285" s="170"/>
      <c r="J285" s="170"/>
      <c r="K285" s="170"/>
      <c r="L285" s="170"/>
      <c r="M285" s="170"/>
      <c r="N285" s="170"/>
      <c r="O285" s="170"/>
      <c r="P285" s="170"/>
      <c r="Q285" s="170"/>
      <c r="R285" s="170"/>
      <c r="S285" s="170"/>
      <c r="T285" s="170"/>
      <c r="U285" s="170"/>
      <c r="V285" s="170"/>
      <c r="W285" s="170"/>
    </row>
    <row r="286" spans="1:23">
      <c r="A286" s="170"/>
      <c r="B286" s="170"/>
      <c r="C286" s="170"/>
      <c r="D286" s="170"/>
      <c r="E286" s="170"/>
      <c r="F286" s="170"/>
      <c r="G286" s="170"/>
      <c r="H286" s="170"/>
      <c r="I286" s="170"/>
      <c r="J286" s="170"/>
      <c r="K286" s="170"/>
      <c r="L286" s="170"/>
      <c r="M286" s="170"/>
      <c r="N286" s="170"/>
      <c r="O286" s="170"/>
      <c r="P286" s="170"/>
      <c r="Q286" s="170"/>
      <c r="R286" s="170"/>
      <c r="S286" s="170"/>
      <c r="T286" s="170"/>
      <c r="U286" s="170"/>
      <c r="V286" s="170"/>
      <c r="W286" s="170"/>
    </row>
    <row r="287" spans="1:23">
      <c r="A287" s="170"/>
      <c r="B287" s="170"/>
      <c r="C287" s="170"/>
      <c r="D287" s="170"/>
      <c r="E287" s="170"/>
      <c r="F287" s="170"/>
      <c r="G287" s="170"/>
      <c r="H287" s="170"/>
      <c r="I287" s="170"/>
      <c r="J287" s="170"/>
      <c r="K287" s="170"/>
      <c r="L287" s="170"/>
      <c r="M287" s="170"/>
      <c r="N287" s="170"/>
      <c r="O287" s="170"/>
      <c r="P287" s="170"/>
      <c r="Q287" s="170"/>
      <c r="R287" s="170"/>
      <c r="S287" s="170"/>
      <c r="T287" s="170"/>
      <c r="U287" s="170"/>
      <c r="V287" s="170"/>
      <c r="W287" s="170"/>
    </row>
    <row r="288" spans="1:23">
      <c r="A288" s="170"/>
      <c r="B288" s="170"/>
      <c r="C288" s="170"/>
      <c r="D288" s="170"/>
      <c r="E288" s="170"/>
      <c r="F288" s="170"/>
      <c r="G288" s="170"/>
      <c r="H288" s="170"/>
      <c r="I288" s="170"/>
      <c r="J288" s="170"/>
      <c r="K288" s="170"/>
      <c r="L288" s="170"/>
      <c r="M288" s="170"/>
      <c r="N288" s="170"/>
      <c r="O288" s="170"/>
      <c r="P288" s="170"/>
      <c r="Q288" s="170"/>
      <c r="R288" s="170"/>
      <c r="S288" s="170"/>
      <c r="T288" s="170"/>
      <c r="U288" s="170"/>
      <c r="V288" s="170"/>
      <c r="W288" s="170"/>
    </row>
    <row r="289" spans="1:23">
      <c r="A289" s="170"/>
      <c r="B289" s="170"/>
      <c r="C289" s="170"/>
      <c r="D289" s="170"/>
      <c r="E289" s="170"/>
      <c r="F289" s="170"/>
      <c r="G289" s="170"/>
      <c r="H289" s="170"/>
      <c r="I289" s="170"/>
      <c r="J289" s="170"/>
      <c r="K289" s="170"/>
      <c r="L289" s="170"/>
      <c r="M289" s="170"/>
      <c r="N289" s="170"/>
      <c r="O289" s="170"/>
      <c r="P289" s="170"/>
      <c r="Q289" s="170"/>
      <c r="R289" s="170"/>
      <c r="S289" s="170"/>
      <c r="T289" s="170"/>
      <c r="U289" s="170"/>
      <c r="V289" s="170"/>
      <c r="W289" s="170"/>
    </row>
    <row r="290" spans="1:23">
      <c r="A290" s="170"/>
      <c r="B290" s="170"/>
      <c r="C290" s="170"/>
      <c r="D290" s="170"/>
      <c r="E290" s="170"/>
      <c r="F290" s="170"/>
      <c r="G290" s="170"/>
      <c r="H290" s="170"/>
      <c r="I290" s="170"/>
      <c r="J290" s="170"/>
      <c r="K290" s="170"/>
      <c r="L290" s="170"/>
      <c r="M290" s="170"/>
      <c r="N290" s="170"/>
      <c r="O290" s="170"/>
      <c r="P290" s="170"/>
      <c r="Q290" s="170"/>
      <c r="R290" s="170"/>
      <c r="S290" s="170"/>
      <c r="T290" s="170"/>
      <c r="U290" s="170"/>
      <c r="V290" s="170"/>
      <c r="W290" s="170"/>
    </row>
    <row r="291" spans="1:23">
      <c r="A291" s="170"/>
      <c r="B291" s="170"/>
      <c r="C291" s="170"/>
      <c r="D291" s="170"/>
      <c r="E291" s="170"/>
      <c r="F291" s="170"/>
      <c r="G291" s="170"/>
      <c r="H291" s="170"/>
      <c r="I291" s="170"/>
      <c r="J291" s="170"/>
      <c r="K291" s="170"/>
      <c r="L291" s="170"/>
      <c r="M291" s="170"/>
      <c r="N291" s="170"/>
      <c r="O291" s="170"/>
      <c r="P291" s="170"/>
      <c r="Q291" s="170"/>
      <c r="R291" s="170"/>
      <c r="S291" s="170"/>
      <c r="T291" s="170"/>
      <c r="U291" s="170"/>
      <c r="V291" s="170"/>
      <c r="W291" s="170"/>
    </row>
    <row r="292" spans="1:23">
      <c r="A292" s="170"/>
      <c r="B292" s="170"/>
      <c r="C292" s="170"/>
      <c r="D292" s="170"/>
      <c r="E292" s="170"/>
      <c r="F292" s="170"/>
      <c r="G292" s="170"/>
      <c r="H292" s="170"/>
      <c r="I292" s="170"/>
      <c r="J292" s="170"/>
      <c r="K292" s="170"/>
      <c r="L292" s="170"/>
      <c r="M292" s="170"/>
      <c r="N292" s="170"/>
      <c r="O292" s="170"/>
      <c r="P292" s="170"/>
      <c r="Q292" s="170"/>
      <c r="R292" s="170"/>
      <c r="S292" s="170"/>
      <c r="T292" s="170"/>
      <c r="U292" s="170"/>
      <c r="V292" s="170"/>
      <c r="W292" s="170"/>
    </row>
    <row r="293" spans="1:23">
      <c r="A293" s="170"/>
      <c r="B293" s="170"/>
      <c r="C293" s="170"/>
      <c r="D293" s="170"/>
      <c r="E293" s="170"/>
      <c r="F293" s="170"/>
      <c r="G293" s="170"/>
      <c r="H293" s="170"/>
      <c r="I293" s="170"/>
      <c r="J293" s="170"/>
      <c r="K293" s="170"/>
      <c r="L293" s="170"/>
      <c r="M293" s="170"/>
      <c r="N293" s="170"/>
      <c r="O293" s="170"/>
      <c r="P293" s="170"/>
      <c r="Q293" s="170"/>
      <c r="R293" s="170"/>
      <c r="S293" s="170"/>
      <c r="T293" s="170"/>
      <c r="U293" s="170"/>
      <c r="V293" s="170"/>
      <c r="W293" s="170"/>
    </row>
    <row r="294" spans="1:23">
      <c r="A294" s="170"/>
      <c r="B294" s="170"/>
      <c r="C294" s="170"/>
      <c r="D294" s="170"/>
      <c r="E294" s="170"/>
      <c r="F294" s="170"/>
      <c r="G294" s="170"/>
      <c r="H294" s="170"/>
      <c r="I294" s="170"/>
      <c r="J294" s="170"/>
      <c r="K294" s="170"/>
      <c r="L294" s="170"/>
      <c r="M294" s="170"/>
      <c r="N294" s="170"/>
      <c r="O294" s="170"/>
      <c r="P294" s="170"/>
      <c r="Q294" s="170"/>
      <c r="R294" s="170"/>
      <c r="S294" s="170"/>
      <c r="T294" s="170"/>
      <c r="U294" s="170"/>
      <c r="V294" s="170"/>
      <c r="W294" s="170"/>
    </row>
    <row r="295" spans="1:23">
      <c r="A295" s="170"/>
      <c r="B295" s="170"/>
      <c r="C295" s="170"/>
      <c r="D295" s="170"/>
      <c r="E295" s="170"/>
      <c r="F295" s="170"/>
      <c r="G295" s="170"/>
      <c r="H295" s="170"/>
      <c r="I295" s="170"/>
      <c r="J295" s="170"/>
      <c r="K295" s="170"/>
      <c r="L295" s="170"/>
      <c r="M295" s="170"/>
      <c r="N295" s="170"/>
      <c r="O295" s="170"/>
      <c r="P295" s="170"/>
      <c r="Q295" s="170"/>
      <c r="R295" s="170"/>
      <c r="S295" s="170"/>
      <c r="T295" s="170"/>
      <c r="U295" s="170"/>
      <c r="V295" s="170"/>
      <c r="W295" s="170"/>
    </row>
    <row r="296" spans="1:23">
      <c r="A296" s="170"/>
      <c r="B296" s="170"/>
      <c r="C296" s="170"/>
      <c r="D296" s="170"/>
      <c r="E296" s="170"/>
      <c r="F296" s="170"/>
      <c r="G296" s="170"/>
      <c r="H296" s="170"/>
      <c r="I296" s="170"/>
      <c r="J296" s="170"/>
      <c r="K296" s="170"/>
      <c r="L296" s="170"/>
      <c r="M296" s="170"/>
      <c r="N296" s="170"/>
      <c r="O296" s="170"/>
      <c r="P296" s="170"/>
      <c r="Q296" s="170"/>
      <c r="R296" s="170"/>
      <c r="S296" s="170"/>
      <c r="T296" s="170"/>
      <c r="U296" s="170"/>
      <c r="V296" s="170"/>
      <c r="W296" s="170"/>
    </row>
    <row r="297" spans="1:23">
      <c r="A297" s="170"/>
      <c r="B297" s="170"/>
      <c r="C297" s="170"/>
      <c r="D297" s="170"/>
      <c r="E297" s="170"/>
      <c r="F297" s="170"/>
      <c r="G297" s="170"/>
      <c r="H297" s="170"/>
      <c r="I297" s="170"/>
      <c r="J297" s="170"/>
      <c r="K297" s="170"/>
      <c r="L297" s="170"/>
      <c r="M297" s="170"/>
      <c r="N297" s="170"/>
      <c r="O297" s="170"/>
      <c r="P297" s="170"/>
      <c r="Q297" s="170"/>
      <c r="R297" s="170"/>
      <c r="S297" s="170"/>
      <c r="T297" s="170"/>
      <c r="U297" s="170"/>
      <c r="V297" s="170"/>
      <c r="W297" s="170"/>
    </row>
    <row r="298" spans="1:23">
      <c r="A298" s="170"/>
      <c r="B298" s="170"/>
      <c r="C298" s="170"/>
      <c r="D298" s="170"/>
      <c r="E298" s="170"/>
      <c r="F298" s="170"/>
      <c r="G298" s="170"/>
      <c r="H298" s="170"/>
      <c r="I298" s="170"/>
      <c r="J298" s="170"/>
      <c r="K298" s="170"/>
      <c r="L298" s="170"/>
      <c r="M298" s="170"/>
      <c r="N298" s="170"/>
      <c r="O298" s="170"/>
      <c r="P298" s="170"/>
      <c r="Q298" s="170"/>
      <c r="R298" s="170"/>
      <c r="S298" s="170"/>
      <c r="T298" s="170"/>
      <c r="U298" s="170"/>
      <c r="V298" s="170"/>
      <c r="W298" s="170"/>
    </row>
    <row r="299" spans="1:23">
      <c r="A299" s="170"/>
      <c r="B299" s="170"/>
      <c r="C299" s="170"/>
      <c r="D299" s="170"/>
      <c r="E299" s="170"/>
      <c r="F299" s="170"/>
      <c r="G299" s="170"/>
      <c r="H299" s="170"/>
      <c r="I299" s="170"/>
      <c r="J299" s="170"/>
      <c r="K299" s="170"/>
      <c r="L299" s="170"/>
      <c r="M299" s="170"/>
      <c r="N299" s="170"/>
      <c r="O299" s="170"/>
      <c r="P299" s="170"/>
      <c r="Q299" s="170"/>
      <c r="R299" s="170"/>
      <c r="S299" s="170"/>
      <c r="T299" s="170"/>
      <c r="U299" s="170"/>
      <c r="V299" s="170"/>
      <c r="W299" s="170"/>
    </row>
    <row r="300" spans="1:23">
      <c r="A300" s="170"/>
      <c r="B300" s="170"/>
      <c r="C300" s="170"/>
      <c r="D300" s="170"/>
      <c r="E300" s="170"/>
      <c r="F300" s="170"/>
      <c r="G300" s="170"/>
      <c r="H300" s="170"/>
      <c r="I300" s="170"/>
      <c r="J300" s="170"/>
      <c r="K300" s="170"/>
      <c r="L300" s="170"/>
      <c r="M300" s="170"/>
      <c r="N300" s="170"/>
      <c r="O300" s="170"/>
      <c r="P300" s="170"/>
      <c r="Q300" s="170"/>
      <c r="R300" s="170"/>
      <c r="S300" s="170"/>
      <c r="T300" s="170"/>
      <c r="U300" s="170"/>
      <c r="V300" s="170"/>
      <c r="W300" s="170"/>
    </row>
    <row r="301" spans="1:23">
      <c r="A301" s="170"/>
      <c r="B301" s="170"/>
      <c r="C301" s="170"/>
      <c r="D301" s="170"/>
      <c r="E301" s="170"/>
      <c r="F301" s="170"/>
      <c r="G301" s="170"/>
      <c r="H301" s="170"/>
      <c r="I301" s="170"/>
      <c r="J301" s="170"/>
      <c r="K301" s="170"/>
      <c r="L301" s="170"/>
      <c r="M301" s="170"/>
      <c r="N301" s="170"/>
      <c r="O301" s="170"/>
      <c r="P301" s="170"/>
      <c r="Q301" s="170"/>
      <c r="R301" s="170"/>
      <c r="S301" s="170"/>
      <c r="T301" s="170"/>
      <c r="U301" s="170"/>
      <c r="V301" s="170"/>
      <c r="W301" s="170"/>
    </row>
    <row r="302" spans="1:23">
      <c r="A302" s="170"/>
      <c r="B302" s="170"/>
      <c r="C302" s="170"/>
      <c r="D302" s="170"/>
      <c r="E302" s="170"/>
      <c r="F302" s="170"/>
      <c r="G302" s="170"/>
      <c r="H302" s="170"/>
      <c r="I302" s="170"/>
      <c r="J302" s="170"/>
      <c r="K302" s="170"/>
      <c r="L302" s="170"/>
      <c r="M302" s="170"/>
      <c r="N302" s="170"/>
      <c r="O302" s="170"/>
      <c r="P302" s="170"/>
      <c r="Q302" s="170"/>
      <c r="R302" s="170"/>
      <c r="S302" s="170"/>
      <c r="T302" s="170"/>
      <c r="U302" s="170"/>
      <c r="V302" s="170"/>
      <c r="W302" s="170"/>
    </row>
    <row r="303" spans="1:23">
      <c r="A303" s="170"/>
      <c r="B303" s="170"/>
      <c r="C303" s="170"/>
      <c r="D303" s="170"/>
      <c r="E303" s="170"/>
      <c r="F303" s="170"/>
      <c r="G303" s="170"/>
      <c r="H303" s="170"/>
      <c r="I303" s="170"/>
      <c r="J303" s="170"/>
      <c r="K303" s="170"/>
      <c r="L303" s="170"/>
      <c r="M303" s="170"/>
      <c r="N303" s="170"/>
      <c r="O303" s="170"/>
      <c r="P303" s="170"/>
      <c r="Q303" s="170"/>
      <c r="R303" s="170"/>
      <c r="S303" s="170"/>
      <c r="T303" s="170"/>
      <c r="U303" s="170"/>
      <c r="V303" s="170"/>
      <c r="W303" s="170"/>
    </row>
    <row r="304" spans="1:23">
      <c r="A304" s="170"/>
      <c r="B304" s="170"/>
      <c r="C304" s="170"/>
      <c r="D304" s="170"/>
      <c r="E304" s="170"/>
      <c r="F304" s="170"/>
      <c r="G304" s="170"/>
      <c r="H304" s="170"/>
      <c r="I304" s="170"/>
      <c r="J304" s="170"/>
      <c r="K304" s="170"/>
      <c r="L304" s="170"/>
      <c r="M304" s="170"/>
      <c r="N304" s="170"/>
      <c r="O304" s="170"/>
      <c r="P304" s="170"/>
      <c r="Q304" s="170"/>
      <c r="R304" s="170"/>
      <c r="S304" s="170"/>
      <c r="T304" s="170"/>
      <c r="U304" s="170"/>
      <c r="V304" s="170"/>
      <c r="W304" s="170"/>
    </row>
    <row r="305" spans="1:23">
      <c r="A305" s="170"/>
      <c r="B305" s="170"/>
      <c r="C305" s="170"/>
      <c r="D305" s="170"/>
      <c r="E305" s="170"/>
      <c r="F305" s="170"/>
      <c r="G305" s="170"/>
      <c r="H305" s="170"/>
      <c r="I305" s="170"/>
      <c r="J305" s="170"/>
      <c r="K305" s="170"/>
      <c r="L305" s="170"/>
      <c r="M305" s="170"/>
      <c r="N305" s="170"/>
      <c r="O305" s="170"/>
      <c r="P305" s="170"/>
      <c r="Q305" s="170"/>
      <c r="R305" s="170"/>
      <c r="S305" s="170"/>
      <c r="T305" s="170"/>
      <c r="U305" s="170"/>
      <c r="V305" s="170"/>
      <c r="W305" s="170"/>
    </row>
    <row r="306" spans="1:23">
      <c r="A306" s="170"/>
      <c r="B306" s="170"/>
      <c r="C306" s="170"/>
      <c r="D306" s="170"/>
      <c r="E306" s="170"/>
      <c r="F306" s="170"/>
      <c r="G306" s="170"/>
      <c r="H306" s="170"/>
      <c r="I306" s="170"/>
      <c r="J306" s="170"/>
      <c r="K306" s="170"/>
      <c r="L306" s="170"/>
      <c r="M306" s="170"/>
      <c r="N306" s="170"/>
      <c r="O306" s="170"/>
      <c r="P306" s="170"/>
      <c r="Q306" s="170"/>
      <c r="R306" s="170"/>
      <c r="S306" s="170"/>
      <c r="T306" s="170"/>
      <c r="U306" s="170"/>
      <c r="V306" s="170"/>
      <c r="W306" s="170"/>
    </row>
    <row r="307" spans="1:23">
      <c r="A307" s="170"/>
      <c r="B307" s="170"/>
      <c r="C307" s="170"/>
      <c r="D307" s="170"/>
      <c r="E307" s="170"/>
      <c r="F307" s="170"/>
      <c r="G307" s="170"/>
      <c r="H307" s="170"/>
      <c r="I307" s="170"/>
      <c r="J307" s="170"/>
      <c r="K307" s="170"/>
      <c r="L307" s="170"/>
      <c r="M307" s="170"/>
      <c r="N307" s="170"/>
      <c r="O307" s="170"/>
      <c r="P307" s="170"/>
      <c r="Q307" s="170"/>
      <c r="R307" s="170"/>
      <c r="S307" s="170"/>
      <c r="T307" s="170"/>
      <c r="U307" s="170"/>
      <c r="V307" s="170"/>
      <c r="W307" s="170"/>
    </row>
    <row r="308" spans="1:23">
      <c r="A308" s="170"/>
      <c r="B308" s="170"/>
      <c r="C308" s="170"/>
      <c r="D308" s="170"/>
      <c r="E308" s="170"/>
      <c r="F308" s="170"/>
      <c r="G308" s="170"/>
      <c r="H308" s="170"/>
      <c r="I308" s="170"/>
      <c r="J308" s="170"/>
      <c r="K308" s="170"/>
      <c r="L308" s="170"/>
      <c r="M308" s="170"/>
      <c r="N308" s="170"/>
      <c r="O308" s="170"/>
      <c r="P308" s="170"/>
      <c r="Q308" s="170"/>
      <c r="R308" s="170"/>
      <c r="S308" s="170"/>
      <c r="T308" s="170"/>
      <c r="U308" s="170"/>
      <c r="V308" s="170"/>
      <c r="W308" s="170"/>
    </row>
    <row r="309" spans="1:23">
      <c r="A309" s="170"/>
      <c r="B309" s="170"/>
      <c r="C309" s="170"/>
      <c r="D309" s="170"/>
      <c r="E309" s="170"/>
      <c r="F309" s="170"/>
      <c r="G309" s="170"/>
      <c r="H309" s="170"/>
      <c r="I309" s="170"/>
      <c r="J309" s="170"/>
      <c r="K309" s="170"/>
      <c r="L309" s="170"/>
      <c r="M309" s="170"/>
      <c r="N309" s="170"/>
      <c r="O309" s="170"/>
      <c r="P309" s="170"/>
      <c r="Q309" s="170"/>
      <c r="R309" s="170"/>
      <c r="S309" s="170"/>
      <c r="T309" s="170"/>
      <c r="U309" s="170"/>
      <c r="V309" s="170"/>
      <c r="W309" s="170"/>
    </row>
    <row r="310" spans="1:23">
      <c r="A310" s="170"/>
      <c r="B310" s="170"/>
      <c r="C310" s="170"/>
      <c r="D310" s="170"/>
      <c r="E310" s="170"/>
      <c r="F310" s="170"/>
      <c r="G310" s="170"/>
      <c r="H310" s="170"/>
      <c r="I310" s="170"/>
      <c r="J310" s="170"/>
      <c r="K310" s="170"/>
      <c r="L310" s="170"/>
      <c r="M310" s="170"/>
      <c r="N310" s="170"/>
      <c r="O310" s="170"/>
      <c r="P310" s="170"/>
      <c r="Q310" s="170"/>
      <c r="R310" s="170"/>
      <c r="S310" s="170"/>
      <c r="T310" s="170"/>
      <c r="U310" s="170"/>
      <c r="V310" s="170"/>
      <c r="W310" s="170"/>
    </row>
    <row r="311" spans="1:23">
      <c r="A311" s="170"/>
      <c r="B311" s="170"/>
      <c r="C311" s="170"/>
      <c r="D311" s="170"/>
      <c r="E311" s="170"/>
      <c r="F311" s="170"/>
      <c r="G311" s="170"/>
      <c r="H311" s="170"/>
      <c r="I311" s="170"/>
      <c r="J311" s="170"/>
      <c r="K311" s="170"/>
      <c r="L311" s="170"/>
      <c r="M311" s="170"/>
      <c r="N311" s="170"/>
      <c r="O311" s="170"/>
      <c r="P311" s="170"/>
      <c r="Q311" s="170"/>
      <c r="R311" s="170"/>
      <c r="S311" s="170"/>
      <c r="T311" s="170"/>
      <c r="U311" s="170"/>
      <c r="V311" s="170"/>
      <c r="W311" s="170"/>
    </row>
    <row r="312" spans="1:23">
      <c r="A312" s="170"/>
      <c r="B312" s="170"/>
      <c r="C312" s="170"/>
      <c r="D312" s="170"/>
      <c r="E312" s="170"/>
      <c r="F312" s="170"/>
      <c r="G312" s="170"/>
      <c r="H312" s="170"/>
      <c r="I312" s="170"/>
      <c r="J312" s="170"/>
      <c r="K312" s="170"/>
      <c r="L312" s="170"/>
      <c r="M312" s="170"/>
      <c r="N312" s="170"/>
      <c r="O312" s="170"/>
      <c r="P312" s="170"/>
      <c r="Q312" s="170"/>
      <c r="R312" s="170"/>
      <c r="S312" s="170"/>
      <c r="T312" s="170"/>
      <c r="U312" s="170"/>
      <c r="V312" s="170"/>
      <c r="W312" s="170"/>
    </row>
    <row r="313" spans="1:23">
      <c r="A313" s="170"/>
      <c r="B313" s="170"/>
      <c r="C313" s="170"/>
      <c r="D313" s="170"/>
      <c r="E313" s="170"/>
      <c r="F313" s="170"/>
      <c r="G313" s="170"/>
      <c r="H313" s="170"/>
      <c r="I313" s="170"/>
      <c r="J313" s="170"/>
      <c r="K313" s="170"/>
      <c r="L313" s="170"/>
      <c r="M313" s="170"/>
      <c r="N313" s="170"/>
      <c r="O313" s="170"/>
      <c r="P313" s="170"/>
      <c r="Q313" s="170"/>
      <c r="R313" s="170"/>
      <c r="S313" s="170"/>
      <c r="T313" s="170"/>
      <c r="U313" s="170"/>
      <c r="V313" s="170"/>
      <c r="W313" s="170"/>
    </row>
    <row r="314" spans="1:23">
      <c r="A314" s="170"/>
      <c r="B314" s="170"/>
      <c r="C314" s="170"/>
      <c r="D314" s="170"/>
      <c r="E314" s="170"/>
      <c r="F314" s="170"/>
      <c r="G314" s="170"/>
      <c r="H314" s="170"/>
      <c r="I314" s="170"/>
      <c r="J314" s="170"/>
      <c r="K314" s="170"/>
      <c r="L314" s="170"/>
      <c r="M314" s="170"/>
      <c r="N314" s="170"/>
      <c r="O314" s="170"/>
      <c r="P314" s="170"/>
      <c r="Q314" s="170"/>
      <c r="R314" s="170"/>
      <c r="S314" s="170"/>
      <c r="T314" s="170"/>
      <c r="U314" s="170"/>
      <c r="V314" s="170"/>
      <c r="W314" s="170"/>
    </row>
    <row r="315" spans="1:23">
      <c r="A315" s="170"/>
      <c r="B315" s="170"/>
      <c r="C315" s="170"/>
      <c r="D315" s="170"/>
      <c r="E315" s="170"/>
      <c r="F315" s="170"/>
      <c r="G315" s="170"/>
      <c r="H315" s="170"/>
      <c r="I315" s="170"/>
      <c r="J315" s="170"/>
      <c r="K315" s="170"/>
      <c r="L315" s="170"/>
      <c r="M315" s="170"/>
      <c r="N315" s="170"/>
      <c r="O315" s="170"/>
      <c r="P315" s="170"/>
      <c r="Q315" s="170"/>
      <c r="R315" s="170"/>
      <c r="S315" s="170"/>
      <c r="T315" s="170"/>
      <c r="U315" s="170"/>
      <c r="V315" s="170"/>
      <c r="W315" s="170"/>
    </row>
    <row r="316" spans="1:23">
      <c r="A316" s="170"/>
      <c r="B316" s="170"/>
      <c r="C316" s="170"/>
      <c r="D316" s="170"/>
      <c r="E316" s="170"/>
      <c r="F316" s="170"/>
      <c r="G316" s="170"/>
      <c r="H316" s="170"/>
      <c r="I316" s="170"/>
      <c r="J316" s="170"/>
      <c r="K316" s="170"/>
      <c r="L316" s="170"/>
      <c r="M316" s="170"/>
      <c r="N316" s="170"/>
      <c r="O316" s="170"/>
      <c r="P316" s="170"/>
      <c r="Q316" s="170"/>
      <c r="R316" s="170"/>
      <c r="S316" s="170"/>
      <c r="T316" s="170"/>
      <c r="U316" s="170"/>
      <c r="V316" s="170"/>
      <c r="W316" s="170"/>
    </row>
    <row r="317" spans="1:23">
      <c r="A317" s="170"/>
      <c r="B317" s="170"/>
      <c r="C317" s="170"/>
      <c r="D317" s="170"/>
      <c r="E317" s="170"/>
      <c r="F317" s="170"/>
      <c r="G317" s="170"/>
      <c r="H317" s="170"/>
      <c r="I317" s="170"/>
      <c r="J317" s="170"/>
      <c r="K317" s="170"/>
      <c r="L317" s="170"/>
      <c r="M317" s="170"/>
      <c r="N317" s="170"/>
      <c r="O317" s="170"/>
      <c r="P317" s="170"/>
      <c r="Q317" s="170"/>
      <c r="R317" s="170"/>
      <c r="S317" s="170"/>
      <c r="T317" s="170"/>
      <c r="U317" s="170"/>
      <c r="V317" s="170"/>
      <c r="W317" s="170"/>
    </row>
    <row r="318" spans="1:23">
      <c r="A318" s="170"/>
      <c r="B318" s="170"/>
      <c r="C318" s="170"/>
      <c r="D318" s="170"/>
      <c r="E318" s="170"/>
      <c r="F318" s="170"/>
      <c r="G318" s="170"/>
      <c r="H318" s="170"/>
      <c r="I318" s="170"/>
      <c r="J318" s="170"/>
      <c r="K318" s="170"/>
      <c r="L318" s="170"/>
      <c r="M318" s="170"/>
      <c r="N318" s="170"/>
      <c r="O318" s="170"/>
      <c r="P318" s="170"/>
      <c r="Q318" s="170"/>
      <c r="R318" s="170"/>
      <c r="S318" s="170"/>
      <c r="T318" s="170"/>
      <c r="U318" s="170"/>
      <c r="V318" s="170"/>
      <c r="W318" s="170"/>
    </row>
    <row r="319" spans="1:23">
      <c r="A319" s="170"/>
      <c r="B319" s="170"/>
      <c r="C319" s="170"/>
      <c r="D319" s="170"/>
      <c r="E319" s="170"/>
      <c r="F319" s="170"/>
      <c r="G319" s="170"/>
      <c r="H319" s="170"/>
      <c r="I319" s="170"/>
      <c r="J319" s="170"/>
      <c r="K319" s="170"/>
      <c r="L319" s="170"/>
      <c r="M319" s="170"/>
      <c r="N319" s="170"/>
      <c r="O319" s="170"/>
      <c r="P319" s="170"/>
      <c r="Q319" s="170"/>
      <c r="R319" s="170"/>
      <c r="S319" s="170"/>
      <c r="T319" s="170"/>
      <c r="U319" s="170"/>
      <c r="V319" s="170"/>
      <c r="W319" s="170"/>
    </row>
    <row r="320" spans="1:23">
      <c r="A320" s="170"/>
      <c r="B320" s="170"/>
      <c r="C320" s="170"/>
      <c r="D320" s="170"/>
      <c r="E320" s="170"/>
      <c r="F320" s="170"/>
      <c r="G320" s="170"/>
      <c r="H320" s="170"/>
      <c r="I320" s="170"/>
      <c r="J320" s="170"/>
      <c r="K320" s="170"/>
      <c r="L320" s="170"/>
      <c r="M320" s="170"/>
      <c r="N320" s="170"/>
      <c r="O320" s="170"/>
      <c r="P320" s="170"/>
      <c r="Q320" s="170"/>
      <c r="R320" s="170"/>
      <c r="S320" s="170"/>
      <c r="T320" s="170"/>
      <c r="U320" s="170"/>
      <c r="V320" s="170"/>
      <c r="W320" s="170"/>
    </row>
    <row r="321" spans="1:23">
      <c r="A321" s="170"/>
      <c r="B321" s="170"/>
      <c r="C321" s="170"/>
      <c r="D321" s="170"/>
      <c r="E321" s="170"/>
      <c r="F321" s="170"/>
      <c r="G321" s="170"/>
      <c r="H321" s="170"/>
      <c r="I321" s="170"/>
      <c r="J321" s="170"/>
      <c r="K321" s="170"/>
      <c r="L321" s="170"/>
      <c r="M321" s="170"/>
      <c r="N321" s="170"/>
      <c r="O321" s="170"/>
      <c r="P321" s="170"/>
      <c r="Q321" s="170"/>
      <c r="R321" s="170"/>
      <c r="S321" s="170"/>
      <c r="T321" s="170"/>
      <c r="U321" s="170"/>
      <c r="V321" s="170"/>
      <c r="W321" s="170"/>
    </row>
    <row r="322" spans="1:23">
      <c r="A322" s="170"/>
      <c r="B322" s="170"/>
      <c r="C322" s="170"/>
      <c r="D322" s="170"/>
      <c r="E322" s="170"/>
      <c r="F322" s="170"/>
      <c r="G322" s="170"/>
      <c r="H322" s="170"/>
      <c r="I322" s="170"/>
      <c r="J322" s="170"/>
      <c r="K322" s="170"/>
      <c r="L322" s="170"/>
      <c r="M322" s="170"/>
      <c r="N322" s="170"/>
      <c r="O322" s="170"/>
      <c r="P322" s="170"/>
      <c r="Q322" s="170"/>
      <c r="R322" s="170"/>
      <c r="S322" s="170"/>
      <c r="T322" s="170"/>
      <c r="U322" s="170"/>
      <c r="V322" s="170"/>
      <c r="W322" s="170"/>
    </row>
    <row r="323" spans="1:23">
      <c r="A323" s="170"/>
      <c r="B323" s="170"/>
      <c r="C323" s="170"/>
      <c r="D323" s="170"/>
      <c r="E323" s="170"/>
      <c r="F323" s="170"/>
      <c r="G323" s="170"/>
      <c r="H323" s="170"/>
      <c r="I323" s="170"/>
      <c r="J323" s="170"/>
      <c r="K323" s="170"/>
      <c r="L323" s="170"/>
      <c r="M323" s="170"/>
      <c r="N323" s="170"/>
      <c r="O323" s="170"/>
      <c r="P323" s="170"/>
      <c r="Q323" s="170"/>
      <c r="R323" s="170"/>
      <c r="S323" s="170"/>
      <c r="T323" s="170"/>
      <c r="U323" s="170"/>
      <c r="V323" s="170"/>
      <c r="W323" s="170"/>
    </row>
    <row r="324" spans="1:23">
      <c r="A324" s="170"/>
      <c r="B324" s="170"/>
      <c r="C324" s="170"/>
      <c r="D324" s="170"/>
      <c r="E324" s="170"/>
      <c r="F324" s="170"/>
      <c r="G324" s="170"/>
      <c r="H324" s="170"/>
      <c r="I324" s="170"/>
      <c r="J324" s="170"/>
      <c r="K324" s="170"/>
      <c r="L324" s="170"/>
      <c r="M324" s="170"/>
      <c r="N324" s="170"/>
      <c r="O324" s="170"/>
      <c r="P324" s="170"/>
      <c r="Q324" s="170"/>
      <c r="R324" s="170"/>
      <c r="S324" s="170"/>
      <c r="T324" s="170"/>
      <c r="U324" s="170"/>
      <c r="V324" s="170"/>
      <c r="W324" s="170"/>
    </row>
    <row r="325" spans="1:23">
      <c r="A325" s="170"/>
      <c r="B325" s="170"/>
      <c r="C325" s="170"/>
      <c r="D325" s="170"/>
      <c r="E325" s="170"/>
      <c r="F325" s="170"/>
      <c r="G325" s="170"/>
      <c r="H325" s="170"/>
      <c r="I325" s="170"/>
      <c r="J325" s="170"/>
      <c r="K325" s="170"/>
      <c r="L325" s="170"/>
      <c r="M325" s="170"/>
      <c r="N325" s="170"/>
      <c r="O325" s="170"/>
      <c r="P325" s="170"/>
      <c r="Q325" s="170"/>
      <c r="R325" s="170"/>
      <c r="S325" s="170"/>
      <c r="T325" s="170"/>
      <c r="U325" s="170"/>
      <c r="V325" s="170"/>
      <c r="W325" s="170"/>
    </row>
    <row r="326" spans="1:23">
      <c r="A326" s="170"/>
      <c r="B326" s="170"/>
      <c r="C326" s="170"/>
      <c r="D326" s="170"/>
      <c r="E326" s="170"/>
      <c r="F326" s="170"/>
      <c r="G326" s="170"/>
      <c r="H326" s="170"/>
      <c r="I326" s="170"/>
      <c r="J326" s="170"/>
      <c r="K326" s="170"/>
      <c r="L326" s="170"/>
      <c r="M326" s="170"/>
      <c r="N326" s="170"/>
      <c r="O326" s="170"/>
      <c r="P326" s="170"/>
      <c r="Q326" s="170"/>
      <c r="R326" s="170"/>
      <c r="S326" s="170"/>
      <c r="T326" s="170"/>
      <c r="U326" s="170"/>
      <c r="V326" s="170"/>
      <c r="W326" s="170"/>
    </row>
    <row r="327" spans="1:23">
      <c r="A327" s="170"/>
      <c r="B327" s="170"/>
      <c r="C327" s="170"/>
      <c r="D327" s="170"/>
      <c r="E327" s="170"/>
      <c r="F327" s="170"/>
      <c r="G327" s="170"/>
      <c r="H327" s="170"/>
      <c r="I327" s="170"/>
      <c r="J327" s="170"/>
      <c r="K327" s="170"/>
      <c r="L327" s="170"/>
      <c r="M327" s="170"/>
      <c r="N327" s="170"/>
      <c r="O327" s="170"/>
      <c r="P327" s="170"/>
      <c r="Q327" s="170"/>
      <c r="R327" s="170"/>
      <c r="S327" s="170"/>
      <c r="T327" s="170"/>
      <c r="U327" s="170"/>
      <c r="V327" s="170"/>
      <c r="W327" s="170"/>
    </row>
    <row r="328" spans="1:23">
      <c r="A328" s="170"/>
      <c r="B328" s="170"/>
      <c r="C328" s="170"/>
      <c r="D328" s="170"/>
      <c r="E328" s="170"/>
      <c r="F328" s="170"/>
      <c r="G328" s="170"/>
      <c r="H328" s="170"/>
      <c r="I328" s="170"/>
      <c r="J328" s="170"/>
      <c r="K328" s="170"/>
      <c r="L328" s="170"/>
      <c r="M328" s="170"/>
      <c r="N328" s="170"/>
      <c r="O328" s="170"/>
      <c r="P328" s="170"/>
      <c r="Q328" s="170"/>
      <c r="R328" s="170"/>
      <c r="S328" s="170"/>
      <c r="T328" s="170"/>
      <c r="U328" s="170"/>
      <c r="V328" s="170"/>
      <c r="W328" s="170"/>
    </row>
    <row r="329" spans="1:23">
      <c r="A329" s="170"/>
      <c r="B329" s="170"/>
      <c r="C329" s="170"/>
      <c r="D329" s="170"/>
      <c r="E329" s="170"/>
      <c r="F329" s="170"/>
      <c r="G329" s="170"/>
      <c r="H329" s="170"/>
      <c r="I329" s="170"/>
      <c r="J329" s="170"/>
      <c r="K329" s="170"/>
      <c r="L329" s="170"/>
      <c r="M329" s="170"/>
      <c r="N329" s="170"/>
      <c r="O329" s="170"/>
      <c r="P329" s="170"/>
      <c r="Q329" s="170"/>
      <c r="R329" s="170"/>
      <c r="S329" s="170"/>
      <c r="T329" s="170"/>
      <c r="U329" s="170"/>
      <c r="V329" s="170"/>
      <c r="W329" s="170"/>
    </row>
    <row r="330" spans="1:23">
      <c r="A330" s="170"/>
      <c r="B330" s="170"/>
      <c r="C330" s="170"/>
      <c r="D330" s="170"/>
      <c r="E330" s="170"/>
      <c r="F330" s="170"/>
      <c r="G330" s="170"/>
      <c r="H330" s="170"/>
      <c r="I330" s="170"/>
      <c r="J330" s="170"/>
      <c r="K330" s="170"/>
      <c r="L330" s="170"/>
      <c r="M330" s="170"/>
      <c r="N330" s="170"/>
      <c r="O330" s="170"/>
      <c r="P330" s="170"/>
      <c r="Q330" s="170"/>
      <c r="R330" s="170"/>
      <c r="S330" s="170"/>
      <c r="T330" s="170"/>
      <c r="U330" s="170"/>
      <c r="V330" s="170"/>
      <c r="W330" s="170"/>
    </row>
    <row r="331" spans="1:23">
      <c r="A331" s="170"/>
      <c r="B331" s="170"/>
      <c r="C331" s="170"/>
      <c r="D331" s="170"/>
      <c r="E331" s="170"/>
      <c r="F331" s="170"/>
      <c r="G331" s="170"/>
      <c r="H331" s="170"/>
      <c r="I331" s="170"/>
      <c r="J331" s="170"/>
      <c r="K331" s="170"/>
      <c r="L331" s="170"/>
      <c r="M331" s="170"/>
      <c r="N331" s="170"/>
      <c r="O331" s="170"/>
      <c r="P331" s="170"/>
      <c r="Q331" s="170"/>
      <c r="R331" s="170"/>
      <c r="S331" s="170"/>
      <c r="T331" s="170"/>
      <c r="U331" s="170"/>
      <c r="V331" s="170"/>
      <c r="W331" s="170"/>
    </row>
    <row r="332" spans="1:23">
      <c r="A332" s="170"/>
      <c r="B332" s="170"/>
      <c r="C332" s="170"/>
      <c r="D332" s="170"/>
      <c r="E332" s="170"/>
      <c r="F332" s="170"/>
      <c r="G332" s="170"/>
      <c r="H332" s="170"/>
      <c r="I332" s="170"/>
      <c r="J332" s="170"/>
      <c r="K332" s="170"/>
      <c r="L332" s="170"/>
      <c r="M332" s="170"/>
      <c r="N332" s="170"/>
      <c r="O332" s="170"/>
      <c r="P332" s="170"/>
      <c r="Q332" s="170"/>
      <c r="R332" s="170"/>
      <c r="S332" s="170"/>
      <c r="T332" s="170"/>
      <c r="U332" s="170"/>
      <c r="V332" s="170"/>
      <c r="W332" s="170"/>
    </row>
    <row r="333" spans="1:23">
      <c r="A333" s="170"/>
      <c r="B333" s="170"/>
      <c r="C333" s="170"/>
      <c r="D333" s="170"/>
      <c r="E333" s="170"/>
      <c r="F333" s="170"/>
      <c r="G333" s="170"/>
      <c r="H333" s="170"/>
      <c r="I333" s="170"/>
      <c r="J333" s="170"/>
      <c r="K333" s="170"/>
      <c r="L333" s="170"/>
      <c r="M333" s="170"/>
      <c r="N333" s="170"/>
      <c r="O333" s="170"/>
      <c r="P333" s="170"/>
      <c r="Q333" s="170"/>
      <c r="R333" s="170"/>
      <c r="S333" s="170"/>
      <c r="T333" s="170"/>
      <c r="U333" s="170"/>
      <c r="V333" s="170"/>
      <c r="W333" s="170"/>
    </row>
    <row r="334" spans="1:23">
      <c r="A334" s="170"/>
      <c r="B334" s="170"/>
      <c r="C334" s="170"/>
      <c r="D334" s="170"/>
      <c r="E334" s="170"/>
      <c r="F334" s="170"/>
      <c r="G334" s="170"/>
      <c r="H334" s="170"/>
      <c r="I334" s="170"/>
      <c r="J334" s="170"/>
      <c r="K334" s="170"/>
      <c r="L334" s="170"/>
      <c r="M334" s="170"/>
      <c r="N334" s="170"/>
      <c r="O334" s="170"/>
      <c r="P334" s="170"/>
      <c r="Q334" s="170"/>
      <c r="R334" s="170"/>
      <c r="S334" s="170"/>
      <c r="T334" s="170"/>
      <c r="U334" s="170"/>
      <c r="V334" s="170"/>
      <c r="W334" s="170"/>
    </row>
    <row r="335" spans="1:23">
      <c r="A335" s="170"/>
      <c r="B335" s="170"/>
      <c r="C335" s="170"/>
      <c r="D335" s="170"/>
      <c r="E335" s="170"/>
      <c r="F335" s="170"/>
      <c r="G335" s="170"/>
      <c r="H335" s="170"/>
      <c r="I335" s="170"/>
      <c r="J335" s="170"/>
      <c r="K335" s="170"/>
      <c r="L335" s="170"/>
      <c r="M335" s="170"/>
      <c r="N335" s="170"/>
      <c r="O335" s="170"/>
      <c r="P335" s="170"/>
      <c r="Q335" s="170"/>
      <c r="R335" s="170"/>
      <c r="S335" s="170"/>
      <c r="T335" s="170"/>
      <c r="U335" s="170"/>
      <c r="V335" s="170"/>
      <c r="W335" s="170"/>
    </row>
    <row r="336" spans="1:23">
      <c r="A336" s="170"/>
      <c r="B336" s="170"/>
      <c r="C336" s="170"/>
      <c r="D336" s="170"/>
      <c r="E336" s="170"/>
      <c r="F336" s="170"/>
      <c r="G336" s="170"/>
      <c r="H336" s="170"/>
      <c r="I336" s="170"/>
      <c r="J336" s="170"/>
      <c r="K336" s="170"/>
      <c r="L336" s="170"/>
      <c r="M336" s="170"/>
      <c r="N336" s="170"/>
      <c r="O336" s="170"/>
      <c r="P336" s="170"/>
      <c r="Q336" s="170"/>
      <c r="R336" s="170"/>
      <c r="S336" s="170"/>
      <c r="T336" s="170"/>
      <c r="U336" s="170"/>
      <c r="V336" s="170"/>
      <c r="W336" s="170"/>
    </row>
    <row r="337" spans="1:23">
      <c r="A337" s="170"/>
      <c r="B337" s="170"/>
      <c r="C337" s="170"/>
      <c r="D337" s="170"/>
      <c r="E337" s="170"/>
      <c r="F337" s="170"/>
      <c r="G337" s="170"/>
      <c r="H337" s="170"/>
      <c r="I337" s="170"/>
      <c r="J337" s="170"/>
      <c r="K337" s="170"/>
      <c r="L337" s="170"/>
      <c r="M337" s="170"/>
      <c r="N337" s="170"/>
      <c r="O337" s="170"/>
      <c r="P337" s="170"/>
      <c r="Q337" s="170"/>
      <c r="R337" s="170"/>
      <c r="S337" s="170"/>
      <c r="T337" s="170"/>
      <c r="U337" s="170"/>
      <c r="V337" s="170"/>
      <c r="W337" s="170"/>
    </row>
    <row r="338" spans="1:23">
      <c r="A338" s="170"/>
      <c r="B338" s="170"/>
      <c r="C338" s="170"/>
      <c r="D338" s="170"/>
      <c r="E338" s="170"/>
      <c r="F338" s="170"/>
      <c r="G338" s="170"/>
      <c r="H338" s="170"/>
      <c r="I338" s="170"/>
      <c r="J338" s="170"/>
      <c r="K338" s="170"/>
      <c r="L338" s="170"/>
      <c r="M338" s="170"/>
      <c r="N338" s="170"/>
      <c r="O338" s="170"/>
      <c r="P338" s="170"/>
      <c r="Q338" s="170"/>
      <c r="R338" s="170"/>
      <c r="S338" s="170"/>
      <c r="T338" s="170"/>
      <c r="U338" s="170"/>
      <c r="V338" s="170"/>
      <c r="W338" s="170"/>
    </row>
    <row r="339" spans="1:23">
      <c r="A339" s="170"/>
      <c r="B339" s="170"/>
      <c r="C339" s="170"/>
      <c r="D339" s="170"/>
      <c r="E339" s="170"/>
      <c r="F339" s="170"/>
      <c r="G339" s="170"/>
      <c r="H339" s="170"/>
      <c r="I339" s="170"/>
      <c r="J339" s="170"/>
      <c r="K339" s="170"/>
      <c r="L339" s="170"/>
      <c r="M339" s="170"/>
      <c r="N339" s="170"/>
      <c r="O339" s="170"/>
      <c r="P339" s="170"/>
      <c r="Q339" s="170"/>
      <c r="R339" s="170"/>
      <c r="S339" s="170"/>
      <c r="T339" s="170"/>
      <c r="U339" s="170"/>
      <c r="V339" s="170"/>
      <c r="W339" s="170"/>
    </row>
    <row r="340" spans="1:23">
      <c r="A340" s="170"/>
      <c r="B340" s="170"/>
      <c r="C340" s="170"/>
      <c r="D340" s="170"/>
      <c r="E340" s="170"/>
      <c r="F340" s="170"/>
      <c r="G340" s="170"/>
      <c r="H340" s="170"/>
      <c r="I340" s="170"/>
      <c r="J340" s="170"/>
      <c r="K340" s="170"/>
      <c r="L340" s="170"/>
      <c r="M340" s="170"/>
      <c r="N340" s="170"/>
      <c r="O340" s="170"/>
      <c r="P340" s="170"/>
      <c r="Q340" s="170"/>
      <c r="R340" s="170"/>
      <c r="S340" s="170"/>
      <c r="T340" s="170"/>
      <c r="U340" s="170"/>
      <c r="V340" s="170"/>
      <c r="W340" s="170"/>
    </row>
    <row r="341" spans="1:23">
      <c r="A341" s="170"/>
      <c r="B341" s="170"/>
      <c r="C341" s="170"/>
      <c r="D341" s="170"/>
      <c r="E341" s="170"/>
      <c r="F341" s="170"/>
      <c r="G341" s="170"/>
      <c r="H341" s="170"/>
      <c r="I341" s="170"/>
      <c r="J341" s="170"/>
      <c r="K341" s="170"/>
      <c r="L341" s="170"/>
      <c r="M341" s="170"/>
      <c r="N341" s="170"/>
      <c r="O341" s="170"/>
      <c r="P341" s="170"/>
      <c r="Q341" s="170"/>
      <c r="R341" s="170"/>
      <c r="S341" s="170"/>
      <c r="T341" s="170"/>
      <c r="U341" s="170"/>
      <c r="V341" s="170"/>
      <c r="W341" s="170"/>
    </row>
    <row r="342" spans="1:23">
      <c r="A342" s="170"/>
      <c r="B342" s="170"/>
      <c r="C342" s="170"/>
      <c r="D342" s="170"/>
      <c r="E342" s="170"/>
      <c r="F342" s="170"/>
      <c r="G342" s="170"/>
      <c r="H342" s="170"/>
      <c r="I342" s="170"/>
      <c r="J342" s="170"/>
      <c r="K342" s="170"/>
      <c r="L342" s="170"/>
      <c r="M342" s="170"/>
      <c r="N342" s="170"/>
      <c r="O342" s="170"/>
      <c r="P342" s="170"/>
      <c r="Q342" s="170"/>
      <c r="R342" s="170"/>
      <c r="S342" s="170"/>
      <c r="T342" s="170"/>
      <c r="U342" s="170"/>
      <c r="V342" s="170"/>
      <c r="W342" s="170"/>
    </row>
    <row r="343" spans="1:23">
      <c r="A343" s="170"/>
      <c r="B343" s="170"/>
      <c r="C343" s="170"/>
      <c r="D343" s="170"/>
      <c r="E343" s="170"/>
      <c r="F343" s="170"/>
      <c r="G343" s="170"/>
      <c r="H343" s="170"/>
      <c r="I343" s="170"/>
      <c r="J343" s="170"/>
      <c r="K343" s="170"/>
      <c r="L343" s="170"/>
      <c r="M343" s="170"/>
      <c r="N343" s="170"/>
      <c r="O343" s="170"/>
      <c r="P343" s="170"/>
      <c r="Q343" s="170"/>
      <c r="R343" s="170"/>
      <c r="S343" s="170"/>
      <c r="T343" s="170"/>
      <c r="U343" s="170"/>
      <c r="V343" s="170"/>
      <c r="W343" s="170"/>
    </row>
    <row r="344" spans="1:23">
      <c r="A344" s="170"/>
      <c r="B344" s="170"/>
      <c r="C344" s="170"/>
      <c r="D344" s="170"/>
      <c r="E344" s="170"/>
      <c r="F344" s="170"/>
      <c r="G344" s="170"/>
      <c r="H344" s="170"/>
      <c r="I344" s="170"/>
      <c r="J344" s="170"/>
      <c r="K344" s="170"/>
      <c r="L344" s="170"/>
      <c r="M344" s="170"/>
      <c r="N344" s="170"/>
      <c r="O344" s="170"/>
      <c r="P344" s="170"/>
      <c r="Q344" s="170"/>
      <c r="R344" s="170"/>
      <c r="S344" s="170"/>
      <c r="T344" s="170"/>
      <c r="U344" s="170"/>
      <c r="V344" s="170"/>
      <c r="W344" s="170"/>
    </row>
    <row r="345" spans="1:23">
      <c r="A345" s="170"/>
      <c r="B345" s="170"/>
      <c r="C345" s="170"/>
      <c r="D345" s="170"/>
      <c r="E345" s="170"/>
      <c r="F345" s="170"/>
      <c r="G345" s="170"/>
      <c r="H345" s="170"/>
      <c r="I345" s="170"/>
      <c r="J345" s="170"/>
      <c r="K345" s="170"/>
      <c r="L345" s="170"/>
      <c r="M345" s="170"/>
      <c r="N345" s="170"/>
      <c r="O345" s="170"/>
      <c r="P345" s="170"/>
      <c r="Q345" s="170"/>
      <c r="R345" s="170"/>
      <c r="S345" s="170"/>
      <c r="T345" s="170"/>
      <c r="U345" s="170"/>
      <c r="V345" s="170"/>
      <c r="W345" s="170"/>
    </row>
    <row r="346" spans="1:23">
      <c r="A346" s="170"/>
      <c r="B346" s="170"/>
      <c r="C346" s="170"/>
      <c r="D346" s="170"/>
      <c r="E346" s="170"/>
      <c r="F346" s="170"/>
      <c r="G346" s="170"/>
      <c r="H346" s="170"/>
      <c r="I346" s="170"/>
      <c r="J346" s="170"/>
      <c r="K346" s="170"/>
      <c r="L346" s="170"/>
      <c r="M346" s="170"/>
      <c r="N346" s="170"/>
      <c r="O346" s="170"/>
      <c r="P346" s="170"/>
      <c r="Q346" s="170"/>
      <c r="R346" s="170"/>
      <c r="S346" s="170"/>
      <c r="T346" s="170"/>
      <c r="U346" s="170"/>
      <c r="V346" s="170"/>
      <c r="W346" s="170"/>
    </row>
    <row r="347" spans="1:23">
      <c r="A347" s="170"/>
      <c r="B347" s="170"/>
      <c r="C347" s="170"/>
      <c r="D347" s="170"/>
      <c r="E347" s="170"/>
      <c r="F347" s="170"/>
      <c r="G347" s="170"/>
      <c r="H347" s="170"/>
      <c r="I347" s="170"/>
      <c r="J347" s="170"/>
      <c r="K347" s="170"/>
      <c r="L347" s="170"/>
      <c r="M347" s="170"/>
      <c r="N347" s="170"/>
      <c r="O347" s="170"/>
      <c r="P347" s="170"/>
      <c r="Q347" s="170"/>
      <c r="R347" s="170"/>
      <c r="S347" s="170"/>
      <c r="T347" s="170"/>
      <c r="U347" s="170"/>
      <c r="V347" s="170"/>
      <c r="W347" s="170"/>
    </row>
    <row r="348" spans="1:23">
      <c r="A348" s="170"/>
      <c r="B348" s="170"/>
      <c r="C348" s="170"/>
      <c r="D348" s="170"/>
      <c r="E348" s="170"/>
      <c r="F348" s="170"/>
      <c r="G348" s="170"/>
      <c r="H348" s="170"/>
      <c r="I348" s="170"/>
      <c r="J348" s="170"/>
      <c r="K348" s="170"/>
      <c r="L348" s="170"/>
      <c r="M348" s="170"/>
      <c r="N348" s="170"/>
      <c r="O348" s="170"/>
      <c r="P348" s="170"/>
      <c r="Q348" s="170"/>
      <c r="R348" s="170"/>
      <c r="S348" s="170"/>
      <c r="T348" s="170"/>
      <c r="U348" s="170"/>
      <c r="V348" s="170"/>
      <c r="W348" s="170"/>
    </row>
    <row r="349" spans="1:23">
      <c r="A349" s="170"/>
      <c r="B349" s="170"/>
      <c r="C349" s="170"/>
      <c r="D349" s="170"/>
      <c r="E349" s="170"/>
      <c r="F349" s="170"/>
      <c r="G349" s="170"/>
      <c r="H349" s="170"/>
      <c r="I349" s="170"/>
      <c r="J349" s="170"/>
      <c r="K349" s="170"/>
      <c r="L349" s="170"/>
      <c r="M349" s="170"/>
      <c r="N349" s="170"/>
      <c r="O349" s="170"/>
      <c r="P349" s="170"/>
      <c r="Q349" s="170"/>
      <c r="R349" s="170"/>
      <c r="S349" s="170"/>
      <c r="T349" s="170"/>
      <c r="U349" s="170"/>
      <c r="V349" s="170"/>
      <c r="W349" s="170"/>
    </row>
    <row r="350" spans="1:23">
      <c r="A350" s="170"/>
      <c r="B350" s="170"/>
      <c r="C350" s="170"/>
      <c r="D350" s="170"/>
      <c r="E350" s="170"/>
      <c r="F350" s="170"/>
      <c r="G350" s="170"/>
      <c r="H350" s="170"/>
      <c r="I350" s="170"/>
      <c r="J350" s="170"/>
      <c r="K350" s="170"/>
      <c r="L350" s="170"/>
      <c r="M350" s="170"/>
      <c r="N350" s="170"/>
      <c r="O350" s="170"/>
      <c r="P350" s="170"/>
      <c r="Q350" s="170"/>
      <c r="R350" s="170"/>
      <c r="S350" s="170"/>
      <c r="T350" s="170"/>
      <c r="U350" s="170"/>
      <c r="V350" s="170"/>
      <c r="W350" s="170"/>
    </row>
    <row r="351" spans="1:23">
      <c r="A351" s="170"/>
      <c r="B351" s="170"/>
      <c r="C351" s="170"/>
      <c r="D351" s="170"/>
      <c r="E351" s="170"/>
      <c r="F351" s="170"/>
      <c r="G351" s="170"/>
      <c r="H351" s="170"/>
      <c r="I351" s="170"/>
      <c r="J351" s="170"/>
      <c r="K351" s="170"/>
      <c r="L351" s="170"/>
      <c r="M351" s="170"/>
      <c r="N351" s="170"/>
      <c r="O351" s="170"/>
      <c r="P351" s="170"/>
      <c r="Q351" s="170"/>
      <c r="R351" s="170"/>
      <c r="S351" s="170"/>
      <c r="T351" s="170"/>
      <c r="U351" s="170"/>
      <c r="V351" s="170"/>
      <c r="W351" s="170"/>
    </row>
    <row r="352" spans="1:23">
      <c r="A352" s="170"/>
      <c r="B352" s="170"/>
      <c r="C352" s="170"/>
      <c r="D352" s="170"/>
      <c r="E352" s="170"/>
      <c r="F352" s="170"/>
      <c r="G352" s="170"/>
      <c r="H352" s="170"/>
      <c r="I352" s="170"/>
      <c r="J352" s="170"/>
      <c r="K352" s="170"/>
      <c r="L352" s="170"/>
      <c r="M352" s="170"/>
      <c r="N352" s="170"/>
      <c r="O352" s="170"/>
      <c r="P352" s="170"/>
      <c r="Q352" s="170"/>
      <c r="R352" s="170"/>
      <c r="S352" s="170"/>
      <c r="T352" s="170"/>
      <c r="U352" s="170"/>
      <c r="V352" s="170"/>
      <c r="W352" s="170"/>
    </row>
    <row r="353" spans="1:23">
      <c r="A353" s="170"/>
      <c r="B353" s="170"/>
      <c r="C353" s="170"/>
      <c r="D353" s="170"/>
      <c r="E353" s="170"/>
      <c r="F353" s="170"/>
      <c r="G353" s="170"/>
      <c r="H353" s="170"/>
      <c r="I353" s="170"/>
      <c r="J353" s="170"/>
      <c r="K353" s="170"/>
      <c r="L353" s="170"/>
      <c r="M353" s="170"/>
      <c r="N353" s="170"/>
      <c r="O353" s="170"/>
      <c r="P353" s="170"/>
      <c r="Q353" s="170"/>
      <c r="R353" s="170"/>
      <c r="S353" s="170"/>
      <c r="T353" s="170"/>
      <c r="U353" s="170"/>
      <c r="V353" s="170"/>
      <c r="W353" s="170"/>
    </row>
    <row r="354" spans="1:23">
      <c r="A354" s="170"/>
      <c r="B354" s="170"/>
      <c r="C354" s="170"/>
      <c r="D354" s="170"/>
      <c r="E354" s="170"/>
      <c r="F354" s="170"/>
      <c r="G354" s="170"/>
      <c r="H354" s="170"/>
      <c r="I354" s="170"/>
      <c r="J354" s="170"/>
      <c r="K354" s="170"/>
      <c r="L354" s="170"/>
      <c r="M354" s="170"/>
      <c r="N354" s="170"/>
      <c r="O354" s="170"/>
      <c r="P354" s="170"/>
      <c r="Q354" s="170"/>
      <c r="R354" s="170"/>
      <c r="S354" s="170"/>
      <c r="T354" s="170"/>
      <c r="U354" s="170"/>
      <c r="V354" s="170"/>
      <c r="W354" s="170"/>
    </row>
    <row r="355" spans="1:23">
      <c r="A355" s="170"/>
      <c r="B355" s="170"/>
      <c r="C355" s="170"/>
      <c r="D355" s="170"/>
      <c r="E355" s="170"/>
      <c r="F355" s="170"/>
      <c r="G355" s="170"/>
      <c r="H355" s="170"/>
      <c r="I355" s="170"/>
      <c r="J355" s="170"/>
      <c r="K355" s="170"/>
      <c r="L355" s="170"/>
      <c r="M355" s="170"/>
      <c r="N355" s="170"/>
      <c r="O355" s="170"/>
      <c r="P355" s="170"/>
      <c r="Q355" s="170"/>
      <c r="R355" s="170"/>
      <c r="S355" s="170"/>
      <c r="T355" s="170"/>
      <c r="U355" s="170"/>
      <c r="V355" s="170"/>
      <c r="W355" s="170"/>
    </row>
    <row r="356" spans="1:23">
      <c r="A356" s="170"/>
      <c r="B356" s="170"/>
      <c r="C356" s="170"/>
      <c r="D356" s="170"/>
      <c r="E356" s="170"/>
      <c r="F356" s="170"/>
      <c r="G356" s="170"/>
      <c r="H356" s="170"/>
      <c r="I356" s="170"/>
      <c r="J356" s="170"/>
      <c r="K356" s="170"/>
      <c r="L356" s="170"/>
      <c r="M356" s="170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</row>
    <row r="357" spans="1:23">
      <c r="A357" s="170"/>
      <c r="B357" s="170"/>
      <c r="C357" s="170"/>
      <c r="D357" s="170"/>
      <c r="E357" s="170"/>
      <c r="F357" s="170"/>
      <c r="G357" s="170"/>
      <c r="H357" s="170"/>
      <c r="I357" s="170"/>
      <c r="J357" s="170"/>
      <c r="K357" s="170"/>
      <c r="L357" s="170"/>
      <c r="M357" s="170"/>
      <c r="N357" s="170"/>
      <c r="O357" s="170"/>
      <c r="P357" s="170"/>
      <c r="Q357" s="170"/>
      <c r="R357" s="170"/>
      <c r="S357" s="170"/>
      <c r="T357" s="170"/>
      <c r="U357" s="170"/>
      <c r="V357" s="170"/>
      <c r="W357" s="170"/>
    </row>
    <row r="358" spans="1:23">
      <c r="A358" s="170"/>
      <c r="B358" s="170"/>
      <c r="C358" s="170"/>
      <c r="D358" s="170"/>
      <c r="E358" s="170"/>
      <c r="F358" s="170"/>
      <c r="G358" s="170"/>
      <c r="H358" s="170"/>
      <c r="I358" s="170"/>
      <c r="J358" s="170"/>
      <c r="K358" s="170"/>
      <c r="L358" s="170"/>
      <c r="M358" s="170"/>
      <c r="N358" s="170"/>
      <c r="O358" s="170"/>
      <c r="P358" s="170"/>
      <c r="Q358" s="170"/>
      <c r="R358" s="170"/>
      <c r="S358" s="170"/>
      <c r="T358" s="170"/>
      <c r="U358" s="170"/>
      <c r="V358" s="170"/>
      <c r="W358" s="170"/>
    </row>
    <row r="359" spans="1:23">
      <c r="A359" s="170"/>
      <c r="B359" s="170"/>
      <c r="C359" s="170"/>
      <c r="D359" s="170"/>
      <c r="E359" s="170"/>
      <c r="F359" s="170"/>
      <c r="G359" s="170"/>
      <c r="H359" s="170"/>
      <c r="I359" s="170"/>
      <c r="J359" s="170"/>
      <c r="K359" s="170"/>
      <c r="L359" s="170"/>
      <c r="M359" s="170"/>
      <c r="N359" s="170"/>
      <c r="O359" s="170"/>
      <c r="P359" s="170"/>
      <c r="Q359" s="170"/>
      <c r="R359" s="170"/>
      <c r="S359" s="170"/>
      <c r="T359" s="170"/>
      <c r="U359" s="170"/>
      <c r="V359" s="170"/>
      <c r="W359" s="170"/>
    </row>
    <row r="360" spans="1:23">
      <c r="A360" s="170"/>
      <c r="B360" s="170"/>
      <c r="C360" s="170"/>
      <c r="D360" s="170"/>
      <c r="E360" s="170"/>
      <c r="F360" s="170"/>
      <c r="G360" s="170"/>
      <c r="H360" s="170"/>
      <c r="I360" s="170"/>
      <c r="J360" s="170"/>
      <c r="K360" s="170"/>
      <c r="L360" s="170"/>
      <c r="M360" s="170"/>
      <c r="N360" s="170"/>
      <c r="O360" s="170"/>
      <c r="P360" s="170"/>
      <c r="Q360" s="170"/>
      <c r="R360" s="170"/>
      <c r="S360" s="170"/>
      <c r="T360" s="170"/>
      <c r="U360" s="170"/>
      <c r="V360" s="170"/>
      <c r="W360" s="170"/>
    </row>
    <row r="361" spans="1:23">
      <c r="A361" s="170"/>
      <c r="B361" s="170"/>
      <c r="C361" s="170"/>
      <c r="D361" s="170"/>
      <c r="E361" s="170"/>
      <c r="F361" s="170"/>
      <c r="G361" s="170"/>
      <c r="H361" s="170"/>
      <c r="I361" s="170"/>
      <c r="J361" s="170"/>
      <c r="K361" s="170"/>
      <c r="L361" s="170"/>
      <c r="M361" s="170"/>
      <c r="N361" s="170"/>
      <c r="O361" s="170"/>
      <c r="P361" s="170"/>
      <c r="Q361" s="170"/>
      <c r="R361" s="170"/>
      <c r="S361" s="170"/>
      <c r="T361" s="170"/>
      <c r="U361" s="170"/>
      <c r="V361" s="170"/>
      <c r="W361" s="170"/>
    </row>
    <row r="362" spans="1:23">
      <c r="A362" s="170"/>
      <c r="B362" s="170"/>
      <c r="C362" s="170"/>
      <c r="D362" s="170"/>
      <c r="E362" s="170"/>
      <c r="F362" s="170"/>
      <c r="G362" s="170"/>
      <c r="H362" s="170"/>
      <c r="I362" s="170"/>
      <c r="J362" s="170"/>
      <c r="K362" s="170"/>
      <c r="L362" s="170"/>
      <c r="M362" s="170"/>
      <c r="N362" s="170"/>
      <c r="O362" s="170"/>
      <c r="P362" s="170"/>
      <c r="Q362" s="170"/>
      <c r="R362" s="170"/>
      <c r="S362" s="170"/>
      <c r="T362" s="170"/>
      <c r="U362" s="170"/>
      <c r="V362" s="170"/>
      <c r="W362" s="170"/>
    </row>
    <row r="363" spans="1:23">
      <c r="A363" s="170"/>
      <c r="B363" s="170"/>
      <c r="C363" s="170"/>
      <c r="D363" s="170"/>
      <c r="E363" s="170"/>
      <c r="F363" s="170"/>
      <c r="G363" s="170"/>
      <c r="H363" s="170"/>
      <c r="I363" s="170"/>
      <c r="J363" s="170"/>
      <c r="K363" s="170"/>
      <c r="L363" s="170"/>
      <c r="M363" s="170"/>
      <c r="N363" s="170"/>
      <c r="O363" s="170"/>
      <c r="P363" s="170"/>
      <c r="Q363" s="170"/>
      <c r="R363" s="170"/>
      <c r="S363" s="170"/>
      <c r="T363" s="170"/>
      <c r="U363" s="170"/>
      <c r="V363" s="170"/>
      <c r="W363" s="170"/>
    </row>
    <row r="364" spans="1:23">
      <c r="A364" s="170"/>
      <c r="B364" s="170"/>
      <c r="C364" s="170"/>
      <c r="D364" s="170"/>
      <c r="E364" s="170"/>
      <c r="F364" s="170"/>
      <c r="G364" s="170"/>
      <c r="H364" s="170"/>
      <c r="I364" s="170"/>
      <c r="J364" s="170"/>
      <c r="K364" s="170"/>
      <c r="L364" s="170"/>
      <c r="M364" s="170"/>
      <c r="N364" s="170"/>
      <c r="O364" s="170"/>
      <c r="P364" s="170"/>
      <c r="Q364" s="170"/>
      <c r="R364" s="170"/>
      <c r="S364" s="170"/>
      <c r="T364" s="170"/>
      <c r="U364" s="170"/>
      <c r="V364" s="170"/>
      <c r="W364" s="170"/>
    </row>
    <row r="365" spans="1:23">
      <c r="A365" s="170"/>
      <c r="B365" s="170"/>
      <c r="C365" s="170"/>
      <c r="D365" s="170"/>
      <c r="E365" s="170"/>
      <c r="F365" s="170"/>
      <c r="G365" s="170"/>
      <c r="H365" s="170"/>
      <c r="I365" s="170"/>
      <c r="J365" s="170"/>
      <c r="K365" s="170"/>
      <c r="L365" s="170"/>
      <c r="M365" s="170"/>
      <c r="N365" s="170"/>
      <c r="O365" s="170"/>
      <c r="P365" s="170"/>
      <c r="Q365" s="170"/>
      <c r="R365" s="170"/>
      <c r="S365" s="170"/>
      <c r="T365" s="170"/>
      <c r="U365" s="170"/>
      <c r="V365" s="170"/>
      <c r="W365" s="170"/>
    </row>
    <row r="366" spans="1:23">
      <c r="A366" s="170"/>
      <c r="B366" s="170"/>
      <c r="C366" s="170"/>
      <c r="D366" s="170"/>
      <c r="E366" s="170"/>
      <c r="F366" s="170"/>
      <c r="G366" s="170"/>
      <c r="H366" s="170"/>
      <c r="I366" s="170"/>
      <c r="J366" s="170"/>
      <c r="K366" s="170"/>
      <c r="L366" s="170"/>
      <c r="M366" s="170"/>
      <c r="N366" s="170"/>
      <c r="O366" s="170"/>
      <c r="P366" s="170"/>
      <c r="Q366" s="170"/>
      <c r="R366" s="170"/>
      <c r="S366" s="170"/>
      <c r="T366" s="170"/>
      <c r="U366" s="170"/>
      <c r="V366" s="170"/>
      <c r="W366" s="170"/>
    </row>
    <row r="367" spans="1:23">
      <c r="A367" s="170"/>
      <c r="B367" s="170"/>
      <c r="C367" s="170"/>
      <c r="D367" s="170"/>
      <c r="E367" s="170"/>
      <c r="F367" s="170"/>
      <c r="G367" s="170"/>
      <c r="H367" s="170"/>
      <c r="I367" s="170"/>
      <c r="J367" s="170"/>
      <c r="K367" s="170"/>
      <c r="L367" s="170"/>
      <c r="M367" s="170"/>
      <c r="N367" s="170"/>
      <c r="O367" s="170"/>
      <c r="P367" s="170"/>
      <c r="Q367" s="170"/>
      <c r="R367" s="170"/>
      <c r="S367" s="170"/>
      <c r="T367" s="170"/>
      <c r="U367" s="170"/>
      <c r="V367" s="170"/>
      <c r="W367" s="170"/>
    </row>
    <row r="368" spans="1:23">
      <c r="A368" s="170"/>
      <c r="B368" s="170"/>
      <c r="C368" s="170"/>
      <c r="D368" s="170"/>
      <c r="E368" s="170"/>
      <c r="F368" s="170"/>
      <c r="G368" s="170"/>
      <c r="H368" s="170"/>
      <c r="I368" s="170"/>
      <c r="J368" s="170"/>
      <c r="K368" s="170"/>
      <c r="L368" s="170"/>
      <c r="M368" s="170"/>
      <c r="N368" s="170"/>
      <c r="O368" s="170"/>
      <c r="P368" s="170"/>
      <c r="Q368" s="170"/>
      <c r="R368" s="170"/>
      <c r="S368" s="170"/>
      <c r="T368" s="170"/>
      <c r="U368" s="170"/>
      <c r="V368" s="170"/>
      <c r="W368" s="170"/>
    </row>
    <row r="369" spans="1:23">
      <c r="A369" s="170"/>
      <c r="B369" s="170"/>
      <c r="C369" s="170"/>
      <c r="D369" s="170"/>
      <c r="E369" s="170"/>
      <c r="F369" s="170"/>
      <c r="G369" s="170"/>
      <c r="H369" s="170"/>
      <c r="I369" s="170"/>
      <c r="J369" s="170"/>
      <c r="K369" s="170"/>
      <c r="L369" s="170"/>
      <c r="M369" s="170"/>
      <c r="N369" s="170"/>
      <c r="O369" s="170"/>
      <c r="P369" s="170"/>
      <c r="Q369" s="170"/>
      <c r="R369" s="170"/>
      <c r="S369" s="170"/>
      <c r="T369" s="170"/>
      <c r="U369" s="170"/>
      <c r="V369" s="170"/>
      <c r="W369" s="170"/>
    </row>
    <row r="370" spans="1:23">
      <c r="A370" s="170"/>
      <c r="B370" s="170"/>
      <c r="C370" s="170"/>
      <c r="D370" s="170"/>
      <c r="E370" s="170"/>
      <c r="F370" s="170"/>
      <c r="G370" s="170"/>
      <c r="H370" s="170"/>
      <c r="I370" s="170"/>
      <c r="J370" s="170"/>
      <c r="K370" s="170"/>
      <c r="L370" s="170"/>
      <c r="M370" s="170"/>
      <c r="N370" s="170"/>
      <c r="O370" s="170"/>
      <c r="P370" s="170"/>
      <c r="Q370" s="170"/>
      <c r="R370" s="170"/>
      <c r="S370" s="170"/>
      <c r="T370" s="170"/>
      <c r="U370" s="170"/>
      <c r="V370" s="170"/>
      <c r="W370" s="170"/>
    </row>
    <row r="371" spans="1:23">
      <c r="A371" s="170"/>
      <c r="B371" s="170"/>
      <c r="C371" s="170"/>
      <c r="D371" s="170"/>
      <c r="E371" s="170"/>
      <c r="F371" s="170"/>
      <c r="G371" s="170"/>
      <c r="H371" s="170"/>
      <c r="I371" s="170"/>
      <c r="J371" s="170"/>
      <c r="K371" s="170"/>
      <c r="L371" s="170"/>
      <c r="M371" s="170"/>
      <c r="N371" s="170"/>
      <c r="O371" s="170"/>
      <c r="P371" s="170"/>
      <c r="Q371" s="170"/>
      <c r="R371" s="170"/>
      <c r="S371" s="170"/>
      <c r="T371" s="170"/>
      <c r="U371" s="170"/>
      <c r="V371" s="170"/>
      <c r="W371" s="170"/>
    </row>
    <row r="372" spans="1:23">
      <c r="A372" s="170"/>
      <c r="B372" s="170"/>
      <c r="C372" s="170"/>
      <c r="D372" s="170"/>
      <c r="E372" s="170"/>
      <c r="F372" s="170"/>
      <c r="G372" s="170"/>
      <c r="H372" s="170"/>
      <c r="I372" s="170"/>
      <c r="J372" s="170"/>
      <c r="K372" s="170"/>
      <c r="L372" s="170"/>
      <c r="M372" s="170"/>
      <c r="N372" s="170"/>
      <c r="O372" s="170"/>
      <c r="P372" s="170"/>
      <c r="Q372" s="170"/>
      <c r="R372" s="170"/>
      <c r="S372" s="170"/>
      <c r="T372" s="170"/>
      <c r="U372" s="170"/>
      <c r="V372" s="170"/>
      <c r="W372" s="170"/>
    </row>
  </sheetData>
  <mergeCells count="4">
    <mergeCell ref="P2:W2"/>
    <mergeCell ref="P3:Q3"/>
    <mergeCell ref="P4:P23"/>
    <mergeCell ref="P24:W2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31B5-FF8A-468E-A939-8A29B936AA6F}">
  <dimension ref="A1:Z103"/>
  <sheetViews>
    <sheetView showGridLines="0" zoomScale="89" workbookViewId="0"/>
  </sheetViews>
  <sheetFormatPr defaultRowHeight="13.5"/>
  <cols>
    <col min="1" max="1" width="11.46484375" style="124" bestFit="1" customWidth="1"/>
    <col min="2" max="2" width="12.33203125" style="124" bestFit="1" customWidth="1"/>
    <col min="3" max="4" width="11.73046875" style="124" bestFit="1" customWidth="1"/>
    <col min="5" max="15" width="9.06640625" style="124"/>
    <col min="16" max="16" width="12.3984375" style="124" customWidth="1"/>
    <col min="17" max="17" width="13.53125" style="124" customWidth="1"/>
    <col min="18" max="18" width="9.06640625" style="124" customWidth="1"/>
    <col min="19" max="19" width="10.265625" style="124" customWidth="1"/>
    <col min="20" max="20" width="12.796875" style="124" customWidth="1"/>
    <col min="21" max="21" width="6.6640625" style="124" customWidth="1"/>
    <col min="22" max="22" width="10.265625" style="124" customWidth="1"/>
    <col min="23" max="23" width="12.86328125" style="124" customWidth="1"/>
    <col min="24" max="16384" width="9.06640625" style="124"/>
  </cols>
  <sheetData>
    <row r="1" spans="1:26">
      <c r="A1" s="170"/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spans="1:26" ht="40.9">
      <c r="A2" s="177" t="s">
        <v>86</v>
      </c>
      <c r="B2" s="171" t="s">
        <v>81</v>
      </c>
      <c r="C2" s="171" t="s">
        <v>82</v>
      </c>
      <c r="D2" s="171" t="s">
        <v>83</v>
      </c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8" t="s">
        <v>73</v>
      </c>
      <c r="Q2" s="178"/>
      <c r="R2" s="178"/>
      <c r="S2" s="178"/>
      <c r="T2" s="178"/>
      <c r="U2" s="178"/>
      <c r="V2" s="178"/>
      <c r="W2" s="178"/>
      <c r="X2" s="170"/>
      <c r="Y2" s="170"/>
      <c r="Z2" s="170"/>
    </row>
    <row r="3" spans="1:26">
      <c r="A3" s="170">
        <v>10</v>
      </c>
      <c r="B3" s="175">
        <f>$R$23+($R$4*A3)</f>
        <v>1.3093109610577418</v>
      </c>
      <c r="C3" s="175">
        <f>EXP(B3)</f>
        <v>3.7036208937923645</v>
      </c>
      <c r="D3" s="175">
        <f>C3/(1+C3)</f>
        <v>0.7873978318873962</v>
      </c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9" t="s">
        <v>14</v>
      </c>
      <c r="Q3" s="179"/>
      <c r="R3" s="180" t="s">
        <v>72</v>
      </c>
      <c r="S3" s="181" t="s">
        <v>71</v>
      </c>
      <c r="T3" s="181" t="s">
        <v>70</v>
      </c>
      <c r="U3" s="181" t="s">
        <v>32</v>
      </c>
      <c r="V3" s="181" t="s">
        <v>33</v>
      </c>
      <c r="W3" s="182" t="s">
        <v>69</v>
      </c>
      <c r="X3" s="170"/>
      <c r="Y3" s="170"/>
      <c r="Z3" s="170"/>
    </row>
    <row r="4" spans="1:26" ht="13.9">
      <c r="A4" s="170">
        <v>9.9</v>
      </c>
      <c r="B4" s="175">
        <f>$R$23+($R$4*A4)</f>
        <v>1.247080582031411</v>
      </c>
      <c r="C4" s="175">
        <f t="shared" ref="C4:C67" si="0">EXP(B4)</f>
        <v>3.4801680471500158</v>
      </c>
      <c r="D4" s="175">
        <f t="shared" ref="D4:D67" si="1">C4/(1+C4)</f>
        <v>0.77679408685660045</v>
      </c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83" t="s">
        <v>84</v>
      </c>
      <c r="Q4" s="183" t="s">
        <v>67</v>
      </c>
      <c r="R4" s="184">
        <v>0.62230379026330218</v>
      </c>
      <c r="S4" s="185">
        <v>2.3190309019348182E-2</v>
      </c>
      <c r="T4" s="185">
        <v>720.09835808825051</v>
      </c>
      <c r="U4" s="186">
        <v>1</v>
      </c>
      <c r="V4" s="185">
        <v>1.2742993269304897E-158</v>
      </c>
      <c r="W4" s="187">
        <v>1.863215559043198</v>
      </c>
      <c r="X4" s="170"/>
      <c r="Y4" s="170"/>
      <c r="Z4" s="170"/>
    </row>
    <row r="5" spans="1:26" ht="34.9">
      <c r="A5" s="170">
        <v>9.8000000000000007</v>
      </c>
      <c r="B5" s="175">
        <f>$R$23+($R$4*A5)</f>
        <v>1.1848502030050811</v>
      </c>
      <c r="C5" s="175">
        <f t="shared" si="0"/>
        <v>3.2701969191026428</v>
      </c>
      <c r="D5" s="175">
        <f t="shared" si="1"/>
        <v>0.76581876223868739</v>
      </c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88"/>
      <c r="Q5" s="188" t="s">
        <v>59</v>
      </c>
      <c r="R5" s="189">
        <v>-1.7331484028624999E-2</v>
      </c>
      <c r="S5" s="190">
        <v>2.4860164210842844E-3</v>
      </c>
      <c r="T5" s="190">
        <v>48.60304922283246</v>
      </c>
      <c r="U5" s="191">
        <v>1</v>
      </c>
      <c r="V5" s="190">
        <v>3.1338159716437197E-12</v>
      </c>
      <c r="W5" s="192">
        <v>0.98281784221437241</v>
      </c>
      <c r="X5" s="170"/>
      <c r="Y5" s="170"/>
      <c r="Z5" s="170"/>
    </row>
    <row r="6" spans="1:26">
      <c r="A6" s="170">
        <v>9.6999999999999993</v>
      </c>
      <c r="B6" s="175">
        <f>$R$23+($R$4*A6)</f>
        <v>1.1226198239787504</v>
      </c>
      <c r="C6" s="175">
        <f t="shared" si="0"/>
        <v>3.0728941087962998</v>
      </c>
      <c r="D6" s="175">
        <f t="shared" si="1"/>
        <v>0.75447434347966902</v>
      </c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88"/>
      <c r="Q6" s="188" t="s">
        <v>58</v>
      </c>
      <c r="R6" s="189">
        <v>0.39010679456701469</v>
      </c>
      <c r="S6" s="190">
        <v>7.6932363296198125E-2</v>
      </c>
      <c r="T6" s="190">
        <v>25.712770974527743</v>
      </c>
      <c r="U6" s="191">
        <v>1</v>
      </c>
      <c r="V6" s="190">
        <v>3.961965227721475E-7</v>
      </c>
      <c r="W6" s="192">
        <v>1.4771385358298559</v>
      </c>
      <c r="X6" s="170"/>
      <c r="Y6" s="170"/>
      <c r="Z6" s="170"/>
    </row>
    <row r="7" spans="1:26">
      <c r="A7" s="170">
        <v>9.6</v>
      </c>
      <c r="B7" s="175">
        <f>$R$23+($R$4*A7)</f>
        <v>1.0603894449524205</v>
      </c>
      <c r="C7" s="175">
        <f t="shared" si="0"/>
        <v>2.8874952907931086</v>
      </c>
      <c r="D7" s="175">
        <f t="shared" si="1"/>
        <v>0.74276496170469064</v>
      </c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88"/>
      <c r="Q7" s="188" t="s">
        <v>57</v>
      </c>
      <c r="R7" s="189">
        <v>-5.7900592818560179E-2</v>
      </c>
      <c r="S7" s="190">
        <v>0.21950241977296817</v>
      </c>
      <c r="T7" s="190">
        <v>6.9580476115461171E-2</v>
      </c>
      <c r="U7" s="191">
        <v>1</v>
      </c>
      <c r="V7" s="190">
        <v>0.79194858813187352</v>
      </c>
      <c r="W7" s="192">
        <v>0.94374375768096774</v>
      </c>
      <c r="X7" s="170"/>
      <c r="Y7" s="170"/>
      <c r="Z7" s="170"/>
    </row>
    <row r="8" spans="1:26" ht="34.9">
      <c r="A8" s="170">
        <v>9.5</v>
      </c>
      <c r="B8" s="175">
        <f>$R$23+($R$4*A8)</f>
        <v>0.99815906592609061</v>
      </c>
      <c r="C8" s="175">
        <f t="shared" si="0"/>
        <v>2.7132822541738535</v>
      </c>
      <c r="D8" s="175">
        <f t="shared" si="1"/>
        <v>0.73069647509936353</v>
      </c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88"/>
      <c r="Q8" s="188" t="s">
        <v>56</v>
      </c>
      <c r="R8" s="189">
        <v>-4.4556926772361276E-2</v>
      </c>
      <c r="S8" s="190">
        <v>1.2323616815664256E-2</v>
      </c>
      <c r="T8" s="190">
        <v>13.072362574102353</v>
      </c>
      <c r="U8" s="191">
        <v>1</v>
      </c>
      <c r="V8" s="190">
        <v>2.9968489411597856E-4</v>
      </c>
      <c r="W8" s="192">
        <v>0.95642115257464055</v>
      </c>
      <c r="X8" s="170"/>
      <c r="Y8" s="170"/>
      <c r="Z8" s="170"/>
    </row>
    <row r="9" spans="1:26">
      <c r="A9" s="170">
        <v>9.4</v>
      </c>
      <c r="B9" s="175">
        <f>$R$23+($R$4*A9)</f>
        <v>0.93592868689975983</v>
      </c>
      <c r="C9" s="175">
        <f t="shared" si="0"/>
        <v>2.5495801202822559</v>
      </c>
      <c r="D9" s="175">
        <f t="shared" si="1"/>
        <v>0.71827653803727021</v>
      </c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88"/>
      <c r="Q9" s="188" t="s">
        <v>54</v>
      </c>
      <c r="R9" s="189">
        <v>0.59065514294444488</v>
      </c>
      <c r="S9" s="190">
        <v>0.19393551822211205</v>
      </c>
      <c r="T9" s="190">
        <v>9.2758404431869259</v>
      </c>
      <c r="U9" s="191">
        <v>1</v>
      </c>
      <c r="V9" s="190">
        <v>2.3219612164299044E-3</v>
      </c>
      <c r="W9" s="192">
        <v>1.8051706729116128</v>
      </c>
      <c r="X9" s="170"/>
      <c r="Y9" s="170"/>
      <c r="Z9" s="170"/>
    </row>
    <row r="10" spans="1:26">
      <c r="A10" s="170">
        <v>9.3000000000000007</v>
      </c>
      <c r="B10" s="175">
        <f>$R$23+($R$4*A10)</f>
        <v>0.87369830787342995</v>
      </c>
      <c r="C10" s="175">
        <f t="shared" si="0"/>
        <v>2.3957547283328005</v>
      </c>
      <c r="D10" s="175">
        <f t="shared" si="1"/>
        <v>0.70551465579760353</v>
      </c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88"/>
      <c r="Q10" s="188" t="s">
        <v>53</v>
      </c>
      <c r="R10" s="189">
        <v>0.54979472431800025</v>
      </c>
      <c r="S10" s="190">
        <v>0.19203159961980706</v>
      </c>
      <c r="T10" s="190">
        <v>8.1970151377799301</v>
      </c>
      <c r="U10" s="191">
        <v>1</v>
      </c>
      <c r="V10" s="190">
        <v>4.1959363462756253E-3</v>
      </c>
      <c r="W10" s="192">
        <v>1.7328972596875751</v>
      </c>
      <c r="X10" s="170"/>
      <c r="Y10" s="170"/>
      <c r="Z10" s="170"/>
    </row>
    <row r="11" spans="1:26">
      <c r="A11" s="170">
        <v>9.1999999999999993</v>
      </c>
      <c r="B11" s="175">
        <f>$R$23+($R$4*A11)</f>
        <v>0.81146792884709917</v>
      </c>
      <c r="C11" s="175">
        <f t="shared" si="0"/>
        <v>2.2512101787542753</v>
      </c>
      <c r="D11" s="175">
        <f t="shared" si="1"/>
        <v>0.69242222279731014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88"/>
      <c r="Q11" s="188" t="s">
        <v>52</v>
      </c>
      <c r="R11" s="189">
        <v>0.38833781015949076</v>
      </c>
      <c r="S11" s="190">
        <v>0.19614469645934904</v>
      </c>
      <c r="T11" s="190">
        <v>3.9198208175250238</v>
      </c>
      <c r="U11" s="191">
        <v>1</v>
      </c>
      <c r="V11" s="190">
        <v>4.7719966160536448E-2</v>
      </c>
      <c r="W11" s="192">
        <v>1.4745278106391106</v>
      </c>
      <c r="X11" s="170"/>
      <c r="Y11" s="170"/>
      <c r="Z11" s="170"/>
    </row>
    <row r="12" spans="1:26">
      <c r="A12" s="170">
        <v>9.1</v>
      </c>
      <c r="B12" s="175">
        <f>$R$23+($R$4*A12)</f>
        <v>0.74923754982076929</v>
      </c>
      <c r="C12" s="175">
        <f t="shared" si="0"/>
        <v>2.1153865247523203</v>
      </c>
      <c r="D12" s="175">
        <f t="shared" si="1"/>
        <v>0.67901254240691622</v>
      </c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88"/>
      <c r="Q12" s="188" t="s">
        <v>51</v>
      </c>
      <c r="R12" s="189">
        <v>0.17691857595254623</v>
      </c>
      <c r="S12" s="190">
        <v>0.20138481669606395</v>
      </c>
      <c r="T12" s="190">
        <v>0.77177982565664205</v>
      </c>
      <c r="U12" s="191">
        <v>1</v>
      </c>
      <c r="V12" s="190">
        <v>0.37966701158999627</v>
      </c>
      <c r="W12" s="192">
        <v>1.1935339068090751</v>
      </c>
      <c r="X12" s="170"/>
      <c r="Y12" s="170"/>
      <c r="Z12" s="170"/>
    </row>
    <row r="13" spans="1:26">
      <c r="A13" s="170">
        <v>9</v>
      </c>
      <c r="B13" s="175">
        <f>$R$23+($R$4*A13)</f>
        <v>0.6870071707944394</v>
      </c>
      <c r="C13" s="175">
        <f t="shared" si="0"/>
        <v>1.9877576031483197</v>
      </c>
      <c r="D13" s="175">
        <f t="shared" si="1"/>
        <v>0.66530082663123002</v>
      </c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88"/>
      <c r="Q13" s="188" t="s">
        <v>50</v>
      </c>
      <c r="R13" s="189">
        <v>0.30083145765895858</v>
      </c>
      <c r="S13" s="190">
        <v>0.20036045042243883</v>
      </c>
      <c r="T13" s="190">
        <v>2.2543559898394263</v>
      </c>
      <c r="U13" s="191">
        <v>1</v>
      </c>
      <c r="V13" s="190">
        <v>0.13323887521278052</v>
      </c>
      <c r="W13" s="192">
        <v>1.3509816247428557</v>
      </c>
      <c r="X13" s="170"/>
      <c r="Y13" s="170"/>
      <c r="Z13" s="170"/>
    </row>
    <row r="14" spans="1:26">
      <c r="A14" s="170">
        <v>8.9</v>
      </c>
      <c r="B14" s="175">
        <f>$R$23+($R$4*A14)</f>
        <v>0.62477679176810952</v>
      </c>
      <c r="C14" s="175">
        <f t="shared" si="0"/>
        <v>1.8678289960916603</v>
      </c>
      <c r="D14" s="175">
        <f t="shared" si="1"/>
        <v>0.6513041742158191</v>
      </c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88"/>
      <c r="Q14" s="188" t="s">
        <v>49</v>
      </c>
      <c r="R14" s="189">
        <v>0.25684022367059728</v>
      </c>
      <c r="S14" s="190">
        <v>0.20088030135047144</v>
      </c>
      <c r="T14" s="190">
        <v>1.6347501146016199</v>
      </c>
      <c r="U14" s="191">
        <v>1</v>
      </c>
      <c r="V14" s="190">
        <v>0.20104729782567199</v>
      </c>
      <c r="W14" s="192">
        <v>1.2928385452591042</v>
      </c>
      <c r="X14" s="170"/>
      <c r="Y14" s="170"/>
      <c r="Z14" s="170"/>
    </row>
    <row r="15" spans="1:26">
      <c r="A15" s="170">
        <v>8.8000000000000007</v>
      </c>
      <c r="B15" s="175">
        <f>$R$23+($R$4*A15)</f>
        <v>0.56254641274177875</v>
      </c>
      <c r="C15" s="175">
        <f t="shared" si="0"/>
        <v>1.755136115749248</v>
      </c>
      <c r="D15" s="175">
        <f t="shared" si="1"/>
        <v>0.63704152608516262</v>
      </c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88"/>
      <c r="Q15" s="188" t="s">
        <v>48</v>
      </c>
      <c r="R15" s="189">
        <v>0.22866913376609035</v>
      </c>
      <c r="S15" s="190">
        <v>0.20271076095148907</v>
      </c>
      <c r="T15" s="190">
        <v>1.2725108245049002</v>
      </c>
      <c r="U15" s="191">
        <v>1</v>
      </c>
      <c r="V15" s="190">
        <v>0.25929617891324874</v>
      </c>
      <c r="W15" s="192">
        <v>1.2569260957992321</v>
      </c>
      <c r="X15" s="170"/>
      <c r="Y15" s="170"/>
      <c r="Z15" s="170"/>
    </row>
    <row r="16" spans="1:26">
      <c r="A16" s="170">
        <v>8.6999999999999993</v>
      </c>
      <c r="B16" s="175">
        <f>$R$23+($R$4*A16)</f>
        <v>0.50031603371544797</v>
      </c>
      <c r="C16" s="175">
        <f t="shared" si="0"/>
        <v>1.6492424045526419</v>
      </c>
      <c r="D16" s="175">
        <f t="shared" si="1"/>
        <v>0.6225335974233499</v>
      </c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88"/>
      <c r="Q16" s="188" t="s">
        <v>47</v>
      </c>
      <c r="R16" s="189">
        <v>-0.14130198137900768</v>
      </c>
      <c r="S16" s="190">
        <v>0.22540398170315523</v>
      </c>
      <c r="T16" s="190">
        <v>0.39298261339125307</v>
      </c>
      <c r="U16" s="191">
        <v>1</v>
      </c>
      <c r="V16" s="190">
        <v>0.53073576544233014</v>
      </c>
      <c r="W16" s="192">
        <v>0.86822708369364787</v>
      </c>
      <c r="X16" s="170"/>
      <c r="Y16" s="170"/>
      <c r="Z16" s="170"/>
    </row>
    <row r="17" spans="1:26">
      <c r="A17" s="170">
        <v>8.6</v>
      </c>
      <c r="B17" s="175">
        <f>$R$23+($R$4*A17)</f>
        <v>0.43808565468911809</v>
      </c>
      <c r="C17" s="175">
        <f t="shared" si="0"/>
        <v>1.5497376440307851</v>
      </c>
      <c r="D17" s="175">
        <f t="shared" si="1"/>
        <v>0.60780278616464345</v>
      </c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88"/>
      <c r="Q17" s="188" t="s">
        <v>46</v>
      </c>
      <c r="R17" s="189">
        <v>-0.22218451815105422</v>
      </c>
      <c r="S17" s="190">
        <v>0.22373117477072119</v>
      </c>
      <c r="T17" s="190">
        <v>0.98622176286123908</v>
      </c>
      <c r="U17" s="191">
        <v>1</v>
      </c>
      <c r="V17" s="190">
        <v>0.32066756523698858</v>
      </c>
      <c r="W17" s="192">
        <v>0.80076759454600455</v>
      </c>
      <c r="X17" s="170"/>
      <c r="Y17" s="170"/>
      <c r="Z17" s="170"/>
    </row>
    <row r="18" spans="1:26" ht="23.25">
      <c r="A18" s="170">
        <v>8.5000000000000107</v>
      </c>
      <c r="B18" s="175">
        <f>$R$23+($R$4*A18)</f>
        <v>0.37585527566279442</v>
      </c>
      <c r="C18" s="175">
        <f t="shared" si="0"/>
        <v>1.4562363656769803</v>
      </c>
      <c r="D18" s="175">
        <f t="shared" si="1"/>
        <v>0.59287305815766511</v>
      </c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88"/>
      <c r="Q18" s="188" t="s">
        <v>45</v>
      </c>
      <c r="R18" s="189">
        <v>-4.5416784307528088E-2</v>
      </c>
      <c r="S18" s="190">
        <v>1.2813513942368101E-2</v>
      </c>
      <c r="T18" s="190">
        <v>12.563084207193535</v>
      </c>
      <c r="U18" s="191">
        <v>1</v>
      </c>
      <c r="V18" s="190">
        <v>3.9344187636278807E-4</v>
      </c>
      <c r="W18" s="192">
        <v>0.95559912010586046</v>
      </c>
      <c r="X18" s="170"/>
      <c r="Y18" s="170"/>
      <c r="Z18" s="170"/>
    </row>
    <row r="19" spans="1:26">
      <c r="A19" s="170">
        <v>8.4000000000000092</v>
      </c>
      <c r="B19" s="175">
        <f>$R$23+($R$4*A19)</f>
        <v>0.31362489663646365</v>
      </c>
      <c r="C19" s="175">
        <f t="shared" si="0"/>
        <v>1.3683763576939731</v>
      </c>
      <c r="D19" s="175">
        <f t="shared" si="1"/>
        <v>0.57776980978915271</v>
      </c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88"/>
      <c r="Q19" s="188" t="s">
        <v>44</v>
      </c>
      <c r="R19" s="189">
        <v>-4.1798248250674686E-2</v>
      </c>
      <c r="S19" s="190">
        <v>0.18678510727602227</v>
      </c>
      <c r="T19" s="190">
        <v>5.0076235102656019E-2</v>
      </c>
      <c r="U19" s="191">
        <v>1</v>
      </c>
      <c r="V19" s="190">
        <v>0.82293067209621329</v>
      </c>
      <c r="W19" s="192">
        <v>0.95906325374420942</v>
      </c>
      <c r="X19" s="170"/>
      <c r="Y19" s="170"/>
      <c r="Z19" s="170"/>
    </row>
    <row r="20" spans="1:26">
      <c r="A20" s="170">
        <v>8.3000000000000096</v>
      </c>
      <c r="B20" s="175">
        <f>$R$23+($R$4*A20)</f>
        <v>0.25139451761013376</v>
      </c>
      <c r="C20" s="175">
        <f t="shared" si="0"/>
        <v>1.285817261832596</v>
      </c>
      <c r="D20" s="175">
        <f t="shared" si="1"/>
        <v>0.56251970938469709</v>
      </c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88"/>
      <c r="Q20" s="188" t="s">
        <v>42</v>
      </c>
      <c r="R20" s="189">
        <v>-5.2721215978638533E-2</v>
      </c>
      <c r="S20" s="190">
        <v>8.6644588300993725E-2</v>
      </c>
      <c r="T20" s="190">
        <v>0.37024393400008665</v>
      </c>
      <c r="U20" s="191">
        <v>1</v>
      </c>
      <c r="V20" s="190">
        <v>0.54287133323757519</v>
      </c>
      <c r="W20" s="192">
        <v>0.94864444253368074</v>
      </c>
      <c r="X20" s="170"/>
      <c r="Y20" s="170"/>
      <c r="Z20" s="170"/>
    </row>
    <row r="21" spans="1:26" ht="23.25">
      <c r="A21" s="170">
        <v>8.2000000000000099</v>
      </c>
      <c r="B21" s="175">
        <f>$R$23+($R$4*A21)</f>
        <v>0.18916413858380388</v>
      </c>
      <c r="C21" s="175">
        <f t="shared" si="0"/>
        <v>1.2082392548881122</v>
      </c>
      <c r="D21" s="175">
        <f t="shared" si="1"/>
        <v>0.54715051922638325</v>
      </c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88"/>
      <c r="Q21" s="188" t="s">
        <v>41</v>
      </c>
      <c r="R21" s="189">
        <v>-0.1475075691366857</v>
      </c>
      <c r="S21" s="190">
        <v>9.9305201657528139E-2</v>
      </c>
      <c r="T21" s="190">
        <v>2.206401869609075</v>
      </c>
      <c r="U21" s="191">
        <v>1</v>
      </c>
      <c r="V21" s="190">
        <v>0.13743890182188598</v>
      </c>
      <c r="W21" s="192">
        <v>0.86285590722235617</v>
      </c>
      <c r="X21" s="170"/>
      <c r="Y21" s="170"/>
      <c r="Z21" s="170"/>
    </row>
    <row r="22" spans="1:26" ht="23.25">
      <c r="A22" s="170">
        <v>8.1000000000000103</v>
      </c>
      <c r="B22" s="175">
        <f>$R$23+($R$4*A22)</f>
        <v>0.12693375955747399</v>
      </c>
      <c r="C22" s="175">
        <f t="shared" si="0"/>
        <v>1.1353418097467114</v>
      </c>
      <c r="D22" s="175">
        <f t="shared" si="1"/>
        <v>0.53169090052209611</v>
      </c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88"/>
      <c r="Q22" s="188" t="s">
        <v>40</v>
      </c>
      <c r="R22" s="189">
        <v>3.4085993874682467E-2</v>
      </c>
      <c r="S22" s="190">
        <v>8.9298970165648486E-2</v>
      </c>
      <c r="T22" s="190">
        <v>0.14569982238460275</v>
      </c>
      <c r="U22" s="191">
        <v>1</v>
      </c>
      <c r="V22" s="190">
        <v>0.70267910712745207</v>
      </c>
      <c r="W22" s="192">
        <v>1.0346735784925958</v>
      </c>
      <c r="X22" s="170"/>
      <c r="Y22" s="170"/>
      <c r="Z22" s="170"/>
    </row>
    <row r="23" spans="1:26">
      <c r="A23" s="170">
        <v>8.0000000000000107</v>
      </c>
      <c r="B23" s="175">
        <f>$R$23+($R$4*A23)</f>
        <v>6.4703380531143218E-2</v>
      </c>
      <c r="C23" s="175">
        <f t="shared" si="0"/>
        <v>1.0668425311825374</v>
      </c>
      <c r="D23" s="175">
        <f t="shared" si="1"/>
        <v>0.51617020410942815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93"/>
      <c r="Q23" s="193" t="s">
        <v>39</v>
      </c>
      <c r="R23" s="194">
        <v>-4.9137269415752804</v>
      </c>
      <c r="S23" s="195">
        <v>0.33894250530546977</v>
      </c>
      <c r="T23" s="195">
        <v>210.16963365079087</v>
      </c>
      <c r="U23" s="196">
        <v>1</v>
      </c>
      <c r="V23" s="195">
        <v>1.2614110207123346E-47</v>
      </c>
      <c r="W23" s="197">
        <v>7.3450626368186389E-3</v>
      </c>
      <c r="X23" s="170"/>
      <c r="Y23" s="170"/>
      <c r="Z23" s="170"/>
    </row>
    <row r="24" spans="1:26">
      <c r="A24" s="170">
        <v>7.9000000000000101</v>
      </c>
      <c r="B24" s="175">
        <f>$R$23+($R$4*A24)</f>
        <v>2.4730015048133325E-3</v>
      </c>
      <c r="C24" s="175">
        <f t="shared" si="0"/>
        <v>1.0024760618952981</v>
      </c>
      <c r="D24" s="175">
        <f t="shared" si="1"/>
        <v>0.50061825006111549</v>
      </c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98" t="s">
        <v>87</v>
      </c>
      <c r="Q24" s="198"/>
      <c r="R24" s="198"/>
      <c r="S24" s="198"/>
      <c r="T24" s="198"/>
      <c r="U24" s="198"/>
      <c r="V24" s="198"/>
      <c r="W24" s="198"/>
      <c r="X24" s="170"/>
      <c r="Y24" s="170"/>
      <c r="Z24" s="170"/>
    </row>
    <row r="25" spans="1:26">
      <c r="A25" s="170">
        <v>7.8000000000000096</v>
      </c>
      <c r="B25" s="175">
        <f>$R$23+($R$4*A25)</f>
        <v>-5.9757377521517441E-2</v>
      </c>
      <c r="C25" s="175">
        <f t="shared" si="0"/>
        <v>0.94199305455057447</v>
      </c>
      <c r="D25" s="175">
        <f t="shared" si="1"/>
        <v>0.48506509966307537</v>
      </c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</row>
    <row r="26" spans="1:26">
      <c r="A26" s="170">
        <v>7.7000000000000099</v>
      </c>
      <c r="B26" s="175">
        <f>$R$23+($R$4*A26)</f>
        <v>-0.12198775654784733</v>
      </c>
      <c r="C26" s="175">
        <f t="shared" si="0"/>
        <v>0.88515920584066798</v>
      </c>
      <c r="D26" s="175">
        <f t="shared" si="1"/>
        <v>0.46954082344782128</v>
      </c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99"/>
      <c r="R26" s="170"/>
      <c r="S26" s="170"/>
      <c r="T26" s="170"/>
      <c r="U26" s="170"/>
      <c r="V26" s="170"/>
      <c r="W26" s="170"/>
      <c r="X26" s="170"/>
      <c r="Y26" s="170"/>
      <c r="Z26" s="170"/>
    </row>
    <row r="27" spans="1:26">
      <c r="A27" s="170">
        <v>7.6000000000000103</v>
      </c>
      <c r="B27" s="175">
        <f>$R$23+($R$4*A27)</f>
        <v>-0.18421813557417721</v>
      </c>
      <c r="C27" s="175">
        <f t="shared" si="0"/>
        <v>0.83175434882404053</v>
      </c>
      <c r="D27" s="175">
        <f t="shared" si="1"/>
        <v>0.4540752690763446</v>
      </c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99"/>
      <c r="R27" s="170"/>
      <c r="S27" s="170"/>
      <c r="T27" s="170"/>
      <c r="U27" s="170"/>
      <c r="V27" s="170"/>
      <c r="W27" s="170"/>
      <c r="X27" s="170"/>
      <c r="Y27" s="170"/>
      <c r="Z27" s="170"/>
    </row>
    <row r="28" spans="1:26">
      <c r="A28" s="170">
        <v>7.5000000000000098</v>
      </c>
      <c r="B28" s="175">
        <f>$R$23+($R$4*A28)</f>
        <v>-0.24644851460050798</v>
      </c>
      <c r="C28" s="175">
        <f t="shared" si="0"/>
        <v>0.78157160002720738</v>
      </c>
      <c r="D28" s="175">
        <f t="shared" si="1"/>
        <v>0.43869783286580877</v>
      </c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99"/>
      <c r="R28" s="170"/>
      <c r="S28" s="170"/>
      <c r="T28" s="170"/>
      <c r="U28" s="170"/>
      <c r="V28" s="170"/>
      <c r="W28" s="170"/>
      <c r="X28" s="170"/>
      <c r="Y28" s="170"/>
      <c r="Z28" s="170"/>
    </row>
    <row r="29" spans="1:26">
      <c r="A29" s="170">
        <v>7.4000000000000101</v>
      </c>
      <c r="B29" s="175">
        <f>$R$23+($R$4*A29)</f>
        <v>-0.30867889362683787</v>
      </c>
      <c r="C29" s="175">
        <f t="shared" si="0"/>
        <v>0.73441655800505723</v>
      </c>
      <c r="D29" s="175">
        <f t="shared" si="1"/>
        <v>0.42343723865839372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99"/>
      <c r="R29" s="170"/>
      <c r="S29" s="170"/>
      <c r="T29" s="170"/>
      <c r="U29" s="170"/>
      <c r="V29" s="170"/>
      <c r="W29" s="170"/>
      <c r="X29" s="170"/>
      <c r="Y29" s="170"/>
      <c r="Z29" s="170"/>
    </row>
    <row r="30" spans="1:26">
      <c r="A30" s="170">
        <v>7.3000000000000096</v>
      </c>
      <c r="B30" s="175">
        <f>$R$23+($R$4*A30)</f>
        <v>-0.37090927265316864</v>
      </c>
      <c r="C30" s="175">
        <f t="shared" si="0"/>
        <v>0.69010655025492118</v>
      </c>
      <c r="D30" s="175">
        <f t="shared" si="1"/>
        <v>0.40832132752271233</v>
      </c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99"/>
      <c r="R30" s="170"/>
      <c r="S30" s="170"/>
      <c r="T30" s="170"/>
      <c r="U30" s="170"/>
      <c r="V30" s="170"/>
      <c r="W30" s="170"/>
      <c r="X30" s="170"/>
      <c r="Y30" s="170"/>
      <c r="Z30" s="170"/>
    </row>
    <row r="31" spans="1:26">
      <c r="A31" s="170">
        <v>7.2000000000000099</v>
      </c>
      <c r="B31" s="175">
        <f>$R$23+($R$4*A31)</f>
        <v>-0.43313965167949853</v>
      </c>
      <c r="C31" s="175">
        <f t="shared" si="0"/>
        <v>0.64846992556704997</v>
      </c>
      <c r="D31" s="175">
        <f t="shared" si="1"/>
        <v>0.39337686148201073</v>
      </c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99"/>
      <c r="R31" s="170"/>
      <c r="S31" s="170"/>
      <c r="T31" s="170"/>
      <c r="U31" s="170"/>
      <c r="V31" s="170"/>
      <c r="W31" s="170"/>
      <c r="X31" s="170"/>
      <c r="Y31" s="170"/>
      <c r="Z31" s="170"/>
    </row>
    <row r="32" spans="1:26">
      <c r="A32" s="170">
        <v>7.1000000000000103</v>
      </c>
      <c r="B32" s="175">
        <f>$R$23+($R$4*A32)</f>
        <v>-0.49537003070582841</v>
      </c>
      <c r="C32" s="175">
        <f t="shared" si="0"/>
        <v>0.60934538907013736</v>
      </c>
      <c r="D32" s="175">
        <f t="shared" si="1"/>
        <v>0.37862934408518156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99"/>
      <c r="R32" s="170"/>
      <c r="S32" s="170"/>
      <c r="T32" s="170"/>
      <c r="U32" s="170"/>
      <c r="V32" s="170"/>
      <c r="W32" s="170"/>
      <c r="X32" s="170"/>
      <c r="Y32" s="170"/>
      <c r="Z32" s="170"/>
    </row>
    <row r="33" spans="1:26">
      <c r="A33" s="170">
        <v>7.0000000000000098</v>
      </c>
      <c r="B33" s="175">
        <f>$R$23+($R$4*A33)</f>
        <v>-0.55760040973215919</v>
      </c>
      <c r="C33" s="175">
        <f t="shared" si="0"/>
        <v>0.57258137739595949</v>
      </c>
      <c r="D33" s="175">
        <f t="shared" si="1"/>
        <v>0.36410286019290022</v>
      </c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99"/>
      <c r="R33" s="170"/>
      <c r="S33" s="170"/>
      <c r="T33" s="170"/>
      <c r="U33" s="170"/>
      <c r="V33" s="170"/>
      <c r="W33" s="170"/>
      <c r="X33" s="170"/>
      <c r="Y33" s="170"/>
      <c r="Z33" s="170"/>
    </row>
    <row r="34" spans="1:26">
      <c r="A34" s="170">
        <v>6.9000000000000101</v>
      </c>
      <c r="B34" s="175">
        <f>$R$23+($R$4*A34)</f>
        <v>-0.61983078875848907</v>
      </c>
      <c r="C34" s="175">
        <f t="shared" si="0"/>
        <v>0.53803547154259024</v>
      </c>
      <c r="D34" s="175">
        <f t="shared" si="1"/>
        <v>0.34981993685942853</v>
      </c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99"/>
      <c r="R34" s="170"/>
      <c r="S34" s="170"/>
      <c r="T34" s="170"/>
      <c r="U34" s="170"/>
      <c r="V34" s="170"/>
      <c r="W34" s="170"/>
      <c r="X34" s="170"/>
      <c r="Y34" s="170"/>
      <c r="Z34" s="170"/>
    </row>
    <row r="35" spans="1:26">
      <c r="A35" s="170">
        <v>6.8000000000000096</v>
      </c>
      <c r="B35" s="175">
        <f>$R$23+($R$4*A35)</f>
        <v>-0.68206116778481984</v>
      </c>
      <c r="C35" s="175">
        <f t="shared" si="0"/>
        <v>0.50557384516169901</v>
      </c>
      <c r="D35" s="175">
        <f t="shared" si="1"/>
        <v>0.3358014266695768</v>
      </c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99"/>
      <c r="R35" s="170"/>
      <c r="S35" s="170"/>
      <c r="T35" s="170"/>
      <c r="U35" s="170"/>
      <c r="V35" s="170"/>
      <c r="W35" s="170"/>
      <c r="X35" s="170"/>
      <c r="Y35" s="170"/>
      <c r="Z35" s="170"/>
    </row>
    <row r="36" spans="1:26">
      <c r="A36" s="170">
        <v>6.7000000000000099</v>
      </c>
      <c r="B36" s="175">
        <f>$R$23+($R$4*A36)</f>
        <v>-0.74429154681114973</v>
      </c>
      <c r="C36" s="175">
        <f t="shared" si="0"/>
        <v>0.47507074613267847</v>
      </c>
      <c r="D36" s="175">
        <f t="shared" si="1"/>
        <v>0.3220664143589132</v>
      </c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99"/>
      <c r="R36" s="170"/>
      <c r="S36" s="170"/>
      <c r="T36" s="170"/>
      <c r="U36" s="170"/>
      <c r="V36" s="170"/>
      <c r="W36" s="170"/>
      <c r="X36" s="170"/>
      <c r="Y36" s="170"/>
      <c r="Z36" s="170"/>
    </row>
    <row r="37" spans="1:26">
      <c r="A37" s="170">
        <v>6.6000000000000103</v>
      </c>
      <c r="B37" s="175">
        <f>$R$23+($R$4*A37)</f>
        <v>-0.80652192583747961</v>
      </c>
      <c r="C37" s="175">
        <f t="shared" si="0"/>
        <v>0.4464080094152737</v>
      </c>
      <c r="D37" s="175">
        <f t="shared" si="1"/>
        <v>0.30863214702173764</v>
      </c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99"/>
      <c r="R37" s="170"/>
      <c r="S37" s="170"/>
      <c r="T37" s="170"/>
      <c r="U37" s="170"/>
      <c r="V37" s="170"/>
      <c r="W37" s="170"/>
      <c r="X37" s="170"/>
      <c r="Y37" s="170"/>
      <c r="Z37" s="170"/>
    </row>
    <row r="38" spans="1:26">
      <c r="A38" s="170">
        <v>6.5000000000000098</v>
      </c>
      <c r="B38" s="175">
        <f>$R$23+($R$4*A38)</f>
        <v>-0.86875230486381039</v>
      </c>
      <c r="C38" s="175">
        <f t="shared" si="0"/>
        <v>0.41947459929357894</v>
      </c>
      <c r="D38" s="175">
        <f t="shared" si="1"/>
        <v>0.29551398771231008</v>
      </c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99"/>
      <c r="R38" s="170"/>
      <c r="S38" s="170"/>
      <c r="T38" s="170"/>
      <c r="U38" s="170"/>
      <c r="V38" s="170"/>
      <c r="W38" s="170"/>
      <c r="X38" s="170"/>
      <c r="Y38" s="170"/>
      <c r="Z38" s="170"/>
    </row>
    <row r="39" spans="1:26">
      <c r="A39" s="170">
        <v>6.4000000000000101</v>
      </c>
      <c r="B39" s="175">
        <f>$R$23+($R$4*A39)</f>
        <v>-0.93098268389014027</v>
      </c>
      <c r="C39" s="175">
        <f t="shared" si="0"/>
        <v>0.39416617923811031</v>
      </c>
      <c r="D39" s="175">
        <f t="shared" si="1"/>
        <v>0.28272539178472672</v>
      </c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99"/>
      <c r="R39" s="170"/>
      <c r="S39" s="170"/>
      <c r="T39" s="170"/>
      <c r="U39" s="170"/>
      <c r="V39" s="170"/>
      <c r="W39" s="170"/>
      <c r="X39" s="170"/>
      <c r="Y39" s="170"/>
      <c r="Z39" s="170"/>
    </row>
    <row r="40" spans="1:26">
      <c r="A40" s="170">
        <v>6.3000000000000096</v>
      </c>
      <c r="B40" s="175">
        <f>$R$23+($R$4*A40)</f>
        <v>-0.9932130629164706</v>
      </c>
      <c r="C40" s="175">
        <f t="shared" si="0"/>
        <v>0.37038470771965115</v>
      </c>
      <c r="D40" s="175">
        <f t="shared" si="1"/>
        <v>0.2702779049074322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99"/>
      <c r="R40" s="170"/>
      <c r="S40" s="170"/>
      <c r="T40" s="170"/>
      <c r="U40" s="170"/>
      <c r="V40" s="170"/>
      <c r="W40" s="170"/>
      <c r="X40" s="170"/>
      <c r="Y40" s="170"/>
      <c r="Z40" s="170"/>
    </row>
    <row r="41" spans="1:26">
      <c r="A41" s="170">
        <v>6.2000000000000099</v>
      </c>
      <c r="B41" s="175">
        <f>$R$23+($R$4*A41)</f>
        <v>-1.0554434419428009</v>
      </c>
      <c r="C41" s="175">
        <f t="shared" si="0"/>
        <v>0.34803805840911572</v>
      </c>
      <c r="D41" s="175">
        <f t="shared" si="1"/>
        <v>0.258181181338346</v>
      </c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99"/>
      <c r="R41" s="170"/>
      <c r="S41" s="170"/>
      <c r="T41" s="170"/>
      <c r="U41" s="170"/>
      <c r="V41" s="170"/>
      <c r="W41" s="170"/>
      <c r="X41" s="170"/>
      <c r="Y41" s="170"/>
      <c r="Z41" s="170"/>
    </row>
    <row r="42" spans="1:26">
      <c r="A42" s="170">
        <v>6.1000000000000103</v>
      </c>
      <c r="B42" s="175">
        <f>$R$23+($R$4*A42)</f>
        <v>-1.1176738209691308</v>
      </c>
      <c r="C42" s="175">
        <f t="shared" si="0"/>
        <v>0.32703966329212569</v>
      </c>
      <c r="D42" s="175">
        <f t="shared" si="1"/>
        <v>0.2464430207615681</v>
      </c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99"/>
      <c r="R42" s="170"/>
      <c r="S42" s="170"/>
      <c r="T42" s="170"/>
      <c r="U42" s="170"/>
      <c r="V42" s="170"/>
      <c r="W42" s="170"/>
      <c r="X42" s="170"/>
      <c r="Y42" s="170"/>
      <c r="Z42" s="170"/>
    </row>
    <row r="43" spans="1:26">
      <c r="A43" s="170">
        <v>6.0000000000000098</v>
      </c>
      <c r="B43" s="175">
        <f>$R$23+($R$4*A43)</f>
        <v>-1.1799041999954611</v>
      </c>
      <c r="C43" s="175">
        <f t="shared" si="0"/>
        <v>0.30730817731577592</v>
      </c>
      <c r="D43" s="175">
        <f t="shared" si="1"/>
        <v>0.23506942176920739</v>
      </c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99"/>
      <c r="R43" s="170"/>
      <c r="S43" s="170"/>
      <c r="T43" s="170"/>
      <c r="U43" s="170"/>
      <c r="V43" s="170"/>
      <c r="W43" s="170"/>
      <c r="X43" s="170"/>
      <c r="Y43" s="170"/>
      <c r="Z43" s="170"/>
    </row>
    <row r="44" spans="1:26">
      <c r="A44" s="170">
        <v>5.9000000000000101</v>
      </c>
      <c r="B44" s="175">
        <f>$R$23+($R$4*A44)</f>
        <v>-1.2421345790217915</v>
      </c>
      <c r="C44" s="175">
        <f t="shared" si="0"/>
        <v>0.28876716326847501</v>
      </c>
      <c r="D44" s="175">
        <f t="shared" si="1"/>
        <v>0.22406464992181002</v>
      </c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99"/>
      <c r="R44" s="170"/>
      <c r="S44" s="170"/>
      <c r="T44" s="170"/>
      <c r="U44" s="170"/>
      <c r="V44" s="170"/>
      <c r="W44" s="170"/>
      <c r="X44" s="170"/>
      <c r="Y44" s="170"/>
      <c r="Z44" s="170"/>
    </row>
    <row r="45" spans="1:26">
      <c r="A45" s="170">
        <v>5.8000000000000096</v>
      </c>
      <c r="B45" s="175">
        <f>$R$23+($R$4*A45)</f>
        <v>-1.3043649580481218</v>
      </c>
      <c r="C45" s="175">
        <f t="shared" si="0"/>
        <v>0.27134479567212416</v>
      </c>
      <c r="D45" s="175">
        <f t="shared" si="1"/>
        <v>0.2134313182354845</v>
      </c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99"/>
      <c r="R45" s="170"/>
      <c r="S45" s="170"/>
      <c r="T45" s="170"/>
      <c r="U45" s="170"/>
      <c r="V45" s="170"/>
      <c r="W45" s="170"/>
      <c r="X45" s="170"/>
      <c r="Y45" s="170"/>
      <c r="Z45" s="170"/>
    </row>
    <row r="46" spans="1:26">
      <c r="A46" s="170">
        <v>5.7000000000000197</v>
      </c>
      <c r="B46" s="175">
        <f>$R$23+($R$4*A46)</f>
        <v>-1.3665953370744459</v>
      </c>
      <c r="C46" s="175">
        <f t="shared" si="0"/>
        <v>0.2549735825395536</v>
      </c>
      <c r="D46" s="175">
        <f t="shared" si="1"/>
        <v>0.20317047791842063</v>
      </c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99"/>
      <c r="R46" s="170"/>
      <c r="S46" s="170"/>
      <c r="T46" s="170"/>
      <c r="U46" s="170"/>
      <c r="V46" s="170"/>
      <c r="W46" s="170"/>
      <c r="X46" s="170"/>
      <c r="Y46" s="170"/>
      <c r="Z46" s="170"/>
    </row>
    <row r="47" spans="1:26">
      <c r="A47" s="170">
        <v>5.6000000000000201</v>
      </c>
      <c r="B47" s="175">
        <f>$R$23+($R$4*A47)</f>
        <v>-1.4288257161007758</v>
      </c>
      <c r="C47" s="175">
        <f t="shared" si="0"/>
        <v>0.23959010391933214</v>
      </c>
      <c r="D47" s="175">
        <f t="shared" si="1"/>
        <v>0.19328171720780674</v>
      </c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99"/>
      <c r="R47" s="170"/>
      <c r="S47" s="170"/>
      <c r="T47" s="170"/>
      <c r="U47" s="170"/>
      <c r="V47" s="170"/>
      <c r="W47" s="170"/>
      <c r="X47" s="170"/>
      <c r="Y47" s="170"/>
      <c r="Z47" s="170"/>
    </row>
    <row r="48" spans="1:26">
      <c r="A48" s="170">
        <v>5.5000000000000204</v>
      </c>
      <c r="B48" s="175">
        <f>$R$23+($R$4*A48)</f>
        <v>-1.4910560951271057</v>
      </c>
      <c r="C48" s="175">
        <f t="shared" si="0"/>
        <v>0.22513476621512932</v>
      </c>
      <c r="D48" s="175">
        <f t="shared" si="1"/>
        <v>0.18376326623286474</v>
      </c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</row>
    <row r="49" spans="1:26">
      <c r="A49" s="170">
        <v>5.4000000000000199</v>
      </c>
      <c r="B49" s="175">
        <f>$R$23+($R$4*A49)</f>
        <v>-1.5532864741534365</v>
      </c>
      <c r="C49" s="175">
        <f t="shared" si="0"/>
        <v>0.21155157132786376</v>
      </c>
      <c r="D49" s="175">
        <f t="shared" si="1"/>
        <v>0.17461210594279752</v>
      </c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</row>
    <row r="50" spans="1:26">
      <c r="A50" s="170">
        <v>5.3000000000000203</v>
      </c>
      <c r="B50" s="175">
        <f>$R$23+($R$4*A50)</f>
        <v>-1.6155168531797663</v>
      </c>
      <c r="C50" s="175">
        <f t="shared" si="0"/>
        <v>0.19878789972634953</v>
      </c>
      <c r="D50" s="175">
        <f t="shared" si="1"/>
        <v>0.16582407928185408</v>
      </c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</row>
    <row r="51" spans="1:26">
      <c r="A51" s="170">
        <v>5.2000000000000197</v>
      </c>
      <c r="B51" s="175">
        <f>$R$23+($R$4*A51)</f>
        <v>-1.6777472322060967</v>
      </c>
      <c r="C51" s="175">
        <f t="shared" si="0"/>
        <v>0.18679430660607146</v>
      </c>
      <c r="D51" s="175">
        <f t="shared" si="1"/>
        <v>0.15739400295932954</v>
      </c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</row>
    <row r="52" spans="1:26">
      <c r="A52" s="170">
        <v>5.1000000000000201</v>
      </c>
      <c r="B52" s="175">
        <f>$R$23+($R$4*A52)</f>
        <v>-1.739977611232427</v>
      </c>
      <c r="C52" s="175">
        <f t="shared" si="0"/>
        <v>0.17552433034644135</v>
      </c>
      <c r="D52" s="175">
        <f t="shared" si="1"/>
        <v>0.14931577834268406</v>
      </c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</row>
    <row r="53" spans="1:26">
      <c r="A53" s="170">
        <v>5.0000000000000204</v>
      </c>
      <c r="B53" s="175">
        <f>$R$23+($R$4*A53)</f>
        <v>-1.8022079902587569</v>
      </c>
      <c r="C53" s="175">
        <f t="shared" si="0"/>
        <v>0.16493431252451937</v>
      </c>
      <c r="D53" s="175">
        <f t="shared" si="1"/>
        <v>0.14158250019015375</v>
      </c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</row>
    <row r="54" spans="1:26">
      <c r="A54" s="170">
        <v>4.9000000000000199</v>
      </c>
      <c r="B54" s="175">
        <f>$R$23+($R$4*A54)</f>
        <v>-1.8644383692850872</v>
      </c>
      <c r="C54" s="175">
        <f t="shared" si="0"/>
        <v>0.154983228787959</v>
      </c>
      <c r="D54" s="175">
        <f t="shared" si="1"/>
        <v>0.13418656212921692</v>
      </c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</row>
    <row r="55" spans="1:26">
      <c r="A55" s="170">
        <v>4.8000000000000203</v>
      </c>
      <c r="B55" s="175">
        <f>$R$23+($R$4*A55)</f>
        <v>-1.9266687483114175</v>
      </c>
      <c r="C55" s="175">
        <f t="shared" si="0"/>
        <v>0.1456325299319996</v>
      </c>
      <c r="D55" s="175">
        <f t="shared" si="1"/>
        <v>0.12711975797391489</v>
      </c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 spans="1:26">
      <c r="A56" s="170">
        <v>4.7000000000000197</v>
      </c>
      <c r="B56" s="175">
        <f>$R$23+($R$4*A56)</f>
        <v>-1.9888991273377479</v>
      </c>
      <c r="C56" s="175">
        <f t="shared" si="0"/>
        <v>0.13684599256485824</v>
      </c>
      <c r="D56" s="175">
        <f t="shared" si="1"/>
        <v>0.12037337815311078</v>
      </c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</row>
    <row r="57" spans="1:26">
      <c r="A57" s="170">
        <v>4.6000000000000201</v>
      </c>
      <c r="B57" s="175">
        <f>$R$23+($R$4*A57)</f>
        <v>-2.0511295063640778</v>
      </c>
      <c r="C57" s="175">
        <f t="shared" si="0"/>
        <v>0.12858957878301905</v>
      </c>
      <c r="D57" s="175">
        <f t="shared" si="1"/>
        <v>0.11393830069003454</v>
      </c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 spans="1:26">
      <c r="A58" s="170">
        <v>4.5000000000000204</v>
      </c>
      <c r="B58" s="175">
        <f>$R$23+($R$4*A58)</f>
        <v>-2.1133598853904081</v>
      </c>
      <c r="C58" s="175">
        <f t="shared" si="0"/>
        <v>0.12083130431281977</v>
      </c>
      <c r="D58" s="175">
        <f t="shared" si="1"/>
        <v>0.1078050763285036</v>
      </c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</row>
    <row r="59" spans="1:26">
      <c r="A59" s="170">
        <v>4.4000000000000199</v>
      </c>
      <c r="B59" s="175">
        <f>$R$23+($R$4*A59)</f>
        <v>-2.1755902644167384</v>
      </c>
      <c r="C59" s="175">
        <f t="shared" si="0"/>
        <v>0.11354111460753376</v>
      </c>
      <c r="D59" s="175">
        <f t="shared" si="1"/>
        <v>0.10196400754142894</v>
      </c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spans="1:26">
      <c r="A60" s="170">
        <v>4.3000000000000203</v>
      </c>
      <c r="B60" s="175">
        <f>$R$23+($R$4*A60)</f>
        <v>-2.2378206434430683</v>
      </c>
      <c r="C60" s="175">
        <f t="shared" si="0"/>
        <v>0.10669076841996292</v>
      </c>
      <c r="D60" s="175">
        <f t="shared" si="1"/>
        <v>9.6405221281719675E-2</v>
      </c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</row>
    <row r="61" spans="1:26">
      <c r="A61" s="170">
        <v>4.2000000000000197</v>
      </c>
      <c r="B61" s="175">
        <f>$R$23+($R$4*A61)</f>
        <v>-2.3000510224693991</v>
      </c>
      <c r="C61" s="175">
        <f t="shared" si="0"/>
        <v>0.10025372839951723</v>
      </c>
      <c r="D61" s="175">
        <f t="shared" si="1"/>
        <v>9.1118735444188123E-2</v>
      </c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</row>
    <row r="62" spans="1:26">
      <c r="A62" s="170">
        <v>4.1000000000000201</v>
      </c>
      <c r="B62" s="175">
        <f>$R$23+($R$4*A62)</f>
        <v>-2.362281401495729</v>
      </c>
      <c r="C62" s="175">
        <f t="shared" si="0"/>
        <v>9.4205058289968863E-2</v>
      </c>
      <c r="D62" s="175">
        <f t="shared" si="1"/>
        <v>8.6094519099731787E-2</v>
      </c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</row>
    <row r="63" spans="1:26">
      <c r="A63" s="170">
        <v>4.0000000000000204</v>
      </c>
      <c r="B63" s="175">
        <f>$R$23+($R$4*A63)</f>
        <v>-2.4245117805220588</v>
      </c>
      <c r="C63" s="175">
        <f t="shared" si="0"/>
        <v>8.852132632963669E-2</v>
      </c>
      <c r="D63" s="175">
        <f t="shared" si="1"/>
        <v>8.1322546640514595E-2</v>
      </c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</row>
    <row r="64" spans="1:26">
      <c r="A64" s="170">
        <v>3.9000000000000199</v>
      </c>
      <c r="B64" s="175">
        <f>$R$23+($R$4*A64)</f>
        <v>-2.4867421595483896</v>
      </c>
      <c r="C64" s="175">
        <f t="shared" si="0"/>
        <v>8.318051447978797E-2</v>
      </c>
      <c r="D64" s="175">
        <f t="shared" si="1"/>
        <v>7.6792846037981519E-2</v>
      </c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</row>
    <row r="65" spans="1:26">
      <c r="A65" s="170">
        <v>3.8000000000000198</v>
      </c>
      <c r="B65" s="175">
        <f>$R$23+($R$4*A65)</f>
        <v>-2.5489725385747199</v>
      </c>
      <c r="C65" s="175">
        <f t="shared" si="0"/>
        <v>7.8161933129618694E-2</v>
      </c>
      <c r="D65" s="175">
        <f t="shared" si="1"/>
        <v>7.2495541465404267E-2</v>
      </c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</row>
    <row r="66" spans="1:26">
      <c r="A66" s="170">
        <v>3.7000000000000202</v>
      </c>
      <c r="B66" s="175">
        <f>$R$23+($R$4*A66)</f>
        <v>-2.6112029176010498</v>
      </c>
      <c r="C66" s="175">
        <f t="shared" si="0"/>
        <v>7.3446140947390798E-2</v>
      </c>
      <c r="D66" s="175">
        <f t="shared" si="1"/>
        <v>6.8420890574509383E-2</v>
      </c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</row>
    <row r="67" spans="1:26">
      <c r="A67" s="170">
        <v>3.6000000000000201</v>
      </c>
      <c r="B67" s="175">
        <f>$R$23+($R$4*A67)</f>
        <v>-2.6734332966273802</v>
      </c>
      <c r="C67" s="175">
        <f t="shared" si="0"/>
        <v>6.9014869567240303E-2</v>
      </c>
      <c r="D67" s="175">
        <f t="shared" si="1"/>
        <v>6.4559316742880263E-2</v>
      </c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</row>
    <row r="68" spans="1:26">
      <c r="A68" s="170">
        <v>3.50000000000002</v>
      </c>
      <c r="B68" s="175">
        <f>$R$23+($R$4*A68)</f>
        <v>-2.7356636756537105</v>
      </c>
      <c r="C68" s="175">
        <f t="shared" ref="C68:C103" si="2">EXP(B68)</f>
        <v>6.4850952819903065E-2</v>
      </c>
      <c r="D68" s="175">
        <f t="shared" ref="D68:D103" si="3">C68/(1+C68)</f>
        <v>6.0901436626569119E-2</v>
      </c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</row>
    <row r="69" spans="1:26">
      <c r="A69" s="170">
        <v>3.4000000000000199</v>
      </c>
      <c r="B69" s="175">
        <f>$R$23+($R$4*A69)</f>
        <v>-2.7978940546800408</v>
      </c>
      <c r="C69" s="175">
        <f t="shared" si="2"/>
        <v>6.0938260233206497E-2</v>
      </c>
      <c r="D69" s="175">
        <f t="shared" si="3"/>
        <v>5.7438083361996545E-2</v>
      </c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</row>
    <row r="70" spans="1:26">
      <c r="A70" s="170">
        <v>3.3000000000000198</v>
      </c>
      <c r="B70" s="175">
        <f>$R$23+($R$4*A70)</f>
        <v>-2.8601244337063707</v>
      </c>
      <c r="C70" s="175">
        <f t="shared" si="2"/>
        <v>5.7261634544717381E-2</v>
      </c>
      <c r="D70" s="175">
        <f t="shared" si="3"/>
        <v>5.4160325763996563E-2</v>
      </c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</row>
    <row r="71" spans="1:26">
      <c r="A71" s="170">
        <v>3.2000000000000202</v>
      </c>
      <c r="B71" s="175">
        <f>$R$23+($R$4*A71)</f>
        <v>-2.922354812732701</v>
      </c>
      <c r="C71" s="175">
        <f t="shared" si="2"/>
        <v>5.3806832984477505E-2</v>
      </c>
      <c r="D71" s="175">
        <f t="shared" si="3"/>
        <v>5.1059483863937029E-2</v>
      </c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</row>
    <row r="72" spans="1:26">
      <c r="A72" s="170">
        <v>3.1000000000000201</v>
      </c>
      <c r="B72" s="175">
        <f>$R$23+($R$4*A72)</f>
        <v>-2.9845851917590309</v>
      </c>
      <c r="C72" s="175">
        <f t="shared" si="2"/>
        <v>5.0560472100364615E-2</v>
      </c>
      <c r="D72" s="175">
        <f t="shared" si="3"/>
        <v>4.812714112428014E-2</v>
      </c>
      <c r="E72" s="170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</row>
    <row r="73" spans="1:26">
      <c r="A73" s="170">
        <v>3.00000000000002</v>
      </c>
      <c r="B73" s="175">
        <f>$R$23+($R$4*A73)</f>
        <v>-3.0468155707853617</v>
      </c>
      <c r="C73" s="175">
        <f t="shared" si="2"/>
        <v>4.7509975912338492E-2</v>
      </c>
      <c r="D73" s="175">
        <f t="shared" si="3"/>
        <v>4.5355153654703134E-2</v>
      </c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</row>
    <row r="74" spans="1:26">
      <c r="A74" s="170">
        <v>2.9000000000000301</v>
      </c>
      <c r="B74" s="175">
        <f>$R$23+($R$4*A74)</f>
        <v>-3.1090459498116854</v>
      </c>
      <c r="C74" s="175">
        <f t="shared" si="2"/>
        <v>4.4643527194729693E-2</v>
      </c>
      <c r="D74" s="175">
        <f t="shared" si="3"/>
        <v>4.273565674083557E-2</v>
      </c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</row>
    <row r="75" spans="1:26">
      <c r="A75" s="170">
        <v>2.80000000000003</v>
      </c>
      <c r="B75" s="175">
        <f>$R$23+($R$4*A75)</f>
        <v>-3.1712763288380157</v>
      </c>
      <c r="C75" s="175">
        <f t="shared" si="2"/>
        <v>4.1950021697842128E-2</v>
      </c>
      <c r="D75" s="175">
        <f t="shared" si="3"/>
        <v>4.0261068980530557E-2</v>
      </c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</row>
    <row r="76" spans="1:26">
      <c r="A76" s="170">
        <v>2.7000000000000299</v>
      </c>
      <c r="B76" s="175">
        <f>$R$23+($R$4*A76)</f>
        <v>-3.233506707864346</v>
      </c>
      <c r="C76" s="175">
        <f t="shared" si="2"/>
        <v>3.9419025131535203E-2</v>
      </c>
      <c r="D76" s="175">
        <f t="shared" si="3"/>
        <v>3.7924094305034343E-2</v>
      </c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</row>
    <row r="77" spans="1:26">
      <c r="A77" s="170">
        <v>2.6000000000000298</v>
      </c>
      <c r="B77" s="175">
        <f>$R$23+($R$4*A77)</f>
        <v>-3.2957370868906759</v>
      </c>
      <c r="C77" s="175">
        <f t="shared" si="2"/>
        <v>3.7040732744139056E-2</v>
      </c>
      <c r="D77" s="175">
        <f t="shared" si="3"/>
        <v>3.5717722143974673E-2</v>
      </c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</row>
    <row r="78" spans="1:26">
      <c r="A78" s="170">
        <v>2.5000000000000302</v>
      </c>
      <c r="B78" s="175">
        <f>$R$23+($R$4*A78)</f>
        <v>-3.3579674659170062</v>
      </c>
      <c r="C78" s="175">
        <f t="shared" si="2"/>
        <v>3.4805931340121408E-2</v>
      </c>
      <c r="D78" s="175">
        <f t="shared" si="3"/>
        <v>3.3635225974252121E-2</v>
      </c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</row>
    <row r="79" spans="1:26">
      <c r="A79" s="170">
        <v>2.4000000000000301</v>
      </c>
      <c r="B79" s="175">
        <f>$R$23+($R$4*A79)</f>
        <v>-3.4201978449433366</v>
      </c>
      <c r="C79" s="175">
        <f t="shared" si="2"/>
        <v>3.2705963589365915E-2</v>
      </c>
      <c r="D79" s="175">
        <f t="shared" si="3"/>
        <v>3.1670160474032823E-2</v>
      </c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</row>
    <row r="80" spans="1:26">
      <c r="A80" s="170">
        <v>2.30000000000003</v>
      </c>
      <c r="B80" s="175">
        <f>$R$23+($R$4*A80)</f>
        <v>-3.4824282239696664</v>
      </c>
      <c r="C80" s="175">
        <f t="shared" si="2"/>
        <v>3.073269448980066E-2</v>
      </c>
      <c r="D80" s="175">
        <f t="shared" si="3"/>
        <v>2.9816357484432898E-2</v>
      </c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</row>
    <row r="81" spans="1:26">
      <c r="A81" s="170">
        <v>2.2000000000000299</v>
      </c>
      <c r="B81" s="175">
        <f>$R$23+($R$4*A81)</f>
        <v>-3.5446586029959972</v>
      </c>
      <c r="C81" s="175">
        <f t="shared" si="2"/>
        <v>2.887847985345765E-2</v>
      </c>
      <c r="D81" s="175">
        <f t="shared" si="3"/>
        <v>2.8067920963388008E-2</v>
      </c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</row>
    <row r="82" spans="1:26">
      <c r="A82" s="170">
        <v>2.1000000000000298</v>
      </c>
      <c r="B82" s="175">
        <f>$R$23+($R$4*A82)</f>
        <v>-3.6068889820223271</v>
      </c>
      <c r="C82" s="175">
        <f t="shared" si="2"/>
        <v>2.7136136693882498E-2</v>
      </c>
      <c r="D82" s="175">
        <f t="shared" si="3"/>
        <v>2.6419221098799569E-2</v>
      </c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</row>
    <row r="83" spans="1:26">
      <c r="A83" s="170">
        <v>2.0000000000000302</v>
      </c>
      <c r="B83" s="175">
        <f>$R$23+($R$4*A83)</f>
        <v>-3.669119361048657</v>
      </c>
      <c r="C83" s="175">
        <f t="shared" si="2"/>
        <v>2.5498915400178512E-2</v>
      </c>
      <c r="D83" s="175">
        <f t="shared" si="3"/>
        <v>2.4864887731478602E-2</v>
      </c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</row>
    <row r="84" spans="1:26">
      <c r="A84" s="170">
        <v>1.9000000000000301</v>
      </c>
      <c r="B84" s="175">
        <f>$R$23+($R$4*A84)</f>
        <v>-3.7313497400749878</v>
      </c>
      <c r="C84" s="175">
        <f t="shared" si="2"/>
        <v>2.3960473589891614E-2</v>
      </c>
      <c r="D84" s="175">
        <f t="shared" si="3"/>
        <v>2.3399803222763922E-2</v>
      </c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</row>
    <row r="85" spans="1:26">
      <c r="A85" s="170">
        <v>1.80000000000003</v>
      </c>
      <c r="B85" s="175">
        <f>$R$23+($R$4*A85)</f>
        <v>-3.7935801191013176</v>
      </c>
      <c r="C85" s="175">
        <f t="shared" si="2"/>
        <v>2.2514851539445276E-2</v>
      </c>
      <c r="D85" s="175">
        <f t="shared" si="3"/>
        <v>2.2019094887030816E-2</v>
      </c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</row>
    <row r="86" spans="1:26">
      <c r="A86" s="170">
        <v>1.7000000000000299</v>
      </c>
      <c r="B86" s="175">
        <f>$R$23+($R$4*A86)</f>
        <v>-3.8558104981276484</v>
      </c>
      <c r="C86" s="175">
        <f t="shared" si="2"/>
        <v>2.1156449096945997E-2</v>
      </c>
      <c r="D86" s="175">
        <f t="shared" si="3"/>
        <v>2.0718127095662554E-2</v>
      </c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</row>
    <row r="87" spans="1:26">
      <c r="A87" s="170">
        <v>1.6000000000000301</v>
      </c>
      <c r="B87" s="175">
        <f>$R$23+($R$4*A87)</f>
        <v>-3.9180408771539783</v>
      </c>
      <c r="C87" s="175">
        <f t="shared" si="2"/>
        <v>1.9880003987923049E-2</v>
      </c>
      <c r="D87" s="175">
        <f t="shared" si="3"/>
        <v>1.9492493146437313E-2</v>
      </c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</row>
    <row r="88" spans="1:26">
      <c r="A88" s="170">
        <v>1.50000000000003</v>
      </c>
      <c r="B88" s="175">
        <f>$R$23+($R$4*A88)</f>
        <v>-3.9802712561803086</v>
      </c>
      <c r="C88" s="175">
        <f t="shared" si="2"/>
        <v>1.8680571429961119E-2</v>
      </c>
      <c r="D88" s="175">
        <f t="shared" si="3"/>
        <v>1.8338006980675486E-2</v>
      </c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</row>
    <row r="89" spans="1:26">
      <c r="A89" s="170">
        <v>1.4000000000000301</v>
      </c>
      <c r="B89" s="175">
        <f>$R$23+($R$4*A89)</f>
        <v>-4.042501635206639</v>
      </c>
      <c r="C89" s="175">
        <f t="shared" si="2"/>
        <v>1.7553504977256166E-2</v>
      </c>
      <c r="D89" s="175">
        <f t="shared" si="3"/>
        <v>1.7250694819874374E-2</v>
      </c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</row>
    <row r="90" spans="1:26">
      <c r="A90" s="170">
        <v>1.30000000000003</v>
      </c>
      <c r="B90" s="175">
        <f>$R$23+($R$4*A90)</f>
        <v>-4.1047320142329689</v>
      </c>
      <c r="C90" s="175">
        <f t="shared" si="2"/>
        <v>1.6494438520888353E-2</v>
      </c>
      <c r="D90" s="175">
        <f t="shared" si="3"/>
        <v>1.6226786783889918E-2</v>
      </c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</row>
    <row r="91" spans="1:26">
      <c r="A91" s="170">
        <v>1.2000000000000299</v>
      </c>
      <c r="B91" s="175">
        <f>$R$23+($R$4*A91)</f>
        <v>-4.1669623932592987</v>
      </c>
      <c r="C91" s="175">
        <f t="shared" si="2"/>
        <v>1.5499269375083688E-2</v>
      </c>
      <c r="D91" s="175">
        <f t="shared" si="3"/>
        <v>1.5262708543967347E-2</v>
      </c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</row>
    <row r="92" spans="1:26">
      <c r="A92" s="170">
        <v>1.1000000000000301</v>
      </c>
      <c r="B92" s="175">
        <f>$R$23+($R$4*A92)</f>
        <v>-4.2291927722856295</v>
      </c>
      <c r="C92" s="175">
        <f t="shared" si="2"/>
        <v>1.4564142383942678E-2</v>
      </c>
      <c r="D92" s="175">
        <f t="shared" si="3"/>
        <v>1.4355073056022863E-2</v>
      </c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</row>
    <row r="93" spans="1:26">
      <c r="A93" s="170">
        <v>1.00000000000003</v>
      </c>
      <c r="B93" s="175">
        <f>$R$23+($R$4*A93)</f>
        <v>-4.2914231513119594</v>
      </c>
      <c r="C93" s="175">
        <f t="shared" si="2"/>
        <v>1.3685434987067605E-2</v>
      </c>
      <c r="D93" s="175">
        <f t="shared" si="3"/>
        <v>1.3500672412484845E-2</v>
      </c>
      <c r="E93" s="170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</row>
    <row r="94" spans="1:26">
      <c r="A94" s="170">
        <v>0.900000000000031</v>
      </c>
      <c r="B94" s="175">
        <f>$R$23+($R$4*A94)</f>
        <v>-4.3536535303382893</v>
      </c>
      <c r="C94" s="175">
        <f t="shared" si="2"/>
        <v>1.285974318623437E-2</v>
      </c>
      <c r="D94" s="175">
        <f t="shared" si="3"/>
        <v>1.2696469844660271E-2</v>
      </c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</row>
    <row r="95" spans="1:26">
      <c r="A95" s="170">
        <v>0.80000000000002902</v>
      </c>
      <c r="B95" s="175">
        <f>$R$23+($R$4*A95)</f>
        <v>-4.4158839093646209</v>
      </c>
      <c r="C95" s="175">
        <f t="shared" si="2"/>
        <v>1.2083868358745951E-2</v>
      </c>
      <c r="D95" s="175">
        <f t="shared" si="3"/>
        <v>1.1939591901945691E-2</v>
      </c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</row>
    <row r="96" spans="1:26">
      <c r="A96" s="170">
        <v>0.70000000000002904</v>
      </c>
      <c r="B96" s="175">
        <f>$R$23+($R$4*A96)</f>
        <v>-4.4781142883909508</v>
      </c>
      <c r="C96" s="175">
        <f t="shared" si="2"/>
        <v>1.1354804866383947E-2</v>
      </c>
      <c r="D96" s="175">
        <f t="shared" si="3"/>
        <v>1.1227320829196138E-2</v>
      </c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</row>
    <row r="97" spans="1:26">
      <c r="A97" s="170">
        <v>0.60000000000002995</v>
      </c>
      <c r="B97" s="175">
        <f>$R$23+($R$4*A97)</f>
        <v>-4.5403446674172807</v>
      </c>
      <c r="C97" s="175">
        <f t="shared" si="2"/>
        <v>1.0669728411956726E-2</v>
      </c>
      <c r="D97" s="175">
        <f t="shared" si="3"/>
        <v>1.0557087159147268E-2</v>
      </c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</row>
    <row r="98" spans="1:26">
      <c r="A98" s="170">
        <v>0.50000000000002998</v>
      </c>
      <c r="B98" s="175">
        <f>$R$23+($R$4*A98)</f>
        <v>-4.6025750464436106</v>
      </c>
      <c r="C98" s="175">
        <f t="shared" si="2"/>
        <v>1.002598509833935E-2</v>
      </c>
      <c r="D98" s="175">
        <f t="shared" si="3"/>
        <v>9.9264625329052187E-3</v>
      </c>
      <c r="E98" s="170"/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</row>
    <row r="99" spans="1:26">
      <c r="A99" s="170">
        <v>0.400000000000031</v>
      </c>
      <c r="B99" s="175">
        <f>$R$23+($R$4*A99)</f>
        <v>-4.6648054254699405</v>
      </c>
      <c r="C99" s="175">
        <f t="shared" si="2"/>
        <v>9.4210811476210972E-3</v>
      </c>
      <c r="D99" s="175">
        <f t="shared" si="3"/>
        <v>9.3331527581236688E-3</v>
      </c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</row>
    <row r="100" spans="1:26">
      <c r="A100" s="170">
        <v>0.30000000000002902</v>
      </c>
      <c r="B100" s="175">
        <f>$R$23+($R$4*A100)</f>
        <v>-4.7270358044962721</v>
      </c>
      <c r="C100" s="175">
        <f t="shared" si="2"/>
        <v>8.8526732405340095E-3</v>
      </c>
      <c r="D100" s="175">
        <f t="shared" si="3"/>
        <v>8.7749911115349993E-3</v>
      </c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</row>
    <row r="101" spans="1:26">
      <c r="A101" s="124">
        <v>0.20000000000002899</v>
      </c>
      <c r="B101" s="200">
        <f>$R$23+($R$4*A101)</f>
        <v>-4.789266183522602</v>
      </c>
      <c r="C101" s="200">
        <f t="shared" si="2"/>
        <v>8.3185594387387377E-3</v>
      </c>
      <c r="D101" s="200">
        <f t="shared" si="3"/>
        <v>8.2499318899466705E-3</v>
      </c>
    </row>
    <row r="102" spans="1:26">
      <c r="A102" s="124">
        <v>0.100000000000041</v>
      </c>
      <c r="B102" s="200">
        <f>$R$23+($R$4*A102)</f>
        <v>-4.8514965625489248</v>
      </c>
      <c r="C102" s="200">
        <f t="shared" si="2"/>
        <v>7.8166706548016291E-3</v>
      </c>
      <c r="D102" s="200">
        <f t="shared" si="3"/>
        <v>7.7560442116153504E-3</v>
      </c>
    </row>
    <row r="103" spans="1:26">
      <c r="A103" s="124">
        <v>0</v>
      </c>
      <c r="B103" s="200">
        <f>$R$23+($R$4*A103)</f>
        <v>-4.9137269415752804</v>
      </c>
      <c r="C103" s="200">
        <f t="shared" si="2"/>
        <v>7.3450626368186389E-3</v>
      </c>
      <c r="D103" s="200">
        <f t="shared" si="3"/>
        <v>7.2915060680322002E-3</v>
      </c>
    </row>
  </sheetData>
  <mergeCells count="2">
    <mergeCell ref="P2:W2"/>
    <mergeCell ref="P24:W2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5BC3-323A-43AB-A6DB-6F6954AB9BD3}">
  <dimension ref="A1:D17"/>
  <sheetViews>
    <sheetView showGridLines="0" zoomScale="87" workbookViewId="0"/>
  </sheetViews>
  <sheetFormatPr defaultRowHeight="14.25"/>
  <cols>
    <col min="1" max="1" width="8.73046875" bestFit="1" customWidth="1"/>
    <col min="2" max="2" width="51.6640625" bestFit="1" customWidth="1"/>
    <col min="3" max="3" width="8.73046875" bestFit="1" customWidth="1"/>
    <col min="4" max="4" width="49.46484375" bestFit="1" customWidth="1"/>
  </cols>
  <sheetData>
    <row r="1" spans="1:4">
      <c r="A1" s="201">
        <v>0.29240100000000002</v>
      </c>
      <c r="B1" s="202" t="s">
        <v>88</v>
      </c>
      <c r="C1" s="201"/>
      <c r="D1" s="202" t="s">
        <v>88</v>
      </c>
    </row>
    <row r="2" spans="1:4">
      <c r="A2" s="203">
        <v>0.12567600000000001</v>
      </c>
      <c r="B2" s="204" t="s">
        <v>89</v>
      </c>
      <c r="C2" s="208">
        <v>3.8135999999999998E-28</v>
      </c>
      <c r="D2" s="204" t="s">
        <v>89</v>
      </c>
    </row>
    <row r="3" spans="1:4">
      <c r="A3" s="203">
        <v>0.112689</v>
      </c>
      <c r="B3" s="204" t="s">
        <v>90</v>
      </c>
      <c r="C3" s="208"/>
      <c r="D3" s="204" t="s">
        <v>90</v>
      </c>
    </row>
    <row r="4" spans="1:4">
      <c r="A4" s="205">
        <v>0.17257</v>
      </c>
      <c r="B4" s="204" t="s">
        <v>91</v>
      </c>
      <c r="C4" s="203"/>
      <c r="D4" s="204" t="s">
        <v>91</v>
      </c>
    </row>
    <row r="5" spans="1:4" ht="14.65" thickBot="1">
      <c r="A5" s="206">
        <f>A1*A4</f>
        <v>5.0459640570000006E-2</v>
      </c>
      <c r="B5" s="207" t="s">
        <v>98</v>
      </c>
      <c r="C5" s="209">
        <v>-9.4608999999999999E-2</v>
      </c>
      <c r="D5" s="210" t="s">
        <v>99</v>
      </c>
    </row>
    <row r="7" spans="1:4" ht="14.65" thickBot="1"/>
    <row r="8" spans="1:4">
      <c r="A8" s="201">
        <v>0.29240100000000002</v>
      </c>
      <c r="B8" s="202" t="s">
        <v>88</v>
      </c>
      <c r="C8" s="201">
        <v>1.6699170000000001</v>
      </c>
      <c r="D8" s="202" t="s">
        <v>92</v>
      </c>
    </row>
    <row r="9" spans="1:4">
      <c r="A9" s="208">
        <v>1.9181E-7</v>
      </c>
      <c r="B9" s="204" t="s">
        <v>89</v>
      </c>
      <c r="C9" s="208">
        <v>5.4604999999999996E-162</v>
      </c>
      <c r="D9" s="204" t="s">
        <v>89</v>
      </c>
    </row>
    <row r="10" spans="1:4">
      <c r="A10" s="203">
        <v>0.119993</v>
      </c>
      <c r="B10" s="204" t="s">
        <v>90</v>
      </c>
      <c r="C10" s="208">
        <v>2.3488999999999999E-2</v>
      </c>
      <c r="D10" s="204" t="s">
        <v>93</v>
      </c>
    </row>
    <row r="11" spans="1:4">
      <c r="A11" s="205">
        <v>0.62481600000000004</v>
      </c>
      <c r="B11" s="204" t="s">
        <v>91</v>
      </c>
      <c r="C11" s="205">
        <v>0.63705000000000001</v>
      </c>
      <c r="D11" s="204" t="s">
        <v>94</v>
      </c>
    </row>
    <row r="12" spans="1:4" ht="14.65" thickBot="1">
      <c r="A12" s="206">
        <f>A11*A8</f>
        <v>0.18269682321600003</v>
      </c>
      <c r="B12" s="207" t="s">
        <v>100</v>
      </c>
      <c r="C12" s="209">
        <f>C11*C8</f>
        <v>1.0638206248500002</v>
      </c>
      <c r="D12" s="210" t="s">
        <v>101</v>
      </c>
    </row>
    <row r="14" spans="1:4" ht="14.65" thickBot="1"/>
    <row r="15" spans="1:4">
      <c r="A15" s="211">
        <f>A5</f>
        <v>5.0459640570000006E-2</v>
      </c>
      <c r="B15" s="212" t="s">
        <v>95</v>
      </c>
    </row>
    <row r="16" spans="1:4">
      <c r="A16" s="213">
        <f>A12</f>
        <v>0.18269682321600003</v>
      </c>
      <c r="B16" s="214" t="s">
        <v>96</v>
      </c>
    </row>
    <row r="17" spans="1:2" ht="14.65" thickBot="1">
      <c r="A17" s="215">
        <f>C5*C12</f>
        <v>-0.10064700549643367</v>
      </c>
      <c r="B17" s="216" t="s">
        <v>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FA7FD-917C-4502-A81C-4C573C20520D}">
  <dimension ref="A1:D19"/>
  <sheetViews>
    <sheetView showGridLines="0" zoomScale="88" workbookViewId="0">
      <selection activeCell="A18" sqref="A18"/>
    </sheetView>
  </sheetViews>
  <sheetFormatPr defaultRowHeight="14.25"/>
  <cols>
    <col min="1" max="1" width="9.33203125" bestFit="1" customWidth="1"/>
    <col min="2" max="2" width="43.86328125" bestFit="1" customWidth="1"/>
    <col min="3" max="3" width="9.33203125" bestFit="1" customWidth="1"/>
    <col min="4" max="4" width="43.53125" bestFit="1" customWidth="1"/>
  </cols>
  <sheetData>
    <row r="1" spans="1:4">
      <c r="A1" s="201">
        <v>6.8620669999999997</v>
      </c>
      <c r="B1" s="202" t="s">
        <v>102</v>
      </c>
      <c r="C1" s="201">
        <v>6.8620669999999997</v>
      </c>
      <c r="D1" s="202" t="s">
        <v>102</v>
      </c>
    </row>
    <row r="2" spans="1:4">
      <c r="A2" s="203">
        <v>5.1999999999999997E-5</v>
      </c>
      <c r="B2" s="204" t="s">
        <v>89</v>
      </c>
      <c r="C2" s="208">
        <v>8.5359999999999999E-32</v>
      </c>
      <c r="D2" s="204" t="s">
        <v>89</v>
      </c>
    </row>
    <row r="3" spans="1:4">
      <c r="A3" s="203">
        <v>6.254E-3</v>
      </c>
      <c r="B3" s="204" t="s">
        <v>103</v>
      </c>
      <c r="C3" s="208">
        <v>2.081E-3</v>
      </c>
      <c r="D3" s="204" t="s">
        <v>103</v>
      </c>
    </row>
    <row r="4" spans="1:4">
      <c r="A4" s="205">
        <v>-2.5305999999999999E-2</v>
      </c>
      <c r="B4" s="204" t="s">
        <v>104</v>
      </c>
      <c r="C4" s="203">
        <v>-2.4493999999999998E-2</v>
      </c>
      <c r="D4" s="204" t="s">
        <v>104</v>
      </c>
    </row>
    <row r="5" spans="1:4" ht="14.65" thickBot="1">
      <c r="A5" s="206">
        <f>A1*A4</f>
        <v>-0.17365146750199997</v>
      </c>
      <c r="B5" s="207" t="s">
        <v>107</v>
      </c>
      <c r="C5" s="209">
        <v>-0.10065</v>
      </c>
      <c r="D5" s="210" t="s">
        <v>106</v>
      </c>
    </row>
    <row r="7" spans="1:4" ht="14.65" thickBot="1"/>
    <row r="8" spans="1:4">
      <c r="A8" s="201">
        <v>6.8620669999999997</v>
      </c>
      <c r="B8" s="202" t="s">
        <v>102</v>
      </c>
      <c r="C8" s="201">
        <v>1.6699170000000001</v>
      </c>
      <c r="D8" s="202" t="s">
        <v>92</v>
      </c>
    </row>
    <row r="9" spans="1:4">
      <c r="A9" s="208">
        <v>9.4095999999999999E-2</v>
      </c>
      <c r="B9" s="204" t="s">
        <v>89</v>
      </c>
      <c r="C9" s="208">
        <v>8.5445E-156</v>
      </c>
      <c r="D9" s="204" t="s">
        <v>89</v>
      </c>
    </row>
    <row r="10" spans="1:4">
      <c r="A10" s="203">
        <v>6.6220000000000003E-3</v>
      </c>
      <c r="B10" s="204" t="s">
        <v>103</v>
      </c>
      <c r="C10" s="208">
        <v>2.3271E-2</v>
      </c>
      <c r="D10" s="204" t="s">
        <v>93</v>
      </c>
    </row>
    <row r="11" spans="1:4">
      <c r="A11" s="205">
        <v>-1.1086E-2</v>
      </c>
      <c r="B11" s="204" t="s">
        <v>104</v>
      </c>
      <c r="C11" s="205">
        <v>0.618811</v>
      </c>
      <c r="D11" s="204" t="s">
        <v>94</v>
      </c>
    </row>
    <row r="12" spans="1:4" ht="14.65" thickBot="1">
      <c r="A12" s="206">
        <f>A8*A11</f>
        <v>-7.6072874762000003E-2</v>
      </c>
      <c r="B12" s="207" t="s">
        <v>108</v>
      </c>
      <c r="C12" s="209">
        <f>C8*C11</f>
        <v>1.033363008687</v>
      </c>
      <c r="D12" s="210" t="s">
        <v>101</v>
      </c>
    </row>
    <row r="14" spans="1:4" ht="14.65" thickBot="1"/>
    <row r="15" spans="1:4">
      <c r="A15" s="211">
        <f>A5</f>
        <v>-0.17365146750199997</v>
      </c>
      <c r="B15" s="212" t="s">
        <v>95</v>
      </c>
    </row>
    <row r="16" spans="1:4">
      <c r="A16" s="213">
        <f>A12</f>
        <v>-7.6072874762000003E-2</v>
      </c>
      <c r="B16" s="214" t="s">
        <v>96</v>
      </c>
    </row>
    <row r="17" spans="1:2">
      <c r="A17" s="219">
        <f>C5*C12</f>
        <v>-0.10400798682434656</v>
      </c>
      <c r="B17" s="220" t="s">
        <v>97</v>
      </c>
    </row>
    <row r="18" spans="1:2">
      <c r="A18" s="217">
        <f>A17/A15</f>
        <v>0.59894677724591461</v>
      </c>
      <c r="B18" s="221" t="s">
        <v>105</v>
      </c>
    </row>
    <row r="19" spans="1:2" ht="14.65" thickBot="1">
      <c r="A19" s="218">
        <f>A17/(A17+A16)</f>
        <v>0.57756268993901949</v>
      </c>
      <c r="B19" s="222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Betrouwbaarheidsanalyse</vt:lpstr>
      <vt:lpstr>Factoranalyse</vt:lpstr>
      <vt:lpstr>Productietabel_1</vt:lpstr>
      <vt:lpstr>Productietabel_2</vt:lpstr>
      <vt:lpstr>Productietabel_3</vt:lpstr>
      <vt:lpstr>Kansverdeling MIPEX.score</vt:lpstr>
      <vt:lpstr>Kansverdeling Threat</vt:lpstr>
      <vt:lpstr>Mediatie (Welvaartsstaat)</vt:lpstr>
      <vt:lpstr>Mediatie (Integratiebeleid)</vt:lpstr>
      <vt:lpstr>Mediatiemodel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Strating</dc:creator>
  <cp:lastModifiedBy>Sven Strating</cp:lastModifiedBy>
  <dcterms:created xsi:type="dcterms:W3CDTF">2015-06-05T18:19:34Z</dcterms:created>
  <dcterms:modified xsi:type="dcterms:W3CDTF">2021-06-01T14:29:26Z</dcterms:modified>
</cp:coreProperties>
</file>