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Projects/jellyroll sim/Experimental data/"/>
    </mc:Choice>
  </mc:AlternateContent>
  <xr:revisionPtr revIDLastSave="98" documentId="13_ncr:1_{E613C866-004C-4458-8045-BC31EF4BAD4A}" xr6:coauthVersionLast="47" xr6:coauthVersionMax="47" xr10:uidLastSave="{9EAFD8A3-8CE7-43DB-AA17-D22FA3EBFED1}"/>
  <bookViews>
    <workbookView xWindow="3996" yWindow="768" windowWidth="17640" windowHeight="11028" xr2:uid="{B8C7DACB-6B16-443E-8CEE-DB8C7C847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1" i="1"/>
  <c r="A46" i="1"/>
  <c r="A45" i="1"/>
  <c r="A44" i="1"/>
  <c r="A43" i="1"/>
  <c r="A42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7" i="1"/>
  <c r="H4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7" i="1"/>
  <c r="B45" i="1"/>
  <c r="B46" i="1"/>
  <c r="B47" i="1"/>
  <c r="B40" i="1"/>
  <c r="B41" i="1"/>
  <c r="B42" i="1"/>
  <c r="B43" i="1"/>
  <c r="B44" i="1"/>
  <c r="B28" i="1"/>
  <c r="B29" i="1"/>
  <c r="B30" i="1"/>
  <c r="B31" i="1"/>
  <c r="B32" i="1"/>
  <c r="B33" i="1"/>
  <c r="B34" i="1"/>
  <c r="B35" i="1"/>
  <c r="B36" i="1"/>
  <c r="B37" i="1"/>
  <c r="B38" i="1"/>
  <c r="B39" i="1"/>
  <c r="B27" i="1"/>
</calcChain>
</file>

<file path=xl/sharedStrings.xml><?xml version="1.0" encoding="utf-8"?>
<sst xmlns="http://schemas.openxmlformats.org/spreadsheetml/2006/main" count="41" uniqueCount="22">
  <si>
    <t>Type</t>
  </si>
  <si>
    <t>DISCHARGE</t>
  </si>
  <si>
    <t>CHARGE</t>
  </si>
  <si>
    <t>Temperature</t>
  </si>
  <si>
    <t>45°C</t>
  </si>
  <si>
    <t>25°C</t>
  </si>
  <si>
    <t>0°C</t>
  </si>
  <si>
    <t>Sample</t>
  </si>
  <si>
    <t>TRFFC00289</t>
  </si>
  <si>
    <t>TRFFC00290</t>
  </si>
  <si>
    <t>TRFFC00291</t>
  </si>
  <si>
    <t>TRFFC00297</t>
  </si>
  <si>
    <t>TRFFC00298</t>
  </si>
  <si>
    <t>TRFFC00299</t>
  </si>
  <si>
    <t>SOC</t>
  </si>
  <si>
    <t>avg  45 dis</t>
  </si>
  <si>
    <t>avg 45 chg</t>
  </si>
  <si>
    <t>avg  25 dis</t>
  </si>
  <si>
    <t>avg 25 chg</t>
  </si>
  <si>
    <t>avg 0 dis</t>
  </si>
  <si>
    <t>avg 0 chg</t>
  </si>
  <si>
    <t>capacity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</si>
</sst>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3" fillId="0" borderId="1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164" fontId="0" fillId="0" borderId="0" xfId="0" applyNumberFormat="1"/>
    <xf numFmtId="0" fontId="1" fillId="33" borderId="11" xfId="0" applyFont="1" applyFill="1" applyBorder="1" applyAlignment="1">
      <alignment horizontal="center"/>
    </xf>
    <xf numFmtId="0" fontId="1" fillId="34" borderId="10" xfId="0" applyFont="1" applyFill="1" applyBorder="1" applyAlignment="1">
      <alignment horizontal="center"/>
    </xf>
    <xf numFmtId="0" fontId="1" fillId="37" borderId="10" xfId="0" applyFont="1" applyFill="1" applyBorder="1" applyAlignment="1">
      <alignment horizontal="center"/>
    </xf>
    <xf numFmtId="0" fontId="1" fillId="39" borderId="10" xfId="0" applyFont="1" applyFill="1" applyBorder="1" applyAlignment="1">
      <alignment horizontal="center"/>
    </xf>
    <xf numFmtId="0" fontId="1" fillId="40" borderId="10" xfId="0" applyFont="1" applyFill="1" applyBorder="1" applyAlignment="1">
      <alignment horizontal="center"/>
    </xf>
    <xf numFmtId="0" fontId="1" fillId="38" borderId="10" xfId="0" applyFont="1" applyFill="1" applyBorder="1" applyAlignment="1">
      <alignment horizontal="center"/>
    </xf>
    <xf numFmtId="0" fontId="1" fillId="35" borderId="10" xfId="0" applyFont="1" applyFill="1" applyBorder="1" applyAlignment="1">
      <alignment horizontal="center"/>
    </xf>
    <xf numFmtId="0" fontId="1" fillId="36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43">
    <cellStyle name="20% - Accent1 2" xfId="20" xr:uid="{B5C84858-4F1F-43DA-8179-4FA8CA611DB6}"/>
    <cellStyle name="20% - Accent2 2" xfId="24" xr:uid="{E914A79E-07DE-462E-8F64-E75A5E53E217}"/>
    <cellStyle name="20% - Accent3 2" xfId="28" xr:uid="{8786CB37-8BFB-4E42-B143-DBE45ED8AD27}"/>
    <cellStyle name="20% - Accent4 2" xfId="32" xr:uid="{89926EB4-C3C5-4F01-88EC-BC210CAFD490}"/>
    <cellStyle name="20% - Accent5 2" xfId="36" xr:uid="{AFA875EC-B91D-45E8-AC63-E7DEE669EDD7}"/>
    <cellStyle name="20% - Accent6 2" xfId="40" xr:uid="{58B75F21-6C73-476B-874C-038206247AAE}"/>
    <cellStyle name="40% - Accent1 2" xfId="21" xr:uid="{8AE5ACF9-5D57-4F2B-A795-28D09A717353}"/>
    <cellStyle name="40% - Accent2 2" xfId="25" xr:uid="{C3308CD4-E482-4300-8EC7-FCF5D096673B}"/>
    <cellStyle name="40% - Accent3 2" xfId="29" xr:uid="{439465C3-349F-49E1-AECB-0A648BF0A658}"/>
    <cellStyle name="40% - Accent4 2" xfId="33" xr:uid="{E462DDFD-19D1-4D99-807A-3B0955C355CA}"/>
    <cellStyle name="40% - Accent5 2" xfId="37" xr:uid="{BE958180-4C31-4B8E-8683-F1F576ACEE0B}"/>
    <cellStyle name="40% - Accent6 2" xfId="41" xr:uid="{AACE955F-3F8B-41DF-B841-0CF0D8D60C5C}"/>
    <cellStyle name="60% - Accent1 2" xfId="22" xr:uid="{71B8D49D-29B5-4207-8BD8-131A241F460A}"/>
    <cellStyle name="60% - Accent2 2" xfId="26" xr:uid="{DBDA295D-487D-468E-9797-B14132557501}"/>
    <cellStyle name="60% - Accent3 2" xfId="30" xr:uid="{4AC22C03-824D-4918-AA7F-0BBE785AAF5C}"/>
    <cellStyle name="60% - Accent4 2" xfId="34" xr:uid="{4F1BD6C7-D80C-4B1C-B29E-DF67FF72DD85}"/>
    <cellStyle name="60% - Accent5 2" xfId="38" xr:uid="{660E0A4E-54E2-4445-AF15-001E97404A7C}"/>
    <cellStyle name="60% - Accent6 2" xfId="42" xr:uid="{8C105BCD-0F97-4617-945A-439E9551D802}"/>
    <cellStyle name="Accent1 2" xfId="19" xr:uid="{EB3F072C-FA98-4165-AC68-4C643AE14EBC}"/>
    <cellStyle name="Accent2 2" xfId="23" xr:uid="{052BB782-23B0-4B8A-94DA-35692813358F}"/>
    <cellStyle name="Accent3 2" xfId="27" xr:uid="{CE618E3A-CD72-4885-8695-EC8E685317CF}"/>
    <cellStyle name="Accent4 2" xfId="31" xr:uid="{23C6CC2A-6304-426E-AF5D-B0F84F28CAF5}"/>
    <cellStyle name="Accent5 2" xfId="35" xr:uid="{2D5D03B6-3AA9-418E-BA64-E85AE87AD04F}"/>
    <cellStyle name="Accent6 2" xfId="39" xr:uid="{99D91BD8-E63D-45BC-8695-B2021D873296}"/>
    <cellStyle name="Bad 2" xfId="8" xr:uid="{CFE1C171-C648-49AE-8587-F26AA046CBF1}"/>
    <cellStyle name="Calculation 2" xfId="12" xr:uid="{24420F21-D9CD-44B6-BF6F-6A9020E80DCF}"/>
    <cellStyle name="Check Cell 2" xfId="14" xr:uid="{749DC784-4707-430E-A742-FA463CA1FE11}"/>
    <cellStyle name="Explanatory Text 2" xfId="17" xr:uid="{6B729419-E5AB-4718-91AE-71070D5DB1D8}"/>
    <cellStyle name="Good 2" xfId="7" xr:uid="{2AF7EE64-288B-46F0-92E4-530A0D1F1782}"/>
    <cellStyle name="Heading 1 2" xfId="3" xr:uid="{B0AB12B8-A19F-4592-8F9F-4F2E1777665C}"/>
    <cellStyle name="Heading 2 2" xfId="4" xr:uid="{1DC01141-4FB6-4039-9D82-BC2F08128B05}"/>
    <cellStyle name="Heading 3 2" xfId="5" xr:uid="{B8670B11-29C4-4829-811F-51788C24949C}"/>
    <cellStyle name="Heading 4 2" xfId="6" xr:uid="{98F8518B-C24F-4429-9367-B90A552EAD61}"/>
    <cellStyle name="Input 2" xfId="10" xr:uid="{7A4620C4-EC80-4AE9-92BA-CDCAC3AED6F3}"/>
    <cellStyle name="Linked Cell 2" xfId="13" xr:uid="{DA6CC524-CFD2-4451-B7F5-0D8434B1E607}"/>
    <cellStyle name="Neutral 2" xfId="9" xr:uid="{8C259D52-040A-49A0-819E-EBFDD61B8F1C}"/>
    <cellStyle name="Normal" xfId="0" builtinId="0"/>
    <cellStyle name="Normal 2" xfId="1" xr:uid="{89C928BD-AD13-491E-A04F-CE417A824146}"/>
    <cellStyle name="Note 2" xfId="16" xr:uid="{EDE8ECEF-0570-4216-861F-D4614E3A4973}"/>
    <cellStyle name="Output 2" xfId="11" xr:uid="{CAC26E75-CE08-4B8E-994E-869DCC299A3C}"/>
    <cellStyle name="Title 2" xfId="2" xr:uid="{D5890FBA-3D75-4A90-9BDE-ABCA48E34E2B}"/>
    <cellStyle name="Total 2" xfId="18" xr:uid="{663EC090-1496-48F0-942E-D275685BB62F}"/>
    <cellStyle name="Warning Text 2" xfId="15" xr:uid="{3F9160D9-3FFC-49BE-B133-CEDA84EBD4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GITT</a:t>
            </a:r>
            <a:r>
              <a:rPr lang="en-GB" baseline="0"/>
              <a:t> OCV raw average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45 deg GITT dis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Sheet1!$B$27:$B$47</c:f>
              <c:numCache>
                <c:formatCode>0.000</c:formatCode>
                <c:ptCount val="21"/>
                <c:pt idx="0">
                  <c:v>2.6316936016082764</c:v>
                </c:pt>
                <c:pt idx="1">
                  <c:v>3.0838730335235565</c:v>
                </c:pt>
                <c:pt idx="2">
                  <c:v>3.2014107704162598</c:v>
                </c:pt>
                <c:pt idx="3">
                  <c:v>3.2092794577280697</c:v>
                </c:pt>
                <c:pt idx="4">
                  <c:v>3.2366323471069336</c:v>
                </c:pt>
                <c:pt idx="5">
                  <c:v>3.255293289820353</c:v>
                </c:pt>
                <c:pt idx="6">
                  <c:v>3.2701115608215332</c:v>
                </c:pt>
                <c:pt idx="7">
                  <c:v>3.2905684312184671</c:v>
                </c:pt>
                <c:pt idx="8">
                  <c:v>3.2957752545674635</c:v>
                </c:pt>
                <c:pt idx="9">
                  <c:v>3.2969049612681065</c:v>
                </c:pt>
                <c:pt idx="10">
                  <c:v>3.297632455825807</c:v>
                </c:pt>
                <c:pt idx="11">
                  <c:v>3.2987867196400935</c:v>
                </c:pt>
                <c:pt idx="12">
                  <c:v>3.3012060324350969</c:v>
                </c:pt>
                <c:pt idx="13">
                  <c:v>3.3140425682067902</c:v>
                </c:pt>
                <c:pt idx="14">
                  <c:v>3.33308450380961</c:v>
                </c:pt>
                <c:pt idx="15">
                  <c:v>3.3323237895965572</c:v>
                </c:pt>
                <c:pt idx="16">
                  <c:v>3.3321832815806065</c:v>
                </c:pt>
                <c:pt idx="17">
                  <c:v>3.3336324691772461</c:v>
                </c:pt>
                <c:pt idx="18">
                  <c:v>3.3342953523000101</c:v>
                </c:pt>
                <c:pt idx="19">
                  <c:v>3.3358537356058768</c:v>
                </c:pt>
                <c:pt idx="20">
                  <c:v>3.519803126653033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D-4D7C-95D6-084153A756C9}"/>
            </c:ext>
          </c:extLst>
        </c:ser>
        <c:ser>
          <c:idx val="1"/>
          <c:order val="1"/>
          <c:tx>
            <c:v>45 degC GITT chg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Sheet1!$E$27:$E$47</c:f>
              <c:numCache>
                <c:formatCode>0.000</c:formatCode>
                <c:ptCount val="21"/>
                <c:pt idx="0">
                  <c:v>2.5635644594828269</c:v>
                </c:pt>
                <c:pt idx="1">
                  <c:v>3.1487535635630266</c:v>
                </c:pt>
                <c:pt idx="2">
                  <c:v>3.2210102876027431</c:v>
                </c:pt>
                <c:pt idx="3">
                  <c:v>3.237205664316813</c:v>
                </c:pt>
                <c:pt idx="4">
                  <c:v>3.2670695781707733</c:v>
                </c:pt>
                <c:pt idx="5">
                  <c:v>3.2897671063741032</c:v>
                </c:pt>
                <c:pt idx="6">
                  <c:v>3.301005045572913</c:v>
                </c:pt>
                <c:pt idx="7">
                  <c:v>3.3066087563832602</c:v>
                </c:pt>
                <c:pt idx="8">
                  <c:v>3.3083703517913832</c:v>
                </c:pt>
                <c:pt idx="9">
                  <c:v>3.3093276023864733</c:v>
                </c:pt>
                <c:pt idx="10">
                  <c:v>3.3104786078135202</c:v>
                </c:pt>
                <c:pt idx="11">
                  <c:v>3.3124616146087633</c:v>
                </c:pt>
                <c:pt idx="12">
                  <c:v>3.3172084490458169</c:v>
                </c:pt>
                <c:pt idx="13">
                  <c:v>3.3379394213358533</c:v>
                </c:pt>
                <c:pt idx="14">
                  <c:v>3.339725494384767</c:v>
                </c:pt>
                <c:pt idx="15">
                  <c:v>3.3398992220560735</c:v>
                </c:pt>
                <c:pt idx="16">
                  <c:v>3.3401143550872798</c:v>
                </c:pt>
                <c:pt idx="17">
                  <c:v>3.3405784765879338</c:v>
                </c:pt>
                <c:pt idx="18">
                  <c:v>3.3404208819071464</c:v>
                </c:pt>
                <c:pt idx="19">
                  <c:v>3.340686639149983</c:v>
                </c:pt>
                <c:pt idx="20">
                  <c:v>3.5661693414052302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1D-4D7C-95D6-084153A756C9}"/>
            </c:ext>
          </c:extLst>
        </c:ser>
        <c:ser>
          <c:idx val="2"/>
          <c:order val="2"/>
          <c:tx>
            <c:v>25 degC GITT dis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Sheet1!$H$27:$H$31</c:f>
              <c:numCache>
                <c:formatCode>0.000</c:formatCode>
                <c:ptCount val="5"/>
                <c:pt idx="0">
                  <c:v>2.73603121439616</c:v>
                </c:pt>
                <c:pt idx="1">
                  <c:v>3.126610438028973</c:v>
                </c:pt>
                <c:pt idx="2">
                  <c:v>3.2041745185852037</c:v>
                </c:pt>
                <c:pt idx="3">
                  <c:v>3.2147839864095036</c:v>
                </c:pt>
                <c:pt idx="4">
                  <c:v>3.2402230898539233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1D-4D7C-95D6-084153A756C9}"/>
            </c:ext>
          </c:extLst>
        </c:ser>
        <c:ser>
          <c:idx val="3"/>
          <c:order val="3"/>
          <c:tx>
            <c:v>25 degC GITT chg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Sheet1!$K$27:$K$47</c:f>
              <c:numCache>
                <c:formatCode>0.000</c:formatCode>
                <c:ptCount val="21"/>
                <c:pt idx="0">
                  <c:v>2.5990549723307299</c:v>
                </c:pt>
                <c:pt idx="1">
                  <c:v>3.1609807014465332</c:v>
                </c:pt>
                <c:pt idx="2">
                  <c:v>3.2248969078063965</c:v>
                </c:pt>
                <c:pt idx="3">
                  <c:v>3.243415355682373</c:v>
                </c:pt>
                <c:pt idx="4">
                  <c:v>3.2738525867462163</c:v>
                </c:pt>
                <c:pt idx="5">
                  <c:v>3.29531669616699</c:v>
                </c:pt>
                <c:pt idx="6">
                  <c:v>3.3047833442688002</c:v>
                </c:pt>
                <c:pt idx="7">
                  <c:v>3.3060363133748396</c:v>
                </c:pt>
                <c:pt idx="8">
                  <c:v>3.3071466286977134</c:v>
                </c:pt>
                <c:pt idx="9">
                  <c:v>3.3084421157836901</c:v>
                </c:pt>
                <c:pt idx="10">
                  <c:v>3.3102685610453269</c:v>
                </c:pt>
                <c:pt idx="11">
                  <c:v>3.3126537005106633</c:v>
                </c:pt>
                <c:pt idx="12">
                  <c:v>3.3169024785359729</c:v>
                </c:pt>
                <c:pt idx="13">
                  <c:v>3.3420561154683432</c:v>
                </c:pt>
                <c:pt idx="14">
                  <c:v>3.3432265122731533</c:v>
                </c:pt>
                <c:pt idx="15">
                  <c:v>3.3422843615214028</c:v>
                </c:pt>
                <c:pt idx="16">
                  <c:v>3.3421892325083431</c:v>
                </c:pt>
                <c:pt idx="17">
                  <c:v>3.3422515392303467</c:v>
                </c:pt>
                <c:pt idx="18">
                  <c:v>3.3422844409942605</c:v>
                </c:pt>
                <c:pt idx="19">
                  <c:v>3.3418314456939697</c:v>
                </c:pt>
                <c:pt idx="20">
                  <c:v>3.4706941445668531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1D-4D7C-95D6-084153A756C9}"/>
            </c:ext>
          </c:extLst>
        </c:ser>
        <c:ser>
          <c:idx val="4"/>
          <c:order val="4"/>
          <c:tx>
            <c:v>0 degC GITT dis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Sheet1!$N$27:$N$47</c:f>
              <c:numCache>
                <c:formatCode>0.000</c:formatCode>
                <c:ptCount val="21"/>
                <c:pt idx="0">
                  <c:v>3.1895667711893734</c:v>
                </c:pt>
                <c:pt idx="1">
                  <c:v>3.1981206734975198</c:v>
                </c:pt>
                <c:pt idx="2">
                  <c:v>3.2194885412851968</c:v>
                </c:pt>
                <c:pt idx="3">
                  <c:v>3.2413256963094064</c:v>
                </c:pt>
                <c:pt idx="4">
                  <c:v>3.2574549516042062</c:v>
                </c:pt>
                <c:pt idx="5">
                  <c:v>3.2711577415466304</c:v>
                </c:pt>
                <c:pt idx="6">
                  <c:v>3.2768597602844234</c:v>
                </c:pt>
                <c:pt idx="7">
                  <c:v>3.2785781224568669</c:v>
                </c:pt>
                <c:pt idx="8">
                  <c:v>3.2792237599690766</c:v>
                </c:pt>
                <c:pt idx="9">
                  <c:v>3.2798550128936732</c:v>
                </c:pt>
                <c:pt idx="10">
                  <c:v>3.2808111508687339</c:v>
                </c:pt>
                <c:pt idx="11">
                  <c:v>3.2839593092600503</c:v>
                </c:pt>
                <c:pt idx="12">
                  <c:v>3.2936453024546299</c:v>
                </c:pt>
                <c:pt idx="13">
                  <c:v>3.3173562685648599</c:v>
                </c:pt>
                <c:pt idx="14">
                  <c:v>3.3212158679962163</c:v>
                </c:pt>
                <c:pt idx="15">
                  <c:v>3.3219720522562661</c:v>
                </c:pt>
                <c:pt idx="16">
                  <c:v>3.3224772612253837</c:v>
                </c:pt>
                <c:pt idx="17">
                  <c:v>3.3217605749766066</c:v>
                </c:pt>
                <c:pt idx="18">
                  <c:v>3.3212657769521066</c:v>
                </c:pt>
                <c:pt idx="19">
                  <c:v>3.3228613535563163</c:v>
                </c:pt>
                <c:pt idx="20">
                  <c:v>3.5304331779479998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1D-4D7C-95D6-084153A756C9}"/>
            </c:ext>
          </c:extLst>
        </c:ser>
        <c:ser>
          <c:idx val="5"/>
          <c:order val="5"/>
          <c:tx>
            <c:v>0 degC GITT chg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Sheet1!$Q$27:$Q$47</c:f>
              <c:numCache>
                <c:formatCode>0.000</c:formatCode>
                <c:ptCount val="21"/>
                <c:pt idx="0">
                  <c:v>2.7263855139414499</c:v>
                </c:pt>
                <c:pt idx="1">
                  <c:v>3.1740503311157204</c:v>
                </c:pt>
                <c:pt idx="2">
                  <c:v>3.2276566823323596</c:v>
                </c:pt>
                <c:pt idx="3">
                  <c:v>3.2438170115153002</c:v>
                </c:pt>
                <c:pt idx="4">
                  <c:v>3.2732954025268568</c:v>
                </c:pt>
                <c:pt idx="5">
                  <c:v>3.2931927839914965</c:v>
                </c:pt>
                <c:pt idx="6">
                  <c:v>3.3047879536946603</c:v>
                </c:pt>
                <c:pt idx="7">
                  <c:v>3.3045821189880367</c:v>
                </c:pt>
                <c:pt idx="8">
                  <c:v>3.3044149875640869</c:v>
                </c:pt>
                <c:pt idx="9">
                  <c:v>3.3050120671590197</c:v>
                </c:pt>
                <c:pt idx="10">
                  <c:v>3.3055608272552504</c:v>
                </c:pt>
                <c:pt idx="11">
                  <c:v>3.306576490402223</c:v>
                </c:pt>
                <c:pt idx="12">
                  <c:v>3.3083745638529471</c:v>
                </c:pt>
                <c:pt idx="13">
                  <c:v>3.3144771258036303</c:v>
                </c:pt>
                <c:pt idx="14">
                  <c:v>3.339858531951903</c:v>
                </c:pt>
                <c:pt idx="15">
                  <c:v>3.3430579503377267</c:v>
                </c:pt>
                <c:pt idx="16">
                  <c:v>3.3428012530008933</c:v>
                </c:pt>
                <c:pt idx="17">
                  <c:v>3.3443504174550367</c:v>
                </c:pt>
                <c:pt idx="18">
                  <c:v>3.3434578577677434</c:v>
                </c:pt>
                <c:pt idx="19">
                  <c:v>3.3431402047475167</c:v>
                </c:pt>
                <c:pt idx="20">
                  <c:v>3.3417139848073334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1D-4D7C-95D6-084153A7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9224"/>
        <c:axId val="540510608"/>
      </c:scatterChart>
      <c:valAx>
        <c:axId val="674159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10608"/>
        <c:crosses val="autoZero"/>
        <c:crossBetween val="midCat"/>
      </c:valAx>
      <c:valAx>
        <c:axId val="540510608"/>
        <c:scaling>
          <c:orientation val="minMax"/>
          <c:max val="3.6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5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44</xdr:row>
      <xdr:rowOff>175260</xdr:rowOff>
    </xdr:from>
    <xdr:to>
      <xdr:col>10</xdr:col>
      <xdr:colOff>281940</xdr:colOff>
      <xdr:row>65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11EA9-E06D-CD73-9A0F-B3A2A4C44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9738-FD82-4D7A-AA2D-8DF59685283B}">
  <dimension ref="A1:Y47"/>
  <sheetViews>
    <sheetView tabSelected="1" topLeftCell="A44" workbookViewId="0">
      <selection activeCell="A56" sqref="A56"/>
    </sheetView>
  </sheetViews>
  <sheetFormatPr defaultRowHeight="14.4" x14ac:dyDescent="0.3"/>
  <cols>
    <col min="1" max="1" width="16.44140625" customWidth="1"/>
  </cols>
  <sheetData>
    <row r="1" spans="1:25" x14ac:dyDescent="0.3">
      <c r="A1" s="2" t="s">
        <v>0</v>
      </c>
      <c r="B1" s="14" t="s">
        <v>1</v>
      </c>
      <c r="C1" s="14"/>
      <c r="D1" s="14"/>
      <c r="E1" s="14" t="s">
        <v>2</v>
      </c>
      <c r="F1" s="14"/>
      <c r="G1" s="14"/>
      <c r="H1" s="14" t="s">
        <v>1</v>
      </c>
      <c r="I1" s="14"/>
      <c r="J1" s="14"/>
      <c r="K1" s="14" t="s">
        <v>2</v>
      </c>
      <c r="L1" s="14"/>
      <c r="M1" s="14"/>
      <c r="N1" s="14" t="s">
        <v>1</v>
      </c>
      <c r="O1" s="14"/>
      <c r="P1" s="14"/>
      <c r="Q1" s="14" t="s">
        <v>2</v>
      </c>
      <c r="R1" s="14"/>
      <c r="S1" s="14"/>
      <c r="T1" s="14"/>
      <c r="U1" s="14"/>
      <c r="V1" s="14"/>
      <c r="W1" s="14"/>
      <c r="X1" s="14"/>
      <c r="Y1" s="14"/>
    </row>
    <row r="2" spans="1:25" x14ac:dyDescent="0.3">
      <c r="A2" s="2" t="s">
        <v>3</v>
      </c>
      <c r="B2" s="6" t="s">
        <v>4</v>
      </c>
      <c r="C2" s="6"/>
      <c r="D2" s="6"/>
      <c r="E2" s="7" t="s">
        <v>4</v>
      </c>
      <c r="F2" s="7"/>
      <c r="G2" s="7"/>
      <c r="H2" s="12" t="s">
        <v>5</v>
      </c>
      <c r="I2" s="12"/>
      <c r="J2" s="12"/>
      <c r="K2" s="13" t="s">
        <v>5</v>
      </c>
      <c r="L2" s="13"/>
      <c r="M2" s="13"/>
      <c r="N2" s="8" t="s">
        <v>6</v>
      </c>
      <c r="O2" s="8"/>
      <c r="P2" s="8"/>
      <c r="Q2" s="11" t="s">
        <v>6</v>
      </c>
      <c r="R2" s="11"/>
      <c r="S2" s="11"/>
      <c r="T2" s="9"/>
      <c r="U2" s="9"/>
      <c r="V2" s="9"/>
      <c r="W2" s="10"/>
      <c r="X2" s="10"/>
      <c r="Y2" s="10"/>
    </row>
    <row r="3" spans="1:25" ht="28.8" x14ac:dyDescent="0.3">
      <c r="A3" s="1" t="s">
        <v>7</v>
      </c>
      <c r="B3" s="4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10</v>
      </c>
      <c r="H3" s="1" t="s">
        <v>8</v>
      </c>
      <c r="I3" s="1" t="s">
        <v>9</v>
      </c>
      <c r="J3" s="1" t="s">
        <v>10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11</v>
      </c>
      <c r="R3" s="1" t="s">
        <v>12</v>
      </c>
      <c r="S3" s="1" t="s">
        <v>13</v>
      </c>
      <c r="T3" s="1"/>
      <c r="U3" s="1"/>
      <c r="V3" s="1"/>
      <c r="W3" s="1"/>
      <c r="X3" s="1"/>
      <c r="Y3" s="1"/>
    </row>
    <row r="4" spans="1:25" x14ac:dyDescent="0.3">
      <c r="A4" s="1" t="s">
        <v>14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3">
      <c r="A5" s="2">
        <v>0</v>
      </c>
      <c r="B5" s="5">
        <v>2.6331865787506099</v>
      </c>
      <c r="C5" s="5">
        <v>2.63147044181824</v>
      </c>
      <c r="D5" s="5">
        <v>2.6304237842559801</v>
      </c>
      <c r="E5" s="5">
        <v>2.5640673637390101</v>
      </c>
      <c r="F5" s="5">
        <v>2.5631952285766602</v>
      </c>
      <c r="G5" s="5">
        <v>2.5634307861328098</v>
      </c>
      <c r="H5" s="5">
        <v>2.7352061271667498</v>
      </c>
      <c r="I5" s="5">
        <v>2.7373385429382302</v>
      </c>
      <c r="J5" s="5">
        <v>2.7355489730835001</v>
      </c>
      <c r="K5" s="5">
        <v>2.5980885028839098</v>
      </c>
      <c r="L5" s="5">
        <v>2.59992575645447</v>
      </c>
      <c r="M5" s="5">
        <v>2.5991506576538099</v>
      </c>
      <c r="N5" s="5">
        <v>3.18825030326843</v>
      </c>
      <c r="O5" s="5">
        <v>3.1905448436737101</v>
      </c>
      <c r="P5" s="5">
        <v>3.1899051666259801</v>
      </c>
      <c r="Q5" s="5">
        <v>2.72731709480286</v>
      </c>
      <c r="R5" s="5">
        <v>2.7256739139556898</v>
      </c>
      <c r="S5" s="5">
        <v>2.7261655330657999</v>
      </c>
      <c r="T5" s="5"/>
      <c r="U5" s="5"/>
      <c r="V5" s="5"/>
      <c r="W5" s="5"/>
      <c r="X5" s="5"/>
      <c r="Y5" s="5"/>
    </row>
    <row r="6" spans="1:25" x14ac:dyDescent="0.3">
      <c r="A6" s="2">
        <v>0.05</v>
      </c>
      <c r="B6" s="5">
        <v>3.0923769474029501</v>
      </c>
      <c r="C6" s="5">
        <v>3.08134818077087</v>
      </c>
      <c r="D6" s="5">
        <v>3.0778939723968501</v>
      </c>
      <c r="E6" s="5">
        <v>3.1493611335754399</v>
      </c>
      <c r="F6" s="5">
        <v>3.14829349517822</v>
      </c>
      <c r="G6" s="5">
        <v>3.1486060619354199</v>
      </c>
      <c r="H6" s="5">
        <v>3.1287004947662398</v>
      </c>
      <c r="I6" s="5">
        <v>3.1266934871673602</v>
      </c>
      <c r="J6" s="5">
        <v>3.1244373321533199</v>
      </c>
      <c r="K6" s="5">
        <v>3.1611666679382302</v>
      </c>
      <c r="L6" s="5">
        <v>3.1609067916870099</v>
      </c>
      <c r="M6" s="5">
        <v>3.1608686447143599</v>
      </c>
      <c r="N6" s="5">
        <v>3.19759321212769</v>
      </c>
      <c r="O6" s="5">
        <v>3.1979448795318599</v>
      </c>
      <c r="P6" s="5">
        <v>3.19882392883301</v>
      </c>
      <c r="Q6" s="5">
        <v>3.1735565662384002</v>
      </c>
      <c r="R6" s="5">
        <v>3.1742596626281698</v>
      </c>
      <c r="S6" s="5">
        <v>3.1743347644805899</v>
      </c>
      <c r="T6" s="5"/>
      <c r="U6" s="5"/>
      <c r="V6" s="5"/>
      <c r="W6" s="5"/>
      <c r="X6" s="5"/>
      <c r="Y6" s="5"/>
    </row>
    <row r="7" spans="1:25" x14ac:dyDescent="0.3">
      <c r="A7" s="2">
        <v>0.1</v>
      </c>
      <c r="B7" s="5">
        <v>3.2021176815032999</v>
      </c>
      <c r="C7" s="5">
        <v>3.2008004188537602</v>
      </c>
      <c r="D7" s="5">
        <v>3.2013142108917201</v>
      </c>
      <c r="E7" s="5">
        <v>3.2207083702087398</v>
      </c>
      <c r="F7" s="5">
        <v>3.2208011150360099</v>
      </c>
      <c r="G7" s="5">
        <v>3.2215213775634801</v>
      </c>
      <c r="H7" s="5">
        <v>3.20405125617981</v>
      </c>
      <c r="I7" s="5">
        <v>3.2039198875427202</v>
      </c>
      <c r="J7" s="5">
        <v>3.2045524120330802</v>
      </c>
      <c r="K7" s="5">
        <v>3.2249495983123802</v>
      </c>
      <c r="L7" s="5">
        <v>3.2245774269103999</v>
      </c>
      <c r="M7" s="5">
        <v>3.2251636981964098</v>
      </c>
      <c r="N7" s="5">
        <v>3.2185115814209002</v>
      </c>
      <c r="O7" s="5">
        <v>3.2199764251709002</v>
      </c>
      <c r="P7" s="5">
        <v>3.2199776172637899</v>
      </c>
      <c r="Q7" s="5">
        <v>3.2272639274597199</v>
      </c>
      <c r="R7" s="5">
        <v>3.2273857593536399</v>
      </c>
      <c r="S7" s="5">
        <v>3.2283203601837198</v>
      </c>
      <c r="T7" s="5"/>
      <c r="U7" s="5"/>
      <c r="V7" s="5"/>
      <c r="W7" s="5"/>
      <c r="X7" s="5"/>
      <c r="Y7" s="5"/>
    </row>
    <row r="8" spans="1:25" x14ac:dyDescent="0.3">
      <c r="A8" s="2">
        <v>0.15</v>
      </c>
      <c r="B8" s="5">
        <v>3.2101821899414098</v>
      </c>
      <c r="C8" s="5">
        <v>3.2085492610931401</v>
      </c>
      <c r="D8" s="5">
        <v>3.20910692214966</v>
      </c>
      <c r="E8" s="5">
        <v>3.2376680374145499</v>
      </c>
      <c r="F8" s="5">
        <v>3.2367401123046902</v>
      </c>
      <c r="G8" s="5">
        <v>3.2372088432311998</v>
      </c>
      <c r="H8" s="5">
        <v>3.2140851020813002</v>
      </c>
      <c r="I8" s="5">
        <v>3.2150340080261199</v>
      </c>
      <c r="J8" s="5">
        <v>3.2152328491210902</v>
      </c>
      <c r="K8" s="5">
        <v>3.2439091205596902</v>
      </c>
      <c r="L8" s="5">
        <v>3.24296307563782</v>
      </c>
      <c r="M8" s="5">
        <v>3.2433738708496098</v>
      </c>
      <c r="N8" s="5">
        <v>3.2405214309692401</v>
      </c>
      <c r="O8" s="5">
        <v>3.2416188716888401</v>
      </c>
      <c r="P8" s="5">
        <v>3.2418367862701398</v>
      </c>
      <c r="Q8" s="5">
        <v>3.2432420253753702</v>
      </c>
      <c r="R8" s="5">
        <v>3.24385285377502</v>
      </c>
      <c r="S8" s="5">
        <v>3.24435615539551</v>
      </c>
      <c r="T8" s="5"/>
      <c r="U8" s="5"/>
      <c r="V8" s="5"/>
      <c r="W8" s="5"/>
      <c r="X8" s="5"/>
      <c r="Y8" s="5"/>
    </row>
    <row r="9" spans="1:25" x14ac:dyDescent="0.3">
      <c r="A9" s="2">
        <v>0.2</v>
      </c>
      <c r="B9" s="5">
        <v>3.23769974708557</v>
      </c>
      <c r="C9" s="5">
        <v>3.2359058856964098</v>
      </c>
      <c r="D9" s="5">
        <v>3.2362914085388201</v>
      </c>
      <c r="E9" s="5">
        <v>3.2674472332000701</v>
      </c>
      <c r="F9" s="5">
        <v>3.2666244506835902</v>
      </c>
      <c r="G9" s="5">
        <v>3.2671370506286599</v>
      </c>
      <c r="H9" s="5">
        <v>3.2396073341369598</v>
      </c>
      <c r="I9" s="5">
        <v>3.24034595489502</v>
      </c>
      <c r="J9" s="5">
        <v>3.24071598052979</v>
      </c>
      <c r="K9" s="5">
        <v>3.27435398101807</v>
      </c>
      <c r="L9" s="5">
        <v>3.2733747959136998</v>
      </c>
      <c r="M9" s="5">
        <v>3.2738289833068799</v>
      </c>
      <c r="N9" s="5">
        <v>3.2566277980804399</v>
      </c>
      <c r="O9" s="5">
        <v>3.2575554847717298</v>
      </c>
      <c r="P9" s="5">
        <v>3.2581815719604501</v>
      </c>
      <c r="Q9" s="5">
        <v>3.2727701663970898</v>
      </c>
      <c r="R9" s="5">
        <v>3.2734305858612101</v>
      </c>
      <c r="S9" s="5">
        <v>3.2736854553222701</v>
      </c>
      <c r="T9" s="5"/>
      <c r="U9" s="5"/>
      <c r="V9" s="5"/>
      <c r="W9" s="5"/>
      <c r="X9" s="5"/>
      <c r="Y9" s="5"/>
    </row>
    <row r="10" spans="1:25" x14ac:dyDescent="0.3">
      <c r="A10" s="2">
        <v>0.25</v>
      </c>
      <c r="B10" s="5">
        <v>3.2559649944305402</v>
      </c>
      <c r="C10" s="5">
        <v>3.25467801094055</v>
      </c>
      <c r="D10" s="5">
        <v>3.2552368640899698</v>
      </c>
      <c r="E10" s="5">
        <v>3.2900326251983598</v>
      </c>
      <c r="F10" s="5">
        <v>3.2893636226654102</v>
      </c>
      <c r="G10" s="5">
        <v>3.28990507125854</v>
      </c>
      <c r="H10" s="5">
        <v>3.2593178749084499</v>
      </c>
      <c r="I10" s="5">
        <v>3.25808453559875</v>
      </c>
      <c r="J10" s="5">
        <v>3.25867819786072</v>
      </c>
      <c r="K10" s="5">
        <v>3.2956986427307098</v>
      </c>
      <c r="L10" s="5">
        <v>3.2949194908142099</v>
      </c>
      <c r="M10" s="5">
        <v>3.2953319549560498</v>
      </c>
      <c r="N10" s="5">
        <v>3.2705841064453098</v>
      </c>
      <c r="O10" s="5">
        <v>3.27094626426697</v>
      </c>
      <c r="P10" s="5">
        <v>3.2719428539276101</v>
      </c>
      <c r="Q10" s="5">
        <v>3.2925844192504901</v>
      </c>
      <c r="R10" s="5">
        <v>3.2931170463561998</v>
      </c>
      <c r="S10" s="5">
        <v>3.2938768863678001</v>
      </c>
      <c r="T10" s="5"/>
      <c r="U10" s="5"/>
      <c r="V10" s="5"/>
      <c r="W10" s="5"/>
      <c r="X10" s="5"/>
      <c r="Y10" s="5"/>
    </row>
    <row r="11" spans="1:25" x14ac:dyDescent="0.3">
      <c r="A11" s="2">
        <v>0.3</v>
      </c>
      <c r="B11" s="5">
        <v>3.2707884311675999</v>
      </c>
      <c r="C11" s="5">
        <v>3.2694733142852801</v>
      </c>
      <c r="D11" s="5">
        <v>3.2700729370117201</v>
      </c>
      <c r="E11" s="5">
        <v>3.3014540672302202</v>
      </c>
      <c r="F11" s="5">
        <v>3.3004696369171098</v>
      </c>
      <c r="G11" s="5">
        <v>3.3010914325714098</v>
      </c>
      <c r="H11" s="5">
        <v>3.2743453979492201</v>
      </c>
      <c r="I11" s="5">
        <v>3.2736120223999001</v>
      </c>
      <c r="J11" s="5">
        <v>3.2742354869842498</v>
      </c>
      <c r="K11" s="5">
        <v>3.3050708770752002</v>
      </c>
      <c r="L11" s="5">
        <v>3.3043053150177002</v>
      </c>
      <c r="M11" s="5">
        <v>3.3049738407135001</v>
      </c>
      <c r="N11" s="5">
        <v>3.2762935161590598</v>
      </c>
      <c r="O11" s="5">
        <v>3.2767066955566402</v>
      </c>
      <c r="P11" s="5">
        <v>3.2775790691375701</v>
      </c>
      <c r="Q11" s="5">
        <v>3.3042333126068102</v>
      </c>
      <c r="R11" s="5">
        <v>3.30459427833557</v>
      </c>
      <c r="S11" s="5">
        <v>3.3055362701415998</v>
      </c>
      <c r="T11" s="5"/>
      <c r="U11" s="5"/>
      <c r="V11" s="5"/>
      <c r="W11" s="5"/>
      <c r="X11" s="5"/>
      <c r="Y11" s="5"/>
    </row>
    <row r="12" spans="1:25" x14ac:dyDescent="0.3">
      <c r="A12" s="2">
        <v>0.35</v>
      </c>
      <c r="B12" s="5">
        <v>3.2916917800903298</v>
      </c>
      <c r="C12" s="5">
        <v>3.28977727890015</v>
      </c>
      <c r="D12" s="5">
        <v>3.2902362346649201</v>
      </c>
      <c r="E12" s="5">
        <v>3.3067674636840798</v>
      </c>
      <c r="F12" s="5">
        <v>3.3062086105346702</v>
      </c>
      <c r="G12" s="5">
        <v>3.3068501949310298</v>
      </c>
      <c r="H12" s="5">
        <v>3.2882142066955602</v>
      </c>
      <c r="I12" s="5">
        <v>3.2876489162445099</v>
      </c>
      <c r="J12" s="5">
        <v>3.2882962226867698</v>
      </c>
      <c r="K12" s="5">
        <v>3.3062901496887198</v>
      </c>
      <c r="L12" s="5">
        <v>3.3055670261383101</v>
      </c>
      <c r="M12" s="5">
        <v>3.3062517642974898</v>
      </c>
      <c r="N12" s="5">
        <v>3.2780103683471702</v>
      </c>
      <c r="O12" s="5">
        <v>3.27825832366943</v>
      </c>
      <c r="P12" s="5">
        <v>3.2794656753539999</v>
      </c>
      <c r="Q12" s="5">
        <v>3.30401659011841</v>
      </c>
      <c r="R12" s="5">
        <v>3.3043098449707</v>
      </c>
      <c r="S12" s="5">
        <v>3.305419921875</v>
      </c>
      <c r="T12" s="5"/>
      <c r="U12" s="5"/>
      <c r="V12" s="5"/>
      <c r="W12" s="5"/>
      <c r="X12" s="5"/>
      <c r="Y12" s="5"/>
    </row>
    <row r="13" spans="1:25" x14ac:dyDescent="0.3">
      <c r="A13" s="2">
        <v>0.4</v>
      </c>
      <c r="B13" s="5">
        <v>3.2961161136627202</v>
      </c>
      <c r="C13" s="5">
        <v>3.2953064441680899</v>
      </c>
      <c r="D13" s="5">
        <v>3.2959032058715798</v>
      </c>
      <c r="E13" s="5">
        <v>3.3085312843322798</v>
      </c>
      <c r="F13" s="5">
        <v>3.3079450130462602</v>
      </c>
      <c r="G13" s="5">
        <v>3.3086347579956099</v>
      </c>
      <c r="H13" s="5">
        <v>3.2899804115295401</v>
      </c>
      <c r="I13" s="5">
        <v>3.2892708778381299</v>
      </c>
      <c r="J13" s="5">
        <v>3.28993940353394</v>
      </c>
      <c r="K13" s="5">
        <v>3.3073775768279998</v>
      </c>
      <c r="L13" s="5">
        <v>3.3066830635070801</v>
      </c>
      <c r="M13" s="5">
        <v>3.3073792457580602</v>
      </c>
      <c r="N13" s="5">
        <v>3.2786421775817902</v>
      </c>
      <c r="O13" s="5">
        <v>3.2790625095367401</v>
      </c>
      <c r="P13" s="5">
        <v>3.2799665927886998</v>
      </c>
      <c r="Q13" s="5">
        <v>3.3038487434387198</v>
      </c>
      <c r="R13" s="5">
        <v>3.3043012619018599</v>
      </c>
      <c r="S13" s="5">
        <v>3.3050949573516801</v>
      </c>
      <c r="T13" s="5"/>
      <c r="U13" s="5"/>
      <c r="V13" s="5"/>
      <c r="W13" s="5"/>
      <c r="X13" s="5"/>
      <c r="Y13" s="5"/>
    </row>
    <row r="14" spans="1:25" x14ac:dyDescent="0.3">
      <c r="A14" s="2">
        <v>0.45</v>
      </c>
      <c r="B14" s="5">
        <v>3.29721975326538</v>
      </c>
      <c r="C14" s="5">
        <v>3.2964665889739999</v>
      </c>
      <c r="D14" s="5">
        <v>3.2970285415649401</v>
      </c>
      <c r="E14" s="5">
        <v>3.3094954490661599</v>
      </c>
      <c r="F14" s="5">
        <v>3.3089137077331499</v>
      </c>
      <c r="G14" s="5">
        <v>3.3095736503601101</v>
      </c>
      <c r="H14" s="5">
        <v>3.29103326797485</v>
      </c>
      <c r="I14" s="5">
        <v>3.2904365062713601</v>
      </c>
      <c r="J14" s="5">
        <v>3.2909395694732702</v>
      </c>
      <c r="K14" s="5">
        <v>3.3082759380340598</v>
      </c>
      <c r="L14" s="5">
        <v>3.3081917762756299</v>
      </c>
      <c r="M14" s="5">
        <v>3.3088586330413801</v>
      </c>
      <c r="N14" s="5">
        <v>3.2792432308196999</v>
      </c>
      <c r="O14" s="5">
        <v>3.27969098091125</v>
      </c>
      <c r="P14" s="5">
        <v>3.2806308269500701</v>
      </c>
      <c r="Q14" s="5">
        <v>3.3044974803924601</v>
      </c>
      <c r="R14" s="5">
        <v>3.30469846725464</v>
      </c>
      <c r="S14" s="5">
        <v>3.3058402538299601</v>
      </c>
      <c r="T14" s="5"/>
      <c r="U14" s="5"/>
      <c r="V14" s="5"/>
      <c r="W14" s="5"/>
      <c r="X14" s="5"/>
      <c r="Y14" s="5"/>
    </row>
    <row r="15" spans="1:25" x14ac:dyDescent="0.3">
      <c r="A15" s="2">
        <v>0.5</v>
      </c>
      <c r="B15" s="5">
        <v>3.2979664802551301</v>
      </c>
      <c r="C15" s="5">
        <v>3.29716968536377</v>
      </c>
      <c r="D15" s="5">
        <v>3.2977612018585201</v>
      </c>
      <c r="E15" s="5">
        <v>3.3108980655670202</v>
      </c>
      <c r="F15" s="5">
        <v>3.3099365234375</v>
      </c>
      <c r="G15" s="5">
        <v>3.31060123443604</v>
      </c>
      <c r="H15" s="5">
        <v>3.2913227081298801</v>
      </c>
      <c r="I15" s="5">
        <v>3.2908899784088099</v>
      </c>
      <c r="J15" s="5">
        <v>3.2913260459899898</v>
      </c>
      <c r="K15" s="5">
        <v>3.3106608390808101</v>
      </c>
      <c r="L15" s="5">
        <v>3.3097741603851301</v>
      </c>
      <c r="M15" s="5">
        <v>3.3103706836700399</v>
      </c>
      <c r="N15" s="5">
        <v>3.28020119667053</v>
      </c>
      <c r="O15" s="5">
        <v>3.28055644035339</v>
      </c>
      <c r="P15" s="5">
        <v>3.2816758155822798</v>
      </c>
      <c r="Q15" s="5">
        <v>3.30498170852661</v>
      </c>
      <c r="R15" s="5">
        <v>3.3053455352783199</v>
      </c>
      <c r="S15" s="5">
        <v>3.3063552379608199</v>
      </c>
      <c r="T15" s="5"/>
      <c r="U15" s="5"/>
      <c r="V15" s="5"/>
      <c r="W15" s="5"/>
      <c r="X15" s="5"/>
      <c r="Y15" s="5"/>
    </row>
    <row r="16" spans="1:25" x14ac:dyDescent="0.3">
      <c r="A16" s="2">
        <v>0.55000000000000004</v>
      </c>
      <c r="B16" s="5">
        <v>3.29908967018127</v>
      </c>
      <c r="C16" s="5">
        <v>3.29831790924072</v>
      </c>
      <c r="D16" s="5">
        <v>3.2989525794982901</v>
      </c>
      <c r="E16" s="5">
        <v>3.3126926422119101</v>
      </c>
      <c r="F16" s="5">
        <v>3.3120300769805899</v>
      </c>
      <c r="G16" s="5">
        <v>3.31266212463379</v>
      </c>
      <c r="H16" s="5">
        <v>3.2934420108795202</v>
      </c>
      <c r="I16" s="5">
        <v>3.29249143600464</v>
      </c>
      <c r="J16" s="5">
        <v>3.2929983139038099</v>
      </c>
      <c r="K16" s="5">
        <v>3.3128640651702899</v>
      </c>
      <c r="L16" s="5">
        <v>3.3122825622558598</v>
      </c>
      <c r="M16" s="5">
        <v>3.3128144741058398</v>
      </c>
      <c r="N16" s="5">
        <v>3.2832663059234601</v>
      </c>
      <c r="O16" s="5">
        <v>3.2839438915252699</v>
      </c>
      <c r="P16" s="5">
        <v>3.28466773033142</v>
      </c>
      <c r="Q16" s="5">
        <v>3.3059594631195099</v>
      </c>
      <c r="R16" s="5">
        <v>3.3063516616821298</v>
      </c>
      <c r="S16" s="5">
        <v>3.3074183464050302</v>
      </c>
      <c r="T16" s="5"/>
      <c r="U16" s="5"/>
      <c r="V16" s="5"/>
      <c r="W16" s="5"/>
      <c r="X16" s="5"/>
      <c r="Y16" s="5"/>
    </row>
    <row r="17" spans="1:25" x14ac:dyDescent="0.3">
      <c r="A17" s="2">
        <v>0.6</v>
      </c>
      <c r="B17" s="5">
        <v>3.3014566898345898</v>
      </c>
      <c r="C17" s="5">
        <v>3.3008289337158199</v>
      </c>
      <c r="D17" s="5">
        <v>3.3013324737548801</v>
      </c>
      <c r="E17" s="5">
        <v>3.3176486492157</v>
      </c>
      <c r="F17" s="5">
        <v>3.3167989253997798</v>
      </c>
      <c r="G17" s="5">
        <v>3.31717777252197</v>
      </c>
      <c r="H17" s="5">
        <v>3.2956638336181601</v>
      </c>
      <c r="I17" s="5">
        <v>3.29461646080017</v>
      </c>
      <c r="J17" s="5">
        <v>3.2951190471649201</v>
      </c>
      <c r="K17" s="5">
        <v>3.3174419403076199</v>
      </c>
      <c r="L17" s="5">
        <v>3.3164150714874299</v>
      </c>
      <c r="M17" s="5">
        <v>3.3168504238128702</v>
      </c>
      <c r="N17" s="5">
        <v>3.2928197383880602</v>
      </c>
      <c r="O17" s="5">
        <v>3.2938885688781698</v>
      </c>
      <c r="P17" s="5">
        <v>3.2942276000976598</v>
      </c>
      <c r="Q17" s="5">
        <v>3.3078186511993399</v>
      </c>
      <c r="R17" s="5">
        <v>3.3082005977630602</v>
      </c>
      <c r="S17" s="5">
        <v>3.30910444259644</v>
      </c>
      <c r="T17" s="5"/>
      <c r="U17" s="5"/>
      <c r="V17" s="5"/>
      <c r="W17" s="5"/>
      <c r="X17" s="5"/>
      <c r="Y17" s="5"/>
    </row>
    <row r="18" spans="1:25" x14ac:dyDescent="0.3">
      <c r="A18" s="2">
        <v>0.65</v>
      </c>
      <c r="B18" s="5">
        <v>3.3148360252380402</v>
      </c>
      <c r="C18" s="5">
        <v>3.3133342266082799</v>
      </c>
      <c r="D18" s="5">
        <v>3.3139574527740501</v>
      </c>
      <c r="E18" s="5">
        <v>3.3378477096557599</v>
      </c>
      <c r="F18" s="5">
        <v>3.33792996406555</v>
      </c>
      <c r="G18" s="5">
        <v>3.33804059028625</v>
      </c>
      <c r="H18" s="5">
        <v>3.3201870918273899</v>
      </c>
      <c r="I18" s="5">
        <v>3.3193283081054701</v>
      </c>
      <c r="J18" s="5">
        <v>3.3202054500579798</v>
      </c>
      <c r="K18" s="5">
        <v>3.3428263664245601</v>
      </c>
      <c r="L18" s="5">
        <v>3.3417015075683598</v>
      </c>
      <c r="M18" s="5">
        <v>3.3416404724121098</v>
      </c>
      <c r="N18" s="5">
        <v>3.3161473274231001</v>
      </c>
      <c r="O18" s="5">
        <v>3.3187906742095898</v>
      </c>
      <c r="P18" s="5">
        <v>3.3171308040618901</v>
      </c>
      <c r="Q18" s="5">
        <v>3.3138477802276598</v>
      </c>
      <c r="R18" s="5">
        <v>3.3144447803497301</v>
      </c>
      <c r="S18" s="5">
        <v>3.3151388168335001</v>
      </c>
      <c r="T18" s="5"/>
      <c r="U18" s="5"/>
      <c r="V18" s="5"/>
      <c r="W18" s="5"/>
      <c r="X18" s="5"/>
      <c r="Y18" s="5"/>
    </row>
    <row r="19" spans="1:25" x14ac:dyDescent="0.3">
      <c r="A19" s="2">
        <v>0.7</v>
      </c>
      <c r="B19" s="5">
        <v>3.33330225944519</v>
      </c>
      <c r="C19" s="5">
        <v>3.3326537609100302</v>
      </c>
      <c r="D19" s="5">
        <v>3.3332974910736102</v>
      </c>
      <c r="E19" s="5">
        <v>3.33987236022949</v>
      </c>
      <c r="F19" s="5">
        <v>3.3393645286560099</v>
      </c>
      <c r="G19" s="5">
        <v>3.3399395942688002</v>
      </c>
      <c r="H19" s="5">
        <v>3.3291456699371298</v>
      </c>
      <c r="I19" s="5">
        <v>3.3279457092285201</v>
      </c>
      <c r="J19" s="5">
        <v>3.3286323547363299</v>
      </c>
      <c r="K19" s="5">
        <v>3.3434350490570099</v>
      </c>
      <c r="L19" s="5">
        <v>3.34279561042786</v>
      </c>
      <c r="M19" s="5">
        <v>3.3434488773345898</v>
      </c>
      <c r="N19" s="5">
        <v>3.32069659233093</v>
      </c>
      <c r="O19" s="5">
        <v>3.3210988044738801</v>
      </c>
      <c r="P19" s="5">
        <v>3.3218522071838401</v>
      </c>
      <c r="Q19" s="5">
        <v>3.3392269611358598</v>
      </c>
      <c r="R19" s="5">
        <v>3.3396070003509499</v>
      </c>
      <c r="S19" s="5">
        <v>3.3407416343689</v>
      </c>
      <c r="T19" s="5"/>
      <c r="U19" s="5"/>
      <c r="V19" s="5"/>
      <c r="W19" s="5"/>
      <c r="X19" s="5"/>
      <c r="Y19" s="5"/>
    </row>
    <row r="20" spans="1:25" x14ac:dyDescent="0.3">
      <c r="A20" s="2">
        <v>0.75</v>
      </c>
      <c r="B20" s="5">
        <v>3.3325896263122599</v>
      </c>
      <c r="C20" s="5">
        <v>3.3318283557891801</v>
      </c>
      <c r="D20" s="5">
        <v>3.3325533866882302</v>
      </c>
      <c r="E20" s="5">
        <v>3.3401143550872798</v>
      </c>
      <c r="F20" s="5">
        <v>3.3394439220428498</v>
      </c>
      <c r="G20" s="5">
        <v>3.3401393890380899</v>
      </c>
      <c r="H20" s="5">
        <v>3.3294370174407999</v>
      </c>
      <c r="I20" s="5">
        <v>3.3283736705779998</v>
      </c>
      <c r="J20" s="5">
        <v>3.3289644718170202</v>
      </c>
      <c r="K20" s="5">
        <v>3.3423924446106001</v>
      </c>
      <c r="L20" s="5">
        <v>3.3418838977813698</v>
      </c>
      <c r="M20" s="5">
        <v>3.3425767421722399</v>
      </c>
      <c r="N20" s="5">
        <v>3.3214683532714799</v>
      </c>
      <c r="O20" s="5">
        <v>3.3217356204986599</v>
      </c>
      <c r="P20" s="5">
        <v>3.3227121829986599</v>
      </c>
      <c r="Q20" s="5">
        <v>3.3426136970520002</v>
      </c>
      <c r="R20" s="5">
        <v>3.34272384643555</v>
      </c>
      <c r="S20" s="5">
        <v>3.3438363075256299</v>
      </c>
      <c r="T20" s="5"/>
      <c r="U20" s="5"/>
      <c r="V20" s="5"/>
      <c r="W20" s="5"/>
      <c r="X20" s="5"/>
      <c r="Y20" s="5"/>
    </row>
    <row r="21" spans="1:25" x14ac:dyDescent="0.3">
      <c r="A21" s="2">
        <v>0.8</v>
      </c>
      <c r="B21" s="5">
        <v>3.3325183391571001</v>
      </c>
      <c r="C21" s="5">
        <v>3.33166456222534</v>
      </c>
      <c r="D21" s="5">
        <v>3.3323669433593799</v>
      </c>
      <c r="E21" s="5">
        <v>3.3404519557952899</v>
      </c>
      <c r="F21" s="5">
        <v>3.3395912647247301</v>
      </c>
      <c r="G21" s="5">
        <v>3.34029984474182</v>
      </c>
      <c r="H21" s="5">
        <v>3.32919478416443</v>
      </c>
      <c r="I21" s="5">
        <v>3.3285813331603999</v>
      </c>
      <c r="J21" s="5">
        <v>3.3292379379272501</v>
      </c>
      <c r="K21" s="5">
        <v>3.3424825668335001</v>
      </c>
      <c r="L21" s="5">
        <v>3.34168577194214</v>
      </c>
      <c r="M21" s="5">
        <v>3.3423993587493901</v>
      </c>
      <c r="N21" s="5">
        <v>3.32202219963074</v>
      </c>
      <c r="O21" s="5">
        <v>3.3221218585968</v>
      </c>
      <c r="P21" s="5">
        <v>3.3232877254486102</v>
      </c>
      <c r="Q21" s="5">
        <v>3.3423161506652801</v>
      </c>
      <c r="R21" s="5">
        <v>3.3425390720367401</v>
      </c>
      <c r="S21" s="5">
        <v>3.3435485363006601</v>
      </c>
      <c r="T21" s="5"/>
      <c r="U21" s="5"/>
      <c r="V21" s="5"/>
      <c r="W21" s="5"/>
      <c r="X21" s="5"/>
      <c r="Y21" s="5"/>
    </row>
    <row r="22" spans="1:25" x14ac:dyDescent="0.3">
      <c r="A22" s="2">
        <v>0.85</v>
      </c>
      <c r="B22" s="5">
        <v>3.3339312076568599</v>
      </c>
      <c r="C22" s="5">
        <v>3.3331460952758798</v>
      </c>
      <c r="D22" s="5">
        <v>3.3338201045989999</v>
      </c>
      <c r="E22" s="5">
        <v>3.3406755924224898</v>
      </c>
      <c r="F22" s="5">
        <v>3.3401799201965301</v>
      </c>
      <c r="G22" s="5">
        <v>3.3408799171447798</v>
      </c>
      <c r="H22" s="5">
        <v>3.3308839797973602</v>
      </c>
      <c r="I22" s="5">
        <v>3.3298399448394802</v>
      </c>
      <c r="J22" s="5">
        <v>3.33041214942932</v>
      </c>
      <c r="K22" s="5">
        <v>3.3425529003143302</v>
      </c>
      <c r="L22" s="5">
        <v>3.34171438217163</v>
      </c>
      <c r="M22" s="5">
        <v>3.3424873352050799</v>
      </c>
      <c r="N22" s="5">
        <v>3.3210749626159699</v>
      </c>
      <c r="O22" s="5">
        <v>3.3218021392822301</v>
      </c>
      <c r="P22" s="5">
        <v>3.3224046230316202</v>
      </c>
      <c r="Q22" s="5">
        <v>3.3441355228424099</v>
      </c>
      <c r="R22" s="5">
        <v>3.3436090946197501</v>
      </c>
      <c r="S22" s="5">
        <v>3.3453066349029501</v>
      </c>
      <c r="T22" s="5"/>
      <c r="U22" s="5"/>
      <c r="V22" s="5"/>
      <c r="W22" s="5"/>
      <c r="X22" s="5"/>
      <c r="Y22" s="5"/>
    </row>
    <row r="23" spans="1:25" x14ac:dyDescent="0.3">
      <c r="A23" s="2">
        <v>0.9</v>
      </c>
      <c r="B23" s="5">
        <v>3.3346102237701398</v>
      </c>
      <c r="C23" s="5">
        <v>3.3338153362274201</v>
      </c>
      <c r="D23" s="5">
        <v>3.3344604969024698</v>
      </c>
      <c r="E23" s="5">
        <v>3.3407640457153298</v>
      </c>
      <c r="F23" s="5">
        <v>3.3398709297180198</v>
      </c>
      <c r="G23" s="5">
        <v>3.3406276702880899</v>
      </c>
      <c r="H23" s="5">
        <v>3.3309013843536399</v>
      </c>
      <c r="I23" s="5">
        <v>3.3304471969604501</v>
      </c>
      <c r="J23" s="5">
        <v>3.3310229778289799</v>
      </c>
      <c r="K23" s="5">
        <v>3.3426265716552699</v>
      </c>
      <c r="L23" s="5">
        <v>3.3417224884033199</v>
      </c>
      <c r="M23" s="5">
        <v>3.3425042629241899</v>
      </c>
      <c r="N23" s="5">
        <v>3.3207843303680402</v>
      </c>
      <c r="O23" s="5">
        <v>3.3210723400115998</v>
      </c>
      <c r="P23" s="5">
        <v>3.3219406604766801</v>
      </c>
      <c r="Q23" s="5">
        <v>3.34296846389771</v>
      </c>
      <c r="R23" s="5">
        <v>3.3431744575500502</v>
      </c>
      <c r="S23" s="5">
        <v>3.3442306518554701</v>
      </c>
      <c r="T23" s="5"/>
      <c r="U23" s="5"/>
      <c r="V23" s="5"/>
      <c r="W23" s="5"/>
      <c r="X23" s="5"/>
      <c r="Y23" s="5"/>
    </row>
    <row r="24" spans="1:25" x14ac:dyDescent="0.3">
      <c r="A24" s="2">
        <v>0.95</v>
      </c>
      <c r="B24" s="5">
        <v>3.3361721038818399</v>
      </c>
      <c r="C24" s="5">
        <v>3.3353524208068799</v>
      </c>
      <c r="D24" s="5">
        <v>3.3360366821289098</v>
      </c>
      <c r="E24" s="5">
        <v>3.3408048152923602</v>
      </c>
      <c r="F24" s="5">
        <v>3.34027767181396</v>
      </c>
      <c r="G24" s="5">
        <v>3.3409774303436302</v>
      </c>
      <c r="H24" s="5">
        <v>3.33223176002502</v>
      </c>
      <c r="I24" s="5">
        <v>3.3320000171661399</v>
      </c>
      <c r="J24" s="5">
        <v>3.3325781822204599</v>
      </c>
      <c r="K24" s="5">
        <v>3.3419775962829599</v>
      </c>
      <c r="L24" s="5">
        <v>3.34136867523193</v>
      </c>
      <c r="M24" s="5">
        <v>3.3421480655670202</v>
      </c>
      <c r="N24" s="5">
        <v>3.3224630355835001</v>
      </c>
      <c r="O24" s="5">
        <v>3.3224971294403098</v>
      </c>
      <c r="P24" s="5">
        <v>3.3236238956451398</v>
      </c>
      <c r="Q24" s="5">
        <v>3.3422150611877401</v>
      </c>
      <c r="R24" s="5">
        <v>3.3432478904724099</v>
      </c>
      <c r="S24" s="5">
        <v>3.3439576625824001</v>
      </c>
      <c r="T24" s="5"/>
      <c r="U24" s="5"/>
      <c r="V24" s="5"/>
      <c r="W24" s="5"/>
      <c r="X24" s="5"/>
      <c r="Y24" s="5"/>
    </row>
    <row r="25" spans="1:25" x14ac:dyDescent="0.3">
      <c r="A25" s="2">
        <v>1</v>
      </c>
      <c r="B25" s="5">
        <v>3.5197346210479701</v>
      </c>
      <c r="C25" s="5">
        <v>3.5194058418273899</v>
      </c>
      <c r="D25" s="5">
        <v>3.5202689170837398</v>
      </c>
      <c r="E25" s="5">
        <v>3.5667529106140101</v>
      </c>
      <c r="F25" s="5">
        <v>3.5656759738922101</v>
      </c>
      <c r="G25" s="5">
        <v>3.56607913970947</v>
      </c>
      <c r="H25" s="5">
        <v>3.5308792591095002</v>
      </c>
      <c r="I25" s="5">
        <v>3.52969598770142</v>
      </c>
      <c r="J25" s="5">
        <v>3.5303709506988499</v>
      </c>
      <c r="K25" s="5">
        <v>3.4966125488281299</v>
      </c>
      <c r="L25" s="5">
        <v>3.4965839385986301</v>
      </c>
      <c r="M25" s="5">
        <v>3.4188859462738002</v>
      </c>
      <c r="N25" s="5">
        <v>3.5284194946289098</v>
      </c>
      <c r="O25" s="5">
        <v>3.5295572280883798</v>
      </c>
      <c r="P25" s="5">
        <v>3.5333228111267099</v>
      </c>
      <c r="Q25" s="5">
        <v>3.3411090373992902</v>
      </c>
      <c r="R25" s="5">
        <v>3.34160375595093</v>
      </c>
      <c r="S25" s="5">
        <v>3.34242916107178</v>
      </c>
      <c r="T25" s="5"/>
      <c r="U25" s="5"/>
      <c r="V25" s="5"/>
      <c r="W25" s="5"/>
      <c r="X25" s="5"/>
      <c r="Y25" s="5"/>
    </row>
    <row r="26" spans="1:25" x14ac:dyDescent="0.3">
      <c r="A26" t="s">
        <v>21</v>
      </c>
      <c r="B26" t="s">
        <v>15</v>
      </c>
      <c r="E26" t="s">
        <v>16</v>
      </c>
      <c r="H26" t="s">
        <v>17</v>
      </c>
      <c r="K26" t="s">
        <v>18</v>
      </c>
      <c r="N26" t="s">
        <v>19</v>
      </c>
      <c r="Q26" t="s">
        <v>20</v>
      </c>
    </row>
    <row r="27" spans="1:25" x14ac:dyDescent="0.3">
      <c r="A27">
        <v>0</v>
      </c>
      <c r="B27" s="5">
        <f>AVERAGE(B5:D5)</f>
        <v>2.6316936016082764</v>
      </c>
      <c r="E27" s="5">
        <f>AVERAGE(E5:G5)</f>
        <v>2.5635644594828269</v>
      </c>
      <c r="H27" s="5">
        <f>AVERAGE(H5:J5)</f>
        <v>2.73603121439616</v>
      </c>
      <c r="K27" s="5">
        <f>AVERAGE(K5:M5)</f>
        <v>2.5990549723307299</v>
      </c>
      <c r="N27" s="5">
        <f>AVERAGE(N5:P5)</f>
        <v>3.1895667711893734</v>
      </c>
      <c r="Q27" s="5">
        <f>AVERAGE(Q5:S5)</f>
        <v>2.7263855139414499</v>
      </c>
    </row>
    <row r="28" spans="1:25" x14ac:dyDescent="0.3">
      <c r="A28">
        <f>5.10611*1</f>
        <v>5.1061100000000001</v>
      </c>
      <c r="B28" s="5">
        <f t="shared" ref="B28:B47" si="0">AVERAGE(B6:D6)</f>
        <v>3.0838730335235565</v>
      </c>
      <c r="E28" s="5">
        <f t="shared" ref="E28:E47" si="1">AVERAGE(E6:G6)</f>
        <v>3.1487535635630266</v>
      </c>
      <c r="H28" s="5">
        <f t="shared" ref="H28:H47" si="2">AVERAGE(H6:J6)</f>
        <v>3.126610438028973</v>
      </c>
      <c r="K28" s="5">
        <f t="shared" ref="K28:K47" si="3">AVERAGE(K6:M6)</f>
        <v>3.1609807014465332</v>
      </c>
      <c r="N28" s="5">
        <f t="shared" ref="N28:N47" si="4">AVERAGE(N6:P6)</f>
        <v>3.1981206734975198</v>
      </c>
      <c r="Q28" s="5">
        <f t="shared" ref="Q28:Q47" si="5">AVERAGE(Q6:S6)</f>
        <v>3.1740503311157204</v>
      </c>
    </row>
    <row r="29" spans="1:25" x14ac:dyDescent="0.3">
      <c r="A29">
        <f>5.10611*2</f>
        <v>10.21222</v>
      </c>
      <c r="B29" s="5">
        <f t="shared" si="0"/>
        <v>3.2014107704162598</v>
      </c>
      <c r="E29" s="5">
        <f t="shared" si="1"/>
        <v>3.2210102876027431</v>
      </c>
      <c r="H29" s="5">
        <f t="shared" si="2"/>
        <v>3.2041745185852037</v>
      </c>
      <c r="K29" s="5">
        <f t="shared" si="3"/>
        <v>3.2248969078063965</v>
      </c>
      <c r="N29" s="5">
        <f t="shared" si="4"/>
        <v>3.2194885412851968</v>
      </c>
      <c r="Q29" s="5">
        <f t="shared" si="5"/>
        <v>3.2276566823323596</v>
      </c>
    </row>
    <row r="30" spans="1:25" x14ac:dyDescent="0.3">
      <c r="A30">
        <f>5.10611*3</f>
        <v>15.31833</v>
      </c>
      <c r="B30" s="5">
        <f t="shared" si="0"/>
        <v>3.2092794577280697</v>
      </c>
      <c r="E30" s="5">
        <f t="shared" si="1"/>
        <v>3.237205664316813</v>
      </c>
      <c r="H30" s="5">
        <f t="shared" si="2"/>
        <v>3.2147839864095036</v>
      </c>
      <c r="K30" s="5">
        <f t="shared" si="3"/>
        <v>3.243415355682373</v>
      </c>
      <c r="N30" s="5">
        <f t="shared" si="4"/>
        <v>3.2413256963094064</v>
      </c>
      <c r="Q30" s="5">
        <f t="shared" si="5"/>
        <v>3.2438170115153002</v>
      </c>
    </row>
    <row r="31" spans="1:25" x14ac:dyDescent="0.3">
      <c r="A31">
        <f>5.10611*4</f>
        <v>20.424440000000001</v>
      </c>
      <c r="B31" s="5">
        <f t="shared" si="0"/>
        <v>3.2366323471069336</v>
      </c>
      <c r="E31" s="5">
        <f t="shared" si="1"/>
        <v>3.2670695781707733</v>
      </c>
      <c r="H31" s="5">
        <f t="shared" si="2"/>
        <v>3.2402230898539233</v>
      </c>
      <c r="K31" s="5">
        <f t="shared" si="3"/>
        <v>3.2738525867462163</v>
      </c>
      <c r="N31" s="5">
        <f t="shared" si="4"/>
        <v>3.2574549516042062</v>
      </c>
      <c r="Q31" s="5">
        <f t="shared" si="5"/>
        <v>3.2732954025268568</v>
      </c>
    </row>
    <row r="32" spans="1:25" x14ac:dyDescent="0.3">
      <c r="A32">
        <f>5.10611*5</f>
        <v>25.530550000000002</v>
      </c>
      <c r="B32" s="5">
        <f t="shared" si="0"/>
        <v>3.255293289820353</v>
      </c>
      <c r="E32" s="5">
        <f t="shared" si="1"/>
        <v>3.2897671063741032</v>
      </c>
      <c r="H32" s="5">
        <f t="shared" si="2"/>
        <v>3.2586935361226401</v>
      </c>
      <c r="K32" s="5">
        <f t="shared" si="3"/>
        <v>3.29531669616699</v>
      </c>
      <c r="N32" s="5">
        <f t="shared" si="4"/>
        <v>3.2711577415466304</v>
      </c>
      <c r="Q32" s="5">
        <f t="shared" si="5"/>
        <v>3.2931927839914965</v>
      </c>
    </row>
    <row r="33" spans="1:17" x14ac:dyDescent="0.3">
      <c r="A33">
        <f>5.10611*6</f>
        <v>30.636659999999999</v>
      </c>
      <c r="B33" s="5">
        <f t="shared" si="0"/>
        <v>3.2701115608215332</v>
      </c>
      <c r="E33" s="5">
        <f t="shared" si="1"/>
        <v>3.301005045572913</v>
      </c>
      <c r="H33" s="5">
        <f t="shared" si="2"/>
        <v>3.2740643024444567</v>
      </c>
      <c r="K33" s="5">
        <f t="shared" si="3"/>
        <v>3.3047833442688002</v>
      </c>
      <c r="N33" s="5">
        <f t="shared" si="4"/>
        <v>3.2768597602844234</v>
      </c>
      <c r="Q33" s="5">
        <f t="shared" si="5"/>
        <v>3.3047879536946603</v>
      </c>
    </row>
    <row r="34" spans="1:17" x14ac:dyDescent="0.3">
      <c r="A34">
        <f>5.10611*7</f>
        <v>35.74277</v>
      </c>
      <c r="B34" s="5">
        <f t="shared" si="0"/>
        <v>3.2905684312184671</v>
      </c>
      <c r="E34" s="5">
        <f t="shared" si="1"/>
        <v>3.3066087563832602</v>
      </c>
      <c r="H34" s="5">
        <f t="shared" si="2"/>
        <v>3.2880531152089465</v>
      </c>
      <c r="K34" s="5">
        <f t="shared" si="3"/>
        <v>3.3060363133748396</v>
      </c>
      <c r="N34" s="5">
        <f t="shared" si="4"/>
        <v>3.2785781224568669</v>
      </c>
      <c r="Q34" s="5">
        <f t="shared" si="5"/>
        <v>3.3045821189880367</v>
      </c>
    </row>
    <row r="35" spans="1:17" x14ac:dyDescent="0.3">
      <c r="A35">
        <f>5.10611*8</f>
        <v>40.848880000000001</v>
      </c>
      <c r="B35" s="5">
        <f t="shared" si="0"/>
        <v>3.2957752545674635</v>
      </c>
      <c r="E35" s="5">
        <f t="shared" si="1"/>
        <v>3.3083703517913832</v>
      </c>
      <c r="H35" s="5">
        <f t="shared" si="2"/>
        <v>3.2897302309672036</v>
      </c>
      <c r="K35" s="5">
        <f t="shared" si="3"/>
        <v>3.3071466286977134</v>
      </c>
      <c r="N35" s="5">
        <f t="shared" si="4"/>
        <v>3.2792237599690766</v>
      </c>
      <c r="Q35" s="5">
        <f t="shared" si="5"/>
        <v>3.3044149875640869</v>
      </c>
    </row>
    <row r="36" spans="1:17" x14ac:dyDescent="0.3">
      <c r="A36">
        <f>5.10611*9</f>
        <v>45.954990000000002</v>
      </c>
      <c r="B36" s="5">
        <f t="shared" si="0"/>
        <v>3.2969049612681065</v>
      </c>
      <c r="E36" s="5">
        <f t="shared" si="1"/>
        <v>3.3093276023864733</v>
      </c>
      <c r="H36" s="5">
        <f t="shared" si="2"/>
        <v>3.2908031145731602</v>
      </c>
      <c r="K36" s="5">
        <f t="shared" si="3"/>
        <v>3.3084421157836901</v>
      </c>
      <c r="N36" s="5">
        <f t="shared" si="4"/>
        <v>3.2798550128936732</v>
      </c>
      <c r="Q36" s="5">
        <f t="shared" si="5"/>
        <v>3.3050120671590197</v>
      </c>
    </row>
    <row r="37" spans="1:17" x14ac:dyDescent="0.3">
      <c r="A37">
        <f>5.10611*10</f>
        <v>51.061100000000003</v>
      </c>
      <c r="B37" s="5">
        <f t="shared" si="0"/>
        <v>3.297632455825807</v>
      </c>
      <c r="E37" s="5">
        <f t="shared" si="1"/>
        <v>3.3104786078135202</v>
      </c>
      <c r="H37" s="5">
        <f t="shared" si="2"/>
        <v>3.2911795775095598</v>
      </c>
      <c r="K37" s="5">
        <f t="shared" si="3"/>
        <v>3.3102685610453269</v>
      </c>
      <c r="N37" s="5">
        <f t="shared" si="4"/>
        <v>3.2808111508687339</v>
      </c>
      <c r="Q37" s="5">
        <f t="shared" si="5"/>
        <v>3.3055608272552504</v>
      </c>
    </row>
    <row r="38" spans="1:17" x14ac:dyDescent="0.3">
      <c r="A38">
        <f>5.10611*11</f>
        <v>56.167210000000004</v>
      </c>
      <c r="B38" s="5">
        <f t="shared" si="0"/>
        <v>3.2987867196400935</v>
      </c>
      <c r="E38" s="5">
        <f t="shared" si="1"/>
        <v>3.3124616146087633</v>
      </c>
      <c r="H38" s="5">
        <f t="shared" si="2"/>
        <v>3.2929772535959905</v>
      </c>
      <c r="K38" s="5">
        <f t="shared" si="3"/>
        <v>3.3126537005106633</v>
      </c>
      <c r="N38" s="5">
        <f t="shared" si="4"/>
        <v>3.2839593092600503</v>
      </c>
      <c r="Q38" s="5">
        <f t="shared" si="5"/>
        <v>3.306576490402223</v>
      </c>
    </row>
    <row r="39" spans="1:17" x14ac:dyDescent="0.3">
      <c r="A39">
        <f>5.10611*12</f>
        <v>61.273319999999998</v>
      </c>
      <c r="B39" s="5">
        <f t="shared" si="0"/>
        <v>3.3012060324350969</v>
      </c>
      <c r="E39" s="5">
        <f t="shared" si="1"/>
        <v>3.3172084490458169</v>
      </c>
      <c r="H39" s="5">
        <f t="shared" si="2"/>
        <v>3.2951331138610835</v>
      </c>
      <c r="K39" s="5">
        <f t="shared" si="3"/>
        <v>3.3169024785359729</v>
      </c>
      <c r="N39" s="5">
        <f t="shared" si="4"/>
        <v>3.2936453024546299</v>
      </c>
      <c r="Q39" s="5">
        <f t="shared" si="5"/>
        <v>3.3083745638529471</v>
      </c>
    </row>
    <row r="40" spans="1:17" x14ac:dyDescent="0.3">
      <c r="A40">
        <f>5.10611*13</f>
        <v>66.379429999999999</v>
      </c>
      <c r="B40" s="5">
        <f t="shared" si="0"/>
        <v>3.3140425682067902</v>
      </c>
      <c r="E40" s="5">
        <f t="shared" si="1"/>
        <v>3.3379394213358533</v>
      </c>
      <c r="H40" s="5">
        <f t="shared" si="2"/>
        <v>3.3199069499969465</v>
      </c>
      <c r="K40" s="5">
        <f t="shared" si="3"/>
        <v>3.3420561154683432</v>
      </c>
      <c r="N40" s="5">
        <f t="shared" si="4"/>
        <v>3.3173562685648599</v>
      </c>
      <c r="Q40" s="5">
        <f t="shared" si="5"/>
        <v>3.3144771258036303</v>
      </c>
    </row>
    <row r="41" spans="1:17" x14ac:dyDescent="0.3">
      <c r="A41">
        <f>5.10611*14</f>
        <v>71.48554</v>
      </c>
      <c r="B41" s="5">
        <f t="shared" si="0"/>
        <v>3.33308450380961</v>
      </c>
      <c r="E41" s="5">
        <f t="shared" si="1"/>
        <v>3.339725494384767</v>
      </c>
      <c r="H41" s="5">
        <f t="shared" si="2"/>
        <v>3.3285745779673266</v>
      </c>
      <c r="K41" s="5">
        <f t="shared" si="3"/>
        <v>3.3432265122731533</v>
      </c>
      <c r="N41" s="5">
        <f t="shared" si="4"/>
        <v>3.3212158679962163</v>
      </c>
      <c r="Q41" s="5">
        <f t="shared" si="5"/>
        <v>3.339858531951903</v>
      </c>
    </row>
    <row r="42" spans="1:17" x14ac:dyDescent="0.3">
      <c r="A42">
        <f>5.10611*15</f>
        <v>76.591650000000001</v>
      </c>
      <c r="B42" s="5">
        <f t="shared" si="0"/>
        <v>3.3323237895965572</v>
      </c>
      <c r="E42" s="5">
        <f t="shared" si="1"/>
        <v>3.3398992220560735</v>
      </c>
      <c r="H42" s="5">
        <f t="shared" si="2"/>
        <v>3.3289250532786063</v>
      </c>
      <c r="K42" s="5">
        <f t="shared" si="3"/>
        <v>3.3422843615214028</v>
      </c>
      <c r="N42" s="5">
        <f t="shared" si="4"/>
        <v>3.3219720522562661</v>
      </c>
      <c r="Q42" s="5">
        <f t="shared" si="5"/>
        <v>3.3430579503377267</v>
      </c>
    </row>
    <row r="43" spans="1:17" x14ac:dyDescent="0.3">
      <c r="A43">
        <f>5.10611*16</f>
        <v>81.697760000000002</v>
      </c>
      <c r="B43" s="5">
        <f t="shared" si="0"/>
        <v>3.3321832815806065</v>
      </c>
      <c r="E43" s="5">
        <f t="shared" si="1"/>
        <v>3.3401143550872798</v>
      </c>
      <c r="H43" s="5">
        <f t="shared" si="2"/>
        <v>3.3290046850840267</v>
      </c>
      <c r="K43" s="5">
        <f t="shared" si="3"/>
        <v>3.3421892325083431</v>
      </c>
      <c r="N43" s="5">
        <f t="shared" si="4"/>
        <v>3.3224772612253837</v>
      </c>
      <c r="Q43" s="5">
        <f t="shared" si="5"/>
        <v>3.3428012530008933</v>
      </c>
    </row>
    <row r="44" spans="1:17" x14ac:dyDescent="0.3">
      <c r="A44">
        <f>5.10611*17</f>
        <v>86.803870000000003</v>
      </c>
      <c r="B44" s="5">
        <f t="shared" si="0"/>
        <v>3.3336324691772461</v>
      </c>
      <c r="E44" s="5">
        <f t="shared" si="1"/>
        <v>3.3405784765879338</v>
      </c>
      <c r="H44" s="5">
        <f t="shared" si="2"/>
        <v>3.3303786913553868</v>
      </c>
      <c r="K44" s="5">
        <f t="shared" si="3"/>
        <v>3.3422515392303467</v>
      </c>
      <c r="N44" s="5">
        <f t="shared" si="4"/>
        <v>3.3217605749766066</v>
      </c>
      <c r="Q44" s="5">
        <f t="shared" si="5"/>
        <v>3.3443504174550367</v>
      </c>
    </row>
    <row r="45" spans="1:17" x14ac:dyDescent="0.3">
      <c r="A45">
        <f>5.10611*18</f>
        <v>91.909980000000004</v>
      </c>
      <c r="B45" s="5">
        <f t="shared" si="0"/>
        <v>3.3342953523000101</v>
      </c>
      <c r="E45" s="5">
        <f t="shared" si="1"/>
        <v>3.3404208819071464</v>
      </c>
      <c r="H45" s="5">
        <f t="shared" si="2"/>
        <v>3.3307905197143568</v>
      </c>
      <c r="K45" s="5">
        <f t="shared" si="3"/>
        <v>3.3422844409942605</v>
      </c>
      <c r="N45" s="5">
        <f t="shared" si="4"/>
        <v>3.3212657769521066</v>
      </c>
      <c r="Q45" s="5">
        <f t="shared" si="5"/>
        <v>3.3434578577677434</v>
      </c>
    </row>
    <row r="46" spans="1:17" x14ac:dyDescent="0.3">
      <c r="A46">
        <f>5.10611*19</f>
        <v>97.016090000000005</v>
      </c>
      <c r="B46" s="5">
        <f t="shared" si="0"/>
        <v>3.3358537356058768</v>
      </c>
      <c r="E46" s="5">
        <f t="shared" si="1"/>
        <v>3.340686639149983</v>
      </c>
      <c r="H46" s="5">
        <f t="shared" si="2"/>
        <v>3.3322699864705405</v>
      </c>
      <c r="K46" s="5">
        <f t="shared" si="3"/>
        <v>3.3418314456939697</v>
      </c>
      <c r="N46" s="5">
        <f t="shared" si="4"/>
        <v>3.3228613535563163</v>
      </c>
      <c r="Q46" s="5">
        <f t="shared" si="5"/>
        <v>3.3431402047475167</v>
      </c>
    </row>
    <row r="47" spans="1:17" x14ac:dyDescent="0.3">
      <c r="A47">
        <f>5.10611*20</f>
        <v>102.12220000000001</v>
      </c>
      <c r="B47" s="5">
        <f t="shared" si="0"/>
        <v>3.519803126653033</v>
      </c>
      <c r="E47" s="5">
        <f t="shared" si="1"/>
        <v>3.5661693414052302</v>
      </c>
      <c r="H47" s="5">
        <f t="shared" si="2"/>
        <v>3.5303153991699232</v>
      </c>
      <c r="K47" s="5">
        <f t="shared" si="3"/>
        <v>3.4706941445668531</v>
      </c>
      <c r="N47" s="5">
        <f t="shared" si="4"/>
        <v>3.5304331779479998</v>
      </c>
      <c r="Q47" s="5">
        <f t="shared" si="5"/>
        <v>3.3417139848073334</v>
      </c>
    </row>
  </sheetData>
  <mergeCells count="16">
    <mergeCell ref="Q1:S1"/>
    <mergeCell ref="T1:V1"/>
    <mergeCell ref="W1:Y1"/>
    <mergeCell ref="B1:D1"/>
    <mergeCell ref="E1:G1"/>
    <mergeCell ref="H1:J1"/>
    <mergeCell ref="K1:M1"/>
    <mergeCell ref="N1:P1"/>
    <mergeCell ref="B2:D2"/>
    <mergeCell ref="E2:G2"/>
    <mergeCell ref="N2:P2"/>
    <mergeCell ref="T2:V2"/>
    <mergeCell ref="W2:Y2"/>
    <mergeCell ref="Q2:S2"/>
    <mergeCell ref="H2:J2"/>
    <mergeCell ref="K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Somasekhar Reddy Dantla</dc:creator>
  <cp:lastModifiedBy>Svenas Burba</cp:lastModifiedBy>
  <dcterms:created xsi:type="dcterms:W3CDTF">2025-05-07T08:56:43Z</dcterms:created>
  <dcterms:modified xsi:type="dcterms:W3CDTF">2025-05-12T13:23:38Z</dcterms:modified>
</cp:coreProperties>
</file>