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ve\Coding\Projects-WebScraping\CovidBali\testingDash\plotly apps-dash-oil-and-gas\data\"/>
    </mc:Choice>
  </mc:AlternateContent>
  <xr:revisionPtr revIDLastSave="0" documentId="13_ncr:1_{DDB3E65F-ABDA-4B6C-8EDD-75EAC6F420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references" sheetId="2" r:id="rId2"/>
  </sheets>
  <calcPr calcId="18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2" i="1"/>
  <c r="N33" i="1"/>
  <c r="N29" i="1"/>
  <c r="N26" i="1"/>
  <c r="N25" i="1"/>
  <c r="N14" i="1"/>
  <c r="N15" i="1"/>
  <c r="N16" i="1"/>
  <c r="N17" i="1"/>
  <c r="N28" i="1" s="1"/>
  <c r="N18" i="1"/>
  <c r="N19" i="1"/>
  <c r="N20" i="1"/>
  <c r="N31" i="1" s="1"/>
  <c r="N21" i="1"/>
  <c r="N22" i="1"/>
  <c r="N13" i="1"/>
  <c r="N27" i="1" l="1"/>
  <c r="N30" i="1"/>
  <c r="N24" i="1"/>
  <c r="N3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4" i="1"/>
  <c r="R3" i="1"/>
  <c r="R2" i="1"/>
  <c r="T2" i="1" s="1"/>
  <c r="Q12" i="1" l="1"/>
  <c r="T12" i="1"/>
  <c r="Q11" i="1"/>
  <c r="T11" i="1"/>
  <c r="Q10" i="1"/>
  <c r="T10" i="1"/>
  <c r="T28" i="1"/>
  <c r="T20" i="1"/>
  <c r="Q4" i="1"/>
  <c r="T4" i="1"/>
  <c r="T34" i="1"/>
  <c r="T18" i="1"/>
  <c r="T25" i="1"/>
  <c r="T17" i="1"/>
  <c r="Q9" i="1"/>
  <c r="T9" i="1"/>
  <c r="Q3" i="1"/>
  <c r="T3" i="1"/>
  <c r="T27" i="1"/>
  <c r="T19" i="1"/>
  <c r="T26" i="1"/>
  <c r="T33" i="1"/>
  <c r="T32" i="1"/>
  <c r="T24" i="1"/>
  <c r="T16" i="1"/>
  <c r="Q8" i="1"/>
  <c r="T8" i="1"/>
  <c r="Q7" i="1"/>
  <c r="T7" i="1"/>
  <c r="T31" i="1"/>
  <c r="Q6" i="1"/>
  <c r="T6" i="1"/>
  <c r="T23" i="1"/>
  <c r="Q15" i="1"/>
  <c r="T15" i="1"/>
  <c r="T30" i="1"/>
  <c r="T22" i="1"/>
  <c r="T14" i="1"/>
  <c r="T29" i="1"/>
  <c r="T21" i="1"/>
  <c r="Q13" i="1"/>
  <c r="T13" i="1"/>
  <c r="Q5" i="1"/>
  <c r="T5" i="1"/>
  <c r="Q2" i="1"/>
  <c r="M34" i="1"/>
  <c r="M27" i="1"/>
  <c r="O27" i="1" s="1"/>
  <c r="M26" i="1"/>
  <c r="M25" i="1"/>
  <c r="M24" i="1"/>
  <c r="O24" i="1" s="1"/>
  <c r="M14" i="1"/>
  <c r="Q14" i="1" s="1"/>
  <c r="M15" i="1"/>
  <c r="M16" i="1"/>
  <c r="M17" i="1"/>
  <c r="Q17" i="1" s="1"/>
  <c r="M18" i="1"/>
  <c r="M19" i="1"/>
  <c r="M30" i="1" s="1"/>
  <c r="M20" i="1"/>
  <c r="M21" i="1"/>
  <c r="Q21" i="1" s="1"/>
  <c r="M22" i="1"/>
  <c r="M33" i="1" s="1"/>
  <c r="M23" i="1"/>
  <c r="Q23" i="1" s="1"/>
  <c r="M13" i="1"/>
  <c r="O30" i="1" l="1"/>
  <c r="S30" i="1"/>
  <c r="Q30" i="1"/>
  <c r="O33" i="1"/>
  <c r="S33" i="1"/>
  <c r="Q33" i="1"/>
  <c r="M32" i="1"/>
  <c r="O20" i="1"/>
  <c r="S20" i="1"/>
  <c r="O25" i="1"/>
  <c r="S25" i="1"/>
  <c r="Q24" i="1"/>
  <c r="Q19" i="1"/>
  <c r="O21" i="1"/>
  <c r="S21" i="1"/>
  <c r="O26" i="1"/>
  <c r="S26" i="1"/>
  <c r="O18" i="1"/>
  <c r="S18" i="1"/>
  <c r="Q20" i="1"/>
  <c r="O34" i="1"/>
  <c r="S34" i="1"/>
  <c r="Q25" i="1"/>
  <c r="O17" i="1"/>
  <c r="S17" i="1"/>
  <c r="O16" i="1"/>
  <c r="S16" i="1"/>
  <c r="M29" i="1"/>
  <c r="Q18" i="1"/>
  <c r="S24" i="1"/>
  <c r="Q27" i="1"/>
  <c r="M28" i="1"/>
  <c r="O13" i="1"/>
  <c r="S13" i="1"/>
  <c r="O23" i="1"/>
  <c r="S23" i="1"/>
  <c r="O15" i="1"/>
  <c r="S15" i="1"/>
  <c r="O19" i="1"/>
  <c r="S19" i="1"/>
  <c r="O22" i="1"/>
  <c r="S22" i="1"/>
  <c r="O14" i="1"/>
  <c r="S14" i="1"/>
  <c r="M31" i="1"/>
  <c r="Q22" i="1"/>
  <c r="Q16" i="1"/>
  <c r="Q26" i="1"/>
  <c r="Q34" i="1"/>
  <c r="S27" i="1"/>
  <c r="O31" i="1" l="1"/>
  <c r="S31" i="1"/>
  <c r="Q31" i="1"/>
  <c r="O29" i="1"/>
  <c r="S29" i="1"/>
  <c r="Q29" i="1"/>
  <c r="O28" i="1"/>
  <c r="S28" i="1"/>
  <c r="Q28" i="1"/>
  <c r="O32" i="1"/>
  <c r="S32" i="1"/>
  <c r="Q32" i="1"/>
</calcChain>
</file>

<file path=xl/sharedStrings.xml><?xml version="1.0" encoding="utf-8"?>
<sst xmlns="http://schemas.openxmlformats.org/spreadsheetml/2006/main" count="152" uniqueCount="82">
  <si>
    <t>Regency</t>
  </si>
  <si>
    <t>new cases PPLN</t>
  </si>
  <si>
    <t xml:space="preserve">total PPLN </t>
  </si>
  <si>
    <t>new cases PPDN</t>
  </si>
  <si>
    <t>total PPDN</t>
  </si>
  <si>
    <t>new cases local Transmission</t>
  </si>
  <si>
    <t>Total Local Transmission</t>
  </si>
  <si>
    <t>new other transmission</t>
  </si>
  <si>
    <t>total others</t>
  </si>
  <si>
    <t>log10 total cases</t>
  </si>
  <si>
    <t>id</t>
  </si>
  <si>
    <t>Jembrana</t>
  </si>
  <si>
    <t>Tabanan</t>
  </si>
  <si>
    <t>Badung</t>
  </si>
  <si>
    <t>Kota Denpasar</t>
  </si>
  <si>
    <t>Gianyar</t>
  </si>
  <si>
    <t>Bangli</t>
  </si>
  <si>
    <t>Klungkung</t>
  </si>
  <si>
    <t>Karang Asem</t>
  </si>
  <si>
    <t>Buleleng</t>
  </si>
  <si>
    <t>Kabupaten Lainnya</t>
  </si>
  <si>
    <t>Warga Negara Asing</t>
  </si>
  <si>
    <t>Date</t>
  </si>
  <si>
    <t>cases_per_100k</t>
  </si>
  <si>
    <t>Name</t>
  </si>
  <si>
    <t>Capital</t>
  </si>
  <si>
    <t>Area in</t>
  </si>
  <si>
    <r>
      <t>km</t>
    </r>
    <r>
      <rPr>
        <b/>
        <vertAlign val="superscript"/>
        <sz val="7"/>
        <color rgb="FF202122"/>
        <rFont val="Arial"/>
        <family val="2"/>
      </rPr>
      <t>2</t>
    </r>
  </si>
  <si>
    <t>Population</t>
  </si>
  <si>
    <t>2000 Census</t>
  </si>
  <si>
    <t>2010 Census</t>
  </si>
  <si>
    <t>2015 Census[2]</t>
  </si>
  <si>
    <r>
      <t>HDI</t>
    </r>
    <r>
      <rPr>
        <vertAlign val="superscript"/>
        <sz val="7"/>
        <color rgb="FF0B0080"/>
        <rFont val="Arial"/>
        <family val="2"/>
      </rPr>
      <t>[58]</t>
    </r>
  </si>
  <si>
    <t>2014 estimate</t>
  </si>
  <si>
    <t>Denpasar City</t>
  </si>
  <si>
    <t>Denpasar</t>
  </si>
  <si>
    <t>127.78</t>
  </si>
  <si>
    <r>
      <t>0.816 (</t>
    </r>
    <r>
      <rPr>
        <sz val="8"/>
        <color rgb="FF008000"/>
        <rFont val="Arial"/>
        <family val="2"/>
      </rPr>
      <t>Very High</t>
    </r>
    <r>
      <rPr>
        <sz val="8"/>
        <color rgb="FF202122"/>
        <rFont val="Arial"/>
        <family val="2"/>
      </rPr>
      <t>)</t>
    </r>
  </si>
  <si>
    <t>Badung Regency</t>
  </si>
  <si>
    <t>Mangupura</t>
  </si>
  <si>
    <t>418.52</t>
  </si>
  <si>
    <r>
      <t>0.779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</si>
  <si>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Bangli Regency</t>
  </si>
  <si>
    <t>490.71</t>
  </si>
  <si>
    <r>
      <t>0.657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</si>
  <si>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Buleleng Regency</t>
  </si>
  <si>
    <t>Singaraja</t>
  </si>
  <si>
    <t>1,364.73</t>
  </si>
  <si>
    <r>
      <t>0.691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</si>
  <si>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Gianyar Regency</t>
  </si>
  <si>
    <t>368.00</t>
  </si>
  <si>
    <r>
      <t>0.742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</si>
  <si>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Jembrana Regency</t>
  </si>
  <si>
    <t>Negara</t>
  </si>
  <si>
    <t>841.80</t>
  </si>
  <si>
    <r>
      <t>0.686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</si>
  <si>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Karangasem Regency</t>
  </si>
  <si>
    <t>Amlapura</t>
  </si>
  <si>
    <t>839.54</t>
  </si>
  <si>
    <r>
      <t>0.640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</si>
  <si>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Klungkung Regency</t>
  </si>
  <si>
    <t>Semarapura</t>
  </si>
  <si>
    <t>315.00</t>
  </si>
  <si>
    <r>
      <t>0.683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</si>
  <si>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Tabanan Regency</t>
  </si>
  <si>
    <t>839.30</t>
  </si>
  <si>
    <r>
      <t>0.726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</si>
  <si>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Totals</t>
  </si>
  <si>
    <t>5,780.06</t>
  </si>
  <si>
    <t>3,146,999</t>
  </si>
  <si>
    <t>3,890,757</t>
  </si>
  <si>
    <t>4,148,588</t>
  </si>
  <si>
    <r>
      <t>0.724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</si>
  <si>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SourceL</t>
  </si>
  <si>
    <t>https://en.wikipedia.org/wiki/Bali#Geography</t>
  </si>
  <si>
    <t>mortality_rate</t>
  </si>
  <si>
    <t>deaths_per_100k</t>
  </si>
  <si>
    <t>cases7_per_100k</t>
  </si>
  <si>
    <t>Location</t>
  </si>
  <si>
    <t>New Cases</t>
  </si>
  <si>
    <t>Total Cases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</si>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</sst>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8"/>
      <color rgb="FF202122"/>
      <name val="Arial"/>
      <family val="2"/>
    </font>
    <font>
      <b/>
      <vertAlign val="superscript"/>
      <sz val="7"/>
      <color rgb="FF202122"/>
      <name val="Arial"/>
      <family val="2"/>
    </font>
    <font>
      <vertAlign val="superscript"/>
      <sz val="7"/>
      <color rgb="FF0B0080"/>
      <name val="Arial"/>
      <family val="2"/>
    </font>
    <font>
      <b/>
      <sz val="8"/>
      <color rgb="FF0B0080"/>
      <name val="Arial"/>
      <family val="2"/>
    </font>
    <font>
      <sz val="8"/>
      <color rgb="FF202122"/>
      <name val="Arial"/>
      <family val="2"/>
    </font>
    <font>
      <sz val="8"/>
      <color rgb="FF008000"/>
      <name val="Arial"/>
      <family val="2"/>
    </font>
    <font>
      <sz val="8"/>
      <color rgb="FFFFCC00"/>
      <name val="Arial"/>
      <family val="2"/>
    </font>
    <font>
      <b/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" fontId="0" fillId="0" borderId="0" xfId="0" applyNumberFormat="1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0" fillId="3" borderId="5" xfId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0" fillId="2" borderId="3" xfId="1" applyFill="1" applyBorder="1" applyAlignment="1">
      <alignment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22" fontId="0" fillId="0" borderId="0" xfId="0" applyNumberFormat="1"/>
    <xf numFmtId="0" fontId="0" fillId="0" borderId="0" xfId="0" applyNumberFormat="1" applyFill="1" applyBorder="1"/>
    <xf numFmtId="0" fontId="1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uleleng_Regency" TargetMode="External"/><Relationship Id="rId13" Type="http://schemas.openxmlformats.org/officeDocument/2006/relationships/hyperlink" Target="https://en.wikipedia.org/wiki/Negara,_Bali" TargetMode="External"/><Relationship Id="rId18" Type="http://schemas.openxmlformats.org/officeDocument/2006/relationships/hyperlink" Target="https://en.wikipedia.org/wiki/Tabanan_Regency" TargetMode="External"/><Relationship Id="rId3" Type="http://schemas.openxmlformats.org/officeDocument/2006/relationships/hyperlink" Target="https://en.wikipedia.org/wiki/Denpasar" TargetMode="External"/><Relationship Id="rId7" Type="http://schemas.openxmlformats.org/officeDocument/2006/relationships/hyperlink" Target="https://en.wikipedia.org/wiki/Bangli" TargetMode="External"/><Relationship Id="rId12" Type="http://schemas.openxmlformats.org/officeDocument/2006/relationships/hyperlink" Target="https://en.wikipedia.org/wiki/Jembrana_Regency" TargetMode="External"/><Relationship Id="rId17" Type="http://schemas.openxmlformats.org/officeDocument/2006/relationships/hyperlink" Target="https://en.wikipedia.org/wiki/Semarapura" TargetMode="External"/><Relationship Id="rId2" Type="http://schemas.openxmlformats.org/officeDocument/2006/relationships/hyperlink" Target="https://en.wikipedia.org/wiki/Denpasar" TargetMode="External"/><Relationship Id="rId16" Type="http://schemas.openxmlformats.org/officeDocument/2006/relationships/hyperlink" Target="https://en.wikipedia.org/wiki/Klungkung_Regency" TargetMode="External"/><Relationship Id="rId1" Type="http://schemas.openxmlformats.org/officeDocument/2006/relationships/hyperlink" Target="https://en.wikipedia.org/wiki/Bali" TargetMode="External"/><Relationship Id="rId6" Type="http://schemas.openxmlformats.org/officeDocument/2006/relationships/hyperlink" Target="https://en.wikipedia.org/wiki/Bangli_Regency" TargetMode="External"/><Relationship Id="rId11" Type="http://schemas.openxmlformats.org/officeDocument/2006/relationships/hyperlink" Target="https://en.wikipedia.org/wiki/Gianyar" TargetMode="External"/><Relationship Id="rId5" Type="http://schemas.openxmlformats.org/officeDocument/2006/relationships/hyperlink" Target="https://en.wikipedia.org/wiki/Mangupura" TargetMode="External"/><Relationship Id="rId15" Type="http://schemas.openxmlformats.org/officeDocument/2006/relationships/hyperlink" Target="https://en.wikipedia.org/wiki/Amlapura" TargetMode="External"/><Relationship Id="rId10" Type="http://schemas.openxmlformats.org/officeDocument/2006/relationships/hyperlink" Target="https://en.wikipedia.org/wiki/Gianyar_Regency" TargetMode="External"/><Relationship Id="rId19" Type="http://schemas.openxmlformats.org/officeDocument/2006/relationships/hyperlink" Target="https://en.wikipedia.org/wiki/Tabanan" TargetMode="External"/><Relationship Id="rId4" Type="http://schemas.openxmlformats.org/officeDocument/2006/relationships/hyperlink" Target="https://en.wikipedia.org/wiki/Badung_Regency" TargetMode="External"/><Relationship Id="rId9" Type="http://schemas.openxmlformats.org/officeDocument/2006/relationships/hyperlink" Target="https://en.wikipedia.org/wiki/Singaraja" TargetMode="External"/><Relationship Id="rId14" Type="http://schemas.openxmlformats.org/officeDocument/2006/relationships/hyperlink" Target="https://en.wikipedia.org/wiki/Karangasem_Re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4"/>
  <sheetViews>
    <sheetView tabSelected="1" topLeftCell="A7" workbookViewId="0">
      <selection activeCell="F14" sqref="F14"/>
    </sheetView>
  </sheetViews>
  <sheetFormatPr defaultRowHeight="14.4" x14ac:dyDescent="0.3"/>
  <cols>
    <col min="1" max="1" width="11.5546875" customWidth="1"/>
    <col min="2" max="2" width="15.5546875" customWidth="1"/>
    <col min="3" max="16" width="15" customWidth="1"/>
    <col min="17" max="17" width="15.88671875" customWidth="1"/>
    <col min="18" max="18" width="14.5546875" customWidth="1"/>
    <col min="19" max="19" width="15.44140625" customWidth="1"/>
    <col min="20" max="20" width="10.6640625" customWidth="1"/>
  </cols>
  <sheetData>
    <row r="1" spans="1:21" s="13" customFormat="1" ht="28.2" customHeight="1" x14ac:dyDescent="0.3">
      <c r="A1" s="13" t="s">
        <v>22</v>
      </c>
      <c r="B1" s="13" t="s">
        <v>78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3" t="s">
        <v>79</v>
      </c>
      <c r="M1" s="13" t="s">
        <v>80</v>
      </c>
      <c r="N1" s="13" t="s">
        <v>81</v>
      </c>
      <c r="O1" s="14" t="s">
        <v>9</v>
      </c>
      <c r="P1" s="14" t="s">
        <v>10</v>
      </c>
      <c r="Q1" s="15" t="s">
        <v>23</v>
      </c>
      <c r="R1" s="15" t="s">
        <v>28</v>
      </c>
      <c r="S1" s="15" t="s">
        <v>75</v>
      </c>
      <c r="T1" s="15" t="s">
        <v>76</v>
      </c>
      <c r="U1" s="15" t="s">
        <v>77</v>
      </c>
    </row>
    <row r="2" spans="1:21" x14ac:dyDescent="0.3">
      <c r="A2" s="2">
        <v>20201201</v>
      </c>
      <c r="B2" t="s">
        <v>11</v>
      </c>
      <c r="C2" t="s">
        <v>11</v>
      </c>
      <c r="D2" s="1">
        <v>0</v>
      </c>
      <c r="E2" s="1">
        <v>26</v>
      </c>
      <c r="F2" s="1">
        <v>0</v>
      </c>
      <c r="G2" s="1">
        <v>11</v>
      </c>
      <c r="H2" s="1">
        <v>5</v>
      </c>
      <c r="I2" s="1">
        <v>608</v>
      </c>
      <c r="J2" s="1">
        <v>0</v>
      </c>
      <c r="K2" s="1">
        <v>0</v>
      </c>
      <c r="L2" s="1">
        <v>5</v>
      </c>
      <c r="M2" s="1">
        <v>645</v>
      </c>
      <c r="N2" s="1">
        <v>5</v>
      </c>
      <c r="O2">
        <v>2.809559714635268</v>
      </c>
      <c r="P2" s="1">
        <v>5</v>
      </c>
      <c r="Q2">
        <f>M2/R2*100</f>
        <v>237.63645674832273</v>
      </c>
      <c r="R2">
        <f>VLOOKUP(C2, references!$A$4:'references'!$G$12,7)</f>
        <v>271.423</v>
      </c>
      <c r="S2">
        <f>N2/M2*100</f>
        <v>0.77519379844961245</v>
      </c>
      <c r="T2">
        <f>N2/R2*100</f>
        <v>1.8421430755683932</v>
      </c>
    </row>
    <row r="3" spans="1:21" x14ac:dyDescent="0.3">
      <c r="A3" s="2">
        <v>20201201</v>
      </c>
      <c r="B3" t="s">
        <v>12</v>
      </c>
      <c r="C3" t="s">
        <v>12</v>
      </c>
      <c r="D3" s="1">
        <v>0</v>
      </c>
      <c r="E3" s="1">
        <v>21</v>
      </c>
      <c r="F3" s="1">
        <v>0</v>
      </c>
      <c r="G3" s="1">
        <v>8</v>
      </c>
      <c r="H3" s="1">
        <v>148</v>
      </c>
      <c r="I3" s="1">
        <v>1407</v>
      </c>
      <c r="J3" s="1">
        <v>0</v>
      </c>
      <c r="K3" s="1">
        <v>0</v>
      </c>
      <c r="L3" s="1">
        <v>148</v>
      </c>
      <c r="M3" s="1">
        <v>1436</v>
      </c>
      <c r="N3" s="1">
        <v>12</v>
      </c>
      <c r="O3">
        <v>3.157154439906281</v>
      </c>
      <c r="P3" s="1">
        <v>9</v>
      </c>
      <c r="Q3">
        <f t="shared" ref="Q3:Q34" si="0">M3/R3*100</f>
        <v>329.54448965354226</v>
      </c>
      <c r="R3">
        <f>VLOOKUP(C3, references!$A$4:'references'!$G$12,7)</f>
        <v>435.75299999999999</v>
      </c>
      <c r="S3">
        <f t="shared" ref="S3:S34" si="1">N3/M3*100</f>
        <v>0.83565459610027859</v>
      </c>
      <c r="T3">
        <f t="shared" ref="T3:T34" si="2">N3/R3*100</f>
        <v>2.753853673985033</v>
      </c>
    </row>
    <row r="4" spans="1:21" x14ac:dyDescent="0.3">
      <c r="A4" s="2">
        <v>20201201</v>
      </c>
      <c r="B4" t="s">
        <v>13</v>
      </c>
      <c r="C4" t="s">
        <v>13</v>
      </c>
      <c r="D4" s="1">
        <v>0</v>
      </c>
      <c r="E4" s="1">
        <v>27</v>
      </c>
      <c r="F4" s="1">
        <v>-3</v>
      </c>
      <c r="G4" s="1">
        <v>4</v>
      </c>
      <c r="H4" s="1">
        <v>23</v>
      </c>
      <c r="I4" s="1">
        <v>2436</v>
      </c>
      <c r="J4" s="1">
        <v>0</v>
      </c>
      <c r="K4" s="1">
        <v>0</v>
      </c>
      <c r="L4" s="1">
        <v>20</v>
      </c>
      <c r="M4" s="1">
        <v>2467</v>
      </c>
      <c r="N4" s="1">
        <v>25</v>
      </c>
      <c r="O4">
        <v>3.3921691494897361</v>
      </c>
      <c r="P4" s="1">
        <v>1</v>
      </c>
      <c r="Q4">
        <f t="shared" si="0"/>
        <v>401.04170053385519</v>
      </c>
      <c r="R4">
        <f>VLOOKUP(C4, references!$A$4:'references'!$G$12,7)</f>
        <v>615.14800000000002</v>
      </c>
      <c r="S4">
        <f t="shared" si="1"/>
        <v>1.0133765707336846</v>
      </c>
      <c r="T4">
        <f t="shared" si="2"/>
        <v>4.0640626320820354</v>
      </c>
    </row>
    <row r="5" spans="1:21" x14ac:dyDescent="0.3">
      <c r="A5" s="2">
        <v>20201201</v>
      </c>
      <c r="B5" t="s">
        <v>14</v>
      </c>
      <c r="C5" t="s">
        <v>14</v>
      </c>
      <c r="D5" s="1">
        <v>0</v>
      </c>
      <c r="E5" s="1">
        <v>48</v>
      </c>
      <c r="F5" s="1">
        <v>0</v>
      </c>
      <c r="G5" s="1">
        <v>22</v>
      </c>
      <c r="H5" s="1">
        <v>32</v>
      </c>
      <c r="I5" s="1">
        <v>3846</v>
      </c>
      <c r="J5" s="1">
        <v>0</v>
      </c>
      <c r="K5" s="1">
        <v>0</v>
      </c>
      <c r="L5" s="1">
        <v>32</v>
      </c>
      <c r="M5" s="1">
        <v>3916</v>
      </c>
      <c r="N5" s="12">
        <v>88</v>
      </c>
      <c r="O5">
        <v>3.5928426831310998</v>
      </c>
      <c r="P5" s="1">
        <v>8</v>
      </c>
      <c r="Q5">
        <f t="shared" si="0"/>
        <v>2230.4112819169231</v>
      </c>
      <c r="R5">
        <f>VLOOKUP(C5, references!$A$4:'references'!$G$12,7)</f>
        <v>175.57300000000001</v>
      </c>
      <c r="S5">
        <f t="shared" si="1"/>
        <v>2.2471910112359552</v>
      </c>
      <c r="T5">
        <f t="shared" si="2"/>
        <v>50.12160184082974</v>
      </c>
    </row>
    <row r="6" spans="1:21" x14ac:dyDescent="0.3">
      <c r="A6" s="2">
        <v>20201201</v>
      </c>
      <c r="B6" t="s">
        <v>15</v>
      </c>
      <c r="C6" t="s">
        <v>15</v>
      </c>
      <c r="D6" s="1">
        <v>0</v>
      </c>
      <c r="E6" s="1">
        <v>29</v>
      </c>
      <c r="F6" s="1">
        <v>0</v>
      </c>
      <c r="G6" s="1">
        <v>10</v>
      </c>
      <c r="H6" s="1">
        <v>16</v>
      </c>
      <c r="I6" s="1">
        <v>1923</v>
      </c>
      <c r="J6" s="1">
        <v>0</v>
      </c>
      <c r="K6" s="1">
        <v>0</v>
      </c>
      <c r="L6" s="1">
        <v>16</v>
      </c>
      <c r="M6" s="1">
        <v>1962</v>
      </c>
      <c r="N6" s="12">
        <v>5</v>
      </c>
      <c r="O6">
        <v>3.2926990030439298</v>
      </c>
      <c r="P6" s="1">
        <v>4</v>
      </c>
      <c r="Q6">
        <f t="shared" si="0"/>
        <v>396.58075431195664</v>
      </c>
      <c r="R6">
        <f>VLOOKUP(C6, references!$A$4:'references'!$G$12,7)</f>
        <v>494.72899999999998</v>
      </c>
      <c r="S6">
        <f t="shared" si="1"/>
        <v>0.254841997961264</v>
      </c>
      <c r="T6">
        <f t="shared" si="2"/>
        <v>1.0106543178184422</v>
      </c>
    </row>
    <row r="7" spans="1:21" x14ac:dyDescent="0.3">
      <c r="A7" s="2">
        <v>20201201</v>
      </c>
      <c r="B7" t="s">
        <v>16</v>
      </c>
      <c r="C7" t="s">
        <v>16</v>
      </c>
      <c r="D7" s="1">
        <v>0</v>
      </c>
      <c r="E7" s="1">
        <v>58</v>
      </c>
      <c r="F7" s="1">
        <v>0</v>
      </c>
      <c r="G7" s="1">
        <v>3</v>
      </c>
      <c r="H7" s="1">
        <v>2</v>
      </c>
      <c r="I7" s="1">
        <v>824</v>
      </c>
      <c r="J7" s="1">
        <v>0</v>
      </c>
      <c r="K7" s="1">
        <v>0</v>
      </c>
      <c r="L7" s="1">
        <v>2</v>
      </c>
      <c r="M7" s="1">
        <v>885</v>
      </c>
      <c r="N7" s="12">
        <v>20</v>
      </c>
      <c r="O7">
        <v>2.946943270697826</v>
      </c>
      <c r="P7" s="1">
        <v>2</v>
      </c>
      <c r="Q7">
        <f t="shared" si="0"/>
        <v>397.7992934005772</v>
      </c>
      <c r="R7">
        <f>VLOOKUP(C7, references!$A$4:'references'!$G$12,7)</f>
        <v>222.47399999999999</v>
      </c>
      <c r="S7">
        <f t="shared" si="1"/>
        <v>2.2598870056497176</v>
      </c>
      <c r="T7">
        <f t="shared" si="2"/>
        <v>8.9898145401260372</v>
      </c>
    </row>
    <row r="8" spans="1:21" x14ac:dyDescent="0.3">
      <c r="A8" s="2">
        <v>20201201</v>
      </c>
      <c r="B8" t="s">
        <v>17</v>
      </c>
      <c r="C8" t="s">
        <v>17</v>
      </c>
      <c r="D8" s="1">
        <v>0</v>
      </c>
      <c r="E8" s="1">
        <v>19</v>
      </c>
      <c r="F8" s="1">
        <v>0</v>
      </c>
      <c r="G8" s="1">
        <v>0</v>
      </c>
      <c r="H8" s="1">
        <v>0</v>
      </c>
      <c r="I8" s="1">
        <v>925</v>
      </c>
      <c r="J8" s="1">
        <v>0</v>
      </c>
      <c r="K8" s="1">
        <v>0</v>
      </c>
      <c r="L8" s="1">
        <v>0</v>
      </c>
      <c r="M8" s="1">
        <v>944</v>
      </c>
      <c r="N8" s="12">
        <v>25</v>
      </c>
      <c r="O8">
        <v>2.9749719942980688</v>
      </c>
      <c r="P8" s="1">
        <v>7</v>
      </c>
      <c r="Q8">
        <f t="shared" si="0"/>
        <v>537.66809247435538</v>
      </c>
      <c r="R8">
        <f>VLOOKUP(C8, references!$A$4:'references'!$G$12,7)</f>
        <v>175.57300000000001</v>
      </c>
      <c r="S8">
        <f t="shared" si="1"/>
        <v>2.6483050847457625</v>
      </c>
      <c r="T8">
        <f t="shared" si="2"/>
        <v>14.239091432053902</v>
      </c>
    </row>
    <row r="9" spans="1:21" x14ac:dyDescent="0.3">
      <c r="A9" s="2">
        <v>20201201</v>
      </c>
      <c r="B9" t="s">
        <v>18</v>
      </c>
      <c r="C9" t="s">
        <v>18</v>
      </c>
      <c r="D9" s="1">
        <v>0</v>
      </c>
      <c r="E9" s="1">
        <v>23</v>
      </c>
      <c r="F9" s="1">
        <v>0</v>
      </c>
      <c r="G9" s="1">
        <v>0</v>
      </c>
      <c r="H9" s="1">
        <v>1</v>
      </c>
      <c r="I9" s="1">
        <v>1003</v>
      </c>
      <c r="J9" s="1">
        <v>0</v>
      </c>
      <c r="K9" s="1">
        <v>0</v>
      </c>
      <c r="L9" s="1">
        <v>1</v>
      </c>
      <c r="M9" s="1">
        <v>1026</v>
      </c>
      <c r="N9" s="12">
        <v>4</v>
      </c>
      <c r="O9">
        <v>3.011147360775797</v>
      </c>
      <c r="P9" s="1">
        <v>6</v>
      </c>
      <c r="Q9">
        <f t="shared" si="0"/>
        <v>251.17078389275545</v>
      </c>
      <c r="R9">
        <f>VLOOKUP(C9, references!$A$4:'references'!$G$12,7)</f>
        <v>408.48700000000002</v>
      </c>
      <c r="S9">
        <f t="shared" si="1"/>
        <v>0.38986354775828458</v>
      </c>
      <c r="T9">
        <f t="shared" si="2"/>
        <v>0.97922332901659048</v>
      </c>
    </row>
    <row r="10" spans="1:21" x14ac:dyDescent="0.3">
      <c r="A10" s="2">
        <v>20201201</v>
      </c>
      <c r="B10" t="s">
        <v>19</v>
      </c>
      <c r="C10" t="s">
        <v>19</v>
      </c>
      <c r="D10" s="1">
        <v>0</v>
      </c>
      <c r="E10" s="1">
        <v>41</v>
      </c>
      <c r="F10" s="1">
        <v>0</v>
      </c>
      <c r="G10" s="1">
        <v>6</v>
      </c>
      <c r="H10" s="1">
        <v>6</v>
      </c>
      <c r="I10" s="1">
        <v>1159</v>
      </c>
      <c r="J10" s="1">
        <v>0</v>
      </c>
      <c r="K10" s="1">
        <v>0</v>
      </c>
      <c r="L10" s="1">
        <v>6</v>
      </c>
      <c r="M10" s="1">
        <v>1206</v>
      </c>
      <c r="N10" s="12">
        <v>1</v>
      </c>
      <c r="O10">
        <v>3.081347307804132</v>
      </c>
      <c r="P10" s="1">
        <v>3</v>
      </c>
      <c r="Q10">
        <f t="shared" si="0"/>
        <v>186.71823351545845</v>
      </c>
      <c r="R10">
        <f>VLOOKUP(C10, references!$A$4:'references'!$G$12,7)</f>
        <v>645.89300000000003</v>
      </c>
      <c r="S10">
        <f t="shared" si="1"/>
        <v>8.2918739635157543E-2</v>
      </c>
      <c r="T10">
        <f t="shared" si="2"/>
        <v>0.15482440590004845</v>
      </c>
    </row>
    <row r="11" spans="1:21" x14ac:dyDescent="0.3">
      <c r="A11" s="2">
        <v>20201201</v>
      </c>
      <c r="B11" t="s">
        <v>20</v>
      </c>
      <c r="C11" t="s">
        <v>20</v>
      </c>
      <c r="D11" s="1">
        <v>0</v>
      </c>
      <c r="E11" s="1">
        <v>5</v>
      </c>
      <c r="F11" s="1">
        <v>0</v>
      </c>
      <c r="G11" s="1">
        <v>31</v>
      </c>
      <c r="H11" s="1">
        <v>0</v>
      </c>
      <c r="I11" s="1">
        <v>13</v>
      </c>
      <c r="J11" s="1">
        <v>0</v>
      </c>
      <c r="K11" s="1">
        <v>0</v>
      </c>
      <c r="L11" s="1">
        <v>0</v>
      </c>
      <c r="M11" s="1">
        <v>49</v>
      </c>
      <c r="N11" s="12">
        <v>2</v>
      </c>
      <c r="O11">
        <v>1.6901960800285141</v>
      </c>
      <c r="P11">
        <v>0</v>
      </c>
      <c r="Q11">
        <f t="shared" si="0"/>
        <v>18.053002140570253</v>
      </c>
      <c r="R11">
        <f>VLOOKUP(C11, references!$A$4:'references'!$G$12,7)</f>
        <v>271.423</v>
      </c>
      <c r="S11">
        <f t="shared" si="1"/>
        <v>4.0816326530612246</v>
      </c>
      <c r="T11">
        <f t="shared" si="2"/>
        <v>0.73685723022735727</v>
      </c>
    </row>
    <row r="12" spans="1:21" x14ac:dyDescent="0.3">
      <c r="A12" s="2">
        <v>20201201</v>
      </c>
      <c r="B12" t="s">
        <v>21</v>
      </c>
      <c r="C12" t="s">
        <v>21</v>
      </c>
      <c r="D12" s="1">
        <v>0</v>
      </c>
      <c r="E12" s="1">
        <v>8</v>
      </c>
      <c r="F12" s="1">
        <v>0</v>
      </c>
      <c r="G12" s="1">
        <v>2</v>
      </c>
      <c r="H12" s="1">
        <v>0</v>
      </c>
      <c r="I12" s="1">
        <v>22</v>
      </c>
      <c r="J12" s="1">
        <v>0</v>
      </c>
      <c r="K12" s="1">
        <v>0</v>
      </c>
      <c r="L12" s="1">
        <v>0</v>
      </c>
      <c r="M12" s="1">
        <v>32</v>
      </c>
      <c r="N12" s="12">
        <v>10</v>
      </c>
      <c r="O12">
        <v>1.505149978319906</v>
      </c>
      <c r="P12">
        <v>0</v>
      </c>
      <c r="Q12">
        <f t="shared" si="0"/>
        <v>7.3436097972934213</v>
      </c>
      <c r="R12">
        <f>VLOOKUP(C12, references!$A$4:'references'!$G$12,7)</f>
        <v>435.75299999999999</v>
      </c>
      <c r="S12">
        <f t="shared" si="1"/>
        <v>31.25</v>
      </c>
      <c r="T12">
        <f t="shared" si="2"/>
        <v>2.2948780616541939</v>
      </c>
    </row>
    <row r="13" spans="1:21" x14ac:dyDescent="0.3">
      <c r="A13" s="2">
        <v>20201202</v>
      </c>
      <c r="B13" t="s">
        <v>11</v>
      </c>
      <c r="C13" t="s">
        <v>11</v>
      </c>
      <c r="D13" s="1">
        <v>0</v>
      </c>
      <c r="E13" s="1">
        <v>26</v>
      </c>
      <c r="F13" s="1">
        <v>0</v>
      </c>
      <c r="G13" s="1">
        <v>11</v>
      </c>
      <c r="H13" s="1">
        <v>5</v>
      </c>
      <c r="I13" s="1">
        <v>608</v>
      </c>
      <c r="J13" s="1">
        <v>0</v>
      </c>
      <c r="K13" s="1">
        <v>0</v>
      </c>
      <c r="L13" s="1">
        <v>5</v>
      </c>
      <c r="M13" s="1">
        <f>M2*1.3</f>
        <v>838.5</v>
      </c>
      <c r="N13" s="1">
        <f>N2*5</f>
        <v>25</v>
      </c>
      <c r="O13">
        <f>LOG10(M13)</f>
        <v>2.9235030669421045</v>
      </c>
      <c r="P13" s="1">
        <v>5</v>
      </c>
      <c r="Q13">
        <f t="shared" si="0"/>
        <v>308.92739377281953</v>
      </c>
      <c r="R13">
        <f>VLOOKUP(C13, references!$A$4:'references'!$G$12,7)</f>
        <v>271.423</v>
      </c>
      <c r="S13">
        <f t="shared" si="1"/>
        <v>2.9815146094215863</v>
      </c>
      <c r="T13">
        <f t="shared" si="2"/>
        <v>9.2107153778419661</v>
      </c>
    </row>
    <row r="14" spans="1:21" x14ac:dyDescent="0.3">
      <c r="A14" s="2">
        <v>20201202</v>
      </c>
      <c r="B14" t="s">
        <v>12</v>
      </c>
      <c r="C14" t="s">
        <v>12</v>
      </c>
      <c r="D14" s="1">
        <v>0</v>
      </c>
      <c r="E14" s="1">
        <v>21</v>
      </c>
      <c r="F14" s="1">
        <v>0</v>
      </c>
      <c r="G14" s="1">
        <v>8</v>
      </c>
      <c r="H14" s="1">
        <v>148</v>
      </c>
      <c r="I14" s="1">
        <v>1407</v>
      </c>
      <c r="J14" s="1">
        <v>0</v>
      </c>
      <c r="K14" s="1">
        <v>0</v>
      </c>
      <c r="L14" s="1">
        <v>148</v>
      </c>
      <c r="M14" s="1">
        <f t="shared" ref="M14:M34" si="3">M3*1.3</f>
        <v>1866.8</v>
      </c>
      <c r="N14" s="1">
        <f t="shared" ref="N14:N33" si="4">N3*5</f>
        <v>60</v>
      </c>
      <c r="O14">
        <f t="shared" ref="O14:O34" si="5">LOG10(M14)</f>
        <v>3.2710977922131184</v>
      </c>
      <c r="P14" s="1">
        <v>9</v>
      </c>
      <c r="Q14">
        <f t="shared" si="0"/>
        <v>428.40783654960495</v>
      </c>
      <c r="R14">
        <f>VLOOKUP(C14, references!$A$4:'references'!$G$12,7)</f>
        <v>435.75299999999999</v>
      </c>
      <c r="S14">
        <f t="shared" si="1"/>
        <v>3.2140561388472251</v>
      </c>
      <c r="T14">
        <f t="shared" si="2"/>
        <v>13.769268369925165</v>
      </c>
    </row>
    <row r="15" spans="1:21" x14ac:dyDescent="0.3">
      <c r="A15" s="2">
        <v>20201202</v>
      </c>
      <c r="B15" t="s">
        <v>13</v>
      </c>
      <c r="C15" t="s">
        <v>13</v>
      </c>
      <c r="D15" s="1">
        <v>0</v>
      </c>
      <c r="E15" s="1">
        <v>27</v>
      </c>
      <c r="F15" s="1">
        <v>-3</v>
      </c>
      <c r="G15" s="1">
        <v>4</v>
      </c>
      <c r="H15" s="1">
        <v>23</v>
      </c>
      <c r="I15" s="1">
        <v>2436</v>
      </c>
      <c r="J15" s="1">
        <v>0</v>
      </c>
      <c r="K15" s="1">
        <v>0</v>
      </c>
      <c r="L15" s="1">
        <v>20</v>
      </c>
      <c r="M15" s="1">
        <f t="shared" si="3"/>
        <v>3207.1</v>
      </c>
      <c r="N15" s="1">
        <f t="shared" si="4"/>
        <v>125</v>
      </c>
      <c r="O15">
        <f t="shared" si="5"/>
        <v>3.5061125017965726</v>
      </c>
      <c r="P15" s="1">
        <v>1</v>
      </c>
      <c r="Q15">
        <f t="shared" si="0"/>
        <v>521.35421069401184</v>
      </c>
      <c r="R15">
        <f>VLOOKUP(C15, references!$A$4:'references'!$G$12,7)</f>
        <v>615.14800000000002</v>
      </c>
      <c r="S15">
        <f t="shared" si="1"/>
        <v>3.8976021951295561</v>
      </c>
      <c r="T15">
        <f t="shared" si="2"/>
        <v>20.320313160410176</v>
      </c>
    </row>
    <row r="16" spans="1:21" x14ac:dyDescent="0.3">
      <c r="A16" s="2">
        <v>20201202</v>
      </c>
      <c r="B16" t="s">
        <v>14</v>
      </c>
      <c r="C16" t="s">
        <v>14</v>
      </c>
      <c r="D16" s="1">
        <v>0</v>
      </c>
      <c r="E16" s="1">
        <v>48</v>
      </c>
      <c r="F16" s="1">
        <v>0</v>
      </c>
      <c r="G16" s="1">
        <v>22</v>
      </c>
      <c r="H16" s="1">
        <v>32</v>
      </c>
      <c r="I16" s="1">
        <v>3846</v>
      </c>
      <c r="J16" s="1">
        <v>0</v>
      </c>
      <c r="K16" s="1">
        <v>0</v>
      </c>
      <c r="L16" s="1">
        <v>32</v>
      </c>
      <c r="M16" s="1">
        <f t="shared" si="3"/>
        <v>5090.8</v>
      </c>
      <c r="N16" s="1">
        <f t="shared" si="4"/>
        <v>440</v>
      </c>
      <c r="O16">
        <f t="shared" si="5"/>
        <v>3.7067860354379372</v>
      </c>
      <c r="P16" s="1">
        <v>8</v>
      </c>
      <c r="Q16">
        <f t="shared" si="0"/>
        <v>2899.5346664920003</v>
      </c>
      <c r="R16">
        <f>VLOOKUP(C16, references!$A$4:'references'!$G$12,7)</f>
        <v>175.57300000000001</v>
      </c>
      <c r="S16">
        <f t="shared" si="1"/>
        <v>8.6430423509075194</v>
      </c>
      <c r="T16">
        <f t="shared" si="2"/>
        <v>250.60800920414869</v>
      </c>
    </row>
    <row r="17" spans="1:20" x14ac:dyDescent="0.3">
      <c r="A17" s="2">
        <v>20201202</v>
      </c>
      <c r="B17" t="s">
        <v>15</v>
      </c>
      <c r="C17" t="s">
        <v>15</v>
      </c>
      <c r="D17" s="1">
        <v>0</v>
      </c>
      <c r="E17" s="1">
        <v>29</v>
      </c>
      <c r="F17" s="1">
        <v>0</v>
      </c>
      <c r="G17" s="1">
        <v>10</v>
      </c>
      <c r="H17" s="1">
        <v>16</v>
      </c>
      <c r="I17" s="1">
        <v>1923</v>
      </c>
      <c r="J17" s="1">
        <v>0</v>
      </c>
      <c r="K17" s="1">
        <v>0</v>
      </c>
      <c r="L17" s="1">
        <v>16</v>
      </c>
      <c r="M17" s="1">
        <f t="shared" si="3"/>
        <v>2550.6</v>
      </c>
      <c r="N17" s="1">
        <f t="shared" si="4"/>
        <v>25</v>
      </c>
      <c r="O17">
        <f t="shared" si="5"/>
        <v>3.4066423553507663</v>
      </c>
      <c r="P17" s="1">
        <v>4</v>
      </c>
      <c r="Q17">
        <f t="shared" si="0"/>
        <v>515.55498060554362</v>
      </c>
      <c r="R17">
        <f>VLOOKUP(C17, references!$A$4:'references'!$G$12,7)</f>
        <v>494.72899999999998</v>
      </c>
      <c r="S17">
        <f t="shared" si="1"/>
        <v>0.98016153062024625</v>
      </c>
      <c r="T17">
        <f t="shared" si="2"/>
        <v>5.0532715890922102</v>
      </c>
    </row>
    <row r="18" spans="1:20" x14ac:dyDescent="0.3">
      <c r="A18" s="2">
        <v>20201202</v>
      </c>
      <c r="B18" t="s">
        <v>16</v>
      </c>
      <c r="C18" t="s">
        <v>16</v>
      </c>
      <c r="D18" s="1">
        <v>0</v>
      </c>
      <c r="E18" s="1">
        <v>58</v>
      </c>
      <c r="F18" s="1">
        <v>0</v>
      </c>
      <c r="G18" s="1">
        <v>3</v>
      </c>
      <c r="H18" s="1">
        <v>2</v>
      </c>
      <c r="I18" s="1">
        <v>824</v>
      </c>
      <c r="J18" s="1">
        <v>0</v>
      </c>
      <c r="K18" s="1">
        <v>0</v>
      </c>
      <c r="L18" s="1">
        <v>2</v>
      </c>
      <c r="M18" s="1">
        <f t="shared" si="3"/>
        <v>1150.5</v>
      </c>
      <c r="N18" s="1">
        <f t="shared" si="4"/>
        <v>100</v>
      </c>
      <c r="O18">
        <f t="shared" si="5"/>
        <v>3.0608866230046621</v>
      </c>
      <c r="P18" s="1">
        <v>2</v>
      </c>
      <c r="Q18">
        <f t="shared" si="0"/>
        <v>517.13908142075024</v>
      </c>
      <c r="R18">
        <f>VLOOKUP(C18, references!$A$4:'references'!$G$12,7)</f>
        <v>222.47399999999999</v>
      </c>
      <c r="S18">
        <f t="shared" si="1"/>
        <v>8.6918730986527599</v>
      </c>
      <c r="T18">
        <f t="shared" si="2"/>
        <v>44.94907270063019</v>
      </c>
    </row>
    <row r="19" spans="1:20" x14ac:dyDescent="0.3">
      <c r="A19" s="2">
        <v>20201202</v>
      </c>
      <c r="B19" t="s">
        <v>17</v>
      </c>
      <c r="C19" t="s">
        <v>17</v>
      </c>
      <c r="D19" s="1">
        <v>0</v>
      </c>
      <c r="E19" s="1">
        <v>19</v>
      </c>
      <c r="F19" s="1">
        <v>0</v>
      </c>
      <c r="G19" s="1">
        <v>0</v>
      </c>
      <c r="H19" s="1">
        <v>0</v>
      </c>
      <c r="I19" s="1">
        <v>925</v>
      </c>
      <c r="J19" s="1">
        <v>0</v>
      </c>
      <c r="K19" s="1">
        <v>0</v>
      </c>
      <c r="L19" s="1">
        <v>0</v>
      </c>
      <c r="M19" s="1">
        <f t="shared" si="3"/>
        <v>1227.2</v>
      </c>
      <c r="N19" s="1">
        <f t="shared" si="4"/>
        <v>125</v>
      </c>
      <c r="O19">
        <f t="shared" si="5"/>
        <v>3.0889153466049057</v>
      </c>
      <c r="P19" s="1">
        <v>7</v>
      </c>
      <c r="Q19">
        <f t="shared" si="0"/>
        <v>698.968520216662</v>
      </c>
      <c r="R19">
        <f>VLOOKUP(C19, references!$A$4:'references'!$G$12,7)</f>
        <v>175.57300000000001</v>
      </c>
      <c r="S19">
        <f t="shared" si="1"/>
        <v>10.185788787483704</v>
      </c>
      <c r="T19">
        <f t="shared" si="2"/>
        <v>71.195457160269513</v>
      </c>
    </row>
    <row r="20" spans="1:20" x14ac:dyDescent="0.3">
      <c r="A20" s="2">
        <v>20201202</v>
      </c>
      <c r="B20" t="s">
        <v>18</v>
      </c>
      <c r="C20" t="s">
        <v>18</v>
      </c>
      <c r="D20" s="1">
        <v>0</v>
      </c>
      <c r="E20" s="1">
        <v>23</v>
      </c>
      <c r="F20" s="1">
        <v>0</v>
      </c>
      <c r="G20" s="1">
        <v>0</v>
      </c>
      <c r="H20" s="1">
        <v>1</v>
      </c>
      <c r="I20" s="1">
        <v>1003</v>
      </c>
      <c r="J20" s="1">
        <v>0</v>
      </c>
      <c r="K20" s="1">
        <v>0</v>
      </c>
      <c r="L20" s="1">
        <v>1</v>
      </c>
      <c r="M20" s="1">
        <f t="shared" si="3"/>
        <v>1333.8</v>
      </c>
      <c r="N20" s="1">
        <f t="shared" si="4"/>
        <v>20</v>
      </c>
      <c r="O20">
        <f t="shared" si="5"/>
        <v>3.1250907130826344</v>
      </c>
      <c r="P20" s="1">
        <v>6</v>
      </c>
      <c r="Q20">
        <f t="shared" si="0"/>
        <v>326.52201906058207</v>
      </c>
      <c r="R20">
        <f>VLOOKUP(C20, references!$A$4:'references'!$G$12,7)</f>
        <v>408.48700000000002</v>
      </c>
      <c r="S20">
        <f t="shared" si="1"/>
        <v>1.4994751836857101</v>
      </c>
      <c r="T20">
        <f t="shared" si="2"/>
        <v>4.8961166450829516</v>
      </c>
    </row>
    <row r="21" spans="1:20" x14ac:dyDescent="0.3">
      <c r="A21" s="2">
        <v>20201202</v>
      </c>
      <c r="B21" t="s">
        <v>19</v>
      </c>
      <c r="C21" t="s">
        <v>19</v>
      </c>
      <c r="D21" s="1">
        <v>0</v>
      </c>
      <c r="E21" s="1">
        <v>41</v>
      </c>
      <c r="F21" s="1">
        <v>0</v>
      </c>
      <c r="G21" s="1">
        <v>6</v>
      </c>
      <c r="H21" s="1">
        <v>6</v>
      </c>
      <c r="I21" s="1">
        <v>1159</v>
      </c>
      <c r="J21" s="1">
        <v>0</v>
      </c>
      <c r="K21" s="1">
        <v>0</v>
      </c>
      <c r="L21" s="1">
        <v>6</v>
      </c>
      <c r="M21" s="1">
        <f t="shared" si="3"/>
        <v>1567.8</v>
      </c>
      <c r="N21" s="1">
        <f t="shared" si="4"/>
        <v>5</v>
      </c>
      <c r="O21">
        <f t="shared" si="5"/>
        <v>3.1952906601109694</v>
      </c>
      <c r="P21" s="1">
        <v>3</v>
      </c>
      <c r="Q21">
        <f t="shared" si="0"/>
        <v>242.73370357009597</v>
      </c>
      <c r="R21">
        <f>VLOOKUP(C21, references!$A$4:'references'!$G$12,7)</f>
        <v>645.89300000000003</v>
      </c>
      <c r="S21">
        <f t="shared" si="1"/>
        <v>0.31891822936599057</v>
      </c>
      <c r="T21">
        <f t="shared" si="2"/>
        <v>0.77412202950024223</v>
      </c>
    </row>
    <row r="22" spans="1:20" x14ac:dyDescent="0.3">
      <c r="A22" s="2">
        <v>20201202</v>
      </c>
      <c r="B22" t="s">
        <v>20</v>
      </c>
      <c r="C22" t="s">
        <v>20</v>
      </c>
      <c r="D22" s="1">
        <v>0</v>
      </c>
      <c r="E22" s="1">
        <v>5</v>
      </c>
      <c r="F22" s="1">
        <v>0</v>
      </c>
      <c r="G22" s="1">
        <v>31</v>
      </c>
      <c r="H22" s="1">
        <v>0</v>
      </c>
      <c r="I22" s="1">
        <v>13</v>
      </c>
      <c r="J22" s="1">
        <v>0</v>
      </c>
      <c r="K22" s="1">
        <v>0</v>
      </c>
      <c r="L22" s="1">
        <v>0</v>
      </c>
      <c r="M22" s="1">
        <f t="shared" si="3"/>
        <v>63.7</v>
      </c>
      <c r="N22" s="1">
        <f t="shared" si="4"/>
        <v>10</v>
      </c>
      <c r="O22">
        <f t="shared" si="5"/>
        <v>1.8041394323353503</v>
      </c>
      <c r="P22">
        <v>0</v>
      </c>
      <c r="Q22">
        <f t="shared" si="0"/>
        <v>23.468902782741331</v>
      </c>
      <c r="R22">
        <f>VLOOKUP(C22, references!$A$4:'references'!$G$12,7)</f>
        <v>271.423</v>
      </c>
      <c r="S22">
        <f t="shared" si="1"/>
        <v>15.698587127158556</v>
      </c>
      <c r="T22">
        <f t="shared" si="2"/>
        <v>3.6842861511367864</v>
      </c>
    </row>
    <row r="23" spans="1:20" x14ac:dyDescent="0.3">
      <c r="A23" s="2">
        <v>20201202</v>
      </c>
      <c r="B23" t="s">
        <v>21</v>
      </c>
      <c r="C23" t="s">
        <v>21</v>
      </c>
      <c r="D23" s="1">
        <v>0</v>
      </c>
      <c r="E23" s="1">
        <v>8</v>
      </c>
      <c r="F23" s="1">
        <v>0</v>
      </c>
      <c r="G23" s="1">
        <v>2</v>
      </c>
      <c r="H23" s="1">
        <v>0</v>
      </c>
      <c r="I23" s="1">
        <v>22</v>
      </c>
      <c r="J23" s="1">
        <v>0</v>
      </c>
      <c r="K23" s="1">
        <v>0</v>
      </c>
      <c r="L23" s="1">
        <v>0</v>
      </c>
      <c r="M23" s="1">
        <f t="shared" si="3"/>
        <v>41.6</v>
      </c>
      <c r="N23" s="1">
        <v>4</v>
      </c>
      <c r="O23">
        <f t="shared" si="5"/>
        <v>1.6190933306267428</v>
      </c>
      <c r="P23">
        <v>0</v>
      </c>
      <c r="Q23">
        <f t="shared" si="0"/>
        <v>9.5466927364814484</v>
      </c>
      <c r="R23">
        <f>VLOOKUP(C23, references!$A$4:'references'!$G$12,7)</f>
        <v>435.75299999999999</v>
      </c>
      <c r="S23">
        <f t="shared" si="1"/>
        <v>9.615384615384615</v>
      </c>
      <c r="T23">
        <f t="shared" si="2"/>
        <v>0.91795122466167767</v>
      </c>
    </row>
    <row r="24" spans="1:20" x14ac:dyDescent="0.3">
      <c r="A24" s="2">
        <v>20201203</v>
      </c>
      <c r="B24" t="s">
        <v>11</v>
      </c>
      <c r="C24" t="s">
        <v>11</v>
      </c>
      <c r="D24" s="1">
        <v>0</v>
      </c>
      <c r="E24" s="1">
        <v>26</v>
      </c>
      <c r="F24" s="1">
        <v>0</v>
      </c>
      <c r="G24" s="1">
        <v>11</v>
      </c>
      <c r="H24" s="1">
        <v>5</v>
      </c>
      <c r="I24" s="1">
        <v>608</v>
      </c>
      <c r="J24" s="1">
        <v>0</v>
      </c>
      <c r="K24" s="1">
        <v>0</v>
      </c>
      <c r="L24" s="1">
        <v>5</v>
      </c>
      <c r="M24" s="1">
        <f>M13*1.3</f>
        <v>1090.05</v>
      </c>
      <c r="N24" s="1">
        <f>N13*5</f>
        <v>125</v>
      </c>
      <c r="O24">
        <f t="shared" si="5"/>
        <v>3.0374464192489414</v>
      </c>
      <c r="P24" s="1">
        <v>5</v>
      </c>
      <c r="Q24">
        <f t="shared" si="0"/>
        <v>401.60561190466541</v>
      </c>
      <c r="R24">
        <f>VLOOKUP(C24, references!$A$4:'references'!$G$12,7)</f>
        <v>271.423</v>
      </c>
      <c r="S24">
        <f t="shared" si="1"/>
        <v>11.467363882390716</v>
      </c>
      <c r="T24">
        <f t="shared" si="2"/>
        <v>46.053576889209829</v>
      </c>
    </row>
    <row r="25" spans="1:20" x14ac:dyDescent="0.3">
      <c r="A25" s="2">
        <v>20201203</v>
      </c>
      <c r="B25" t="s">
        <v>12</v>
      </c>
      <c r="C25" t="s">
        <v>12</v>
      </c>
      <c r="D25" s="1">
        <v>0</v>
      </c>
      <c r="E25" s="1">
        <v>21</v>
      </c>
      <c r="F25" s="1">
        <v>0</v>
      </c>
      <c r="G25" s="1">
        <v>8</v>
      </c>
      <c r="H25" s="1">
        <v>148</v>
      </c>
      <c r="I25" s="1">
        <v>1407</v>
      </c>
      <c r="J25" s="1">
        <v>0</v>
      </c>
      <c r="K25" s="1">
        <v>0</v>
      </c>
      <c r="L25" s="1">
        <v>148</v>
      </c>
      <c r="M25" s="1">
        <f t="shared" si="3"/>
        <v>2426.84</v>
      </c>
      <c r="N25" s="1">
        <f t="shared" si="4"/>
        <v>300</v>
      </c>
      <c r="O25">
        <f t="shared" si="5"/>
        <v>3.3850411445199553</v>
      </c>
      <c r="P25" s="1">
        <v>9</v>
      </c>
      <c r="Q25">
        <f t="shared" si="0"/>
        <v>556.93018751448642</v>
      </c>
      <c r="R25">
        <f>VLOOKUP(C25, references!$A$4:'references'!$G$12,7)</f>
        <v>435.75299999999999</v>
      </c>
      <c r="S25">
        <f t="shared" si="1"/>
        <v>12.361754380181635</v>
      </c>
      <c r="T25">
        <f t="shared" si="2"/>
        <v>68.84634184962583</v>
      </c>
    </row>
    <row r="26" spans="1:20" x14ac:dyDescent="0.3">
      <c r="A26" s="2">
        <v>20201203</v>
      </c>
      <c r="B26" t="s">
        <v>13</v>
      </c>
      <c r="C26" t="s">
        <v>13</v>
      </c>
      <c r="D26" s="1">
        <v>0</v>
      </c>
      <c r="E26" s="1">
        <v>27</v>
      </c>
      <c r="F26" s="1">
        <v>-3</v>
      </c>
      <c r="G26" s="1">
        <v>4</v>
      </c>
      <c r="H26" s="1">
        <v>23</v>
      </c>
      <c r="I26" s="1">
        <v>2436</v>
      </c>
      <c r="J26" s="1">
        <v>0</v>
      </c>
      <c r="K26" s="1">
        <v>0</v>
      </c>
      <c r="L26" s="1">
        <v>20</v>
      </c>
      <c r="M26" s="1">
        <f t="shared" si="3"/>
        <v>4169.2300000000005</v>
      </c>
      <c r="N26" s="1">
        <f t="shared" si="4"/>
        <v>625</v>
      </c>
      <c r="O26">
        <f t="shared" si="5"/>
        <v>3.6200558541034096</v>
      </c>
      <c r="P26" s="1">
        <v>1</v>
      </c>
      <c r="Q26">
        <f t="shared" si="0"/>
        <v>677.76047390221549</v>
      </c>
      <c r="R26">
        <f>VLOOKUP(C26, references!$A$4:'references'!$G$12,7)</f>
        <v>615.14800000000002</v>
      </c>
      <c r="S26">
        <f t="shared" si="1"/>
        <v>14.990777673575215</v>
      </c>
      <c r="T26">
        <f t="shared" si="2"/>
        <v>101.60156580205089</v>
      </c>
    </row>
    <row r="27" spans="1:20" x14ac:dyDescent="0.3">
      <c r="A27" s="2">
        <v>20201203</v>
      </c>
      <c r="B27" t="s">
        <v>14</v>
      </c>
      <c r="C27" t="s">
        <v>14</v>
      </c>
      <c r="D27" s="1">
        <v>0</v>
      </c>
      <c r="E27" s="1">
        <v>48</v>
      </c>
      <c r="F27" s="1">
        <v>0</v>
      </c>
      <c r="G27" s="1">
        <v>22</v>
      </c>
      <c r="H27" s="1">
        <v>32</v>
      </c>
      <c r="I27" s="1">
        <v>3846</v>
      </c>
      <c r="J27" s="1">
        <v>0</v>
      </c>
      <c r="K27" s="1">
        <v>0</v>
      </c>
      <c r="L27" s="1">
        <v>32</v>
      </c>
      <c r="M27" s="1">
        <f t="shared" si="3"/>
        <v>6618.0400000000009</v>
      </c>
      <c r="N27" s="1">
        <f t="shared" si="4"/>
        <v>2200</v>
      </c>
      <c r="O27">
        <f t="shared" si="5"/>
        <v>3.8207293877447737</v>
      </c>
      <c r="P27" s="1">
        <v>8</v>
      </c>
      <c r="Q27">
        <f t="shared" si="0"/>
        <v>3769.3950664396011</v>
      </c>
      <c r="R27">
        <f>VLOOKUP(C27, references!$A$4:'references'!$G$12,7)</f>
        <v>175.57300000000001</v>
      </c>
      <c r="S27">
        <f t="shared" si="1"/>
        <v>33.242470580413531</v>
      </c>
      <c r="T27">
        <f t="shared" si="2"/>
        <v>1253.0400460207436</v>
      </c>
    </row>
    <row r="28" spans="1:20" x14ac:dyDescent="0.3">
      <c r="A28" s="2">
        <v>20201203</v>
      </c>
      <c r="B28" t="s">
        <v>15</v>
      </c>
      <c r="C28" t="s">
        <v>15</v>
      </c>
      <c r="D28" s="1">
        <v>0</v>
      </c>
      <c r="E28" s="1">
        <v>29</v>
      </c>
      <c r="F28" s="1">
        <v>0</v>
      </c>
      <c r="G28" s="1">
        <v>10</v>
      </c>
      <c r="H28" s="1">
        <v>16</v>
      </c>
      <c r="I28" s="1">
        <v>1923</v>
      </c>
      <c r="J28" s="1">
        <v>0</v>
      </c>
      <c r="K28" s="1">
        <v>0</v>
      </c>
      <c r="L28" s="1">
        <v>16</v>
      </c>
      <c r="M28" s="1">
        <f t="shared" si="3"/>
        <v>3315.78</v>
      </c>
      <c r="N28" s="1">
        <f t="shared" si="4"/>
        <v>125</v>
      </c>
      <c r="O28">
        <f t="shared" si="5"/>
        <v>3.5205857076576033</v>
      </c>
      <c r="P28" s="1">
        <v>4</v>
      </c>
      <c r="Q28">
        <f t="shared" si="0"/>
        <v>670.22147478720683</v>
      </c>
      <c r="R28">
        <f>VLOOKUP(C28, references!$A$4:'references'!$G$12,7)</f>
        <v>494.72899999999998</v>
      </c>
      <c r="S28">
        <f t="shared" si="1"/>
        <v>3.7698520408471006</v>
      </c>
      <c r="T28">
        <f t="shared" si="2"/>
        <v>25.266357945461049</v>
      </c>
    </row>
    <row r="29" spans="1:20" x14ac:dyDescent="0.3">
      <c r="A29" s="2">
        <v>20201203</v>
      </c>
      <c r="B29" t="s">
        <v>16</v>
      </c>
      <c r="C29" t="s">
        <v>16</v>
      </c>
      <c r="D29" s="1">
        <v>0</v>
      </c>
      <c r="E29" s="1">
        <v>58</v>
      </c>
      <c r="F29" s="1">
        <v>0</v>
      </c>
      <c r="G29" s="1">
        <v>3</v>
      </c>
      <c r="H29" s="1">
        <v>2</v>
      </c>
      <c r="I29" s="1">
        <v>824</v>
      </c>
      <c r="J29" s="1">
        <v>0</v>
      </c>
      <c r="K29" s="1">
        <v>0</v>
      </c>
      <c r="L29" s="1">
        <v>2</v>
      </c>
      <c r="M29" s="1">
        <f t="shared" si="3"/>
        <v>1495.65</v>
      </c>
      <c r="N29" s="1">
        <f t="shared" si="4"/>
        <v>500</v>
      </c>
      <c r="O29">
        <f t="shared" si="5"/>
        <v>3.174829975311499</v>
      </c>
      <c r="P29" s="1">
        <v>2</v>
      </c>
      <c r="Q29">
        <f t="shared" si="0"/>
        <v>672.28080584697545</v>
      </c>
      <c r="R29">
        <f>VLOOKUP(C29, references!$A$4:'references'!$G$12,7)</f>
        <v>222.47399999999999</v>
      </c>
      <c r="S29">
        <f t="shared" si="1"/>
        <v>33.430281148664456</v>
      </c>
      <c r="T29">
        <f t="shared" si="2"/>
        <v>224.74536350315094</v>
      </c>
    </row>
    <row r="30" spans="1:20" x14ac:dyDescent="0.3">
      <c r="A30" s="2">
        <v>20201203</v>
      </c>
      <c r="B30" t="s">
        <v>17</v>
      </c>
      <c r="C30" t="s">
        <v>17</v>
      </c>
      <c r="D30" s="1">
        <v>0</v>
      </c>
      <c r="E30" s="1">
        <v>19</v>
      </c>
      <c r="F30" s="1">
        <v>0</v>
      </c>
      <c r="G30" s="1">
        <v>0</v>
      </c>
      <c r="H30" s="1">
        <v>0</v>
      </c>
      <c r="I30" s="1">
        <v>925</v>
      </c>
      <c r="J30" s="1">
        <v>0</v>
      </c>
      <c r="K30" s="1">
        <v>0</v>
      </c>
      <c r="L30" s="1">
        <v>0</v>
      </c>
      <c r="M30" s="1">
        <f t="shared" si="3"/>
        <v>1595.3600000000001</v>
      </c>
      <c r="N30" s="1">
        <f t="shared" si="4"/>
        <v>625</v>
      </c>
      <c r="O30">
        <f t="shared" si="5"/>
        <v>3.2028586989117427</v>
      </c>
      <c r="P30" s="1">
        <v>7</v>
      </c>
      <c r="Q30">
        <f t="shared" si="0"/>
        <v>908.65907628166076</v>
      </c>
      <c r="R30">
        <f>VLOOKUP(C30, references!$A$4:'references'!$G$12,7)</f>
        <v>175.57300000000001</v>
      </c>
      <c r="S30">
        <f t="shared" si="1"/>
        <v>39.176110721091163</v>
      </c>
      <c r="T30">
        <f t="shared" si="2"/>
        <v>355.97728580134753</v>
      </c>
    </row>
    <row r="31" spans="1:20" x14ac:dyDescent="0.3">
      <c r="A31" s="2">
        <v>20201203</v>
      </c>
      <c r="B31" t="s">
        <v>18</v>
      </c>
      <c r="C31" t="s">
        <v>18</v>
      </c>
      <c r="D31" s="1">
        <v>0</v>
      </c>
      <c r="E31" s="1">
        <v>23</v>
      </c>
      <c r="F31" s="1">
        <v>0</v>
      </c>
      <c r="G31" s="1">
        <v>0</v>
      </c>
      <c r="H31" s="1">
        <v>1</v>
      </c>
      <c r="I31" s="1">
        <v>1003</v>
      </c>
      <c r="J31" s="1">
        <v>0</v>
      </c>
      <c r="K31" s="1">
        <v>0</v>
      </c>
      <c r="L31" s="1">
        <v>1</v>
      </c>
      <c r="M31" s="1">
        <f t="shared" si="3"/>
        <v>1733.94</v>
      </c>
      <c r="N31" s="1">
        <f t="shared" si="4"/>
        <v>100</v>
      </c>
      <c r="O31">
        <f t="shared" si="5"/>
        <v>3.2390340653894709</v>
      </c>
      <c r="P31" s="1">
        <v>6</v>
      </c>
      <c r="Q31">
        <f t="shared" si="0"/>
        <v>424.47862477875668</v>
      </c>
      <c r="R31">
        <f>VLOOKUP(C31, references!$A$4:'references'!$G$12,7)</f>
        <v>408.48700000000002</v>
      </c>
      <c r="S31">
        <f t="shared" si="1"/>
        <v>5.7672122449450383</v>
      </c>
      <c r="T31">
        <f t="shared" si="2"/>
        <v>24.480583225414762</v>
      </c>
    </row>
    <row r="32" spans="1:20" x14ac:dyDescent="0.3">
      <c r="A32" s="2">
        <v>20201203</v>
      </c>
      <c r="B32" t="s">
        <v>19</v>
      </c>
      <c r="C32" t="s">
        <v>19</v>
      </c>
      <c r="D32" s="1">
        <v>0</v>
      </c>
      <c r="E32" s="1">
        <v>41</v>
      </c>
      <c r="F32" s="1">
        <v>0</v>
      </c>
      <c r="G32" s="1">
        <v>6</v>
      </c>
      <c r="H32" s="1">
        <v>6</v>
      </c>
      <c r="I32" s="1">
        <v>1159</v>
      </c>
      <c r="J32" s="1">
        <v>0</v>
      </c>
      <c r="K32" s="1">
        <v>0</v>
      </c>
      <c r="L32" s="1">
        <v>6</v>
      </c>
      <c r="M32" s="1">
        <f t="shared" si="3"/>
        <v>2038.14</v>
      </c>
      <c r="N32" s="1">
        <f t="shared" si="4"/>
        <v>25</v>
      </c>
      <c r="O32">
        <f t="shared" si="5"/>
        <v>3.3092340124178059</v>
      </c>
      <c r="P32" s="1">
        <v>3</v>
      </c>
      <c r="Q32">
        <f t="shared" si="0"/>
        <v>315.55381464112475</v>
      </c>
      <c r="R32">
        <f>VLOOKUP(C32, references!$A$4:'references'!$G$12,7)</f>
        <v>645.89300000000003</v>
      </c>
      <c r="S32">
        <f t="shared" si="1"/>
        <v>1.2266085744845789</v>
      </c>
      <c r="T32">
        <f t="shared" si="2"/>
        <v>3.8706101475012114</v>
      </c>
    </row>
    <row r="33" spans="1:20" x14ac:dyDescent="0.3">
      <c r="A33" s="2">
        <v>20201203</v>
      </c>
      <c r="B33" t="s">
        <v>20</v>
      </c>
      <c r="C33" t="s">
        <v>20</v>
      </c>
      <c r="D33" s="1">
        <v>0</v>
      </c>
      <c r="E33" s="1">
        <v>5</v>
      </c>
      <c r="F33" s="1">
        <v>0</v>
      </c>
      <c r="G33" s="1">
        <v>31</v>
      </c>
      <c r="H33" s="1">
        <v>0</v>
      </c>
      <c r="I33" s="1">
        <v>13</v>
      </c>
      <c r="J33" s="1">
        <v>0</v>
      </c>
      <c r="K33" s="1">
        <v>0</v>
      </c>
      <c r="L33" s="1">
        <v>0</v>
      </c>
      <c r="M33" s="1">
        <f t="shared" si="3"/>
        <v>82.81</v>
      </c>
      <c r="N33" s="1">
        <f t="shared" si="4"/>
        <v>50</v>
      </c>
      <c r="O33">
        <f t="shared" si="5"/>
        <v>1.9180827846421873</v>
      </c>
      <c r="P33">
        <v>0</v>
      </c>
      <c r="Q33">
        <f t="shared" si="0"/>
        <v>30.509573617563728</v>
      </c>
      <c r="R33">
        <f>VLOOKUP(C33, references!$A$4:'references'!$G$12,7)</f>
        <v>271.423</v>
      </c>
      <c r="S33">
        <f t="shared" si="1"/>
        <v>60.37918125830214</v>
      </c>
      <c r="T33">
        <f t="shared" si="2"/>
        <v>18.421430755683932</v>
      </c>
    </row>
    <row r="34" spans="1:20" x14ac:dyDescent="0.3">
      <c r="A34" s="2">
        <v>20201203</v>
      </c>
      <c r="B34" t="s">
        <v>21</v>
      </c>
      <c r="C34" t="s">
        <v>21</v>
      </c>
      <c r="D34" s="1">
        <v>0</v>
      </c>
      <c r="E34" s="1">
        <v>8</v>
      </c>
      <c r="F34" s="1">
        <v>0</v>
      </c>
      <c r="G34" s="1">
        <v>2</v>
      </c>
      <c r="H34" s="1">
        <v>0</v>
      </c>
      <c r="I34" s="1">
        <v>22</v>
      </c>
      <c r="J34" s="1">
        <v>0</v>
      </c>
      <c r="K34" s="1">
        <v>0</v>
      </c>
      <c r="L34" s="1">
        <v>0</v>
      </c>
      <c r="M34" s="1">
        <f t="shared" si="3"/>
        <v>54.080000000000005</v>
      </c>
      <c r="N34" s="1">
        <v>30</v>
      </c>
      <c r="O34">
        <f t="shared" si="5"/>
        <v>1.7330366829335795</v>
      </c>
      <c r="P34">
        <v>0</v>
      </c>
      <c r="Q34">
        <f t="shared" si="0"/>
        <v>12.410700557425884</v>
      </c>
      <c r="R34">
        <f>VLOOKUP(C34, references!$A$4:'references'!$G$12,7)</f>
        <v>435.75299999999999</v>
      </c>
      <c r="S34">
        <f t="shared" si="1"/>
        <v>55.473372781065081</v>
      </c>
      <c r="T34">
        <f t="shared" si="2"/>
        <v>6.8846341849625823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A668-E5DD-416E-9A0F-EAD560AD754B}">
  <sheetPr codeName="Sheet2"/>
  <dimension ref="A1:H13"/>
  <sheetViews>
    <sheetView workbookViewId="0">
      <selection activeCell="E20" sqref="E20"/>
    </sheetView>
  </sheetViews>
  <sheetFormatPr defaultRowHeight="14.4" x14ac:dyDescent="0.3"/>
  <cols>
    <col min="2" max="8" width="16.44140625" customWidth="1"/>
  </cols>
  <sheetData>
    <row r="1" spans="1:8" ht="15" thickBot="1" x14ac:dyDescent="0.35">
      <c r="B1" t="s">
        <v>73</v>
      </c>
      <c r="C1" t="s">
        <v>74</v>
      </c>
      <c r="D1" s="11">
        <v>44181.393055555556</v>
      </c>
    </row>
    <row r="2" spans="1:8" x14ac:dyDescent="0.3">
      <c r="B2" s="16" t="s">
        <v>24</v>
      </c>
      <c r="C2" s="16" t="s">
        <v>25</v>
      </c>
      <c r="D2" s="3" t="s">
        <v>26</v>
      </c>
      <c r="E2" s="3" t="s">
        <v>28</v>
      </c>
      <c r="F2" s="3" t="s">
        <v>28</v>
      </c>
      <c r="G2" s="3" t="s">
        <v>28</v>
      </c>
      <c r="H2" s="6" t="s">
        <v>32</v>
      </c>
    </row>
    <row r="3" spans="1:8" ht="15" thickBot="1" x14ac:dyDescent="0.35">
      <c r="B3" s="17"/>
      <c r="C3" s="17"/>
      <c r="D3" s="4" t="s">
        <v>27</v>
      </c>
      <c r="E3" s="4" t="s">
        <v>29</v>
      </c>
      <c r="F3" s="4" t="s">
        <v>30</v>
      </c>
      <c r="G3" s="5" t="s">
        <v>31</v>
      </c>
      <c r="H3" s="4" t="s">
        <v>33</v>
      </c>
    </row>
    <row r="4" spans="1:8" ht="15" thickBot="1" x14ac:dyDescent="0.35">
      <c r="A4" t="s">
        <v>14</v>
      </c>
      <c r="B4" s="7" t="s">
        <v>34</v>
      </c>
      <c r="C4" s="7" t="s">
        <v>35</v>
      </c>
      <c r="D4" s="8" t="s">
        <v>36</v>
      </c>
      <c r="E4" s="8">
        <v>532.44000000000005</v>
      </c>
      <c r="F4" s="8">
        <v>788.58900000000006</v>
      </c>
      <c r="G4" s="8">
        <v>879.09799999999996</v>
      </c>
      <c r="H4" s="9" t="s">
        <v>37</v>
      </c>
    </row>
    <row r="5" spans="1:8" ht="15" thickBot="1" x14ac:dyDescent="0.35">
      <c r="A5" t="s">
        <v>13</v>
      </c>
      <c r="B5" s="7" t="s">
        <v>38</v>
      </c>
      <c r="C5" s="7" t="s">
        <v>39</v>
      </c>
      <c r="D5" s="8" t="s">
        <v>40</v>
      </c>
      <c r="E5" s="8">
        <v>345.863</v>
      </c>
      <c r="F5" s="8">
        <v>543.33199999999999</v>
      </c>
      <c r="G5" s="8">
        <v>615.14800000000002</v>
      </c>
      <c r="H5" s="9" t="s">
        <v>41</v>
      </c>
    </row>
    <row r="6" spans="1:8" ht="15" thickBot="1" x14ac:dyDescent="0.35">
      <c r="A6" t="s">
        <v>16</v>
      </c>
      <c r="B6" s="7" t="s">
        <v>42</v>
      </c>
      <c r="C6" s="7" t="s">
        <v>16</v>
      </c>
      <c r="D6" s="8" t="s">
        <v>43</v>
      </c>
      <c r="E6" s="8">
        <v>193.77600000000001</v>
      </c>
      <c r="F6" s="8">
        <v>215.35300000000001</v>
      </c>
      <c r="G6" s="8">
        <v>222.47399999999999</v>
      </c>
      <c r="H6" s="9" t="s">
        <v>44</v>
      </c>
    </row>
    <row r="7" spans="1:8" ht="15" thickBot="1" x14ac:dyDescent="0.35">
      <c r="A7" t="s">
        <v>19</v>
      </c>
      <c r="B7" s="7" t="s">
        <v>45</v>
      </c>
      <c r="C7" s="7" t="s">
        <v>46</v>
      </c>
      <c r="D7" s="8" t="s">
        <v>47</v>
      </c>
      <c r="E7" s="8">
        <v>558.18100000000004</v>
      </c>
      <c r="F7" s="8">
        <v>624.125</v>
      </c>
      <c r="G7" s="8">
        <v>645.89300000000003</v>
      </c>
      <c r="H7" s="9" t="s">
        <v>48</v>
      </c>
    </row>
    <row r="8" spans="1:8" ht="15" thickBot="1" x14ac:dyDescent="0.35">
      <c r="A8" t="s">
        <v>15</v>
      </c>
      <c r="B8" s="7" t="s">
        <v>49</v>
      </c>
      <c r="C8" s="7" t="s">
        <v>15</v>
      </c>
      <c r="D8" s="8" t="s">
        <v>50</v>
      </c>
      <c r="E8" s="8">
        <v>393.15499999999997</v>
      </c>
      <c r="F8" s="8">
        <v>469.77699999999999</v>
      </c>
      <c r="G8" s="8">
        <v>494.72899999999998</v>
      </c>
      <c r="H8" s="9" t="s">
        <v>51</v>
      </c>
    </row>
    <row r="9" spans="1:8" ht="15" thickBot="1" x14ac:dyDescent="0.35">
      <c r="A9" t="s">
        <v>11</v>
      </c>
      <c r="B9" s="7" t="s">
        <v>52</v>
      </c>
      <c r="C9" s="7" t="s">
        <v>53</v>
      </c>
      <c r="D9" s="8" t="s">
        <v>54</v>
      </c>
      <c r="E9" s="8">
        <v>231.80600000000001</v>
      </c>
      <c r="F9" s="8">
        <v>261.63799999999998</v>
      </c>
      <c r="G9" s="8">
        <v>271.423</v>
      </c>
      <c r="H9" s="9" t="s">
        <v>55</v>
      </c>
    </row>
    <row r="10" spans="1:8" ht="29.4" thickBot="1" x14ac:dyDescent="0.35">
      <c r="A10" t="s">
        <v>18</v>
      </c>
      <c r="B10" s="7" t="s">
        <v>56</v>
      </c>
      <c r="C10" s="7" t="s">
        <v>57</v>
      </c>
      <c r="D10" s="8" t="s">
        <v>58</v>
      </c>
      <c r="E10" s="8">
        <v>360.48599999999999</v>
      </c>
      <c r="F10" s="8">
        <v>396.48700000000002</v>
      </c>
      <c r="G10" s="8">
        <v>408.48700000000002</v>
      </c>
      <c r="H10" s="9" t="s">
        <v>59</v>
      </c>
    </row>
    <row r="11" spans="1:8" ht="15" thickBot="1" x14ac:dyDescent="0.35">
      <c r="A11" t="s">
        <v>17</v>
      </c>
      <c r="B11" s="7" t="s">
        <v>60</v>
      </c>
      <c r="C11" s="7" t="s">
        <v>61</v>
      </c>
      <c r="D11" s="8" t="s">
        <v>62</v>
      </c>
      <c r="E11" s="8">
        <v>155.262</v>
      </c>
      <c r="F11" s="8">
        <v>170.54300000000001</v>
      </c>
      <c r="G11" s="8">
        <v>175.57300000000001</v>
      </c>
      <c r="H11" s="9" t="s">
        <v>63</v>
      </c>
    </row>
    <row r="12" spans="1:8" ht="15" thickBot="1" x14ac:dyDescent="0.35">
      <c r="A12" t="s">
        <v>12</v>
      </c>
      <c r="B12" s="7" t="s">
        <v>64</v>
      </c>
      <c r="C12" s="7" t="s">
        <v>12</v>
      </c>
      <c r="D12" s="8" t="s">
        <v>65</v>
      </c>
      <c r="E12" s="8">
        <v>376.03</v>
      </c>
      <c r="F12" s="8">
        <v>420.91300000000001</v>
      </c>
      <c r="G12" s="8">
        <v>435.75299999999999</v>
      </c>
      <c r="H12" s="9" t="s">
        <v>66</v>
      </c>
    </row>
    <row r="13" spans="1:8" ht="15" thickBot="1" x14ac:dyDescent="0.35">
      <c r="B13" s="10" t="s">
        <v>67</v>
      </c>
      <c r="C13" s="9"/>
      <c r="D13" s="8" t="s">
        <v>68</v>
      </c>
      <c r="E13" s="8" t="s">
        <v>69</v>
      </c>
      <c r="F13" s="8" t="s">
        <v>70</v>
      </c>
      <c r="G13" s="8" t="s">
        <v>71</v>
      </c>
      <c r="H13" s="9" t="s">
        <v>72</v>
      </c>
    </row>
  </sheetData>
  <mergeCells count="2">
    <mergeCell ref="B2:B3"/>
    <mergeCell ref="C2:C3"/>
  </mergeCells>
  <hyperlinks>
    <hyperlink ref="G3" r:id="rId1" location="cite_note-BPS2019-2" display="https://en.wikipedia.org/wiki/Bali - cite_note-BPS2019-2" xr:uid="{ABF426E3-DC6F-4B2C-B8C1-B6600BA257AB}"/>
    <hyperlink ref="B4" r:id="rId2" tooltip="Denpasar" display="https://en.wikipedia.org/wiki/Denpasar" xr:uid="{61A2843A-64D6-4388-BF71-B4136B3B8E62}"/>
    <hyperlink ref="C4" r:id="rId3" tooltip="Denpasar" display="https://en.wikipedia.org/wiki/Denpasar" xr:uid="{CD090970-665C-47F0-9472-F2D60006ABA4}"/>
    <hyperlink ref="B5" r:id="rId4" tooltip="Badung Regency" display="https://en.wikipedia.org/wiki/Badung_Regency" xr:uid="{9230A09D-346A-449F-9FD3-BDA3F68F291D}"/>
    <hyperlink ref="C5" r:id="rId5" tooltip="Mangupura" display="https://en.wikipedia.org/wiki/Mangupura" xr:uid="{C403E7E4-9D7D-4AC8-817A-60B7D7B16F0A}"/>
    <hyperlink ref="B6" r:id="rId6" tooltip="Bangli Regency" display="https://en.wikipedia.org/wiki/Bangli_Regency" xr:uid="{9DBFDD0C-B93D-4CB6-BFAA-29AE003BB2F7}"/>
    <hyperlink ref="C6" r:id="rId7" tooltip="Bangli" display="https://en.wikipedia.org/wiki/Bangli" xr:uid="{13F5AA74-D0EF-4A2D-B0C2-E805FDC4E8CA}"/>
    <hyperlink ref="B7" r:id="rId8" tooltip="Buleleng Regency" display="https://en.wikipedia.org/wiki/Buleleng_Regency" xr:uid="{B40975A7-C739-48DB-B27A-0864D412C4D2}"/>
    <hyperlink ref="C7" r:id="rId9" tooltip="Singaraja" display="https://en.wikipedia.org/wiki/Singaraja" xr:uid="{7184E81C-C2C3-4F96-82DE-7031A64C8AC9}"/>
    <hyperlink ref="B8" r:id="rId10" tooltip="Gianyar Regency" display="https://en.wikipedia.org/wiki/Gianyar_Regency" xr:uid="{AE006020-93C7-4F84-8B54-944A0E9DDEA8}"/>
    <hyperlink ref="C8" r:id="rId11" tooltip="Gianyar" display="https://en.wikipedia.org/wiki/Gianyar" xr:uid="{FD10B444-41DB-42F9-B5F4-590E4A8D6FD7}"/>
    <hyperlink ref="B9" r:id="rId12" tooltip="Jembrana Regency" display="https://en.wikipedia.org/wiki/Jembrana_Regency" xr:uid="{5C23A942-DB4C-4C3C-BC32-3870255B27C5}"/>
    <hyperlink ref="C9" r:id="rId13" tooltip="Negara, Bali" display="https://en.wikipedia.org/wiki/Negara,_Bali" xr:uid="{8FD4289D-61CE-4BD0-8D4D-A4649C5C5518}"/>
    <hyperlink ref="B10" r:id="rId14" tooltip="Karangasem Regency" display="https://en.wikipedia.org/wiki/Karangasem_Regency" xr:uid="{A2BE970C-4428-40F7-86E7-A296C29D0EE9}"/>
    <hyperlink ref="C10" r:id="rId15" tooltip="Amlapura" display="https://en.wikipedia.org/wiki/Amlapura" xr:uid="{E50B8D52-49B1-4692-B40E-175970BBEBB9}"/>
    <hyperlink ref="B11" r:id="rId16" tooltip="Klungkung Regency" display="https://en.wikipedia.org/wiki/Klungkung_Regency" xr:uid="{D84ECEB0-20FE-40A1-ABB1-7B2251F0B4A8}"/>
    <hyperlink ref="C11" r:id="rId17" tooltip="Semarapura" display="https://en.wikipedia.org/wiki/Semarapura" xr:uid="{8712152A-C1C7-4F1C-AF9B-4194E9C99616}"/>
    <hyperlink ref="B12" r:id="rId18" tooltip="Tabanan Regency" display="https://en.wikipedia.org/wiki/Tabanan_Regency" xr:uid="{B814D851-A893-425C-9ED7-7BCBFCF4C2DD}"/>
    <hyperlink ref="C12" r:id="rId19" tooltip="Tabanan" display="https://en.wikipedia.org/wiki/Tabanan" xr:uid="{CF3A8E08-4A7E-4D6F-91A4-D9C5E73C60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Sven E</cp:lastModifiedBy>
  <dcterms:created xsi:type="dcterms:W3CDTF">2020-12-05T01:13:02Z</dcterms:created>
  <dcterms:modified xsi:type="dcterms:W3CDTF">2020-12-21T19:48:32Z</dcterms:modified>
</cp:coreProperties>
</file>