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ILAKOS\PycharmProjects\aueb_ai_course_exerscise_1_2020_2021\mdReportData\"/>
    </mc:Choice>
  </mc:AlternateContent>
  <xr:revisionPtr revIDLastSave="0" documentId="8_{0B70FEFC-4C9E-4479-860A-2BC64299668F}" xr6:coauthVersionLast="45" xr6:coauthVersionMax="45" xr10:uidLastSave="{00000000-0000-0000-0000-000000000000}"/>
  <bookViews>
    <workbookView xWindow="28680" yWindow="-120" windowWidth="29040" windowHeight="15840" activeTab="3" xr2:uid="{8A5C9E1C-9E39-4349-AB7F-F9DB3E523A0A}"/>
  </bookViews>
  <sheets>
    <sheet name="SimpleEvaluation" sheetId="1" r:id="rId1"/>
    <sheet name="TilesCornersEvaluation" sheetId="3" r:id="rId2"/>
    <sheet name="TilesCornersAdjEvaluation" sheetId="4" r:id="rId3"/>
    <sheet name="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6" l="1"/>
  <c r="K3" i="3" l="1"/>
  <c r="Q8" i="1" l="1"/>
  <c r="J16" i="6" s="1"/>
  <c r="Q8" i="3"/>
  <c r="J17" i="6" s="1"/>
  <c r="Q8" i="4"/>
  <c r="J18" i="6" s="1"/>
  <c r="P8" i="4"/>
  <c r="I18" i="6" s="1"/>
  <c r="O8" i="4"/>
  <c r="H18" i="6" s="1"/>
  <c r="N8" i="4"/>
  <c r="G18" i="6" s="1"/>
  <c r="P8" i="3"/>
  <c r="I17" i="6" s="1"/>
  <c r="O8" i="3"/>
  <c r="H17" i="6" s="1"/>
  <c r="N8" i="3"/>
  <c r="G17" i="6" s="1"/>
  <c r="O8" i="1"/>
  <c r="H16" i="6" s="1"/>
  <c r="P8" i="1"/>
  <c r="I16" i="6" s="1"/>
  <c r="N8" i="1"/>
  <c r="G16" i="6" s="1"/>
  <c r="L8" i="4"/>
  <c r="D18" i="6" s="1"/>
  <c r="K8" i="4"/>
  <c r="C18" i="6" s="1"/>
  <c r="J8" i="4"/>
  <c r="B18" i="6" s="1"/>
  <c r="L8" i="3"/>
  <c r="D17" i="6" s="1"/>
  <c r="K8" i="3"/>
  <c r="C17" i="6" s="1"/>
  <c r="J8" i="3"/>
  <c r="B17" i="6" s="1"/>
  <c r="L8" i="1"/>
  <c r="D16" i="6" s="1"/>
  <c r="K8" i="1"/>
  <c r="C16" i="6" s="1"/>
  <c r="J8" i="1"/>
  <c r="B16" i="6" s="1"/>
  <c r="AB4" i="4" l="1"/>
  <c r="AA4" i="4"/>
  <c r="S11" i="6" s="1"/>
  <c r="Z4" i="4"/>
  <c r="R11" i="6" s="1"/>
  <c r="Y4" i="4"/>
  <c r="Q11" i="6" s="1"/>
  <c r="X4" i="4"/>
  <c r="W4" i="4"/>
  <c r="AB3" i="4"/>
  <c r="T10" i="6" s="1"/>
  <c r="AA3" i="4"/>
  <c r="S10" i="6" s="1"/>
  <c r="Z3" i="4"/>
  <c r="Z5" i="4" s="1"/>
  <c r="R12" i="6" s="1"/>
  <c r="Y3" i="4"/>
  <c r="X3" i="4"/>
  <c r="W3" i="4"/>
  <c r="W5" i="4" s="1"/>
  <c r="O12" i="6" s="1"/>
  <c r="AB4" i="3"/>
  <c r="T8" i="6" s="1"/>
  <c r="AA4" i="3"/>
  <c r="S8" i="6" s="1"/>
  <c r="Z4" i="3"/>
  <c r="R8" i="6" s="1"/>
  <c r="Y4" i="3"/>
  <c r="Q8" i="6" s="1"/>
  <c r="X4" i="3"/>
  <c r="P8" i="6" s="1"/>
  <c r="W4" i="3"/>
  <c r="O8" i="6" s="1"/>
  <c r="AB3" i="3"/>
  <c r="T7" i="6" s="1"/>
  <c r="AA3" i="3"/>
  <c r="Z3" i="3"/>
  <c r="Z5" i="3" s="1"/>
  <c r="R9" i="6" s="1"/>
  <c r="Y3" i="3"/>
  <c r="X3" i="3"/>
  <c r="W3" i="3"/>
  <c r="W5" i="3" s="1"/>
  <c r="O9" i="6" s="1"/>
  <c r="Y4" i="1"/>
  <c r="Q5" i="6" s="1"/>
  <c r="Y3" i="1"/>
  <c r="Q4" i="6" s="1"/>
  <c r="Z4" i="1"/>
  <c r="R5" i="6" s="1"/>
  <c r="AB4" i="1"/>
  <c r="T5" i="6" s="1"/>
  <c r="AB3" i="1"/>
  <c r="T4" i="6" s="1"/>
  <c r="AA4" i="1"/>
  <c r="S5" i="6" s="1"/>
  <c r="AA3" i="1"/>
  <c r="S4" i="6" s="1"/>
  <c r="Z3" i="1"/>
  <c r="R4" i="6" s="1"/>
  <c r="V4" i="4"/>
  <c r="U4" i="4"/>
  <c r="T4" i="4"/>
  <c r="S4" i="4"/>
  <c r="K11" i="6" s="1"/>
  <c r="R4" i="4"/>
  <c r="J11" i="6" s="1"/>
  <c r="Q4" i="4"/>
  <c r="I11" i="6" s="1"/>
  <c r="P4" i="4"/>
  <c r="O4" i="4"/>
  <c r="N4" i="4"/>
  <c r="M4" i="4"/>
  <c r="L4" i="4"/>
  <c r="K4" i="4"/>
  <c r="V3" i="4"/>
  <c r="U3" i="4"/>
  <c r="T3" i="4"/>
  <c r="S3" i="4"/>
  <c r="R3" i="4"/>
  <c r="Q3" i="4"/>
  <c r="Q5" i="4" s="1"/>
  <c r="I12" i="6" s="1"/>
  <c r="P3" i="4"/>
  <c r="O3" i="4"/>
  <c r="O5" i="4" s="1"/>
  <c r="G12" i="6" s="1"/>
  <c r="N3" i="4"/>
  <c r="F10" i="6" s="1"/>
  <c r="M3" i="4"/>
  <c r="L3" i="4"/>
  <c r="K3" i="4"/>
  <c r="C10" i="6" s="1"/>
  <c r="C7" i="6"/>
  <c r="V4" i="3"/>
  <c r="N8" i="6" s="1"/>
  <c r="U4" i="3"/>
  <c r="M8" i="6" s="1"/>
  <c r="T4" i="3"/>
  <c r="L8" i="6" s="1"/>
  <c r="S4" i="3"/>
  <c r="K8" i="6" s="1"/>
  <c r="R4" i="3"/>
  <c r="J8" i="6" s="1"/>
  <c r="Q4" i="3"/>
  <c r="I8" i="6" s="1"/>
  <c r="P4" i="3"/>
  <c r="H8" i="6" s="1"/>
  <c r="O4" i="3"/>
  <c r="G8" i="6" s="1"/>
  <c r="N4" i="3"/>
  <c r="F8" i="6" s="1"/>
  <c r="M4" i="3"/>
  <c r="E8" i="6" s="1"/>
  <c r="L4" i="3"/>
  <c r="D8" i="6" s="1"/>
  <c r="K4" i="3"/>
  <c r="V3" i="3"/>
  <c r="U3" i="3"/>
  <c r="T3" i="3"/>
  <c r="T5" i="3" s="1"/>
  <c r="L9" i="6" s="1"/>
  <c r="S3" i="3"/>
  <c r="R3" i="3"/>
  <c r="Q3" i="3"/>
  <c r="Q5" i="3" s="1"/>
  <c r="I9" i="6" s="1"/>
  <c r="P3" i="3"/>
  <c r="O3" i="3"/>
  <c r="N3" i="3"/>
  <c r="N5" i="3" s="1"/>
  <c r="F9" i="6" s="1"/>
  <c r="M3" i="3"/>
  <c r="L3" i="3"/>
  <c r="V5" i="3" l="1"/>
  <c r="N9" i="6" s="1"/>
  <c r="Y5" i="3"/>
  <c r="Q9" i="6" s="1"/>
  <c r="C8" i="6"/>
  <c r="K5" i="3"/>
  <c r="L5" i="3"/>
  <c r="D9" i="6" s="1"/>
  <c r="M5" i="3"/>
  <c r="E9" i="6" s="1"/>
  <c r="U5" i="3"/>
  <c r="M9" i="6" s="1"/>
  <c r="X5" i="3"/>
  <c r="P9" i="6" s="1"/>
  <c r="S5" i="3"/>
  <c r="K9" i="6" s="1"/>
  <c r="O5" i="3"/>
  <c r="G9" i="6" s="1"/>
  <c r="P5" i="3"/>
  <c r="H9" i="6" s="1"/>
  <c r="R5" i="3"/>
  <c r="J9" i="6" s="1"/>
  <c r="P5" i="4"/>
  <c r="H12" i="6" s="1"/>
  <c r="X5" i="4"/>
  <c r="P12" i="6" s="1"/>
  <c r="S7" i="6"/>
  <c r="AA5" i="3"/>
  <c r="S9" i="6" s="1"/>
  <c r="V5" i="4"/>
  <c r="N12" i="6" s="1"/>
  <c r="N7" i="6"/>
  <c r="F7" i="6"/>
  <c r="M7" i="6"/>
  <c r="E7" i="6"/>
  <c r="L7" i="6"/>
  <c r="D7" i="6"/>
  <c r="K7" i="6"/>
  <c r="R7" i="6"/>
  <c r="J7" i="6"/>
  <c r="Q7" i="6"/>
  <c r="I7" i="6"/>
  <c r="P7" i="6"/>
  <c r="H7" i="6"/>
  <c r="O7" i="6"/>
  <c r="G7" i="6"/>
  <c r="Y5" i="4"/>
  <c r="Q12" i="6" s="1"/>
  <c r="R5" i="4"/>
  <c r="J12" i="6" s="1"/>
  <c r="M5" i="4"/>
  <c r="E12" i="6" s="1"/>
  <c r="U5" i="4"/>
  <c r="M12" i="6" s="1"/>
  <c r="S5" i="4"/>
  <c r="K12" i="6" s="1"/>
  <c r="L5" i="4"/>
  <c r="D12" i="6" s="1"/>
  <c r="T5" i="4"/>
  <c r="L12" i="6" s="1"/>
  <c r="N10" i="6"/>
  <c r="P11" i="6"/>
  <c r="H11" i="6"/>
  <c r="M10" i="6"/>
  <c r="E10" i="6"/>
  <c r="O11" i="6"/>
  <c r="G11" i="6"/>
  <c r="L10" i="6"/>
  <c r="D10" i="6"/>
  <c r="N11" i="6"/>
  <c r="F11" i="6"/>
  <c r="K10" i="6"/>
  <c r="M11" i="6"/>
  <c r="E11" i="6"/>
  <c r="R10" i="6"/>
  <c r="J10" i="6"/>
  <c r="T11" i="6"/>
  <c r="L11" i="6"/>
  <c r="D11" i="6"/>
  <c r="Q10" i="6"/>
  <c r="I10" i="6"/>
  <c r="C11" i="6"/>
  <c r="P10" i="6"/>
  <c r="H10" i="6"/>
  <c r="AB5" i="4"/>
  <c r="T12" i="6" s="1"/>
  <c r="O10" i="6"/>
  <c r="G10" i="6"/>
  <c r="N5" i="4"/>
  <c r="F12" i="6" s="1"/>
  <c r="K5" i="4"/>
  <c r="C12" i="6" s="1"/>
  <c r="AA5" i="4"/>
  <c r="S12" i="6" s="1"/>
  <c r="AB5" i="3"/>
  <c r="T9" i="6" s="1"/>
  <c r="Z5" i="1"/>
  <c r="R6" i="6" s="1"/>
  <c r="AB5" i="1"/>
  <c r="T6" i="6" s="1"/>
  <c r="AA5" i="1"/>
  <c r="S6" i="6" s="1"/>
  <c r="C9" i="6"/>
  <c r="X4" i="1"/>
  <c r="P5" i="6" s="1"/>
  <c r="X3" i="1"/>
  <c r="W4" i="1"/>
  <c r="O5" i="6" s="1"/>
  <c r="W3" i="1"/>
  <c r="O4" i="6" s="1"/>
  <c r="Y5" i="1"/>
  <c r="Q6" i="6" s="1"/>
  <c r="V4" i="1"/>
  <c r="N5" i="6" s="1"/>
  <c r="V3" i="1"/>
  <c r="N4" i="6" s="1"/>
  <c r="U4" i="1"/>
  <c r="M5" i="6" s="1"/>
  <c r="U3" i="1"/>
  <c r="M4" i="6" s="1"/>
  <c r="T4" i="1"/>
  <c r="L5" i="6" s="1"/>
  <c r="T3" i="1"/>
  <c r="L4" i="6" s="1"/>
  <c r="S4" i="1"/>
  <c r="K5" i="6" s="1"/>
  <c r="S3" i="1"/>
  <c r="K4" i="6" s="1"/>
  <c r="R4" i="1"/>
  <c r="J5" i="6" s="1"/>
  <c r="R3" i="1"/>
  <c r="J4" i="6" s="1"/>
  <c r="Q4" i="1"/>
  <c r="I5" i="6" s="1"/>
  <c r="Q3" i="1"/>
  <c r="I4" i="6" s="1"/>
  <c r="N4" i="1"/>
  <c r="F5" i="6" s="1"/>
  <c r="O4" i="1"/>
  <c r="G5" i="6" s="1"/>
  <c r="P4" i="1"/>
  <c r="H5" i="6" s="1"/>
  <c r="P3" i="1"/>
  <c r="H4" i="6" s="1"/>
  <c r="O3" i="1"/>
  <c r="G4" i="6" s="1"/>
  <c r="N3" i="1"/>
  <c r="F4" i="6" s="1"/>
  <c r="M4" i="1"/>
  <c r="E5" i="6" s="1"/>
  <c r="L4" i="1"/>
  <c r="D5" i="6" s="1"/>
  <c r="K4" i="1"/>
  <c r="C5" i="6" s="1"/>
  <c r="M3" i="1"/>
  <c r="E4" i="6" s="1"/>
  <c r="L3" i="1"/>
  <c r="D4" i="6" s="1"/>
  <c r="K3" i="1"/>
  <c r="C4" i="6" s="1"/>
  <c r="X5" i="1" l="1"/>
  <c r="P6" i="6" s="1"/>
  <c r="P4" i="6"/>
  <c r="W5" i="1"/>
  <c r="O6" i="6" s="1"/>
  <c r="K5" i="1"/>
  <c r="C6" i="6" s="1"/>
  <c r="L5" i="1"/>
  <c r="D6" i="6" s="1"/>
  <c r="M5" i="1"/>
  <c r="E6" i="6" s="1"/>
  <c r="V5" i="1"/>
  <c r="N6" i="6" s="1"/>
  <c r="U5" i="1"/>
  <c r="M6" i="6" s="1"/>
  <c r="T5" i="1"/>
  <c r="L6" i="6" s="1"/>
  <c r="S5" i="1"/>
  <c r="K6" i="6" s="1"/>
  <c r="R5" i="1"/>
  <c r="J6" i="6" s="1"/>
  <c r="Q5" i="1"/>
  <c r="I6" i="6" s="1"/>
  <c r="N5" i="1"/>
  <c r="F6" i="6" s="1"/>
  <c r="O5" i="1"/>
  <c r="G6" i="6" s="1"/>
  <c r="P5" i="1"/>
  <c r="H6" i="6" s="1"/>
</calcChain>
</file>

<file path=xl/sharedStrings.xml><?xml version="1.0" encoding="utf-8"?>
<sst xmlns="http://schemas.openxmlformats.org/spreadsheetml/2006/main" count="823" uniqueCount="26">
  <si>
    <t>Result</t>
  </si>
  <si>
    <t>Player</t>
  </si>
  <si>
    <t>Computer</t>
  </si>
  <si>
    <t>PlayerFirst</t>
  </si>
  <si>
    <t>Iter</t>
  </si>
  <si>
    <t>Depth</t>
  </si>
  <si>
    <t>DateTime</t>
  </si>
  <si>
    <t>ExecTime</t>
  </si>
  <si>
    <t>Defeat</t>
  </si>
  <si>
    <t>Victory</t>
  </si>
  <si>
    <t>Draw</t>
  </si>
  <si>
    <t>Grand Total</t>
  </si>
  <si>
    <t>Player First</t>
  </si>
  <si>
    <t>Total</t>
  </si>
  <si>
    <t>Function</t>
  </si>
  <si>
    <t>Simple Evaluation</t>
  </si>
  <si>
    <t>Tiles &amp; Corners Evaluation</t>
  </si>
  <si>
    <t>Tiles, Corners and Adjacent to Corner Evaluation</t>
  </si>
  <si>
    <t>Result Comparison</t>
  </si>
  <si>
    <t>Result Comparison Summary</t>
  </si>
  <si>
    <t>Other Data</t>
  </si>
  <si>
    <t># of iterations</t>
  </si>
  <si>
    <t>Total time running</t>
  </si>
  <si>
    <t># of iterations per depth</t>
  </si>
  <si>
    <t>220 per evaluation function</t>
  </si>
  <si>
    <t>50 till depth 5, 20 for depth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</si>
</sst>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  <charset val="161"/>
    </font>
    <font>
      <b/>
      <sz val="15"/>
      <color theme="3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13" applyNumberFormat="0" applyFill="0" applyAlignment="0" applyProtection="0"/>
    <xf numFmtId="0" fontId="1" fillId="9" borderId="0" applyNumberFormat="0" applyBorder="0" applyAlignment="0" applyProtection="0"/>
  </cellStyleXfs>
  <cellXfs count="54">
    <xf numFmtId="0" fontId="0" fillId="0" borderId="0" xfId="0"/>
    <xf numFmtId="47" fontId="0" fillId="0" borderId="0" xfId="0" applyNumberFormat="1"/>
    <xf numFmtId="0" fontId="4" fillId="2" borderId="1" xfId="2" applyFont="1" applyBorder="1"/>
    <xf numFmtId="0" fontId="2" fillId="3" borderId="1" xfId="0" applyFont="1" applyFill="1" applyBorder="1"/>
    <xf numFmtId="0" fontId="4" fillId="2" borderId="1" xfId="2" applyFont="1" applyFill="1" applyBorder="1"/>
    <xf numFmtId="9" fontId="0" fillId="4" borderId="1" xfId="1" applyNumberFormat="1" applyFont="1" applyFill="1" applyBorder="1"/>
    <xf numFmtId="9" fontId="0" fillId="4" borderId="1" xfId="0" applyNumberFormat="1" applyFont="1" applyFill="1" applyBorder="1"/>
    <xf numFmtId="9" fontId="0" fillId="5" borderId="1" xfId="1" applyNumberFormat="1" applyFont="1" applyFill="1" applyBorder="1"/>
    <xf numFmtId="9" fontId="0" fillId="5" borderId="1" xfId="0" applyNumberFormat="1" applyFont="1" applyFill="1" applyBorder="1"/>
    <xf numFmtId="9" fontId="0" fillId="6" borderId="1" xfId="1" applyNumberFormat="1" applyFont="1" applyFill="1" applyBorder="1"/>
    <xf numFmtId="9" fontId="0" fillId="6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7" xfId="2" applyFont="1" applyFill="1" applyBorder="1"/>
    <xf numFmtId="9" fontId="0" fillId="5" borderId="7" xfId="1" applyNumberFormat="1" applyFont="1" applyFill="1" applyBorder="1"/>
    <xf numFmtId="9" fontId="0" fillId="4" borderId="7" xfId="1" applyNumberFormat="1" applyFont="1" applyFill="1" applyBorder="1"/>
    <xf numFmtId="9" fontId="0" fillId="6" borderId="7" xfId="1" applyNumberFormat="1" applyFont="1" applyFill="1" applyBorder="1"/>
    <xf numFmtId="0" fontId="4" fillId="2" borderId="10" xfId="2" applyFont="1" applyFill="1" applyBorder="1"/>
    <xf numFmtId="9" fontId="0" fillId="5" borderId="10" xfId="0" applyNumberFormat="1" applyFont="1" applyFill="1" applyBorder="1"/>
    <xf numFmtId="9" fontId="0" fillId="4" borderId="10" xfId="0" applyNumberFormat="1" applyFont="1" applyFill="1" applyBorder="1"/>
    <xf numFmtId="9" fontId="0" fillId="6" borderId="10" xfId="0" applyNumberFormat="1" applyFont="1" applyFill="1" applyBorder="1"/>
    <xf numFmtId="0" fontId="2" fillId="3" borderId="8" xfId="0" applyFont="1" applyFill="1" applyBorder="1"/>
    <xf numFmtId="2" fontId="0" fillId="5" borderId="1" xfId="1" applyNumberFormat="1" applyFont="1" applyFill="1" applyBorder="1"/>
    <xf numFmtId="0" fontId="5" fillId="0" borderId="0" xfId="3" applyBorder="1" applyAlignment="1"/>
    <xf numFmtId="0" fontId="4" fillId="2" borderId="1" xfId="2" applyFont="1" applyBorder="1" applyAlignment="1">
      <alignment vertical="center"/>
    </xf>
    <xf numFmtId="0" fontId="4" fillId="2" borderId="1" xfId="2" applyNumberFormat="1" applyFont="1" applyBorder="1" applyAlignment="1">
      <alignment vertical="center" wrapText="1"/>
    </xf>
    <xf numFmtId="9" fontId="0" fillId="5" borderId="1" xfId="0" applyNumberFormat="1" applyFill="1" applyBorder="1"/>
    <xf numFmtId="9" fontId="0" fillId="4" borderId="1" xfId="0" applyNumberFormat="1" applyFill="1" applyBorder="1"/>
    <xf numFmtId="9" fontId="6" fillId="7" borderId="1" xfId="0" applyNumberFormat="1" applyFont="1" applyFill="1" applyBorder="1"/>
    <xf numFmtId="2" fontId="0" fillId="4" borderId="1" xfId="1" applyNumberFormat="1" applyFont="1" applyFill="1" applyBorder="1"/>
    <xf numFmtId="2" fontId="0" fillId="6" borderId="1" xfId="1" applyNumberFormat="1" applyFont="1" applyFill="1" applyBorder="1"/>
    <xf numFmtId="2" fontId="0" fillId="5" borderId="1" xfId="0" applyNumberFormat="1" applyFill="1" applyBorder="1"/>
    <xf numFmtId="2" fontId="0" fillId="4" borderId="1" xfId="0" applyNumberFormat="1" applyFill="1" applyBorder="1"/>
    <xf numFmtId="2" fontId="6" fillId="7" borderId="1" xfId="0" applyNumberFormat="1" applyFont="1" applyFill="1" applyBorder="1"/>
    <xf numFmtId="2" fontId="6" fillId="8" borderId="1" xfId="0" applyNumberFormat="1" applyFont="1" applyFill="1" applyBorder="1"/>
    <xf numFmtId="0" fontId="0" fillId="8" borderId="1" xfId="0" applyFill="1" applyBorder="1"/>
    <xf numFmtId="2" fontId="0" fillId="8" borderId="1" xfId="1" applyNumberFormat="1" applyFont="1" applyFill="1" applyBorder="1"/>
    <xf numFmtId="9" fontId="0" fillId="0" borderId="0" xfId="1" applyFont="1"/>
    <xf numFmtId="0" fontId="4" fillId="2" borderId="1" xfId="2" applyFont="1" applyBorder="1" applyAlignment="1">
      <alignment horizontal="center"/>
    </xf>
    <xf numFmtId="0" fontId="5" fillId="0" borderId="0" xfId="3" applyBorder="1" applyAlignment="1">
      <alignment horizontal="center"/>
    </xf>
    <xf numFmtId="0" fontId="5" fillId="0" borderId="14" xfId="3" applyBorder="1" applyAlignment="1">
      <alignment horizontal="center"/>
    </xf>
    <xf numFmtId="0" fontId="4" fillId="2" borderId="1" xfId="2" applyFont="1" applyBorder="1" applyAlignment="1">
      <alignment horizontal="center" vertical="center" wrapText="1"/>
    </xf>
    <xf numFmtId="0" fontId="1" fillId="9" borderId="1" xfId="4" applyBorder="1" applyAlignment="1">
      <alignment horizontal="center" vertical="center"/>
    </xf>
    <xf numFmtId="0" fontId="4" fillId="2" borderId="6" xfId="2" applyFont="1" applyBorder="1" applyAlignment="1">
      <alignment horizontal="center" vertical="center"/>
    </xf>
    <xf numFmtId="0" fontId="4" fillId="2" borderId="12" xfId="2" applyFont="1" applyBorder="1" applyAlignment="1">
      <alignment horizontal="center" vertical="center"/>
    </xf>
    <xf numFmtId="0" fontId="4" fillId="2" borderId="5" xfId="2" applyNumberFormat="1" applyFont="1" applyBorder="1" applyAlignment="1">
      <alignment horizontal="center" vertical="center" wrapText="1"/>
    </xf>
    <xf numFmtId="0" fontId="4" fillId="2" borderId="9" xfId="2" applyNumberFormat="1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5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1" fillId="9" borderId="1" xfId="4" applyBorder="1" applyAlignment="1">
      <alignment horizontal="center" vertical="center" wrapText="1"/>
    </xf>
    <xf numFmtId="0" fontId="0" fillId="0" borderId="0" xfId="0" applyFill="1"/>
    <xf numFmtId="47" fontId="0" fillId="0" borderId="0" xfId="0" applyNumberFormat="1" applyFill="1"/>
  </cellXfs>
  <cellStyles count="5">
    <cellStyle name="20% - Accent1" xfId="4" builtinId="30"/>
    <cellStyle name="Accent1" xfId="2" builtinId="29"/>
    <cellStyle name="Heading 1" xfId="3" builtinId="16"/>
    <cellStyle name="Normal" xfId="0" builtinId="0"/>
    <cellStyle name="Percent" xfId="1" builtinId="5"/>
  </cellStyles>
  <dxfs count="9">
    <dxf>
      <numFmt numFmtId="29" formatCode="mm:ss.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29" formatCode="mm:ss.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29" formatCode="mm:ss.0"/>
    </dxf>
  </dxfs>
  <tableStyles count="0" defaultTableStyle="TableStyleMedium2" defaultPivotStyle="PivotStyleLight16"/>
  <colors>
    <mruColors>
      <color rgb="FFEE5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BBF89-E6A9-4D17-9065-D056C84AE3F4}" name="Table1" displayName="Table1" ref="A1:H221" totalsRowShown="0">
  <autoFilter ref="A1:H221" xr:uid="{0EAE99F9-A850-4592-892F-52825024F9BC}"/>
  <tableColumns count="8">
    <tableColumn id="1" xr3:uid="{E747B2C3-04F2-493B-9C2A-618DC06C97B4}" name="Result"/>
    <tableColumn id="2" xr3:uid="{BBBB9AA9-2976-4B52-BAEC-AAFC89FD7BCF}" name="Player"/>
    <tableColumn id="3" xr3:uid="{6C68AFBC-B460-4158-B9A7-C9F418DDF4E5}" name="Computer"/>
    <tableColumn id="4" xr3:uid="{3C6D9901-9814-4F37-961F-B6CB409694CA}" name="PlayerFirst"/>
    <tableColumn id="5" xr3:uid="{2420FFC6-A7CC-45C2-B484-7717BCDD9E32}" name="Iter"/>
    <tableColumn id="6" xr3:uid="{5923B1AD-2C00-4DCC-A7D8-34235678CA6E}" name="Depth"/>
    <tableColumn id="7" xr3:uid="{CE80D769-8E75-475C-BC0C-73988D8DF25C}" name="DateTime" dataDxfId="8"/>
    <tableColumn id="8" xr3:uid="{CBC29A33-EEC8-40C0-878F-A35BEC056777}" name="Exec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7D1761-7580-4AD1-8429-351DDD0B72AD}" name="Table3" displayName="Table3" ref="A1:H221" totalsRowShown="0" headerRowDxfId="3" headerRowBorderDxfId="1" tableBorderDxfId="2">
  <autoFilter ref="A1:H221" xr:uid="{2553E42D-AE9F-4E63-8D16-7552941A40CE}"/>
  <tableColumns count="8">
    <tableColumn id="1" xr3:uid="{8568E9F0-718C-4F5B-BD1C-31E3241AEAC5}" name="Result"/>
    <tableColumn id="2" xr3:uid="{4FA1308F-EF33-40D8-BD05-D5A50DDF571A}" name="Player"/>
    <tableColumn id="3" xr3:uid="{F304EF52-42D7-4E57-9106-3B8D5F9F1E7E}" name="Computer"/>
    <tableColumn id="4" xr3:uid="{BD2BDA82-E45B-4F5E-966D-273784149EF7}" name="PlayerFirst"/>
    <tableColumn id="5" xr3:uid="{C0479FB3-B152-4942-9F35-88AC22357421}" name="Iter"/>
    <tableColumn id="6" xr3:uid="{6D988C2B-CD2D-463D-9319-A816C829F7BC}" name="Depth"/>
    <tableColumn id="7" xr3:uid="{EE03FB03-866F-49D0-8BD4-A7947F0B74F3}" name="DateTime" dataDxfId="0"/>
    <tableColumn id="8" xr3:uid="{74374CB6-2DA7-449B-9C7C-871BB14298F3}" name="Exec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68F4AD-5F49-46EF-9F45-DEC97B72CB5F}" name="Table4" displayName="Table4" ref="A1:H221" totalsRowShown="0" headerRowDxfId="7" headerRowBorderDxfId="5" tableBorderDxfId="6">
  <autoFilter ref="A1:H221" xr:uid="{D960E1B4-A549-44F7-89E7-465741424810}"/>
  <tableColumns count="8">
    <tableColumn id="1" xr3:uid="{21E86795-BA9E-401D-A48C-1C97ABC89508}" name="Result"/>
    <tableColumn id="2" xr3:uid="{DC8DFF40-0249-4DD1-A241-E01727CFD05D}" name="Player"/>
    <tableColumn id="3" xr3:uid="{A345CFAC-A0C7-4E72-A5AB-A1DA718E89CE}" name="Computer"/>
    <tableColumn id="4" xr3:uid="{EF8AFA72-6C8D-4466-84B7-884A3394DA76}" name="PlayerFirst"/>
    <tableColumn id="5" xr3:uid="{EA798698-555D-4356-B5FA-2E79675B958C}" name="Iter"/>
    <tableColumn id="6" xr3:uid="{6874DF62-17AA-4C0B-A54C-E410DBAA12CE}" name="Depth"/>
    <tableColumn id="7" xr3:uid="{45F6E405-3817-4569-9E44-7AD7B9F531E7}" name="DateTime" dataDxfId="4"/>
    <tableColumn id="8" xr3:uid="{D9A0625C-7665-4CD3-A318-244594F67931}" name="Exec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E269-05AA-459B-A283-2344A0FAC428}">
  <dimension ref="A1:AB221"/>
  <sheetViews>
    <sheetView topLeftCell="A208" workbookViewId="0">
      <selection activeCell="E214" sqref="E214"/>
    </sheetView>
  </sheetViews>
  <sheetFormatPr defaultRowHeight="14" x14ac:dyDescent="0.3"/>
  <cols>
    <col min="3" max="3" width="11" customWidth="1"/>
    <col min="4" max="4" width="11.58203125" customWidth="1"/>
    <col min="7" max="7" width="10.75" customWidth="1"/>
    <col min="8" max="8" width="11.08203125" customWidth="1"/>
    <col min="10" max="10" width="12.08203125" customWidth="1"/>
    <col min="11" max="11" width="9.5" bestFit="1" customWidth="1"/>
    <col min="14" max="14" width="9.25" customWidth="1"/>
    <col min="15" max="15" width="9" customWidth="1"/>
    <col min="17" max="17" width="9.25" customWidth="1"/>
    <col min="18" max="18" width="9" customWidth="1"/>
    <col min="20" max="20" width="9.25" customWidth="1"/>
    <col min="21" max="21" width="9" customWidth="1"/>
    <col min="22" max="22" width="8.75" customWidth="1"/>
    <col min="23" max="23" width="10.25" customWidth="1"/>
    <col min="24" max="24" width="10" customWidth="1"/>
    <col min="25" max="25" width="8.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5</v>
      </c>
      <c r="K1" s="39">
        <v>2</v>
      </c>
      <c r="L1" s="39"/>
      <c r="M1" s="39"/>
      <c r="N1" s="39">
        <v>3</v>
      </c>
      <c r="O1" s="39"/>
      <c r="P1" s="39"/>
      <c r="Q1" s="39">
        <v>4</v>
      </c>
      <c r="R1" s="39"/>
      <c r="S1" s="39"/>
      <c r="T1" s="39">
        <v>5</v>
      </c>
      <c r="U1" s="39"/>
      <c r="V1" s="39"/>
      <c r="W1" s="39">
        <v>6</v>
      </c>
      <c r="X1" s="39"/>
      <c r="Y1" s="39"/>
      <c r="Z1" s="39" t="s">
        <v>13</v>
      </c>
      <c r="AA1" s="39"/>
      <c r="AB1" s="39"/>
    </row>
    <row r="2" spans="1:28" x14ac:dyDescent="0.3">
      <c r="A2" t="s">
        <v>9</v>
      </c>
      <c r="B2">
        <v>55</v>
      </c>
      <c r="C2">
        <v>9</v>
      </c>
      <c r="D2" t="b">
        <v>1</v>
      </c>
      <c r="E2">
        <v>1</v>
      </c>
      <c r="F2">
        <v>2</v>
      </c>
      <c r="G2" s="1">
        <v>44175.681067256941</v>
      </c>
      <c r="H2">
        <v>1.7493259906768699</v>
      </c>
      <c r="J2" s="3" t="s">
        <v>12</v>
      </c>
      <c r="K2" s="3" t="s">
        <v>9</v>
      </c>
      <c r="L2" s="3" t="s">
        <v>8</v>
      </c>
      <c r="M2" s="3" t="s">
        <v>10</v>
      </c>
      <c r="N2" s="3" t="s">
        <v>9</v>
      </c>
      <c r="O2" s="3" t="s">
        <v>8</v>
      </c>
      <c r="P2" s="3" t="s">
        <v>10</v>
      </c>
      <c r="Q2" s="3" t="s">
        <v>9</v>
      </c>
      <c r="R2" s="3" t="s">
        <v>8</v>
      </c>
      <c r="S2" s="3" t="s">
        <v>10</v>
      </c>
      <c r="T2" s="3" t="s">
        <v>9</v>
      </c>
      <c r="U2" s="3" t="s">
        <v>8</v>
      </c>
      <c r="V2" s="3" t="s">
        <v>10</v>
      </c>
      <c r="W2" s="3" t="s">
        <v>9</v>
      </c>
      <c r="X2" s="3" t="s">
        <v>8</v>
      </c>
      <c r="Y2" s="3" t="s">
        <v>10</v>
      </c>
      <c r="Z2" s="3" t="s">
        <v>9</v>
      </c>
      <c r="AA2" s="3" t="s">
        <v>8</v>
      </c>
      <c r="AB2" s="3" t="s">
        <v>10</v>
      </c>
    </row>
    <row r="3" spans="1:28" x14ac:dyDescent="0.3">
      <c r="A3" t="s">
        <v>9</v>
      </c>
      <c r="B3">
        <v>44</v>
      </c>
      <c r="C3">
        <v>20</v>
      </c>
      <c r="D3" t="b">
        <v>1</v>
      </c>
      <c r="E3">
        <v>2</v>
      </c>
      <c r="F3">
        <v>2</v>
      </c>
      <c r="G3" s="1">
        <v>44175.681085150463</v>
      </c>
      <c r="H3">
        <v>1.54587197303771</v>
      </c>
      <c r="J3" s="4" t="b">
        <v>1</v>
      </c>
      <c r="K3" s="7">
        <f>COUNTIFS($F:$F,"=2",$A:$A,"=Victory", $D:$D,"=TRUE")/COUNTIF($F:$F,"=2")</f>
        <v>0.3</v>
      </c>
      <c r="L3" s="5">
        <f>COUNTIFS($F:$F,"=2",$A:$A,"=Defeat", $D:$D,"=TRUE")/COUNTIF($F:$F,"=2")</f>
        <v>0.2</v>
      </c>
      <c r="M3" s="9">
        <f>COUNTIFS($F:$F,"=2",$A:$A,"=Draw", $D:$D,"=TRUE")/COUNTIF($F:$F,"=2")</f>
        <v>0</v>
      </c>
      <c r="N3" s="7">
        <f>COUNTIFS($F:$F,"=3",$A:$A,"=Victory", $D:$D,"=TRUE")/COUNTIF($F:$F,"=3")</f>
        <v>0.2</v>
      </c>
      <c r="O3" s="5">
        <f>COUNTIFS($F:$F,"=3",$A:$A,"=Defeat", $D:$D,"=TRUE")/COUNTIF($F:$F,"=3")</f>
        <v>0.26</v>
      </c>
      <c r="P3" s="9">
        <f>COUNTIFS($F:$F,"=3",$A:$A,"=Draw", $D:$D,"=TRUE")/COUNTIF($F:$F,"=3")</f>
        <v>0.04</v>
      </c>
      <c r="Q3" s="7">
        <f>COUNTIFS($F:$F,"=4",$A:$A,"=Victory", $D:$D,"=TRUE")/COUNTIF($F:$F,"=4")</f>
        <v>0.26</v>
      </c>
      <c r="R3" s="5">
        <f>COUNTIFS($F:$F,"=4",$A:$A,"=Defeat", $D:$D,"=TRUE")/COUNTIF($F:$F,"=4")</f>
        <v>0.24</v>
      </c>
      <c r="S3" s="9">
        <f>COUNTIFS($F:$F,"=4",$A:$A,"=Draw", $D:$D,"=TRUE")/COUNTIF($F:$F,"=4")</f>
        <v>0</v>
      </c>
      <c r="T3" s="7">
        <f>COUNTIFS($F:$F,"=5",$A:$A,"=Victory", $D:$D,"=TRUE")/COUNTIF($F:$F,"=5")</f>
        <v>0.36</v>
      </c>
      <c r="U3" s="5">
        <f>COUNTIFS($F:$F,"=5",$A:$A,"=Defeat", $D:$D,"=TRUE")/COUNTIF($F:$F,"=5")</f>
        <v>0.14000000000000001</v>
      </c>
      <c r="V3" s="9">
        <f>COUNTIFS($F:$F,"=5",$A:$A,"=Draw", $D:$D,"=TRUE")/COUNTIF($F:$F,"=5")</f>
        <v>0</v>
      </c>
      <c r="W3" s="7">
        <f>COUNTIFS($F:$F,"=6",$A:$A,"=Victory", $D:$D,"=TRUE")/COUNTIF($F:$F,"=6")</f>
        <v>0.2</v>
      </c>
      <c r="X3" s="5">
        <f>COUNTIFS($F:$F,"=6",$A:$A,"=Defeat", $D:$D,"=TRUE")/COUNTIF($F:$F,"=6")</f>
        <v>0.2</v>
      </c>
      <c r="Y3" s="9">
        <f>COUNTIFS($F:$F,"=6",$A:$A,"=Draw", $D:$D,"=TRUE")/COUNTIF($F:$F,"=5")</f>
        <v>0.04</v>
      </c>
      <c r="Z3" s="7">
        <f>COUNTIFS($A:$A,"=Victory", $D:$D,"=TRUE")/COUNT($F:$F)</f>
        <v>0.27272727272727271</v>
      </c>
      <c r="AA3" s="5">
        <f>COUNTIFS($A:$A,"=Defeat", $D:$D,"=TRUE")/COUNT($F:$F)</f>
        <v>0.20909090909090908</v>
      </c>
      <c r="AB3" s="9">
        <f>COUNTIFS($A:$A,"=Draw", $D:$D,"=TRUE")/COUNT($F:$F)</f>
        <v>1.8181818181818181E-2</v>
      </c>
    </row>
    <row r="4" spans="1:28" x14ac:dyDescent="0.3">
      <c r="A4" t="s">
        <v>9</v>
      </c>
      <c r="B4">
        <v>40</v>
      </c>
      <c r="C4">
        <v>24</v>
      </c>
      <c r="D4" t="b">
        <v>1</v>
      </c>
      <c r="E4">
        <v>3</v>
      </c>
      <c r="F4">
        <v>2</v>
      </c>
      <c r="G4" s="1">
        <v>44175.681123171293</v>
      </c>
      <c r="H4">
        <v>3.28499054908752</v>
      </c>
      <c r="J4" s="4" t="b">
        <v>0</v>
      </c>
      <c r="K4" s="7">
        <f>COUNTIFS($F:$F,"=2",$A:$A,"=Victory", $D:$D,"=FALSE")/COUNTIF($F:$F,"=2")</f>
        <v>0.28000000000000003</v>
      </c>
      <c r="L4" s="5">
        <f>IFERROR(COUNTIFS($F:$F,"=2",$A:$A,"=Defeat", $D:$D,"=FALSE")/COUNTIF($F:$F,"=2"),0)</f>
        <v>0.22</v>
      </c>
      <c r="M4" s="9">
        <f>IFERROR(COUNTIFS($F:$F,"=2",$A:$A,"=Draw", $D:$D,"=FALSE")/COUNTIF($F:$F,"=2"),0)</f>
        <v>0</v>
      </c>
      <c r="N4" s="7">
        <f>COUNTIFS($F:$F,"=3",$A:$A,"=Victory", $D:$D,"=FALSE")/COUNTIF($F:$F,"=3")</f>
        <v>0.1</v>
      </c>
      <c r="O4" s="5">
        <f>IFERROR(COUNTIFS($F:$F,"=3",$A:$A,"=Defeat", $D:$D,"=FALSE")/COUNTIF($F:$F,"=3"),0)</f>
        <v>0.4</v>
      </c>
      <c r="P4" s="9">
        <f>IFERROR(COUNTIFS($F:$F,"=3",$A:$A,"=Draw", $D:$D,"=FALSE")/COUNTIF($F:$F,"=3"),0)</f>
        <v>0</v>
      </c>
      <c r="Q4" s="7">
        <f>COUNTIFS($F:$F,"=4",$A:$A,"=Victory", $D:$D,"=FALSE")/COUNTIF($F:$F,"=4")</f>
        <v>0.24</v>
      </c>
      <c r="R4" s="5">
        <f>IFERROR(COUNTIFS($F:$F,"=4",$A:$A,"=Defeat", $D:$D,"=FALSE")/COUNTIF($F:$F,"=4"),0)</f>
        <v>0.22</v>
      </c>
      <c r="S4" s="9">
        <f>IFERROR(COUNTIFS($F:$F,"=4",$A:$A,"=Draw", $D:$D,"=FALSE")/COUNTIF($F:$F,"=4"),0)</f>
        <v>0.04</v>
      </c>
      <c r="T4" s="7">
        <f>COUNTIFS($F:$F,"=5",$A:$A,"=Victory", $D:$D,"=FALSE")/COUNTIF($F:$F,"=5")</f>
        <v>0.26</v>
      </c>
      <c r="U4" s="5">
        <f>IFERROR(COUNTIFS($F:$F,"=5",$A:$A,"=Defeat", $D:$D,"=FALSE")/COUNTIF($F:$F,"=5"),0)</f>
        <v>0.2</v>
      </c>
      <c r="V4" s="9">
        <f>IFERROR(COUNTIFS($F:$F,"=5",$A:$A,"=Draw", $D:$D,"=FALSE")/COUNTIF($F:$F,"=5"),0)</f>
        <v>0.04</v>
      </c>
      <c r="W4" s="7">
        <f>COUNTIFS($F:$F,"=6",$A:$A,"=Victory", $D:$D,"=FALSE")/COUNTIF($F:$F,"=6")</f>
        <v>0.2</v>
      </c>
      <c r="X4" s="5">
        <f>IFERROR(COUNTIFS($F:$F,"=6",$A:$A,"=Defeat", $D:$D,"=FALSE")/COUNTIF($F:$F,"=6"),0)</f>
        <v>0.25</v>
      </c>
      <c r="Y4" s="9">
        <f>IFERROR(COUNTIFS($F:$F,"=6",$A:$A,"=Draw", $D:$D,"=FALSE")/COUNTIF($F:$F,"=6"),0)</f>
        <v>0.05</v>
      </c>
      <c r="Z4" s="7">
        <f>COUNTIFS($A:$A,"=Victory", $D:$D,"=FALSE")/COUNT($F:$F)</f>
        <v>0.21818181818181817</v>
      </c>
      <c r="AA4" s="5">
        <f>IFERROR(COUNTIFS($A:$A,"=Defeat", $D:$D,"=FALSE")/COUNT($F:$F),0)</f>
        <v>0.25909090909090909</v>
      </c>
      <c r="AB4" s="9">
        <f>IFERROR(COUNTIFS($A:$A,"=Draw", $D:$D,"=FALSE")/COUNT($F:$F),0)</f>
        <v>2.2727272727272728E-2</v>
      </c>
    </row>
    <row r="5" spans="1:28" x14ac:dyDescent="0.3">
      <c r="A5" t="s">
        <v>9</v>
      </c>
      <c r="B5">
        <v>40</v>
      </c>
      <c r="C5">
        <v>24</v>
      </c>
      <c r="D5" t="b">
        <v>1</v>
      </c>
      <c r="E5">
        <v>4</v>
      </c>
      <c r="F5">
        <v>2</v>
      </c>
      <c r="G5" s="1">
        <v>44175.681154398146</v>
      </c>
      <c r="H5">
        <v>2.6983261108398402</v>
      </c>
      <c r="J5" s="4" t="s">
        <v>11</v>
      </c>
      <c r="K5" s="8">
        <f>SUM(K3:K4)</f>
        <v>0.58000000000000007</v>
      </c>
      <c r="L5" s="6">
        <f t="shared" ref="L5:M5" si="0">SUM(L3:L4)</f>
        <v>0.42000000000000004</v>
      </c>
      <c r="M5" s="10">
        <f t="shared" si="0"/>
        <v>0</v>
      </c>
      <c r="N5" s="8">
        <f>SUM(N3:N4)</f>
        <v>0.30000000000000004</v>
      </c>
      <c r="O5" s="6">
        <f t="shared" ref="O5" si="1">SUM(O3:O4)</f>
        <v>0.66</v>
      </c>
      <c r="P5" s="10">
        <f t="shared" ref="P5" si="2">SUM(P3:P4)</f>
        <v>0.04</v>
      </c>
      <c r="Q5" s="8">
        <f>SUM(Q3:Q4)</f>
        <v>0.5</v>
      </c>
      <c r="R5" s="6">
        <f t="shared" ref="R5" si="3">SUM(R3:R4)</f>
        <v>0.45999999999999996</v>
      </c>
      <c r="S5" s="10">
        <f t="shared" ref="S5" si="4">SUM(S3:S4)</f>
        <v>0.04</v>
      </c>
      <c r="T5" s="8">
        <f>SUM(T3:T4)</f>
        <v>0.62</v>
      </c>
      <c r="U5" s="6">
        <f t="shared" ref="U5" si="5">SUM(U3:U4)</f>
        <v>0.34</v>
      </c>
      <c r="V5" s="10">
        <f t="shared" ref="V5" si="6">SUM(V3:V4)</f>
        <v>0.04</v>
      </c>
      <c r="W5" s="8">
        <f>SUM(W3:W4)</f>
        <v>0.4</v>
      </c>
      <c r="X5" s="6">
        <f t="shared" ref="X5" si="7">SUM(X3:X4)</f>
        <v>0.45</v>
      </c>
      <c r="Y5" s="10">
        <f t="shared" ref="Y5" si="8">SUM(Y3:Y4)</f>
        <v>0.09</v>
      </c>
      <c r="Z5" s="8">
        <f>SUM(Z3:Z4)</f>
        <v>0.49090909090909085</v>
      </c>
      <c r="AA5" s="6">
        <f t="shared" ref="AA5:AB5" si="9">SUM(AA3:AA4)</f>
        <v>0.46818181818181814</v>
      </c>
      <c r="AB5" s="10">
        <f t="shared" si="9"/>
        <v>4.0909090909090909E-2</v>
      </c>
    </row>
    <row r="6" spans="1:28" x14ac:dyDescent="0.3">
      <c r="A6" t="s">
        <v>9</v>
      </c>
      <c r="B6">
        <v>42</v>
      </c>
      <c r="C6">
        <v>22</v>
      </c>
      <c r="D6" t="b">
        <v>1</v>
      </c>
      <c r="E6">
        <v>5</v>
      </c>
      <c r="F6">
        <v>2</v>
      </c>
      <c r="G6" s="1">
        <v>44175.681183229164</v>
      </c>
      <c r="H6">
        <v>2.4895601272582999</v>
      </c>
    </row>
    <row r="7" spans="1:28" x14ac:dyDescent="0.3">
      <c r="A7" t="s">
        <v>9</v>
      </c>
      <c r="B7">
        <v>46</v>
      </c>
      <c r="C7">
        <v>18</v>
      </c>
      <c r="D7" t="b">
        <v>1</v>
      </c>
      <c r="E7">
        <v>6</v>
      </c>
      <c r="F7">
        <v>2</v>
      </c>
      <c r="G7" s="1">
        <v>44175.681212766205</v>
      </c>
      <c r="H7">
        <v>2.55264067649841</v>
      </c>
      <c r="J7" s="3" t="s">
        <v>9</v>
      </c>
      <c r="K7" s="3" t="s">
        <v>8</v>
      </c>
      <c r="L7" s="3" t="s">
        <v>10</v>
      </c>
      <c r="N7" s="3" t="s">
        <v>9</v>
      </c>
      <c r="O7" s="3" t="s">
        <v>8</v>
      </c>
      <c r="P7" s="3" t="s">
        <v>10</v>
      </c>
      <c r="Q7" s="3" t="s">
        <v>13</v>
      </c>
    </row>
    <row r="8" spans="1:28" x14ac:dyDescent="0.3">
      <c r="A8" t="s">
        <v>8</v>
      </c>
      <c r="B8">
        <v>10</v>
      </c>
      <c r="C8">
        <v>54</v>
      </c>
      <c r="D8" t="b">
        <v>1</v>
      </c>
      <c r="E8">
        <v>7</v>
      </c>
      <c r="F8">
        <v>2</v>
      </c>
      <c r="G8" s="1">
        <v>44175.681235659722</v>
      </c>
      <c r="H8">
        <v>1.9771485328674301</v>
      </c>
      <c r="J8" s="7">
        <f>COUNTIF($A:$A,"=Victory")/COUNT($F:$F)</f>
        <v>0.49090909090909091</v>
      </c>
      <c r="K8" s="5">
        <f>COUNTIF($A:$A,"=Defeat")/COUNT($F:$F)</f>
        <v>0.4681818181818182</v>
      </c>
      <c r="L8" s="9">
        <f>COUNTIF($A:$A,"=Draw")/COUNT($F:$F)</f>
        <v>4.0909090909090909E-2</v>
      </c>
      <c r="N8" s="23">
        <f>SUMIF($A:$A,"=Victory",$H:$H)/COUNTIF($A:$A,"=Victory")</f>
        <v>258.54412701615536</v>
      </c>
      <c r="O8" s="30">
        <f>SUMIF($A:$A,"=Defeat",$H:$H)/COUNTIF($A:$A,"=Defeat")</f>
        <v>306.65813173136621</v>
      </c>
      <c r="P8" s="31">
        <f>SUMIF($A:$A,"=Draw",$H:$H)/COUNTIF($A:$A,"=Draw")</f>
        <v>572.0814698272269</v>
      </c>
      <c r="Q8" s="37">
        <f>SUM(Table1[ExecTime])/COUNT(Table1[ExecTime])</f>
        <v>293.89675688418436</v>
      </c>
    </row>
    <row r="9" spans="1:28" x14ac:dyDescent="0.3">
      <c r="A9" t="s">
        <v>9</v>
      </c>
      <c r="B9">
        <v>45</v>
      </c>
      <c r="C9">
        <v>19</v>
      </c>
      <c r="D9" t="b">
        <v>1</v>
      </c>
      <c r="E9">
        <v>8</v>
      </c>
      <c r="F9">
        <v>2</v>
      </c>
      <c r="G9" s="1">
        <v>44175.681269363427</v>
      </c>
      <c r="H9">
        <v>2.91129326820373</v>
      </c>
    </row>
    <row r="10" spans="1:28" x14ac:dyDescent="0.3">
      <c r="A10" t="s">
        <v>9</v>
      </c>
      <c r="B10">
        <v>42</v>
      </c>
      <c r="C10">
        <v>22</v>
      </c>
      <c r="D10" t="b">
        <v>1</v>
      </c>
      <c r="E10">
        <v>9</v>
      </c>
      <c r="F10">
        <v>2</v>
      </c>
      <c r="G10" s="1">
        <v>44175.681302592595</v>
      </c>
      <c r="H10">
        <v>2.8716349601745601</v>
      </c>
    </row>
    <row r="11" spans="1:28" x14ac:dyDescent="0.3">
      <c r="A11" t="s">
        <v>8</v>
      </c>
      <c r="B11">
        <v>7</v>
      </c>
      <c r="C11">
        <v>55</v>
      </c>
      <c r="D11" t="b">
        <v>1</v>
      </c>
      <c r="E11">
        <v>10</v>
      </c>
      <c r="F11">
        <v>2</v>
      </c>
      <c r="G11" s="1">
        <v>44175.681326122685</v>
      </c>
      <c r="H11">
        <v>2.0327088832855198</v>
      </c>
    </row>
    <row r="12" spans="1:28" x14ac:dyDescent="0.3">
      <c r="A12" t="s">
        <v>9</v>
      </c>
      <c r="B12">
        <v>44</v>
      </c>
      <c r="C12">
        <v>20</v>
      </c>
      <c r="D12" t="b">
        <v>1</v>
      </c>
      <c r="E12">
        <v>11</v>
      </c>
      <c r="F12">
        <v>2</v>
      </c>
      <c r="G12" s="1">
        <v>44175.681354733795</v>
      </c>
      <c r="H12">
        <v>2.47064208984375</v>
      </c>
    </row>
    <row r="13" spans="1:28" x14ac:dyDescent="0.3">
      <c r="A13" t="s">
        <v>8</v>
      </c>
      <c r="B13">
        <v>29</v>
      </c>
      <c r="C13">
        <v>35</v>
      </c>
      <c r="D13" t="b">
        <v>1</v>
      </c>
      <c r="E13">
        <v>12</v>
      </c>
      <c r="F13">
        <v>2</v>
      </c>
      <c r="G13" s="1">
        <v>44175.681387094904</v>
      </c>
      <c r="H13">
        <v>2.7959187030792201</v>
      </c>
    </row>
    <row r="14" spans="1:28" x14ac:dyDescent="0.3">
      <c r="A14" t="s">
        <v>8</v>
      </c>
      <c r="B14">
        <v>28</v>
      </c>
      <c r="C14">
        <v>36</v>
      </c>
      <c r="D14" t="b">
        <v>1</v>
      </c>
      <c r="E14">
        <v>13</v>
      </c>
      <c r="F14">
        <v>2</v>
      </c>
      <c r="G14" s="1">
        <v>44175.68142497685</v>
      </c>
      <c r="H14">
        <v>3.27247762680053</v>
      </c>
    </row>
    <row r="15" spans="1:28" x14ac:dyDescent="0.3">
      <c r="A15" t="s">
        <v>8</v>
      </c>
      <c r="B15">
        <v>30</v>
      </c>
      <c r="C15">
        <v>34</v>
      </c>
      <c r="D15" t="b">
        <v>1</v>
      </c>
      <c r="E15">
        <v>14</v>
      </c>
      <c r="F15">
        <v>2</v>
      </c>
      <c r="G15" s="1">
        <v>44175.681458796294</v>
      </c>
      <c r="H15">
        <v>2.9207918643951398</v>
      </c>
    </row>
    <row r="16" spans="1:28" x14ac:dyDescent="0.3">
      <c r="A16" t="s">
        <v>8</v>
      </c>
      <c r="B16">
        <v>25</v>
      </c>
      <c r="C16">
        <v>39</v>
      </c>
      <c r="D16" t="b">
        <v>1</v>
      </c>
      <c r="E16">
        <v>15</v>
      </c>
      <c r="F16">
        <v>2</v>
      </c>
      <c r="G16" s="1">
        <v>44175.681486400463</v>
      </c>
      <c r="H16">
        <v>2.3849890232086102</v>
      </c>
    </row>
    <row r="17" spans="1:8" x14ac:dyDescent="0.3">
      <c r="A17" t="s">
        <v>9</v>
      </c>
      <c r="B17">
        <v>35</v>
      </c>
      <c r="C17">
        <v>29</v>
      </c>
      <c r="D17" t="b">
        <v>1</v>
      </c>
      <c r="E17">
        <v>16</v>
      </c>
      <c r="F17">
        <v>2</v>
      </c>
      <c r="G17" s="1">
        <v>44175.681516608798</v>
      </c>
      <c r="H17">
        <v>2.6094915866851802</v>
      </c>
    </row>
    <row r="18" spans="1:8" x14ac:dyDescent="0.3">
      <c r="A18" t="s">
        <v>9</v>
      </c>
      <c r="B18">
        <v>37</v>
      </c>
      <c r="C18">
        <v>27</v>
      </c>
      <c r="D18" t="b">
        <v>1</v>
      </c>
      <c r="E18">
        <v>17</v>
      </c>
      <c r="F18">
        <v>2</v>
      </c>
      <c r="G18" s="1">
        <v>44175.68156365741</v>
      </c>
      <c r="H18">
        <v>4.0649003982543901</v>
      </c>
    </row>
    <row r="19" spans="1:8" x14ac:dyDescent="0.3">
      <c r="A19" t="s">
        <v>8</v>
      </c>
      <c r="B19">
        <v>15</v>
      </c>
      <c r="C19">
        <v>49</v>
      </c>
      <c r="D19" t="b">
        <v>1</v>
      </c>
      <c r="E19">
        <v>18</v>
      </c>
      <c r="F19">
        <v>2</v>
      </c>
      <c r="G19" s="1">
        <v>44175.681605219906</v>
      </c>
      <c r="H19">
        <v>3.5911438465118399</v>
      </c>
    </row>
    <row r="20" spans="1:8" x14ac:dyDescent="0.3">
      <c r="A20" t="s">
        <v>8</v>
      </c>
      <c r="B20">
        <v>30</v>
      </c>
      <c r="C20">
        <v>34</v>
      </c>
      <c r="D20" t="b">
        <v>1</v>
      </c>
      <c r="E20">
        <v>19</v>
      </c>
      <c r="F20">
        <v>2</v>
      </c>
      <c r="G20" s="1">
        <v>44175.681637893518</v>
      </c>
      <c r="H20">
        <v>2.82213234901428</v>
      </c>
    </row>
    <row r="21" spans="1:8" x14ac:dyDescent="0.3">
      <c r="A21" t="s">
        <v>8</v>
      </c>
      <c r="B21">
        <v>27</v>
      </c>
      <c r="C21">
        <v>37</v>
      </c>
      <c r="D21" t="b">
        <v>1</v>
      </c>
      <c r="E21">
        <v>20</v>
      </c>
      <c r="F21">
        <v>2</v>
      </c>
      <c r="G21" s="1">
        <v>44175.681679085646</v>
      </c>
      <c r="H21">
        <v>3.55904197692871</v>
      </c>
    </row>
    <row r="22" spans="1:8" x14ac:dyDescent="0.3">
      <c r="A22" t="s">
        <v>9</v>
      </c>
      <c r="B22">
        <v>37</v>
      </c>
      <c r="C22">
        <v>27</v>
      </c>
      <c r="D22" t="b">
        <v>1</v>
      </c>
      <c r="E22">
        <v>21</v>
      </c>
      <c r="F22">
        <v>2</v>
      </c>
      <c r="G22" s="1">
        <v>44175.681708460645</v>
      </c>
      <c r="H22">
        <v>2.5371434688568102</v>
      </c>
    </row>
    <row r="23" spans="1:8" x14ac:dyDescent="0.3">
      <c r="A23" t="s">
        <v>9</v>
      </c>
      <c r="B23">
        <v>33</v>
      </c>
      <c r="C23">
        <v>31</v>
      </c>
      <c r="D23" t="b">
        <v>1</v>
      </c>
      <c r="E23">
        <v>22</v>
      </c>
      <c r="F23">
        <v>2</v>
      </c>
      <c r="G23" s="1">
        <v>44175.681747372684</v>
      </c>
      <c r="H23">
        <v>3.3614110946655198</v>
      </c>
    </row>
    <row r="24" spans="1:8" x14ac:dyDescent="0.3">
      <c r="A24" t="s">
        <v>9</v>
      </c>
      <c r="B24">
        <v>41</v>
      </c>
      <c r="C24">
        <v>23</v>
      </c>
      <c r="D24" t="b">
        <v>1</v>
      </c>
      <c r="E24">
        <v>23</v>
      </c>
      <c r="F24">
        <v>2</v>
      </c>
      <c r="G24" s="1">
        <v>44175.68178175926</v>
      </c>
      <c r="H24">
        <v>2.97022533416748</v>
      </c>
    </row>
    <row r="25" spans="1:8" x14ac:dyDescent="0.3">
      <c r="A25" t="s">
        <v>8</v>
      </c>
      <c r="B25">
        <v>25</v>
      </c>
      <c r="C25">
        <v>39</v>
      </c>
      <c r="D25" t="b">
        <v>1</v>
      </c>
      <c r="E25">
        <v>24</v>
      </c>
      <c r="F25">
        <v>2</v>
      </c>
      <c r="G25" s="1">
        <v>44175.681811851849</v>
      </c>
      <c r="H25">
        <v>2.59944343566894</v>
      </c>
    </row>
    <row r="26" spans="1:8" x14ac:dyDescent="0.3">
      <c r="A26" t="s">
        <v>9</v>
      </c>
      <c r="B26">
        <v>35</v>
      </c>
      <c r="C26">
        <v>29</v>
      </c>
      <c r="D26" t="b">
        <v>1</v>
      </c>
      <c r="E26">
        <v>25</v>
      </c>
      <c r="F26">
        <v>2</v>
      </c>
      <c r="G26" s="1">
        <v>44175.681844340281</v>
      </c>
      <c r="H26">
        <v>2.8065617084503098</v>
      </c>
    </row>
    <row r="27" spans="1:8" x14ac:dyDescent="0.3">
      <c r="A27" t="s">
        <v>8</v>
      </c>
      <c r="B27">
        <v>8</v>
      </c>
      <c r="C27">
        <v>56</v>
      </c>
      <c r="D27" t="b">
        <v>0</v>
      </c>
      <c r="E27">
        <v>1</v>
      </c>
      <c r="F27">
        <v>2</v>
      </c>
      <c r="G27" s="1">
        <v>44175.681877453702</v>
      </c>
      <c r="H27">
        <v>2.85971903800964</v>
      </c>
    </row>
    <row r="28" spans="1:8" x14ac:dyDescent="0.3">
      <c r="A28" t="s">
        <v>9</v>
      </c>
      <c r="B28">
        <v>42</v>
      </c>
      <c r="C28">
        <v>22</v>
      </c>
      <c r="D28" t="b">
        <v>0</v>
      </c>
      <c r="E28">
        <v>2</v>
      </c>
      <c r="F28">
        <v>2</v>
      </c>
      <c r="G28" s="1">
        <v>44175.681922164353</v>
      </c>
      <c r="H28">
        <v>3.8619501590728702</v>
      </c>
    </row>
    <row r="29" spans="1:8" x14ac:dyDescent="0.3">
      <c r="A29" t="s">
        <v>9</v>
      </c>
      <c r="B29">
        <v>35</v>
      </c>
      <c r="C29">
        <v>29</v>
      </c>
      <c r="D29" t="b">
        <v>0</v>
      </c>
      <c r="E29">
        <v>3</v>
      </c>
      <c r="F29">
        <v>2</v>
      </c>
      <c r="G29" s="1">
        <v>44175.681964687501</v>
      </c>
      <c r="H29">
        <v>3.67386794090271</v>
      </c>
    </row>
    <row r="30" spans="1:8" x14ac:dyDescent="0.3">
      <c r="A30" t="s">
        <v>9</v>
      </c>
      <c r="B30">
        <v>48</v>
      </c>
      <c r="C30">
        <v>16</v>
      </c>
      <c r="D30" t="b">
        <v>0</v>
      </c>
      <c r="E30">
        <v>4</v>
      </c>
      <c r="F30">
        <v>2</v>
      </c>
      <c r="G30" s="1">
        <v>44175.682000115739</v>
      </c>
      <c r="H30">
        <v>3.0617108345031698</v>
      </c>
    </row>
    <row r="31" spans="1:8" x14ac:dyDescent="0.3">
      <c r="A31" t="s">
        <v>8</v>
      </c>
      <c r="B31">
        <v>19</v>
      </c>
      <c r="C31">
        <v>45</v>
      </c>
      <c r="D31" t="b">
        <v>0</v>
      </c>
      <c r="E31">
        <v>5</v>
      </c>
      <c r="F31">
        <v>2</v>
      </c>
      <c r="G31" s="1">
        <v>44175.682036203703</v>
      </c>
      <c r="H31">
        <v>3.1174676418304399</v>
      </c>
    </row>
    <row r="32" spans="1:8" x14ac:dyDescent="0.3">
      <c r="A32" t="s">
        <v>9</v>
      </c>
      <c r="B32">
        <v>40</v>
      </c>
      <c r="C32">
        <v>24</v>
      </c>
      <c r="D32" t="b">
        <v>0</v>
      </c>
      <c r="E32">
        <v>6</v>
      </c>
      <c r="F32">
        <v>2</v>
      </c>
      <c r="G32" s="1">
        <v>44175.682076747682</v>
      </c>
      <c r="H32">
        <v>3.5031440258026101</v>
      </c>
    </row>
    <row r="33" spans="1:8" x14ac:dyDescent="0.3">
      <c r="A33" t="s">
        <v>8</v>
      </c>
      <c r="B33">
        <v>31</v>
      </c>
      <c r="C33">
        <v>33</v>
      </c>
      <c r="D33" t="b">
        <v>0</v>
      </c>
      <c r="E33">
        <v>7</v>
      </c>
      <c r="F33">
        <v>2</v>
      </c>
      <c r="G33" s="1">
        <v>44175.682107048611</v>
      </c>
      <c r="H33">
        <v>2.6176013946533199</v>
      </c>
    </row>
    <row r="34" spans="1:8" x14ac:dyDescent="0.3">
      <c r="A34" t="s">
        <v>8</v>
      </c>
      <c r="B34">
        <v>25</v>
      </c>
      <c r="C34">
        <v>39</v>
      </c>
      <c r="D34" t="b">
        <v>0</v>
      </c>
      <c r="E34">
        <v>8</v>
      </c>
      <c r="F34">
        <v>2</v>
      </c>
      <c r="G34" s="1">
        <v>44175.682140069446</v>
      </c>
      <c r="H34">
        <v>2.8531260490417401</v>
      </c>
    </row>
    <row r="35" spans="1:8" x14ac:dyDescent="0.3">
      <c r="A35" t="s">
        <v>9</v>
      </c>
      <c r="B35">
        <v>53</v>
      </c>
      <c r="C35">
        <v>11</v>
      </c>
      <c r="D35" t="b">
        <v>0</v>
      </c>
      <c r="E35">
        <v>9</v>
      </c>
      <c r="F35">
        <v>2</v>
      </c>
      <c r="G35" s="1">
        <v>44175.682177013892</v>
      </c>
      <c r="H35">
        <v>3.1914904117584202</v>
      </c>
    </row>
    <row r="36" spans="1:8" x14ac:dyDescent="0.3">
      <c r="A36" t="s">
        <v>9</v>
      </c>
      <c r="B36">
        <v>48</v>
      </c>
      <c r="C36">
        <v>16</v>
      </c>
      <c r="D36" t="b">
        <v>0</v>
      </c>
      <c r="E36">
        <v>10</v>
      </c>
      <c r="F36">
        <v>2</v>
      </c>
      <c r="G36" s="1">
        <v>44175.682211608793</v>
      </c>
      <c r="H36">
        <v>2.9892194271087602</v>
      </c>
    </row>
    <row r="37" spans="1:8" x14ac:dyDescent="0.3">
      <c r="A37" t="s">
        <v>9</v>
      </c>
      <c r="B37">
        <v>44</v>
      </c>
      <c r="C37">
        <v>20</v>
      </c>
      <c r="D37" t="b">
        <v>0</v>
      </c>
      <c r="E37">
        <v>11</v>
      </c>
      <c r="F37">
        <v>2</v>
      </c>
      <c r="G37" s="1">
        <v>44175.682245127318</v>
      </c>
      <c r="H37">
        <v>2.89550352096557</v>
      </c>
    </row>
    <row r="38" spans="1:8" x14ac:dyDescent="0.3">
      <c r="A38" t="s">
        <v>8</v>
      </c>
      <c r="B38">
        <v>18</v>
      </c>
      <c r="C38">
        <v>45</v>
      </c>
      <c r="D38" t="b">
        <v>0</v>
      </c>
      <c r="E38">
        <v>12</v>
      </c>
      <c r="F38">
        <v>2</v>
      </c>
      <c r="G38" s="1">
        <v>44175.682279849534</v>
      </c>
      <c r="H38">
        <v>2.9989500045776301</v>
      </c>
    </row>
    <row r="39" spans="1:8" x14ac:dyDescent="0.3">
      <c r="A39" t="s">
        <v>8</v>
      </c>
      <c r="B39">
        <v>24</v>
      </c>
      <c r="C39">
        <v>40</v>
      </c>
      <c r="D39" t="b">
        <v>0</v>
      </c>
      <c r="E39">
        <v>13</v>
      </c>
      <c r="F39">
        <v>2</v>
      </c>
      <c r="G39" s="1">
        <v>44175.682329305557</v>
      </c>
      <c r="H39">
        <v>4.2725896835327104</v>
      </c>
    </row>
    <row r="40" spans="1:8" x14ac:dyDescent="0.3">
      <c r="A40" t="s">
        <v>9</v>
      </c>
      <c r="B40">
        <v>50</v>
      </c>
      <c r="C40">
        <v>14</v>
      </c>
      <c r="D40" t="b">
        <v>0</v>
      </c>
      <c r="E40">
        <v>14</v>
      </c>
      <c r="F40">
        <v>2</v>
      </c>
      <c r="G40" s="1">
        <v>44175.682361504631</v>
      </c>
      <c r="H40">
        <v>2.78268074989318</v>
      </c>
    </row>
    <row r="41" spans="1:8" x14ac:dyDescent="0.3">
      <c r="A41" t="s">
        <v>9</v>
      </c>
      <c r="B41">
        <v>44</v>
      </c>
      <c r="C41">
        <v>20</v>
      </c>
      <c r="D41" t="b">
        <v>0</v>
      </c>
      <c r="E41">
        <v>15</v>
      </c>
      <c r="F41">
        <v>2</v>
      </c>
      <c r="G41" s="1">
        <v>44175.682405081017</v>
      </c>
      <c r="H41">
        <v>3.76471996307373</v>
      </c>
    </row>
    <row r="42" spans="1:8" x14ac:dyDescent="0.3">
      <c r="A42" t="s">
        <v>9</v>
      </c>
      <c r="B42">
        <v>36</v>
      </c>
      <c r="C42">
        <v>28</v>
      </c>
      <c r="D42" t="b">
        <v>0</v>
      </c>
      <c r="E42">
        <v>16</v>
      </c>
      <c r="F42">
        <v>2</v>
      </c>
      <c r="G42" s="1">
        <v>44175.682428900465</v>
      </c>
      <c r="H42">
        <v>2.05760526657104</v>
      </c>
    </row>
    <row r="43" spans="1:8" x14ac:dyDescent="0.3">
      <c r="A43" t="s">
        <v>8</v>
      </c>
      <c r="B43">
        <v>17</v>
      </c>
      <c r="C43">
        <v>47</v>
      </c>
      <c r="D43" t="b">
        <v>0</v>
      </c>
      <c r="E43">
        <v>17</v>
      </c>
      <c r="F43">
        <v>2</v>
      </c>
      <c r="G43" s="1">
        <v>44175.682469155094</v>
      </c>
      <c r="H43">
        <v>3.4779591560363698</v>
      </c>
    </row>
    <row r="44" spans="1:8" x14ac:dyDescent="0.3">
      <c r="A44" t="s">
        <v>8</v>
      </c>
      <c r="B44">
        <v>8</v>
      </c>
      <c r="C44">
        <v>56</v>
      </c>
      <c r="D44" t="b">
        <v>0</v>
      </c>
      <c r="E44">
        <v>18</v>
      </c>
      <c r="F44">
        <v>2</v>
      </c>
      <c r="G44" s="1">
        <v>44175.682492025466</v>
      </c>
      <c r="H44">
        <v>1.97522640228271</v>
      </c>
    </row>
    <row r="45" spans="1:8" x14ac:dyDescent="0.3">
      <c r="A45" t="s">
        <v>9</v>
      </c>
      <c r="B45">
        <v>43</v>
      </c>
      <c r="C45">
        <v>21</v>
      </c>
      <c r="D45" t="b">
        <v>0</v>
      </c>
      <c r="E45">
        <v>19</v>
      </c>
      <c r="F45">
        <v>2</v>
      </c>
      <c r="G45" s="1">
        <v>44175.682522256946</v>
      </c>
      <c r="H45">
        <v>2.6109850406646702</v>
      </c>
    </row>
    <row r="46" spans="1:8" x14ac:dyDescent="0.3">
      <c r="A46" t="s">
        <v>8</v>
      </c>
      <c r="B46">
        <v>8</v>
      </c>
      <c r="C46">
        <v>56</v>
      </c>
      <c r="D46" t="b">
        <v>0</v>
      </c>
      <c r="E46">
        <v>20</v>
      </c>
      <c r="F46">
        <v>2</v>
      </c>
      <c r="G46" s="1">
        <v>44175.682541412039</v>
      </c>
      <c r="H46">
        <v>1.6557159423828101</v>
      </c>
    </row>
    <row r="47" spans="1:8" x14ac:dyDescent="0.3">
      <c r="A47" t="s">
        <v>9</v>
      </c>
      <c r="B47">
        <v>43</v>
      </c>
      <c r="C47">
        <v>21</v>
      </c>
      <c r="D47" t="b">
        <v>0</v>
      </c>
      <c r="E47">
        <v>21</v>
      </c>
      <c r="F47">
        <v>2</v>
      </c>
      <c r="G47" s="1">
        <v>44175.682572835649</v>
      </c>
      <c r="H47">
        <v>2.7148313522338801</v>
      </c>
    </row>
    <row r="48" spans="1:8" x14ac:dyDescent="0.3">
      <c r="A48" t="s">
        <v>8</v>
      </c>
      <c r="B48">
        <v>8</v>
      </c>
      <c r="C48">
        <v>56</v>
      </c>
      <c r="D48" t="b">
        <v>0</v>
      </c>
      <c r="E48">
        <v>22</v>
      </c>
      <c r="F48">
        <v>2</v>
      </c>
      <c r="G48" s="1">
        <v>44175.682593032405</v>
      </c>
      <c r="H48">
        <v>1.74431371688842</v>
      </c>
    </row>
    <row r="49" spans="1:8" x14ac:dyDescent="0.3">
      <c r="A49" t="s">
        <v>9</v>
      </c>
      <c r="B49">
        <v>43</v>
      </c>
      <c r="C49">
        <v>21</v>
      </c>
      <c r="D49" t="b">
        <v>0</v>
      </c>
      <c r="E49">
        <v>23</v>
      </c>
      <c r="F49">
        <v>2</v>
      </c>
      <c r="G49" s="1">
        <v>44175.682627118054</v>
      </c>
      <c r="H49">
        <v>2.9455089569091699</v>
      </c>
    </row>
    <row r="50" spans="1:8" x14ac:dyDescent="0.3">
      <c r="A50" t="s">
        <v>8</v>
      </c>
      <c r="B50">
        <v>8</v>
      </c>
      <c r="C50">
        <v>56</v>
      </c>
      <c r="D50" t="b">
        <v>0</v>
      </c>
      <c r="E50">
        <v>24</v>
      </c>
      <c r="F50">
        <v>2</v>
      </c>
      <c r="G50" s="1">
        <v>44175.682646828704</v>
      </c>
      <c r="H50">
        <v>1.7030675411224301</v>
      </c>
    </row>
    <row r="51" spans="1:8" x14ac:dyDescent="0.3">
      <c r="A51" t="s">
        <v>9</v>
      </c>
      <c r="B51">
        <v>43</v>
      </c>
      <c r="C51">
        <v>21</v>
      </c>
      <c r="D51" t="b">
        <v>0</v>
      </c>
      <c r="E51">
        <v>25</v>
      </c>
      <c r="F51">
        <v>2</v>
      </c>
      <c r="G51" s="1">
        <v>44175.682682939812</v>
      </c>
      <c r="H51">
        <v>3.11880159378051</v>
      </c>
    </row>
    <row r="52" spans="1:8" x14ac:dyDescent="0.3">
      <c r="A52" t="s">
        <v>9</v>
      </c>
      <c r="B52">
        <v>49</v>
      </c>
      <c r="C52">
        <v>15</v>
      </c>
      <c r="D52" t="b">
        <v>1</v>
      </c>
      <c r="E52">
        <v>1</v>
      </c>
      <c r="F52">
        <v>3</v>
      </c>
      <c r="G52" s="1">
        <v>44175.682829664351</v>
      </c>
      <c r="H52">
        <v>12.676590204238799</v>
      </c>
    </row>
    <row r="53" spans="1:8" x14ac:dyDescent="0.3">
      <c r="A53" t="s">
        <v>8</v>
      </c>
      <c r="B53">
        <v>23</v>
      </c>
      <c r="C53">
        <v>41</v>
      </c>
      <c r="D53" t="b">
        <v>1</v>
      </c>
      <c r="E53">
        <v>2</v>
      </c>
      <c r="F53">
        <v>3</v>
      </c>
      <c r="G53" s="1">
        <v>44175.682886979164</v>
      </c>
      <c r="H53">
        <v>4.95179963111877</v>
      </c>
    </row>
    <row r="54" spans="1:8" x14ac:dyDescent="0.3">
      <c r="A54" t="s">
        <v>9</v>
      </c>
      <c r="B54">
        <v>36</v>
      </c>
      <c r="C54">
        <v>27</v>
      </c>
      <c r="D54" t="b">
        <v>1</v>
      </c>
      <c r="E54">
        <v>3</v>
      </c>
      <c r="F54">
        <v>3</v>
      </c>
      <c r="G54" s="1">
        <v>44175.683022430552</v>
      </c>
      <c r="H54">
        <v>11.7022244930267</v>
      </c>
    </row>
    <row r="55" spans="1:8" x14ac:dyDescent="0.3">
      <c r="A55" t="s">
        <v>8</v>
      </c>
      <c r="B55">
        <v>7</v>
      </c>
      <c r="C55">
        <v>56</v>
      </c>
      <c r="D55" t="b">
        <v>1</v>
      </c>
      <c r="E55">
        <v>4</v>
      </c>
      <c r="F55">
        <v>3</v>
      </c>
      <c r="G55" s="1">
        <v>44175.683103437499</v>
      </c>
      <c r="H55">
        <v>6.9987289905548096</v>
      </c>
    </row>
    <row r="56" spans="1:8" x14ac:dyDescent="0.3">
      <c r="A56" t="s">
        <v>8</v>
      </c>
      <c r="B56">
        <v>24</v>
      </c>
      <c r="C56">
        <v>40</v>
      </c>
      <c r="D56" t="b">
        <v>1</v>
      </c>
      <c r="E56">
        <v>5</v>
      </c>
      <c r="F56">
        <v>3</v>
      </c>
      <c r="G56" s="1">
        <v>44175.683193020835</v>
      </c>
      <c r="H56">
        <v>7.7394905090331996</v>
      </c>
    </row>
    <row r="57" spans="1:8" x14ac:dyDescent="0.3">
      <c r="A57" t="s">
        <v>8</v>
      </c>
      <c r="B57">
        <v>23</v>
      </c>
      <c r="C57">
        <v>41</v>
      </c>
      <c r="D57" t="b">
        <v>1</v>
      </c>
      <c r="E57">
        <v>6</v>
      </c>
      <c r="F57">
        <v>3</v>
      </c>
      <c r="G57" s="1">
        <v>44175.683288807872</v>
      </c>
      <c r="H57">
        <v>8.27579522132873</v>
      </c>
    </row>
    <row r="58" spans="1:8" x14ac:dyDescent="0.3">
      <c r="A58" t="s">
        <v>9</v>
      </c>
      <c r="B58">
        <v>35</v>
      </c>
      <c r="C58">
        <v>29</v>
      </c>
      <c r="D58" t="b">
        <v>1</v>
      </c>
      <c r="E58">
        <v>7</v>
      </c>
      <c r="F58">
        <v>3</v>
      </c>
      <c r="G58" s="1">
        <v>44175.683424317132</v>
      </c>
      <c r="H58">
        <v>11.7077782154083</v>
      </c>
    </row>
    <row r="59" spans="1:8" x14ac:dyDescent="0.3">
      <c r="A59" t="s">
        <v>8</v>
      </c>
      <c r="B59">
        <v>21</v>
      </c>
      <c r="C59">
        <v>43</v>
      </c>
      <c r="D59" t="b">
        <v>1</v>
      </c>
      <c r="E59">
        <v>8</v>
      </c>
      <c r="F59">
        <v>3</v>
      </c>
      <c r="G59" s="1">
        <v>44175.683546793982</v>
      </c>
      <c r="H59">
        <v>10.5814945697784</v>
      </c>
    </row>
    <row r="60" spans="1:8" x14ac:dyDescent="0.3">
      <c r="A60" t="s">
        <v>10</v>
      </c>
      <c r="B60">
        <v>32</v>
      </c>
      <c r="C60">
        <v>32</v>
      </c>
      <c r="D60" t="b">
        <v>1</v>
      </c>
      <c r="E60">
        <v>9</v>
      </c>
      <c r="F60">
        <v>3</v>
      </c>
      <c r="G60" s="1">
        <v>44175.683656041663</v>
      </c>
      <c r="H60">
        <v>9.4380190372467005</v>
      </c>
    </row>
    <row r="61" spans="1:8" x14ac:dyDescent="0.3">
      <c r="A61" t="s">
        <v>9</v>
      </c>
      <c r="B61">
        <v>47</v>
      </c>
      <c r="C61">
        <v>17</v>
      </c>
      <c r="D61" t="b">
        <v>1</v>
      </c>
      <c r="E61">
        <v>10</v>
      </c>
      <c r="F61">
        <v>3</v>
      </c>
      <c r="G61" s="1">
        <v>44175.683813888892</v>
      </c>
      <c r="H61">
        <v>13.638508558273299</v>
      </c>
    </row>
    <row r="62" spans="1:8" x14ac:dyDescent="0.3">
      <c r="A62" t="s">
        <v>8</v>
      </c>
      <c r="B62">
        <v>14</v>
      </c>
      <c r="C62">
        <v>50</v>
      </c>
      <c r="D62" t="b">
        <v>1</v>
      </c>
      <c r="E62">
        <v>11</v>
      </c>
      <c r="F62">
        <v>3</v>
      </c>
      <c r="G62" s="1">
        <v>44175.683991238424</v>
      </c>
      <c r="H62">
        <v>15.3227610588073</v>
      </c>
    </row>
    <row r="63" spans="1:8" x14ac:dyDescent="0.3">
      <c r="A63" t="s">
        <v>8</v>
      </c>
      <c r="B63">
        <v>25</v>
      </c>
      <c r="C63">
        <v>39</v>
      </c>
      <c r="D63" t="b">
        <v>1</v>
      </c>
      <c r="E63">
        <v>12</v>
      </c>
      <c r="F63">
        <v>3</v>
      </c>
      <c r="G63" s="1">
        <v>44175.684065983798</v>
      </c>
      <c r="H63">
        <v>6.4565846920013401</v>
      </c>
    </row>
    <row r="64" spans="1:8" x14ac:dyDescent="0.3">
      <c r="A64" t="s">
        <v>9</v>
      </c>
      <c r="B64">
        <v>43</v>
      </c>
      <c r="C64">
        <v>21</v>
      </c>
      <c r="D64" t="b">
        <v>1</v>
      </c>
      <c r="E64">
        <v>13</v>
      </c>
      <c r="F64">
        <v>3</v>
      </c>
      <c r="G64" s="1">
        <v>44175.68415721065</v>
      </c>
      <c r="H64">
        <v>7.8812804222106898</v>
      </c>
    </row>
    <row r="65" spans="1:8" x14ac:dyDescent="0.3">
      <c r="A65" t="s">
        <v>9</v>
      </c>
      <c r="B65">
        <v>36</v>
      </c>
      <c r="C65">
        <v>27</v>
      </c>
      <c r="D65" t="b">
        <v>1</v>
      </c>
      <c r="E65">
        <v>14</v>
      </c>
      <c r="F65">
        <v>3</v>
      </c>
      <c r="G65" s="1">
        <v>44175.684280034722</v>
      </c>
      <c r="H65">
        <v>10.610649585723801</v>
      </c>
    </row>
    <row r="66" spans="1:8" x14ac:dyDescent="0.3">
      <c r="A66" t="s">
        <v>8</v>
      </c>
      <c r="B66">
        <v>7</v>
      </c>
      <c r="C66">
        <v>56</v>
      </c>
      <c r="D66" t="b">
        <v>1</v>
      </c>
      <c r="E66">
        <v>15</v>
      </c>
      <c r="F66">
        <v>3</v>
      </c>
      <c r="G66" s="1">
        <v>44175.684395173608</v>
      </c>
      <c r="H66">
        <v>9.9483718872070295</v>
      </c>
    </row>
    <row r="67" spans="1:8" x14ac:dyDescent="0.3">
      <c r="A67" t="s">
        <v>8</v>
      </c>
      <c r="B67">
        <v>24</v>
      </c>
      <c r="C67">
        <v>40</v>
      </c>
      <c r="D67" t="b">
        <v>1</v>
      </c>
      <c r="E67">
        <v>16</v>
      </c>
      <c r="F67">
        <v>3</v>
      </c>
      <c r="G67" s="1">
        <v>44175.684516053239</v>
      </c>
      <c r="H67">
        <v>10.442326068878099</v>
      </c>
    </row>
    <row r="68" spans="1:8" x14ac:dyDescent="0.3">
      <c r="A68" t="s">
        <v>8</v>
      </c>
      <c r="B68">
        <v>23</v>
      </c>
      <c r="C68">
        <v>41</v>
      </c>
      <c r="D68" t="b">
        <v>1</v>
      </c>
      <c r="E68">
        <v>17</v>
      </c>
      <c r="F68">
        <v>3</v>
      </c>
      <c r="G68" s="1">
        <v>44175.684619641201</v>
      </c>
      <c r="H68">
        <v>8.9490315914153999</v>
      </c>
    </row>
    <row r="69" spans="1:8" x14ac:dyDescent="0.3">
      <c r="A69" t="s">
        <v>9</v>
      </c>
      <c r="B69">
        <v>35</v>
      </c>
      <c r="C69">
        <v>29</v>
      </c>
      <c r="D69" t="b">
        <v>1</v>
      </c>
      <c r="E69">
        <v>18</v>
      </c>
      <c r="F69">
        <v>3</v>
      </c>
      <c r="G69" s="1">
        <v>44175.684807673613</v>
      </c>
      <c r="H69">
        <v>16.246351718902499</v>
      </c>
    </row>
    <row r="70" spans="1:8" x14ac:dyDescent="0.3">
      <c r="A70" t="s">
        <v>8</v>
      </c>
      <c r="B70">
        <v>21</v>
      </c>
      <c r="C70">
        <v>43</v>
      </c>
      <c r="D70" t="b">
        <v>1</v>
      </c>
      <c r="E70">
        <v>19</v>
      </c>
      <c r="F70">
        <v>3</v>
      </c>
      <c r="G70" s="1">
        <v>44175.684980798615</v>
      </c>
      <c r="H70">
        <v>14.958266019821099</v>
      </c>
    </row>
    <row r="71" spans="1:8" x14ac:dyDescent="0.3">
      <c r="A71" t="s">
        <v>10</v>
      </c>
      <c r="B71">
        <v>32</v>
      </c>
      <c r="C71">
        <v>32</v>
      </c>
      <c r="D71" t="b">
        <v>1</v>
      </c>
      <c r="E71">
        <v>20</v>
      </c>
      <c r="F71">
        <v>3</v>
      </c>
      <c r="G71" s="1">
        <v>44175.685114224536</v>
      </c>
      <c r="H71">
        <v>11.5268683433532</v>
      </c>
    </row>
    <row r="72" spans="1:8" x14ac:dyDescent="0.3">
      <c r="A72" t="s">
        <v>9</v>
      </c>
      <c r="B72">
        <v>47</v>
      </c>
      <c r="C72">
        <v>17</v>
      </c>
      <c r="D72" t="b">
        <v>1</v>
      </c>
      <c r="E72">
        <v>21</v>
      </c>
      <c r="F72">
        <v>3</v>
      </c>
      <c r="G72" s="1">
        <v>44175.685283819446</v>
      </c>
      <c r="H72">
        <v>14.6511840820312</v>
      </c>
    </row>
    <row r="73" spans="1:8" x14ac:dyDescent="0.3">
      <c r="A73" t="s">
        <v>8</v>
      </c>
      <c r="B73">
        <v>14</v>
      </c>
      <c r="C73">
        <v>50</v>
      </c>
      <c r="D73" t="b">
        <v>1</v>
      </c>
      <c r="E73">
        <v>22</v>
      </c>
      <c r="F73">
        <v>3</v>
      </c>
      <c r="G73" s="1">
        <v>44175.685436192129</v>
      </c>
      <c r="H73">
        <v>13.165095567703201</v>
      </c>
    </row>
    <row r="74" spans="1:8" x14ac:dyDescent="0.3">
      <c r="A74" t="s">
        <v>8</v>
      </c>
      <c r="B74">
        <v>25</v>
      </c>
      <c r="C74">
        <v>39</v>
      </c>
      <c r="D74" t="b">
        <v>1</v>
      </c>
      <c r="E74">
        <v>23</v>
      </c>
      <c r="F74">
        <v>3</v>
      </c>
      <c r="G74" s="1">
        <v>44175.685527037036</v>
      </c>
      <c r="H74">
        <v>7.8477430343627903</v>
      </c>
    </row>
    <row r="75" spans="1:8" x14ac:dyDescent="0.3">
      <c r="A75" t="s">
        <v>9</v>
      </c>
      <c r="B75">
        <v>43</v>
      </c>
      <c r="C75">
        <v>21</v>
      </c>
      <c r="D75" t="b">
        <v>1</v>
      </c>
      <c r="E75">
        <v>24</v>
      </c>
      <c r="F75">
        <v>3</v>
      </c>
      <c r="G75" s="1">
        <v>44175.685624189813</v>
      </c>
      <c r="H75">
        <v>8.3933923244476301</v>
      </c>
    </row>
    <row r="76" spans="1:8" x14ac:dyDescent="0.3">
      <c r="A76" t="s">
        <v>9</v>
      </c>
      <c r="B76">
        <v>36</v>
      </c>
      <c r="C76">
        <v>27</v>
      </c>
      <c r="D76" t="b">
        <v>1</v>
      </c>
      <c r="E76">
        <v>25</v>
      </c>
      <c r="F76">
        <v>3</v>
      </c>
      <c r="G76" s="1">
        <v>44175.68574108796</v>
      </c>
      <c r="H76">
        <v>10.099960565567001</v>
      </c>
    </row>
    <row r="77" spans="1:8" x14ac:dyDescent="0.3">
      <c r="A77" t="s">
        <v>8</v>
      </c>
      <c r="B77">
        <v>19</v>
      </c>
      <c r="C77">
        <v>45</v>
      </c>
      <c r="D77" t="b">
        <v>0</v>
      </c>
      <c r="E77">
        <v>1</v>
      </c>
      <c r="F77">
        <v>3</v>
      </c>
      <c r="G77" s="1">
        <v>44175.68587332176</v>
      </c>
      <c r="H77">
        <v>11.424457073211601</v>
      </c>
    </row>
    <row r="78" spans="1:8" x14ac:dyDescent="0.3">
      <c r="A78" t="s">
        <v>9</v>
      </c>
      <c r="B78">
        <v>35</v>
      </c>
      <c r="C78">
        <v>29</v>
      </c>
      <c r="D78" t="b">
        <v>0</v>
      </c>
      <c r="E78">
        <v>2</v>
      </c>
      <c r="F78">
        <v>3</v>
      </c>
      <c r="G78" s="1">
        <v>44175.68598159722</v>
      </c>
      <c r="H78">
        <v>9.3549809455871493</v>
      </c>
    </row>
    <row r="79" spans="1:8" x14ac:dyDescent="0.3">
      <c r="A79" t="s">
        <v>9</v>
      </c>
      <c r="B79">
        <v>43</v>
      </c>
      <c r="C79">
        <v>21</v>
      </c>
      <c r="D79" t="b">
        <v>0</v>
      </c>
      <c r="E79">
        <v>3</v>
      </c>
      <c r="F79">
        <v>3</v>
      </c>
      <c r="G79" s="1">
        <v>44175.686079513885</v>
      </c>
      <c r="H79">
        <v>8.4586157798767001</v>
      </c>
    </row>
    <row r="80" spans="1:8" x14ac:dyDescent="0.3">
      <c r="A80" t="s">
        <v>8</v>
      </c>
      <c r="B80">
        <v>30</v>
      </c>
      <c r="C80">
        <v>34</v>
      </c>
      <c r="D80" t="b">
        <v>0</v>
      </c>
      <c r="E80">
        <v>4</v>
      </c>
      <c r="F80">
        <v>3</v>
      </c>
      <c r="G80" s="1">
        <v>44175.686158368058</v>
      </c>
      <c r="H80">
        <v>6.8131871223449698</v>
      </c>
    </row>
    <row r="81" spans="1:8" x14ac:dyDescent="0.3">
      <c r="A81" t="s">
        <v>9</v>
      </c>
      <c r="B81">
        <v>39</v>
      </c>
      <c r="C81">
        <v>25</v>
      </c>
      <c r="D81" t="b">
        <v>0</v>
      </c>
      <c r="E81">
        <v>5</v>
      </c>
      <c r="F81">
        <v>3</v>
      </c>
      <c r="G81" s="1">
        <v>44175.686304710645</v>
      </c>
      <c r="H81">
        <v>12.644688129425001</v>
      </c>
    </row>
    <row r="82" spans="1:8" x14ac:dyDescent="0.3">
      <c r="A82" t="s">
        <v>9</v>
      </c>
      <c r="B82">
        <v>50</v>
      </c>
      <c r="C82">
        <v>14</v>
      </c>
      <c r="D82" t="b">
        <v>0</v>
      </c>
      <c r="E82">
        <v>6</v>
      </c>
      <c r="F82">
        <v>3</v>
      </c>
      <c r="G82" s="1">
        <v>44175.686402939813</v>
      </c>
      <c r="H82">
        <v>8.4869987964630091</v>
      </c>
    </row>
    <row r="83" spans="1:8" x14ac:dyDescent="0.3">
      <c r="A83" t="s">
        <v>9</v>
      </c>
      <c r="B83">
        <v>34</v>
      </c>
      <c r="C83">
        <v>30</v>
      </c>
      <c r="D83" t="b">
        <v>0</v>
      </c>
      <c r="E83">
        <v>7</v>
      </c>
      <c r="F83">
        <v>3</v>
      </c>
      <c r="G83" s="1">
        <v>44175.686458750002</v>
      </c>
      <c r="H83">
        <v>4.8203608989715496</v>
      </c>
    </row>
    <row r="84" spans="1:8" x14ac:dyDescent="0.3">
      <c r="A84" t="s">
        <v>8</v>
      </c>
      <c r="B84">
        <v>25</v>
      </c>
      <c r="C84">
        <v>39</v>
      </c>
      <c r="D84" t="b">
        <v>0</v>
      </c>
      <c r="E84">
        <v>8</v>
      </c>
      <c r="F84">
        <v>3</v>
      </c>
      <c r="G84" s="1">
        <v>44175.686622118053</v>
      </c>
      <c r="H84">
        <v>14.1146640777587</v>
      </c>
    </row>
    <row r="85" spans="1:8" x14ac:dyDescent="0.3">
      <c r="A85" t="s">
        <v>8</v>
      </c>
      <c r="B85">
        <v>16</v>
      </c>
      <c r="C85">
        <v>48</v>
      </c>
      <c r="D85" t="b">
        <v>0</v>
      </c>
      <c r="E85">
        <v>9</v>
      </c>
      <c r="F85">
        <v>3</v>
      </c>
      <c r="G85" s="1">
        <v>44175.686738784723</v>
      </c>
      <c r="H85">
        <v>10.0797975063323</v>
      </c>
    </row>
    <row r="86" spans="1:8" x14ac:dyDescent="0.3">
      <c r="A86" t="s">
        <v>8</v>
      </c>
      <c r="B86">
        <v>16</v>
      </c>
      <c r="C86">
        <v>48</v>
      </c>
      <c r="D86" t="b">
        <v>0</v>
      </c>
      <c r="E86">
        <v>10</v>
      </c>
      <c r="F86">
        <v>3</v>
      </c>
      <c r="G86" s="1">
        <v>44175.686851018516</v>
      </c>
      <c r="H86">
        <v>9.69695949554443</v>
      </c>
    </row>
    <row r="87" spans="1:8" x14ac:dyDescent="0.3">
      <c r="A87" t="s">
        <v>8</v>
      </c>
      <c r="B87">
        <v>24</v>
      </c>
      <c r="C87">
        <v>40</v>
      </c>
      <c r="D87" t="b">
        <v>0</v>
      </c>
      <c r="E87">
        <v>11</v>
      </c>
      <c r="F87">
        <v>3</v>
      </c>
      <c r="G87" s="1">
        <v>44175.686948368057</v>
      </c>
      <c r="H87">
        <v>8.4111588001251203</v>
      </c>
    </row>
    <row r="88" spans="1:8" x14ac:dyDescent="0.3">
      <c r="A88" t="s">
        <v>8</v>
      </c>
      <c r="B88">
        <v>25</v>
      </c>
      <c r="C88">
        <v>39</v>
      </c>
      <c r="D88" t="b">
        <v>0</v>
      </c>
      <c r="E88">
        <v>12</v>
      </c>
      <c r="F88">
        <v>3</v>
      </c>
      <c r="G88" s="1">
        <v>44175.687102708333</v>
      </c>
      <c r="H88">
        <v>13.3347172737121</v>
      </c>
    </row>
    <row r="89" spans="1:8" x14ac:dyDescent="0.3">
      <c r="A89" t="s">
        <v>8</v>
      </c>
      <c r="B89">
        <v>16</v>
      </c>
      <c r="C89">
        <v>48</v>
      </c>
      <c r="D89" t="b">
        <v>0</v>
      </c>
      <c r="E89">
        <v>13</v>
      </c>
      <c r="F89">
        <v>3</v>
      </c>
      <c r="G89" s="1">
        <v>44175.687204965281</v>
      </c>
      <c r="H89">
        <v>8.8344452381133998</v>
      </c>
    </row>
    <row r="90" spans="1:8" x14ac:dyDescent="0.3">
      <c r="A90" t="s">
        <v>8</v>
      </c>
      <c r="B90">
        <v>16</v>
      </c>
      <c r="C90">
        <v>48</v>
      </c>
      <c r="D90" t="b">
        <v>0</v>
      </c>
      <c r="E90">
        <v>14</v>
      </c>
      <c r="F90">
        <v>3</v>
      </c>
      <c r="G90" s="1">
        <v>44175.687296053242</v>
      </c>
      <c r="H90">
        <v>7.8705129623412997</v>
      </c>
    </row>
    <row r="91" spans="1:8" x14ac:dyDescent="0.3">
      <c r="A91" t="s">
        <v>8</v>
      </c>
      <c r="B91">
        <v>24</v>
      </c>
      <c r="C91">
        <v>40</v>
      </c>
      <c r="D91" t="b">
        <v>0</v>
      </c>
      <c r="E91">
        <v>15</v>
      </c>
      <c r="F91">
        <v>3</v>
      </c>
      <c r="G91" s="1">
        <v>44175.687389166669</v>
      </c>
      <c r="H91">
        <v>8.0443036556243896</v>
      </c>
    </row>
    <row r="92" spans="1:8" x14ac:dyDescent="0.3">
      <c r="A92" t="s">
        <v>8</v>
      </c>
      <c r="B92">
        <v>25</v>
      </c>
      <c r="C92">
        <v>39</v>
      </c>
      <c r="D92" t="b">
        <v>0</v>
      </c>
      <c r="E92">
        <v>16</v>
      </c>
      <c r="F92">
        <v>3</v>
      </c>
      <c r="G92" s="1">
        <v>44175.687599363424</v>
      </c>
      <c r="H92">
        <v>18.1600594520568</v>
      </c>
    </row>
    <row r="93" spans="1:8" x14ac:dyDescent="0.3">
      <c r="A93" t="s">
        <v>8</v>
      </c>
      <c r="B93">
        <v>16</v>
      </c>
      <c r="C93">
        <v>48</v>
      </c>
      <c r="D93" t="b">
        <v>0</v>
      </c>
      <c r="E93">
        <v>17</v>
      </c>
      <c r="F93">
        <v>3</v>
      </c>
      <c r="G93" s="1">
        <v>44175.68771431713</v>
      </c>
      <c r="H93">
        <v>9.9319367408752406</v>
      </c>
    </row>
    <row r="94" spans="1:8" x14ac:dyDescent="0.3">
      <c r="A94" t="s">
        <v>8</v>
      </c>
      <c r="B94">
        <v>16</v>
      </c>
      <c r="C94">
        <v>48</v>
      </c>
      <c r="D94" t="b">
        <v>0</v>
      </c>
      <c r="E94">
        <v>18</v>
      </c>
      <c r="F94">
        <v>3</v>
      </c>
      <c r="G94" s="1">
        <v>44175.68782864583</v>
      </c>
      <c r="H94">
        <v>9.8779900074005091</v>
      </c>
    </row>
    <row r="95" spans="1:8" x14ac:dyDescent="0.3">
      <c r="A95" t="s">
        <v>8</v>
      </c>
      <c r="B95">
        <v>24</v>
      </c>
      <c r="C95">
        <v>40</v>
      </c>
      <c r="D95" t="b">
        <v>0</v>
      </c>
      <c r="E95">
        <v>19</v>
      </c>
      <c r="F95">
        <v>3</v>
      </c>
      <c r="G95" s="1">
        <v>44175.687944328703</v>
      </c>
      <c r="H95">
        <v>9.9943661689758301</v>
      </c>
    </row>
    <row r="96" spans="1:8" x14ac:dyDescent="0.3">
      <c r="A96" t="s">
        <v>8</v>
      </c>
      <c r="B96">
        <v>25</v>
      </c>
      <c r="C96">
        <v>39</v>
      </c>
      <c r="D96" t="b">
        <v>0</v>
      </c>
      <c r="E96">
        <v>20</v>
      </c>
      <c r="F96">
        <v>3</v>
      </c>
      <c r="G96" s="1">
        <v>44175.688099733794</v>
      </c>
      <c r="H96">
        <v>13.4269647598266</v>
      </c>
    </row>
    <row r="97" spans="1:8" x14ac:dyDescent="0.3">
      <c r="A97" t="s">
        <v>8</v>
      </c>
      <c r="B97">
        <v>16</v>
      </c>
      <c r="C97">
        <v>48</v>
      </c>
      <c r="D97" t="b">
        <v>0</v>
      </c>
      <c r="E97">
        <v>21</v>
      </c>
      <c r="F97">
        <v>3</v>
      </c>
      <c r="G97" s="1">
        <v>44175.68822314815</v>
      </c>
      <c r="H97">
        <v>10.662466287612901</v>
      </c>
    </row>
    <row r="98" spans="1:8" x14ac:dyDescent="0.3">
      <c r="A98" t="s">
        <v>8</v>
      </c>
      <c r="B98">
        <v>16</v>
      </c>
      <c r="C98">
        <v>48</v>
      </c>
      <c r="D98" t="b">
        <v>0</v>
      </c>
      <c r="E98">
        <v>22</v>
      </c>
      <c r="F98">
        <v>3</v>
      </c>
      <c r="G98" s="1">
        <v>44175.688328078701</v>
      </c>
      <c r="H98">
        <v>9.0643446445464999</v>
      </c>
    </row>
    <row r="99" spans="1:8" x14ac:dyDescent="0.3">
      <c r="A99" t="s">
        <v>8</v>
      </c>
      <c r="B99">
        <v>24</v>
      </c>
      <c r="C99">
        <v>40</v>
      </c>
      <c r="D99" t="b">
        <v>0</v>
      </c>
      <c r="E99">
        <v>23</v>
      </c>
      <c r="F99">
        <v>3</v>
      </c>
      <c r="G99" s="1">
        <v>44175.68843548611</v>
      </c>
      <c r="H99">
        <v>9.2799196243286097</v>
      </c>
    </row>
    <row r="100" spans="1:8" x14ac:dyDescent="0.3">
      <c r="A100" t="s">
        <v>8</v>
      </c>
      <c r="B100">
        <v>25</v>
      </c>
      <c r="C100">
        <v>39</v>
      </c>
      <c r="D100" t="b">
        <v>0</v>
      </c>
      <c r="E100">
        <v>24</v>
      </c>
      <c r="F100">
        <v>3</v>
      </c>
      <c r="G100" s="1">
        <v>44175.68866104167</v>
      </c>
      <c r="H100">
        <v>19.4883422851562</v>
      </c>
    </row>
    <row r="101" spans="1:8" x14ac:dyDescent="0.3">
      <c r="A101" t="s">
        <v>8</v>
      </c>
      <c r="B101">
        <v>16</v>
      </c>
      <c r="C101">
        <v>48</v>
      </c>
      <c r="D101" t="b">
        <v>0</v>
      </c>
      <c r="E101">
        <v>25</v>
      </c>
      <c r="F101">
        <v>3</v>
      </c>
      <c r="G101" s="1">
        <v>44175.688800787037</v>
      </c>
      <c r="H101">
        <v>12.0743174552917</v>
      </c>
    </row>
    <row r="102" spans="1:8" x14ac:dyDescent="0.3">
      <c r="A102" t="s">
        <v>8</v>
      </c>
      <c r="B102">
        <v>29</v>
      </c>
      <c r="C102">
        <v>35</v>
      </c>
      <c r="D102" t="b">
        <v>1</v>
      </c>
      <c r="E102">
        <v>1</v>
      </c>
      <c r="F102">
        <v>4</v>
      </c>
      <c r="G102" s="1">
        <v>44175.69027486111</v>
      </c>
      <c r="H102">
        <v>127.35995316505399</v>
      </c>
    </row>
    <row r="103" spans="1:8" x14ac:dyDescent="0.3">
      <c r="A103" t="s">
        <v>9</v>
      </c>
      <c r="B103">
        <v>43</v>
      </c>
      <c r="C103">
        <v>21</v>
      </c>
      <c r="D103" t="b">
        <v>1</v>
      </c>
      <c r="E103">
        <v>2</v>
      </c>
      <c r="F103">
        <v>4</v>
      </c>
      <c r="G103" s="1">
        <v>44175.691017858793</v>
      </c>
      <c r="H103">
        <v>64.193887710571204</v>
      </c>
    </row>
    <row r="104" spans="1:8" x14ac:dyDescent="0.3">
      <c r="A104" t="s">
        <v>8</v>
      </c>
      <c r="B104">
        <v>29</v>
      </c>
      <c r="C104">
        <v>35</v>
      </c>
      <c r="D104" t="b">
        <v>1</v>
      </c>
      <c r="E104">
        <v>3</v>
      </c>
      <c r="F104">
        <v>4</v>
      </c>
      <c r="G104" s="1">
        <v>44175.692553472225</v>
      </c>
      <c r="H104">
        <v>132.675629377365</v>
      </c>
    </row>
    <row r="105" spans="1:8" x14ac:dyDescent="0.3">
      <c r="A105" t="s">
        <v>8</v>
      </c>
      <c r="B105">
        <v>6</v>
      </c>
      <c r="C105">
        <v>58</v>
      </c>
      <c r="D105" t="b">
        <v>1</v>
      </c>
      <c r="E105">
        <v>4</v>
      </c>
      <c r="F105">
        <v>4</v>
      </c>
      <c r="G105" s="1">
        <v>44175.694103263886</v>
      </c>
      <c r="H105">
        <v>133.90145254135101</v>
      </c>
    </row>
    <row r="106" spans="1:8" x14ac:dyDescent="0.3">
      <c r="A106" t="s">
        <v>8</v>
      </c>
      <c r="B106">
        <v>21</v>
      </c>
      <c r="C106">
        <v>43</v>
      </c>
      <c r="D106" t="b">
        <v>1</v>
      </c>
      <c r="E106">
        <v>5</v>
      </c>
      <c r="F106">
        <v>4</v>
      </c>
      <c r="G106" s="1">
        <v>44175.695450810184</v>
      </c>
      <c r="H106">
        <v>116.427044868469</v>
      </c>
    </row>
    <row r="107" spans="1:8" x14ac:dyDescent="0.3">
      <c r="A107" t="s">
        <v>9</v>
      </c>
      <c r="B107">
        <v>44</v>
      </c>
      <c r="C107">
        <v>20</v>
      </c>
      <c r="D107" t="b">
        <v>1</v>
      </c>
      <c r="E107">
        <v>6</v>
      </c>
      <c r="F107">
        <v>4</v>
      </c>
      <c r="G107" s="1">
        <v>44175.696017534719</v>
      </c>
      <c r="H107">
        <v>48.9637033939361</v>
      </c>
    </row>
    <row r="108" spans="1:8" x14ac:dyDescent="0.3">
      <c r="A108" t="s">
        <v>9</v>
      </c>
      <c r="B108">
        <v>47</v>
      </c>
      <c r="C108">
        <v>17</v>
      </c>
      <c r="D108" t="b">
        <v>1</v>
      </c>
      <c r="E108">
        <v>7</v>
      </c>
      <c r="F108">
        <v>4</v>
      </c>
      <c r="G108" s="1">
        <v>44175.696992418983</v>
      </c>
      <c r="H108">
        <v>84.230571746826101</v>
      </c>
    </row>
    <row r="109" spans="1:8" x14ac:dyDescent="0.3">
      <c r="A109" t="s">
        <v>9</v>
      </c>
      <c r="B109">
        <v>33</v>
      </c>
      <c r="C109">
        <v>31</v>
      </c>
      <c r="D109" t="b">
        <v>1</v>
      </c>
      <c r="E109">
        <v>8</v>
      </c>
      <c r="F109">
        <v>4</v>
      </c>
      <c r="G109" s="1">
        <v>44175.698561122685</v>
      </c>
      <c r="H109">
        <v>135.53520464897099</v>
      </c>
    </row>
    <row r="110" spans="1:8" x14ac:dyDescent="0.3">
      <c r="A110" t="s">
        <v>8</v>
      </c>
      <c r="B110">
        <v>13</v>
      </c>
      <c r="C110">
        <v>51</v>
      </c>
      <c r="D110" t="b">
        <v>1</v>
      </c>
      <c r="E110">
        <v>9</v>
      </c>
      <c r="F110">
        <v>4</v>
      </c>
      <c r="G110" s="1">
        <v>44175.699610671298</v>
      </c>
      <c r="H110">
        <v>90.681763887405396</v>
      </c>
    </row>
    <row r="111" spans="1:8" x14ac:dyDescent="0.3">
      <c r="A111" t="s">
        <v>9</v>
      </c>
      <c r="B111">
        <v>55</v>
      </c>
      <c r="C111">
        <v>9</v>
      </c>
      <c r="D111" t="b">
        <v>1</v>
      </c>
      <c r="E111">
        <v>10</v>
      </c>
      <c r="F111">
        <v>4</v>
      </c>
      <c r="G111" s="1">
        <v>44175.700397604167</v>
      </c>
      <c r="H111">
        <v>67.990287542343097</v>
      </c>
    </row>
    <row r="112" spans="1:8" x14ac:dyDescent="0.3">
      <c r="A112" t="s">
        <v>9</v>
      </c>
      <c r="B112">
        <v>39</v>
      </c>
      <c r="C112">
        <v>25</v>
      </c>
      <c r="D112" t="b">
        <v>1</v>
      </c>
      <c r="E112">
        <v>11</v>
      </c>
      <c r="F112">
        <v>4</v>
      </c>
      <c r="G112" s="1">
        <v>44175.701054317127</v>
      </c>
      <c r="H112">
        <v>56.740842580795203</v>
      </c>
    </row>
    <row r="113" spans="1:8" x14ac:dyDescent="0.3">
      <c r="A113" t="s">
        <v>9</v>
      </c>
      <c r="B113">
        <v>43</v>
      </c>
      <c r="C113">
        <v>21</v>
      </c>
      <c r="D113" t="b">
        <v>1</v>
      </c>
      <c r="E113">
        <v>12</v>
      </c>
      <c r="F113">
        <v>4</v>
      </c>
      <c r="G113" s="1">
        <v>44175.701512511572</v>
      </c>
      <c r="H113">
        <v>39.586344957351599</v>
      </c>
    </row>
    <row r="114" spans="1:8" x14ac:dyDescent="0.3">
      <c r="A114" t="s">
        <v>8</v>
      </c>
      <c r="B114">
        <v>29</v>
      </c>
      <c r="C114">
        <v>35</v>
      </c>
      <c r="D114" t="b">
        <v>1</v>
      </c>
      <c r="E114">
        <v>13</v>
      </c>
      <c r="F114">
        <v>4</v>
      </c>
      <c r="G114" s="1">
        <v>44175.702545011576</v>
      </c>
      <c r="H114">
        <v>89.206791162490802</v>
      </c>
    </row>
    <row r="115" spans="1:8" x14ac:dyDescent="0.3">
      <c r="A115" t="s">
        <v>8</v>
      </c>
      <c r="B115">
        <v>6</v>
      </c>
      <c r="C115">
        <v>58</v>
      </c>
      <c r="D115" t="b">
        <v>1</v>
      </c>
      <c r="E115">
        <v>14</v>
      </c>
      <c r="F115">
        <v>4</v>
      </c>
      <c r="G115" s="1">
        <v>44175.703588078701</v>
      </c>
      <c r="H115">
        <v>90.121494770050006</v>
      </c>
    </row>
    <row r="116" spans="1:8" x14ac:dyDescent="0.3">
      <c r="A116" t="s">
        <v>8</v>
      </c>
      <c r="B116">
        <v>21</v>
      </c>
      <c r="C116">
        <v>43</v>
      </c>
      <c r="D116" t="b">
        <v>1</v>
      </c>
      <c r="E116">
        <v>15</v>
      </c>
      <c r="F116">
        <v>4</v>
      </c>
      <c r="G116" s="1">
        <v>44175.704846921297</v>
      </c>
      <c r="H116">
        <v>108.76245856285</v>
      </c>
    </row>
    <row r="117" spans="1:8" x14ac:dyDescent="0.3">
      <c r="A117" t="s">
        <v>9</v>
      </c>
      <c r="B117">
        <v>44</v>
      </c>
      <c r="C117">
        <v>20</v>
      </c>
      <c r="D117" t="b">
        <v>1</v>
      </c>
      <c r="E117">
        <v>16</v>
      </c>
      <c r="F117">
        <v>4</v>
      </c>
      <c r="G117" s="1">
        <v>44175.705533298613</v>
      </c>
      <c r="H117">
        <v>59.303473711013702</v>
      </c>
    </row>
    <row r="118" spans="1:8" x14ac:dyDescent="0.3">
      <c r="A118" t="s">
        <v>9</v>
      </c>
      <c r="B118">
        <v>47</v>
      </c>
      <c r="C118">
        <v>17</v>
      </c>
      <c r="D118" t="b">
        <v>1</v>
      </c>
      <c r="E118">
        <v>17</v>
      </c>
      <c r="F118">
        <v>4</v>
      </c>
      <c r="G118" s="1">
        <v>44175.706215509257</v>
      </c>
      <c r="H118">
        <v>58.941542387008603</v>
      </c>
    </row>
    <row r="119" spans="1:8" x14ac:dyDescent="0.3">
      <c r="A119" t="s">
        <v>9</v>
      </c>
      <c r="B119">
        <v>33</v>
      </c>
      <c r="C119">
        <v>31</v>
      </c>
      <c r="D119" t="b">
        <v>1</v>
      </c>
      <c r="E119">
        <v>18</v>
      </c>
      <c r="F119">
        <v>4</v>
      </c>
      <c r="G119" s="1">
        <v>44175.707407337963</v>
      </c>
      <c r="H119">
        <v>102.974606752395</v>
      </c>
    </row>
    <row r="120" spans="1:8" x14ac:dyDescent="0.3">
      <c r="A120" t="s">
        <v>8</v>
      </c>
      <c r="B120">
        <v>13</v>
      </c>
      <c r="C120">
        <v>51</v>
      </c>
      <c r="D120" t="b">
        <v>1</v>
      </c>
      <c r="E120">
        <v>19</v>
      </c>
      <c r="F120">
        <v>4</v>
      </c>
      <c r="G120" s="1">
        <v>44175.70830928241</v>
      </c>
      <c r="H120">
        <v>77.926927566528306</v>
      </c>
    </row>
    <row r="121" spans="1:8" x14ac:dyDescent="0.3">
      <c r="A121" t="s">
        <v>9</v>
      </c>
      <c r="B121">
        <v>55</v>
      </c>
      <c r="C121">
        <v>9</v>
      </c>
      <c r="D121" t="b">
        <v>1</v>
      </c>
      <c r="E121">
        <v>20</v>
      </c>
      <c r="F121">
        <v>4</v>
      </c>
      <c r="G121" s="1">
        <v>44175.709080613429</v>
      </c>
      <c r="H121">
        <v>66.642752170562702</v>
      </c>
    </row>
    <row r="122" spans="1:8" x14ac:dyDescent="0.3">
      <c r="A122" t="s">
        <v>9</v>
      </c>
      <c r="B122">
        <v>39</v>
      </c>
      <c r="C122">
        <v>25</v>
      </c>
      <c r="D122" t="b">
        <v>1</v>
      </c>
      <c r="E122">
        <v>21</v>
      </c>
      <c r="F122">
        <v>4</v>
      </c>
      <c r="G122" s="1">
        <v>44175.70974755787</v>
      </c>
      <c r="H122">
        <v>57.6237244606018</v>
      </c>
    </row>
    <row r="123" spans="1:8" x14ac:dyDescent="0.3">
      <c r="A123" t="s">
        <v>9</v>
      </c>
      <c r="B123">
        <v>43</v>
      </c>
      <c r="C123">
        <v>21</v>
      </c>
      <c r="D123" t="b">
        <v>1</v>
      </c>
      <c r="E123">
        <v>22</v>
      </c>
      <c r="F123">
        <v>4</v>
      </c>
      <c r="G123" s="1">
        <v>44175.710238391206</v>
      </c>
      <c r="H123">
        <v>42.408558607101398</v>
      </c>
    </row>
    <row r="124" spans="1:8" x14ac:dyDescent="0.3">
      <c r="A124" t="s">
        <v>8</v>
      </c>
      <c r="B124">
        <v>29</v>
      </c>
      <c r="C124">
        <v>35</v>
      </c>
      <c r="D124" t="b">
        <v>1</v>
      </c>
      <c r="E124">
        <v>23</v>
      </c>
      <c r="F124">
        <v>4</v>
      </c>
      <c r="G124" s="1">
        <v>44175.711293148146</v>
      </c>
      <c r="H124">
        <v>91.130946397781301</v>
      </c>
    </row>
    <row r="125" spans="1:8" x14ac:dyDescent="0.3">
      <c r="A125" t="s">
        <v>8</v>
      </c>
      <c r="B125">
        <v>6</v>
      </c>
      <c r="C125">
        <v>58</v>
      </c>
      <c r="D125" t="b">
        <v>1</v>
      </c>
      <c r="E125">
        <v>24</v>
      </c>
      <c r="F125">
        <v>4</v>
      </c>
      <c r="G125" s="1">
        <v>44175.712466226854</v>
      </c>
      <c r="H125">
        <v>101.353321313858</v>
      </c>
    </row>
    <row r="126" spans="1:8" x14ac:dyDescent="0.3">
      <c r="A126" t="s">
        <v>8</v>
      </c>
      <c r="B126">
        <v>21</v>
      </c>
      <c r="C126">
        <v>43</v>
      </c>
      <c r="D126" t="b">
        <v>1</v>
      </c>
      <c r="E126">
        <v>25</v>
      </c>
      <c r="F126">
        <v>4</v>
      </c>
      <c r="G126" s="1">
        <v>44175.713466203706</v>
      </c>
      <c r="H126">
        <v>86.3965034484863</v>
      </c>
    </row>
    <row r="127" spans="1:8" x14ac:dyDescent="0.3">
      <c r="A127" t="s">
        <v>9</v>
      </c>
      <c r="B127">
        <v>37</v>
      </c>
      <c r="C127">
        <v>27</v>
      </c>
      <c r="D127" t="b">
        <v>0</v>
      </c>
      <c r="E127">
        <v>1</v>
      </c>
      <c r="F127">
        <v>4</v>
      </c>
      <c r="G127" s="1">
        <v>44175.714207604164</v>
      </c>
      <c r="H127">
        <v>64.056577682495103</v>
      </c>
    </row>
    <row r="128" spans="1:8" x14ac:dyDescent="0.3">
      <c r="A128" t="s">
        <v>8</v>
      </c>
      <c r="B128">
        <v>12</v>
      </c>
      <c r="C128">
        <v>52</v>
      </c>
      <c r="D128" t="b">
        <v>0</v>
      </c>
      <c r="E128">
        <v>2</v>
      </c>
      <c r="F128">
        <v>4</v>
      </c>
      <c r="G128" s="1">
        <v>44175.71502452546</v>
      </c>
      <c r="H128">
        <v>70.580658197402897</v>
      </c>
    </row>
    <row r="129" spans="1:8" x14ac:dyDescent="0.3">
      <c r="A129" t="s">
        <v>9</v>
      </c>
      <c r="B129">
        <v>36</v>
      </c>
      <c r="C129">
        <v>28</v>
      </c>
      <c r="D129" t="b">
        <v>0</v>
      </c>
      <c r="E129">
        <v>3</v>
      </c>
      <c r="F129">
        <v>4</v>
      </c>
      <c r="G129" s="1">
        <v>44175.716062824074</v>
      </c>
      <c r="H129">
        <v>89.707715988159094</v>
      </c>
    </row>
    <row r="130" spans="1:8" x14ac:dyDescent="0.3">
      <c r="A130" t="s">
        <v>9</v>
      </c>
      <c r="B130">
        <v>37</v>
      </c>
      <c r="C130">
        <v>27</v>
      </c>
      <c r="D130" t="b">
        <v>0</v>
      </c>
      <c r="E130">
        <v>4</v>
      </c>
      <c r="F130">
        <v>4</v>
      </c>
      <c r="G130" s="1">
        <v>44175.716943425927</v>
      </c>
      <c r="H130">
        <v>76.084609508514404</v>
      </c>
    </row>
    <row r="131" spans="1:8" x14ac:dyDescent="0.3">
      <c r="A131" t="s">
        <v>8</v>
      </c>
      <c r="B131">
        <v>19</v>
      </c>
      <c r="C131">
        <v>45</v>
      </c>
      <c r="D131" t="b">
        <v>0</v>
      </c>
      <c r="E131">
        <v>5</v>
      </c>
      <c r="F131">
        <v>4</v>
      </c>
      <c r="G131" s="1">
        <v>44175.718087094909</v>
      </c>
      <c r="H131">
        <v>98.813102006912203</v>
      </c>
    </row>
    <row r="132" spans="1:8" x14ac:dyDescent="0.3">
      <c r="A132" t="s">
        <v>8</v>
      </c>
      <c r="B132">
        <v>27</v>
      </c>
      <c r="C132">
        <v>37</v>
      </c>
      <c r="D132" t="b">
        <v>0</v>
      </c>
      <c r="E132">
        <v>6</v>
      </c>
      <c r="F132">
        <v>4</v>
      </c>
      <c r="G132" s="1">
        <v>44175.719538680554</v>
      </c>
      <c r="H132">
        <v>125.41624212265</v>
      </c>
    </row>
    <row r="133" spans="1:8" x14ac:dyDescent="0.3">
      <c r="A133" t="s">
        <v>8</v>
      </c>
      <c r="B133">
        <v>26</v>
      </c>
      <c r="C133">
        <v>38</v>
      </c>
      <c r="D133" t="b">
        <v>0</v>
      </c>
      <c r="E133">
        <v>7</v>
      </c>
      <c r="F133">
        <v>4</v>
      </c>
      <c r="G133" s="1">
        <v>44175.720642766202</v>
      </c>
      <c r="H133">
        <v>95.392842531204195</v>
      </c>
    </row>
    <row r="134" spans="1:8" x14ac:dyDescent="0.3">
      <c r="A134" t="s">
        <v>9</v>
      </c>
      <c r="B134">
        <v>48</v>
      </c>
      <c r="C134">
        <v>16</v>
      </c>
      <c r="D134" t="b">
        <v>0</v>
      </c>
      <c r="E134">
        <v>8</v>
      </c>
      <c r="F134">
        <v>4</v>
      </c>
      <c r="G134" s="1">
        <v>44175.721380034724</v>
      </c>
      <c r="H134">
        <v>63.700170755386303</v>
      </c>
    </row>
    <row r="135" spans="1:8" x14ac:dyDescent="0.3">
      <c r="A135" t="s">
        <v>8</v>
      </c>
      <c r="B135">
        <v>24</v>
      </c>
      <c r="C135">
        <v>40</v>
      </c>
      <c r="D135" t="b">
        <v>0</v>
      </c>
      <c r="E135">
        <v>9</v>
      </c>
      <c r="F135">
        <v>4</v>
      </c>
      <c r="G135" s="1">
        <v>44175.722052280093</v>
      </c>
      <c r="H135">
        <v>58.081140756606999</v>
      </c>
    </row>
    <row r="136" spans="1:8" x14ac:dyDescent="0.3">
      <c r="A136" t="s">
        <v>9</v>
      </c>
      <c r="B136">
        <v>36</v>
      </c>
      <c r="C136">
        <v>28</v>
      </c>
      <c r="D136" t="b">
        <v>0</v>
      </c>
      <c r="E136">
        <v>10</v>
      </c>
      <c r="F136">
        <v>4</v>
      </c>
      <c r="G136" s="1">
        <v>44175.722727048611</v>
      </c>
      <c r="H136">
        <v>58.300403118133502</v>
      </c>
    </row>
    <row r="137" spans="1:8" x14ac:dyDescent="0.3">
      <c r="A137" t="s">
        <v>8</v>
      </c>
      <c r="B137">
        <v>22</v>
      </c>
      <c r="C137">
        <v>42</v>
      </c>
      <c r="D137" t="b">
        <v>0</v>
      </c>
      <c r="E137">
        <v>11</v>
      </c>
      <c r="F137">
        <v>4</v>
      </c>
      <c r="G137" s="1">
        <v>44175.723560601851</v>
      </c>
      <c r="H137">
        <v>72.018768548965397</v>
      </c>
    </row>
    <row r="138" spans="1:8" x14ac:dyDescent="0.3">
      <c r="A138" t="s">
        <v>8</v>
      </c>
      <c r="B138">
        <v>28</v>
      </c>
      <c r="C138">
        <v>36</v>
      </c>
      <c r="D138" t="b">
        <v>0</v>
      </c>
      <c r="E138">
        <v>12</v>
      </c>
      <c r="F138">
        <v>4</v>
      </c>
      <c r="G138" s="1">
        <v>44175.724252060187</v>
      </c>
      <c r="H138">
        <v>59.740967750549302</v>
      </c>
    </row>
    <row r="139" spans="1:8" x14ac:dyDescent="0.3">
      <c r="A139" t="s">
        <v>8</v>
      </c>
      <c r="B139">
        <v>30</v>
      </c>
      <c r="C139">
        <v>34</v>
      </c>
      <c r="D139" t="b">
        <v>0</v>
      </c>
      <c r="E139">
        <v>13</v>
      </c>
      <c r="F139">
        <v>4</v>
      </c>
      <c r="G139" s="1">
        <v>44175.725502384259</v>
      </c>
      <c r="H139">
        <v>108.02804303169199</v>
      </c>
    </row>
    <row r="140" spans="1:8" x14ac:dyDescent="0.3">
      <c r="A140" t="s">
        <v>10</v>
      </c>
      <c r="B140">
        <v>32</v>
      </c>
      <c r="C140">
        <v>32</v>
      </c>
      <c r="D140" t="b">
        <v>0</v>
      </c>
      <c r="E140">
        <v>14</v>
      </c>
      <c r="F140">
        <v>4</v>
      </c>
      <c r="G140" s="1">
        <v>44175.726340196758</v>
      </c>
      <c r="H140">
        <v>72.386955022811804</v>
      </c>
    </row>
    <row r="141" spans="1:8" x14ac:dyDescent="0.3">
      <c r="A141" t="s">
        <v>9</v>
      </c>
      <c r="B141">
        <v>43</v>
      </c>
      <c r="C141">
        <v>21</v>
      </c>
      <c r="D141" t="b">
        <v>0</v>
      </c>
      <c r="E141">
        <v>15</v>
      </c>
      <c r="F141">
        <v>4</v>
      </c>
      <c r="G141" s="1">
        <v>44175.726746886576</v>
      </c>
      <c r="H141">
        <v>35.137659311294499</v>
      </c>
    </row>
    <row r="142" spans="1:8" x14ac:dyDescent="0.3">
      <c r="A142" t="s">
        <v>10</v>
      </c>
      <c r="B142">
        <v>32</v>
      </c>
      <c r="C142">
        <v>32</v>
      </c>
      <c r="D142" t="b">
        <v>0</v>
      </c>
      <c r="E142">
        <v>16</v>
      </c>
      <c r="F142">
        <v>4</v>
      </c>
      <c r="G142" s="1">
        <v>44175.727713020831</v>
      </c>
      <c r="H142">
        <v>83.473793745040894</v>
      </c>
    </row>
    <row r="143" spans="1:8" x14ac:dyDescent="0.3">
      <c r="A143" t="s">
        <v>9</v>
      </c>
      <c r="B143">
        <v>34</v>
      </c>
      <c r="C143">
        <v>30</v>
      </c>
      <c r="D143" t="b">
        <v>0</v>
      </c>
      <c r="E143">
        <v>17</v>
      </c>
      <c r="F143">
        <v>4</v>
      </c>
      <c r="G143" s="1">
        <v>44175.728307986108</v>
      </c>
      <c r="H143">
        <v>51.404333591461103</v>
      </c>
    </row>
    <row r="144" spans="1:8" x14ac:dyDescent="0.3">
      <c r="A144" t="s">
        <v>9</v>
      </c>
      <c r="B144">
        <v>34</v>
      </c>
      <c r="C144">
        <v>30</v>
      </c>
      <c r="D144" t="b">
        <v>0</v>
      </c>
      <c r="E144">
        <v>18</v>
      </c>
      <c r="F144">
        <v>4</v>
      </c>
      <c r="G144" s="1">
        <v>44175.729216608794</v>
      </c>
      <c r="H144">
        <v>78.505561351776095</v>
      </c>
    </row>
    <row r="145" spans="1:8" x14ac:dyDescent="0.3">
      <c r="A145" t="s">
        <v>8</v>
      </c>
      <c r="B145">
        <v>28</v>
      </c>
      <c r="C145">
        <v>36</v>
      </c>
      <c r="D145" t="b">
        <v>0</v>
      </c>
      <c r="E145">
        <v>19</v>
      </c>
      <c r="F145">
        <v>4</v>
      </c>
      <c r="G145" s="1">
        <v>44175.730181261577</v>
      </c>
      <c r="H145">
        <v>83.345881700515704</v>
      </c>
    </row>
    <row r="146" spans="1:8" x14ac:dyDescent="0.3">
      <c r="A146" t="s">
        <v>9</v>
      </c>
      <c r="B146">
        <v>39</v>
      </c>
      <c r="C146">
        <v>25</v>
      </c>
      <c r="D146" t="b">
        <v>0</v>
      </c>
      <c r="E146">
        <v>20</v>
      </c>
      <c r="F146">
        <v>4</v>
      </c>
      <c r="G146" s="1">
        <v>44175.731023680557</v>
      </c>
      <c r="H146">
        <v>72.784003496170001</v>
      </c>
    </row>
    <row r="147" spans="1:8" x14ac:dyDescent="0.3">
      <c r="A147" t="s">
        <v>9</v>
      </c>
      <c r="B147">
        <v>35</v>
      </c>
      <c r="C147">
        <v>29</v>
      </c>
      <c r="D147" t="b">
        <v>0</v>
      </c>
      <c r="E147">
        <v>21</v>
      </c>
      <c r="F147">
        <v>4</v>
      </c>
      <c r="G147" s="1">
        <v>44175.731704942133</v>
      </c>
      <c r="H147">
        <v>58.859767913818303</v>
      </c>
    </row>
    <row r="148" spans="1:8" x14ac:dyDescent="0.3">
      <c r="A148" t="s">
        <v>8</v>
      </c>
      <c r="B148">
        <v>23</v>
      </c>
      <c r="C148">
        <v>41</v>
      </c>
      <c r="D148" t="b">
        <v>0</v>
      </c>
      <c r="E148">
        <v>22</v>
      </c>
      <c r="F148">
        <v>4</v>
      </c>
      <c r="G148" s="1">
        <v>44175.732479131948</v>
      </c>
      <c r="H148">
        <v>66.889617681503296</v>
      </c>
    </row>
    <row r="149" spans="1:8" x14ac:dyDescent="0.3">
      <c r="A149" t="s">
        <v>9</v>
      </c>
      <c r="B149">
        <v>34</v>
      </c>
      <c r="C149">
        <v>30</v>
      </c>
      <c r="D149" t="b">
        <v>0</v>
      </c>
      <c r="E149">
        <v>23</v>
      </c>
      <c r="F149">
        <v>4</v>
      </c>
      <c r="G149" s="1">
        <v>44175.733050532406</v>
      </c>
      <c r="H149">
        <v>49.367160558700498</v>
      </c>
    </row>
    <row r="150" spans="1:8" x14ac:dyDescent="0.3">
      <c r="A150" t="s">
        <v>9</v>
      </c>
      <c r="B150">
        <v>34</v>
      </c>
      <c r="C150">
        <v>30</v>
      </c>
      <c r="D150" t="b">
        <v>0</v>
      </c>
      <c r="E150">
        <v>24</v>
      </c>
      <c r="F150">
        <v>4</v>
      </c>
      <c r="G150" s="1">
        <v>44175.733961979167</v>
      </c>
      <c r="H150">
        <v>78.748976945877004</v>
      </c>
    </row>
    <row r="151" spans="1:8" x14ac:dyDescent="0.3">
      <c r="A151" t="s">
        <v>8</v>
      </c>
      <c r="B151">
        <v>28</v>
      </c>
      <c r="C151">
        <v>36</v>
      </c>
      <c r="D151" t="b">
        <v>0</v>
      </c>
      <c r="E151">
        <v>25</v>
      </c>
      <c r="F151">
        <v>4</v>
      </c>
      <c r="G151" s="1">
        <v>44175.734740347223</v>
      </c>
      <c r="H151">
        <v>67.250329494476304</v>
      </c>
    </row>
    <row r="152" spans="1:8" x14ac:dyDescent="0.3">
      <c r="A152" t="s">
        <v>9</v>
      </c>
      <c r="B152">
        <v>56</v>
      </c>
      <c r="C152">
        <v>8</v>
      </c>
      <c r="D152" t="b">
        <v>1</v>
      </c>
      <c r="E152">
        <v>1</v>
      </c>
      <c r="F152">
        <v>5</v>
      </c>
      <c r="G152" s="1">
        <v>44175.735940682869</v>
      </c>
      <c r="H152">
        <v>103.708340883255</v>
      </c>
    </row>
    <row r="153" spans="1:8" x14ac:dyDescent="0.3">
      <c r="A153" t="s">
        <v>9</v>
      </c>
      <c r="B153">
        <v>40</v>
      </c>
      <c r="C153">
        <v>24</v>
      </c>
      <c r="D153" t="b">
        <v>1</v>
      </c>
      <c r="E153">
        <v>2</v>
      </c>
      <c r="F153">
        <v>5</v>
      </c>
      <c r="G153" s="1">
        <v>44175.738964328702</v>
      </c>
      <c r="H153">
        <v>261.24321556091297</v>
      </c>
    </row>
    <row r="154" spans="1:8" x14ac:dyDescent="0.3">
      <c r="A154" t="s">
        <v>8</v>
      </c>
      <c r="B154">
        <v>28</v>
      </c>
      <c r="C154">
        <v>36</v>
      </c>
      <c r="D154" t="b">
        <v>1</v>
      </c>
      <c r="E154">
        <v>3</v>
      </c>
      <c r="F154">
        <v>5</v>
      </c>
      <c r="G154" s="1">
        <v>44175.743658576386</v>
      </c>
      <c r="H154">
        <v>405.58282279968199</v>
      </c>
    </row>
    <row r="155" spans="1:8" x14ac:dyDescent="0.3">
      <c r="A155" t="s">
        <v>9</v>
      </c>
      <c r="B155">
        <v>33</v>
      </c>
      <c r="C155">
        <v>31</v>
      </c>
      <c r="D155" t="b">
        <v>1</v>
      </c>
      <c r="E155">
        <v>4</v>
      </c>
      <c r="F155">
        <v>5</v>
      </c>
      <c r="G155" s="1">
        <v>44175.74544053241</v>
      </c>
      <c r="H155">
        <v>153.96015143394399</v>
      </c>
    </row>
    <row r="156" spans="1:8" x14ac:dyDescent="0.3">
      <c r="A156" t="s">
        <v>9</v>
      </c>
      <c r="B156">
        <v>34</v>
      </c>
      <c r="C156">
        <v>30</v>
      </c>
      <c r="D156" t="b">
        <v>1</v>
      </c>
      <c r="E156">
        <v>5</v>
      </c>
      <c r="F156">
        <v>5</v>
      </c>
      <c r="G156" s="1">
        <v>44175.747639664354</v>
      </c>
      <c r="H156">
        <v>190.00385069847101</v>
      </c>
    </row>
    <row r="157" spans="1:8" x14ac:dyDescent="0.3">
      <c r="A157" t="s">
        <v>9</v>
      </c>
      <c r="B157">
        <v>41</v>
      </c>
      <c r="C157">
        <v>23</v>
      </c>
      <c r="D157" t="b">
        <v>1</v>
      </c>
      <c r="E157">
        <v>6</v>
      </c>
      <c r="F157">
        <v>5</v>
      </c>
      <c r="G157" s="1">
        <v>44175.751811643517</v>
      </c>
      <c r="H157">
        <v>360.45901441574</v>
      </c>
    </row>
    <row r="158" spans="1:8" x14ac:dyDescent="0.3">
      <c r="A158" t="s">
        <v>8</v>
      </c>
      <c r="B158">
        <v>22</v>
      </c>
      <c r="C158">
        <v>42</v>
      </c>
      <c r="D158" t="b">
        <v>1</v>
      </c>
      <c r="E158">
        <v>7</v>
      </c>
      <c r="F158">
        <v>5</v>
      </c>
      <c r="G158" s="1">
        <v>44175.754340243053</v>
      </c>
      <c r="H158">
        <v>218.469955444335</v>
      </c>
    </row>
    <row r="159" spans="1:8" x14ac:dyDescent="0.3">
      <c r="A159" t="s">
        <v>8</v>
      </c>
      <c r="B159">
        <v>23</v>
      </c>
      <c r="C159">
        <v>41</v>
      </c>
      <c r="D159" t="b">
        <v>1</v>
      </c>
      <c r="E159">
        <v>8</v>
      </c>
      <c r="F159">
        <v>5</v>
      </c>
      <c r="G159" s="1">
        <v>44175.757109317128</v>
      </c>
      <c r="H159">
        <v>239.24755454063401</v>
      </c>
    </row>
    <row r="160" spans="1:8" x14ac:dyDescent="0.3">
      <c r="A160" t="s">
        <v>9</v>
      </c>
      <c r="B160">
        <v>38</v>
      </c>
      <c r="C160">
        <v>26</v>
      </c>
      <c r="D160" t="b">
        <v>1</v>
      </c>
      <c r="E160">
        <v>9</v>
      </c>
      <c r="F160">
        <v>5</v>
      </c>
      <c r="G160" s="1">
        <v>44175.760469340275</v>
      </c>
      <c r="H160">
        <v>290.30634856223998</v>
      </c>
    </row>
    <row r="161" spans="1:8" x14ac:dyDescent="0.3">
      <c r="A161" t="s">
        <v>8</v>
      </c>
      <c r="B161">
        <v>21</v>
      </c>
      <c r="C161">
        <v>43</v>
      </c>
      <c r="D161" t="b">
        <v>1</v>
      </c>
      <c r="E161">
        <v>10</v>
      </c>
      <c r="F161">
        <v>5</v>
      </c>
      <c r="G161" s="1">
        <v>44175.762981168984</v>
      </c>
      <c r="H161">
        <v>217.02154541015599</v>
      </c>
    </row>
    <row r="162" spans="1:8" x14ac:dyDescent="0.3">
      <c r="A162" t="s">
        <v>9</v>
      </c>
      <c r="B162">
        <v>33</v>
      </c>
      <c r="C162">
        <v>31</v>
      </c>
      <c r="D162" t="b">
        <v>1</v>
      </c>
      <c r="E162">
        <v>11</v>
      </c>
      <c r="F162">
        <v>5</v>
      </c>
      <c r="G162" s="1">
        <v>44175.764811759262</v>
      </c>
      <c r="H162">
        <v>158.16226768493601</v>
      </c>
    </row>
    <row r="163" spans="1:8" x14ac:dyDescent="0.3">
      <c r="A163" t="s">
        <v>9</v>
      </c>
      <c r="B163">
        <v>47</v>
      </c>
      <c r="C163">
        <v>17</v>
      </c>
      <c r="D163" t="b">
        <v>1</v>
      </c>
      <c r="E163">
        <v>12</v>
      </c>
      <c r="F163">
        <v>5</v>
      </c>
      <c r="G163" s="1">
        <v>44175.766698148145</v>
      </c>
      <c r="H163">
        <v>162.98300480842499</v>
      </c>
    </row>
    <row r="164" spans="1:8" x14ac:dyDescent="0.3">
      <c r="A164" t="s">
        <v>9</v>
      </c>
      <c r="B164">
        <v>34</v>
      </c>
      <c r="C164">
        <v>30</v>
      </c>
      <c r="D164" t="b">
        <v>1</v>
      </c>
      <c r="E164">
        <v>13</v>
      </c>
      <c r="F164">
        <v>5</v>
      </c>
      <c r="G164" s="1">
        <v>44175.771271400467</v>
      </c>
      <c r="H164">
        <v>395.12906885146998</v>
      </c>
    </row>
    <row r="165" spans="1:8" x14ac:dyDescent="0.3">
      <c r="A165" t="s">
        <v>9</v>
      </c>
      <c r="B165">
        <v>35</v>
      </c>
      <c r="C165">
        <v>29</v>
      </c>
      <c r="D165" t="b">
        <v>1</v>
      </c>
      <c r="E165">
        <v>14</v>
      </c>
      <c r="F165">
        <v>5</v>
      </c>
      <c r="G165" s="1">
        <v>44175.772392800929</v>
      </c>
      <c r="H165">
        <v>96.888969421386705</v>
      </c>
    </row>
    <row r="166" spans="1:8" x14ac:dyDescent="0.3">
      <c r="A166" t="s">
        <v>9</v>
      </c>
      <c r="B166">
        <v>35</v>
      </c>
      <c r="C166">
        <v>29</v>
      </c>
      <c r="D166" t="b">
        <v>1</v>
      </c>
      <c r="E166">
        <v>15</v>
      </c>
      <c r="F166">
        <v>5</v>
      </c>
      <c r="G166" s="1">
        <v>44175.77559109954</v>
      </c>
      <c r="H166">
        <v>276.33330178260798</v>
      </c>
    </row>
    <row r="167" spans="1:8" x14ac:dyDescent="0.3">
      <c r="A167" t="s">
        <v>8</v>
      </c>
      <c r="B167">
        <v>30</v>
      </c>
      <c r="C167">
        <v>34</v>
      </c>
      <c r="D167" t="b">
        <v>1</v>
      </c>
      <c r="E167">
        <v>16</v>
      </c>
      <c r="F167">
        <v>5</v>
      </c>
      <c r="G167" s="1">
        <v>44175.778107407408</v>
      </c>
      <c r="H167">
        <v>217.40904521942099</v>
      </c>
    </row>
    <row r="168" spans="1:8" x14ac:dyDescent="0.3">
      <c r="A168" t="s">
        <v>9</v>
      </c>
      <c r="B168">
        <v>41</v>
      </c>
      <c r="C168">
        <v>23</v>
      </c>
      <c r="D168" t="b">
        <v>1</v>
      </c>
      <c r="E168">
        <v>17</v>
      </c>
      <c r="F168">
        <v>5</v>
      </c>
      <c r="G168" s="1">
        <v>44175.780000740742</v>
      </c>
      <c r="H168">
        <v>163.583998441696</v>
      </c>
    </row>
    <row r="169" spans="1:8" x14ac:dyDescent="0.3">
      <c r="A169" t="s">
        <v>9</v>
      </c>
      <c r="B169">
        <v>33</v>
      </c>
      <c r="C169">
        <v>31</v>
      </c>
      <c r="D169" t="b">
        <v>1</v>
      </c>
      <c r="E169">
        <v>18</v>
      </c>
      <c r="F169">
        <v>5</v>
      </c>
      <c r="G169" s="1">
        <v>44175.782412326385</v>
      </c>
      <c r="H169">
        <v>208.360902070999</v>
      </c>
    </row>
    <row r="170" spans="1:8" x14ac:dyDescent="0.3">
      <c r="A170" t="s">
        <v>8</v>
      </c>
      <c r="B170">
        <v>0</v>
      </c>
      <c r="C170">
        <v>24</v>
      </c>
      <c r="D170" t="b">
        <v>1</v>
      </c>
      <c r="E170">
        <v>19</v>
      </c>
      <c r="F170">
        <v>5</v>
      </c>
      <c r="G170" s="1">
        <v>44175.782572222219</v>
      </c>
      <c r="H170">
        <v>13.8142344951629</v>
      </c>
    </row>
    <row r="171" spans="1:8" x14ac:dyDescent="0.3">
      <c r="A171" t="s">
        <v>9</v>
      </c>
      <c r="B171">
        <v>45</v>
      </c>
      <c r="C171">
        <v>19</v>
      </c>
      <c r="D171" t="b">
        <v>1</v>
      </c>
      <c r="E171">
        <v>20</v>
      </c>
      <c r="F171">
        <v>5</v>
      </c>
      <c r="G171" s="1">
        <v>44175.785317071757</v>
      </c>
      <c r="H171">
        <v>237.15333867072999</v>
      </c>
    </row>
    <row r="172" spans="1:8" x14ac:dyDescent="0.3">
      <c r="A172" t="s">
        <v>8</v>
      </c>
      <c r="B172">
        <v>29</v>
      </c>
      <c r="C172">
        <v>35</v>
      </c>
      <c r="D172" t="b">
        <v>1</v>
      </c>
      <c r="E172">
        <v>21</v>
      </c>
      <c r="F172">
        <v>5</v>
      </c>
      <c r="G172" s="1">
        <v>44175.787612141205</v>
      </c>
      <c r="H172">
        <v>198.293855428695</v>
      </c>
    </row>
    <row r="173" spans="1:8" x14ac:dyDescent="0.3">
      <c r="A173" t="s">
        <v>9</v>
      </c>
      <c r="B173">
        <v>41</v>
      </c>
      <c r="C173">
        <v>23</v>
      </c>
      <c r="D173" t="b">
        <v>1</v>
      </c>
      <c r="E173">
        <v>22</v>
      </c>
      <c r="F173">
        <v>5</v>
      </c>
      <c r="G173" s="1">
        <v>44175.7891987037</v>
      </c>
      <c r="H173">
        <v>137.078129529953</v>
      </c>
    </row>
    <row r="174" spans="1:8" x14ac:dyDescent="0.3">
      <c r="A174" t="s">
        <v>9</v>
      </c>
      <c r="B174">
        <v>40</v>
      </c>
      <c r="C174">
        <v>24</v>
      </c>
      <c r="D174" t="b">
        <v>1</v>
      </c>
      <c r="E174">
        <v>23</v>
      </c>
      <c r="F174">
        <v>5</v>
      </c>
      <c r="G174" s="1">
        <v>44175.789959965281</v>
      </c>
      <c r="H174">
        <v>65.7732253074646</v>
      </c>
    </row>
    <row r="175" spans="1:8" x14ac:dyDescent="0.3">
      <c r="A175" t="s">
        <v>9</v>
      </c>
      <c r="B175">
        <v>43</v>
      </c>
      <c r="C175">
        <v>21</v>
      </c>
      <c r="D175" t="b">
        <v>1</v>
      </c>
      <c r="E175">
        <v>24</v>
      </c>
      <c r="F175">
        <v>5</v>
      </c>
      <c r="G175" s="1">
        <v>44175.791480821761</v>
      </c>
      <c r="H175">
        <v>131.401612997055</v>
      </c>
    </row>
    <row r="176" spans="1:8" x14ac:dyDescent="0.3">
      <c r="A176" t="s">
        <v>9</v>
      </c>
      <c r="B176">
        <v>36</v>
      </c>
      <c r="C176">
        <v>28</v>
      </c>
      <c r="D176" t="b">
        <v>1</v>
      </c>
      <c r="E176">
        <v>25</v>
      </c>
      <c r="F176">
        <v>5</v>
      </c>
      <c r="G176" s="1">
        <v>44175.794223553239</v>
      </c>
      <c r="H176">
        <v>236.97225809097199</v>
      </c>
    </row>
    <row r="177" spans="1:8" x14ac:dyDescent="0.3">
      <c r="A177" t="s">
        <v>9</v>
      </c>
      <c r="B177">
        <v>42</v>
      </c>
      <c r="C177">
        <v>22</v>
      </c>
      <c r="D177" t="b">
        <v>0</v>
      </c>
      <c r="E177">
        <v>1</v>
      </c>
      <c r="F177">
        <v>5</v>
      </c>
      <c r="G177" s="1">
        <v>44175.796598749999</v>
      </c>
      <c r="H177">
        <v>205.21642804145799</v>
      </c>
    </row>
    <row r="178" spans="1:8" x14ac:dyDescent="0.3">
      <c r="A178" t="s">
        <v>9</v>
      </c>
      <c r="B178">
        <v>43</v>
      </c>
      <c r="C178">
        <v>21</v>
      </c>
      <c r="D178" t="b">
        <v>0</v>
      </c>
      <c r="E178">
        <v>2</v>
      </c>
      <c r="F178">
        <v>5</v>
      </c>
      <c r="G178" s="1">
        <v>44175.79947982639</v>
      </c>
      <c r="H178">
        <v>248.92354273795999</v>
      </c>
    </row>
    <row r="179" spans="1:8" x14ac:dyDescent="0.3">
      <c r="A179" t="s">
        <v>8</v>
      </c>
      <c r="B179">
        <v>21</v>
      </c>
      <c r="C179">
        <v>43</v>
      </c>
      <c r="D179" t="b">
        <v>0</v>
      </c>
      <c r="E179">
        <v>3</v>
      </c>
      <c r="F179">
        <v>5</v>
      </c>
      <c r="G179" s="1">
        <v>44175.802576099537</v>
      </c>
      <c r="H179">
        <v>267.51786279678299</v>
      </c>
    </row>
    <row r="180" spans="1:8" x14ac:dyDescent="0.3">
      <c r="A180" t="s">
        <v>8</v>
      </c>
      <c r="B180">
        <v>24</v>
      </c>
      <c r="C180">
        <v>40</v>
      </c>
      <c r="D180" t="b">
        <v>0</v>
      </c>
      <c r="E180">
        <v>4</v>
      </c>
      <c r="F180">
        <v>5</v>
      </c>
      <c r="G180" s="1">
        <v>44175.806955740743</v>
      </c>
      <c r="H180">
        <v>378.39995241165099</v>
      </c>
    </row>
    <row r="181" spans="1:8" x14ac:dyDescent="0.3">
      <c r="A181" t="s">
        <v>9</v>
      </c>
      <c r="B181">
        <v>40</v>
      </c>
      <c r="C181">
        <v>24</v>
      </c>
      <c r="D181" t="b">
        <v>0</v>
      </c>
      <c r="E181">
        <v>5</v>
      </c>
      <c r="F181">
        <v>5</v>
      </c>
      <c r="G181" s="1">
        <v>44175.808513206015</v>
      </c>
      <c r="H181">
        <v>134.56454753875701</v>
      </c>
    </row>
    <row r="182" spans="1:8" x14ac:dyDescent="0.3">
      <c r="A182" t="s">
        <v>9</v>
      </c>
      <c r="B182">
        <v>33</v>
      </c>
      <c r="C182">
        <v>31</v>
      </c>
      <c r="D182" t="b">
        <v>0</v>
      </c>
      <c r="E182">
        <v>6</v>
      </c>
      <c r="F182">
        <v>5</v>
      </c>
      <c r="G182" s="1">
        <v>44175.812458368055</v>
      </c>
      <c r="H182">
        <v>340.86146688461298</v>
      </c>
    </row>
    <row r="183" spans="1:8" x14ac:dyDescent="0.3">
      <c r="A183" t="s">
        <v>8</v>
      </c>
      <c r="B183">
        <v>11</v>
      </c>
      <c r="C183">
        <v>53</v>
      </c>
      <c r="D183" t="b">
        <v>0</v>
      </c>
      <c r="E183">
        <v>7</v>
      </c>
      <c r="F183">
        <v>5</v>
      </c>
      <c r="G183" s="1">
        <v>44175.815325138887</v>
      </c>
      <c r="H183">
        <v>247.688616752624</v>
      </c>
    </row>
    <row r="184" spans="1:8" x14ac:dyDescent="0.3">
      <c r="A184" t="s">
        <v>8</v>
      </c>
      <c r="B184">
        <v>14</v>
      </c>
      <c r="C184">
        <v>50</v>
      </c>
      <c r="D184" t="b">
        <v>0</v>
      </c>
      <c r="E184">
        <v>8</v>
      </c>
      <c r="F184">
        <v>5</v>
      </c>
      <c r="G184" s="1">
        <v>44175.818285266207</v>
      </c>
      <c r="H184">
        <v>255.753673553466</v>
      </c>
    </row>
    <row r="185" spans="1:8" x14ac:dyDescent="0.3">
      <c r="A185" t="s">
        <v>9</v>
      </c>
      <c r="B185">
        <v>45</v>
      </c>
      <c r="C185">
        <v>19</v>
      </c>
      <c r="D185" t="b">
        <v>0</v>
      </c>
      <c r="E185">
        <v>9</v>
      </c>
      <c r="F185">
        <v>5</v>
      </c>
      <c r="G185" s="1">
        <v>44175.819605659723</v>
      </c>
      <c r="H185">
        <v>114.081389427185</v>
      </c>
    </row>
    <row r="186" spans="1:8" x14ac:dyDescent="0.3">
      <c r="A186" t="s">
        <v>8</v>
      </c>
      <c r="B186">
        <v>28</v>
      </c>
      <c r="C186">
        <v>36</v>
      </c>
      <c r="D186" t="b">
        <v>0</v>
      </c>
      <c r="E186">
        <v>10</v>
      </c>
      <c r="F186">
        <v>5</v>
      </c>
      <c r="G186" s="1">
        <v>44175.824085115739</v>
      </c>
      <c r="H186">
        <v>387.02357387542702</v>
      </c>
    </row>
    <row r="187" spans="1:8" x14ac:dyDescent="0.3">
      <c r="A187" t="s">
        <v>8</v>
      </c>
      <c r="B187">
        <v>11</v>
      </c>
      <c r="C187">
        <v>53</v>
      </c>
      <c r="D187" t="b">
        <v>0</v>
      </c>
      <c r="E187">
        <v>11</v>
      </c>
      <c r="F187">
        <v>5</v>
      </c>
      <c r="G187" s="1">
        <v>44175.82639667824</v>
      </c>
      <c r="H187">
        <v>199.719630479812</v>
      </c>
    </row>
    <row r="188" spans="1:8" x14ac:dyDescent="0.3">
      <c r="A188" t="s">
        <v>10</v>
      </c>
      <c r="B188">
        <v>32</v>
      </c>
      <c r="C188">
        <v>32</v>
      </c>
      <c r="D188" t="b">
        <v>0</v>
      </c>
      <c r="E188">
        <v>12</v>
      </c>
      <c r="F188">
        <v>5</v>
      </c>
      <c r="G188" s="1">
        <v>44175.828054259262</v>
      </c>
      <c r="H188">
        <v>143.21449327468801</v>
      </c>
    </row>
    <row r="189" spans="1:8" x14ac:dyDescent="0.3">
      <c r="A189" t="s">
        <v>9</v>
      </c>
      <c r="B189">
        <v>40</v>
      </c>
      <c r="C189">
        <v>24</v>
      </c>
      <c r="D189" t="b">
        <v>0</v>
      </c>
      <c r="E189">
        <v>13</v>
      </c>
      <c r="F189">
        <v>5</v>
      </c>
      <c r="G189" s="1">
        <v>44175.829910706016</v>
      </c>
      <c r="H189">
        <v>160.39713287353501</v>
      </c>
    </row>
    <row r="190" spans="1:8" x14ac:dyDescent="0.3">
      <c r="A190" t="s">
        <v>9</v>
      </c>
      <c r="B190">
        <v>37</v>
      </c>
      <c r="C190">
        <v>27</v>
      </c>
      <c r="D190" t="b">
        <v>0</v>
      </c>
      <c r="E190">
        <v>14</v>
      </c>
      <c r="F190">
        <v>5</v>
      </c>
      <c r="G190" s="1">
        <v>44175.831682847223</v>
      </c>
      <c r="H190">
        <v>153.11231279373101</v>
      </c>
    </row>
    <row r="191" spans="1:8" x14ac:dyDescent="0.3">
      <c r="A191" t="s">
        <v>9</v>
      </c>
      <c r="B191">
        <v>34</v>
      </c>
      <c r="C191">
        <v>30</v>
      </c>
      <c r="D191" t="b">
        <v>0</v>
      </c>
      <c r="E191">
        <v>15</v>
      </c>
      <c r="F191">
        <v>5</v>
      </c>
      <c r="G191" s="1">
        <v>44175.833761967595</v>
      </c>
      <c r="H191">
        <v>179.63563299179</v>
      </c>
    </row>
    <row r="192" spans="1:8" x14ac:dyDescent="0.3">
      <c r="A192" t="s">
        <v>8</v>
      </c>
      <c r="B192">
        <v>13</v>
      </c>
      <c r="C192">
        <v>51</v>
      </c>
      <c r="D192" t="b">
        <v>0</v>
      </c>
      <c r="E192">
        <v>16</v>
      </c>
      <c r="F192">
        <v>5</v>
      </c>
      <c r="G192" s="1">
        <v>44175.838193020834</v>
      </c>
      <c r="H192">
        <v>382.84265208244301</v>
      </c>
    </row>
    <row r="193" spans="1:8" x14ac:dyDescent="0.3">
      <c r="A193" t="s">
        <v>8</v>
      </c>
      <c r="B193">
        <v>29</v>
      </c>
      <c r="C193">
        <v>35</v>
      </c>
      <c r="D193" t="b">
        <v>0</v>
      </c>
      <c r="E193">
        <v>17</v>
      </c>
      <c r="F193">
        <v>5</v>
      </c>
      <c r="G193" s="1">
        <v>44175.842018229167</v>
      </c>
      <c r="H193">
        <v>330.49895119667002</v>
      </c>
    </row>
    <row r="194" spans="1:8" x14ac:dyDescent="0.3">
      <c r="A194" t="s">
        <v>9</v>
      </c>
      <c r="B194">
        <v>39</v>
      </c>
      <c r="C194">
        <v>25</v>
      </c>
      <c r="D194" t="b">
        <v>0</v>
      </c>
      <c r="E194">
        <v>18</v>
      </c>
      <c r="F194">
        <v>5</v>
      </c>
      <c r="G194" s="1">
        <v>44175.843937465281</v>
      </c>
      <c r="H194">
        <v>165.82189321517899</v>
      </c>
    </row>
    <row r="195" spans="1:8" x14ac:dyDescent="0.3">
      <c r="A195" t="s">
        <v>9</v>
      </c>
      <c r="B195">
        <v>45</v>
      </c>
      <c r="C195">
        <v>19</v>
      </c>
      <c r="D195" t="b">
        <v>0</v>
      </c>
      <c r="E195">
        <v>19</v>
      </c>
      <c r="F195">
        <v>5</v>
      </c>
      <c r="G195" s="1">
        <v>44175.845183483798</v>
      </c>
      <c r="H195">
        <v>107.65469074249199</v>
      </c>
    </row>
    <row r="196" spans="1:8" x14ac:dyDescent="0.3">
      <c r="A196" t="s">
        <v>8</v>
      </c>
      <c r="B196">
        <v>28</v>
      </c>
      <c r="C196">
        <v>36</v>
      </c>
      <c r="D196" t="b">
        <v>0</v>
      </c>
      <c r="E196">
        <v>20</v>
      </c>
      <c r="F196">
        <v>5</v>
      </c>
      <c r="G196" s="1">
        <v>44175.849466122687</v>
      </c>
      <c r="H196">
        <v>370.01934385299597</v>
      </c>
    </row>
    <row r="197" spans="1:8" x14ac:dyDescent="0.3">
      <c r="A197" t="s">
        <v>8</v>
      </c>
      <c r="B197">
        <v>11</v>
      </c>
      <c r="C197">
        <v>53</v>
      </c>
      <c r="D197" t="b">
        <v>0</v>
      </c>
      <c r="E197">
        <v>21</v>
      </c>
      <c r="F197">
        <v>5</v>
      </c>
      <c r="G197" s="1">
        <v>44175.851609548612</v>
      </c>
      <c r="H197">
        <v>185.19168996810899</v>
      </c>
    </row>
    <row r="198" spans="1:8" x14ac:dyDescent="0.3">
      <c r="A198" t="s">
        <v>10</v>
      </c>
      <c r="B198">
        <v>32</v>
      </c>
      <c r="C198">
        <v>32</v>
      </c>
      <c r="D198" t="b">
        <v>0</v>
      </c>
      <c r="E198">
        <v>22</v>
      </c>
      <c r="F198">
        <v>5</v>
      </c>
      <c r="G198" s="1">
        <v>44175.853186250002</v>
      </c>
      <c r="H198">
        <v>136.22733402252101</v>
      </c>
    </row>
    <row r="199" spans="1:8" x14ac:dyDescent="0.3">
      <c r="A199" t="s">
        <v>9</v>
      </c>
      <c r="B199">
        <v>40</v>
      </c>
      <c r="C199">
        <v>24</v>
      </c>
      <c r="D199" t="b">
        <v>0</v>
      </c>
      <c r="E199">
        <v>23</v>
      </c>
      <c r="F199">
        <v>5</v>
      </c>
      <c r="G199" s="1">
        <v>44175.855034745371</v>
      </c>
      <c r="H199">
        <v>159.71008896827601</v>
      </c>
    </row>
    <row r="200" spans="1:8" x14ac:dyDescent="0.3">
      <c r="A200" t="s">
        <v>9</v>
      </c>
      <c r="B200">
        <v>37</v>
      </c>
      <c r="C200">
        <v>27</v>
      </c>
      <c r="D200" t="b">
        <v>0</v>
      </c>
      <c r="E200">
        <v>24</v>
      </c>
      <c r="F200">
        <v>5</v>
      </c>
      <c r="G200" s="1">
        <v>44175.856787500001</v>
      </c>
      <c r="H200">
        <v>151.43612909317</v>
      </c>
    </row>
    <row r="201" spans="1:8" x14ac:dyDescent="0.3">
      <c r="A201" t="s">
        <v>9</v>
      </c>
      <c r="B201">
        <v>34</v>
      </c>
      <c r="C201">
        <v>30</v>
      </c>
      <c r="D201" t="b">
        <v>0</v>
      </c>
      <c r="E201">
        <v>25</v>
      </c>
      <c r="F201">
        <v>5</v>
      </c>
      <c r="G201" s="1">
        <v>44175.858810266203</v>
      </c>
      <c r="H201">
        <v>174.766257762908</v>
      </c>
    </row>
    <row r="202" spans="1:8" x14ac:dyDescent="0.3">
      <c r="A202" t="s">
        <v>9</v>
      </c>
      <c r="B202">
        <v>36</v>
      </c>
      <c r="C202">
        <v>28</v>
      </c>
      <c r="D202" t="b">
        <v>1</v>
      </c>
      <c r="E202">
        <v>1</v>
      </c>
      <c r="F202">
        <v>6</v>
      </c>
      <c r="G202" s="1">
        <v>44175.993566817131</v>
      </c>
      <c r="H202">
        <v>1876.5668208599</v>
      </c>
    </row>
    <row r="203" spans="1:8" x14ac:dyDescent="0.3">
      <c r="A203" t="s">
        <v>8</v>
      </c>
      <c r="B203">
        <v>22</v>
      </c>
      <c r="C203">
        <v>42</v>
      </c>
      <c r="D203" t="b">
        <v>1</v>
      </c>
      <c r="E203">
        <v>2</v>
      </c>
      <c r="F203">
        <v>6</v>
      </c>
      <c r="G203" s="1">
        <v>44176.007640509262</v>
      </c>
      <c r="H203">
        <v>1215.96684241294</v>
      </c>
    </row>
    <row r="204" spans="1:8" x14ac:dyDescent="0.3">
      <c r="A204" t="s">
        <v>8</v>
      </c>
      <c r="B204">
        <v>18</v>
      </c>
      <c r="C204">
        <v>46</v>
      </c>
      <c r="D204" t="b">
        <v>1</v>
      </c>
      <c r="E204">
        <v>3</v>
      </c>
      <c r="F204">
        <v>6</v>
      </c>
      <c r="G204" s="1">
        <v>44176.020589733795</v>
      </c>
      <c r="H204">
        <v>1118.8127245902999</v>
      </c>
    </row>
    <row r="205" spans="1:8" x14ac:dyDescent="0.3">
      <c r="A205" t="s">
        <v>8</v>
      </c>
      <c r="B205">
        <v>24</v>
      </c>
      <c r="C205">
        <v>39</v>
      </c>
      <c r="D205" t="b">
        <v>1</v>
      </c>
      <c r="E205">
        <v>4</v>
      </c>
      <c r="F205">
        <v>6</v>
      </c>
      <c r="G205" s="1">
        <v>44176.038895173609</v>
      </c>
      <c r="H205">
        <v>1581.58929109573</v>
      </c>
    </row>
    <row r="206" spans="1:8" x14ac:dyDescent="0.3">
      <c r="A206" t="s">
        <v>9</v>
      </c>
      <c r="B206">
        <v>46</v>
      </c>
      <c r="C206">
        <v>18</v>
      </c>
      <c r="D206" t="b">
        <v>1</v>
      </c>
      <c r="E206">
        <v>5</v>
      </c>
      <c r="F206">
        <v>6</v>
      </c>
      <c r="G206" s="1">
        <v>44176.075347916667</v>
      </c>
      <c r="H206">
        <v>3149.51597714424</v>
      </c>
    </row>
    <row r="207" spans="1:8" x14ac:dyDescent="0.3">
      <c r="A207" t="s">
        <v>9</v>
      </c>
      <c r="B207">
        <v>45</v>
      </c>
      <c r="C207">
        <v>19</v>
      </c>
      <c r="D207" t="b">
        <v>1</v>
      </c>
      <c r="E207">
        <v>6</v>
      </c>
      <c r="F207">
        <v>6</v>
      </c>
      <c r="G207" s="1">
        <v>44176.091702916667</v>
      </c>
      <c r="H207">
        <v>1413.0724239349299</v>
      </c>
    </row>
    <row r="208" spans="1:8" x14ac:dyDescent="0.3">
      <c r="A208" t="s">
        <v>9</v>
      </c>
      <c r="B208">
        <v>34</v>
      </c>
      <c r="C208">
        <v>30</v>
      </c>
      <c r="D208" t="b">
        <v>1</v>
      </c>
      <c r="E208">
        <v>7</v>
      </c>
      <c r="F208">
        <v>6</v>
      </c>
      <c r="G208" s="1">
        <v>44176.127278368054</v>
      </c>
      <c r="H208">
        <v>3073.7186188697801</v>
      </c>
    </row>
    <row r="209" spans="1:8" x14ac:dyDescent="0.3">
      <c r="A209" t="s">
        <v>8</v>
      </c>
      <c r="B209">
        <v>22</v>
      </c>
      <c r="C209">
        <v>42</v>
      </c>
      <c r="D209" t="b">
        <v>1</v>
      </c>
      <c r="E209">
        <v>8</v>
      </c>
      <c r="F209">
        <v>6</v>
      </c>
      <c r="G209" s="1">
        <v>44176.16076042824</v>
      </c>
      <c r="H209">
        <v>2892.85087943077</v>
      </c>
    </row>
    <row r="210" spans="1:8" x14ac:dyDescent="0.3">
      <c r="A210" t="s">
        <v>10</v>
      </c>
      <c r="B210">
        <v>32</v>
      </c>
      <c r="C210">
        <v>32</v>
      </c>
      <c r="D210" t="b">
        <v>1</v>
      </c>
      <c r="E210">
        <v>9</v>
      </c>
      <c r="F210">
        <v>6</v>
      </c>
      <c r="G210" s="1">
        <v>44176.173799131946</v>
      </c>
      <c r="H210">
        <v>1126.5426287651001</v>
      </c>
    </row>
    <row r="211" spans="1:8" x14ac:dyDescent="0.3">
      <c r="A211" t="s">
        <v>10</v>
      </c>
      <c r="B211">
        <v>32</v>
      </c>
      <c r="C211">
        <v>32</v>
      </c>
      <c r="D211" t="b">
        <v>1</v>
      </c>
      <c r="E211">
        <v>10</v>
      </c>
      <c r="F211">
        <v>6</v>
      </c>
      <c r="G211" s="1">
        <v>44176.186796759263</v>
      </c>
      <c r="H211">
        <v>1122.99351119995</v>
      </c>
    </row>
    <row r="212" spans="1:8" x14ac:dyDescent="0.3">
      <c r="A212" t="s">
        <v>8</v>
      </c>
      <c r="B212">
        <v>31</v>
      </c>
      <c r="C212">
        <v>33</v>
      </c>
      <c r="D212" t="b">
        <v>0</v>
      </c>
      <c r="E212">
        <v>1</v>
      </c>
      <c r="F212">
        <v>6</v>
      </c>
      <c r="G212" s="1">
        <v>44176.753863483798</v>
      </c>
      <c r="H212">
        <v>4002.6480944156601</v>
      </c>
    </row>
    <row r="213" spans="1:8" x14ac:dyDescent="0.3">
      <c r="A213" t="s">
        <v>10</v>
      </c>
      <c r="B213">
        <v>32</v>
      </c>
      <c r="C213">
        <v>32</v>
      </c>
      <c r="D213" t="b">
        <v>0</v>
      </c>
      <c r="E213">
        <v>2</v>
      </c>
      <c r="F213">
        <v>6</v>
      </c>
      <c r="G213" s="1">
        <v>44176.782138136572</v>
      </c>
      <c r="H213">
        <v>2442.92962503433</v>
      </c>
    </row>
    <row r="214" spans="1:8" x14ac:dyDescent="0.3">
      <c r="A214" t="s">
        <v>9</v>
      </c>
      <c r="B214">
        <v>34</v>
      </c>
      <c r="C214">
        <v>30</v>
      </c>
      <c r="D214" t="b">
        <v>0</v>
      </c>
      <c r="E214">
        <v>3</v>
      </c>
      <c r="F214">
        <v>6</v>
      </c>
      <c r="G214" s="1">
        <v>44176.79513903935</v>
      </c>
      <c r="H214">
        <v>1123.2773008346501</v>
      </c>
    </row>
    <row r="215" spans="1:8" x14ac:dyDescent="0.3">
      <c r="A215" t="s">
        <v>8</v>
      </c>
      <c r="B215">
        <v>31</v>
      </c>
      <c r="C215">
        <v>33</v>
      </c>
      <c r="D215" t="b">
        <v>0</v>
      </c>
      <c r="E215">
        <v>4</v>
      </c>
      <c r="F215">
        <v>6</v>
      </c>
      <c r="G215" s="1">
        <v>44176.829544502318</v>
      </c>
      <c r="H215">
        <v>2972.6320319175702</v>
      </c>
    </row>
    <row r="216" spans="1:8" x14ac:dyDescent="0.3">
      <c r="A216" t="s">
        <v>9</v>
      </c>
      <c r="B216">
        <v>44</v>
      </c>
      <c r="C216">
        <v>20</v>
      </c>
      <c r="D216" t="b">
        <v>0</v>
      </c>
      <c r="E216">
        <v>5</v>
      </c>
      <c r="F216">
        <v>6</v>
      </c>
      <c r="G216" s="1">
        <v>44176.882094131943</v>
      </c>
      <c r="H216">
        <v>4540.2866678237897</v>
      </c>
    </row>
    <row r="217" spans="1:8" x14ac:dyDescent="0.3">
      <c r="A217" t="s">
        <v>8</v>
      </c>
      <c r="B217">
        <v>12</v>
      </c>
      <c r="C217">
        <v>52</v>
      </c>
      <c r="D217" t="b">
        <v>0</v>
      </c>
      <c r="E217">
        <v>6</v>
      </c>
      <c r="F217">
        <v>6</v>
      </c>
      <c r="G217" s="1">
        <v>44176.923816863426</v>
      </c>
      <c r="H217">
        <v>3604.8431324958801</v>
      </c>
    </row>
    <row r="218" spans="1:8" x14ac:dyDescent="0.3">
      <c r="A218" t="s">
        <v>9</v>
      </c>
      <c r="B218">
        <v>42</v>
      </c>
      <c r="C218">
        <v>22</v>
      </c>
      <c r="D218" t="b">
        <v>0</v>
      </c>
      <c r="E218">
        <v>7</v>
      </c>
      <c r="F218">
        <v>6</v>
      </c>
      <c r="G218" s="1">
        <v>44176.952380682873</v>
      </c>
      <c r="H218">
        <v>2467.91281151771</v>
      </c>
    </row>
    <row r="219" spans="1:8" x14ac:dyDescent="0.3">
      <c r="A219" t="s">
        <v>9</v>
      </c>
      <c r="B219">
        <v>43</v>
      </c>
      <c r="C219">
        <v>21</v>
      </c>
      <c r="D219" t="b">
        <v>0</v>
      </c>
      <c r="E219">
        <v>8</v>
      </c>
      <c r="F219">
        <v>6</v>
      </c>
      <c r="G219" s="1">
        <v>44176.980684745373</v>
      </c>
      <c r="H219">
        <v>2445.47054028511</v>
      </c>
    </row>
    <row r="220" spans="1:8" x14ac:dyDescent="0.3">
      <c r="A220" t="s">
        <v>8</v>
      </c>
      <c r="B220">
        <v>21</v>
      </c>
      <c r="C220">
        <v>43</v>
      </c>
      <c r="D220" t="b">
        <v>0</v>
      </c>
      <c r="E220">
        <v>9</v>
      </c>
      <c r="F220">
        <v>6</v>
      </c>
      <c r="G220" s="1">
        <v>44177.014051597223</v>
      </c>
      <c r="H220">
        <v>2882.8943977355898</v>
      </c>
    </row>
    <row r="221" spans="1:8" x14ac:dyDescent="0.3">
      <c r="A221" t="s">
        <v>8</v>
      </c>
      <c r="B221">
        <v>24</v>
      </c>
      <c r="C221">
        <v>40</v>
      </c>
      <c r="D221" t="b">
        <v>0</v>
      </c>
      <c r="E221">
        <v>10</v>
      </c>
      <c r="F221">
        <v>6</v>
      </c>
      <c r="G221" s="1">
        <v>44177.063173113427</v>
      </c>
      <c r="H221">
        <v>4244.0994007587396</v>
      </c>
    </row>
  </sheetData>
  <mergeCells count="6">
    <mergeCell ref="Z1:AB1"/>
    <mergeCell ref="W1:Y1"/>
    <mergeCell ref="K1:M1"/>
    <mergeCell ref="N1:P1"/>
    <mergeCell ref="Q1:S1"/>
    <mergeCell ref="T1:V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D578-BFB5-458E-9909-533651E63D97}">
  <dimension ref="A1:AB221"/>
  <sheetViews>
    <sheetView topLeftCell="A41" workbookViewId="0">
      <selection activeCell="E204" sqref="E204"/>
    </sheetView>
  </sheetViews>
  <sheetFormatPr defaultRowHeight="14" x14ac:dyDescent="0.3"/>
  <cols>
    <col min="3" max="3" width="11" customWidth="1"/>
    <col min="4" max="4" width="11.58203125" customWidth="1"/>
    <col min="7" max="7" width="10.75" customWidth="1"/>
    <col min="8" max="12" width="11.08203125" customWidth="1"/>
    <col min="14" max="14" width="10.83203125" bestFit="1" customWidth="1"/>
  </cols>
  <sheetData>
    <row r="1" spans="1:28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J1" s="2" t="s">
        <v>5</v>
      </c>
      <c r="K1" s="39">
        <v>2</v>
      </c>
      <c r="L1" s="39"/>
      <c r="M1" s="39"/>
      <c r="N1" s="39">
        <v>3</v>
      </c>
      <c r="O1" s="39"/>
      <c r="P1" s="39"/>
      <c r="Q1" s="39">
        <v>4</v>
      </c>
      <c r="R1" s="39"/>
      <c r="S1" s="39"/>
      <c r="T1" s="39">
        <v>5</v>
      </c>
      <c r="U1" s="39"/>
      <c r="V1" s="39"/>
      <c r="W1" s="39">
        <v>6</v>
      </c>
      <c r="X1" s="39"/>
      <c r="Y1" s="39"/>
      <c r="Z1" s="39" t="s">
        <v>13</v>
      </c>
      <c r="AA1" s="39"/>
      <c r="AB1" s="39"/>
    </row>
    <row r="2" spans="1:28" x14ac:dyDescent="0.3">
      <c r="A2" t="s">
        <v>9</v>
      </c>
      <c r="B2">
        <v>35</v>
      </c>
      <c r="C2">
        <v>29</v>
      </c>
      <c r="D2" t="b">
        <v>1</v>
      </c>
      <c r="E2">
        <v>1</v>
      </c>
      <c r="F2">
        <v>2</v>
      </c>
      <c r="G2" s="1">
        <v>44177.873164884259</v>
      </c>
      <c r="H2">
        <v>2.4712102413177401</v>
      </c>
      <c r="J2" s="3" t="s">
        <v>12</v>
      </c>
      <c r="K2" s="3" t="s">
        <v>9</v>
      </c>
      <c r="L2" s="3" t="s">
        <v>8</v>
      </c>
      <c r="M2" s="3" t="s">
        <v>10</v>
      </c>
      <c r="N2" s="3" t="s">
        <v>9</v>
      </c>
      <c r="O2" s="3" t="s">
        <v>8</v>
      </c>
      <c r="P2" s="3" t="s">
        <v>10</v>
      </c>
      <c r="Q2" s="3" t="s">
        <v>9</v>
      </c>
      <c r="R2" s="3" t="s">
        <v>8</v>
      </c>
      <c r="S2" s="3" t="s">
        <v>10</v>
      </c>
      <c r="T2" s="3" t="s">
        <v>9</v>
      </c>
      <c r="U2" s="3" t="s">
        <v>8</v>
      </c>
      <c r="V2" s="3" t="s">
        <v>10</v>
      </c>
      <c r="W2" s="3" t="s">
        <v>9</v>
      </c>
      <c r="X2" s="3" t="s">
        <v>8</v>
      </c>
      <c r="Y2" s="3" t="s">
        <v>10</v>
      </c>
      <c r="Z2" s="3" t="s">
        <v>9</v>
      </c>
      <c r="AA2" s="3" t="s">
        <v>8</v>
      </c>
      <c r="AB2" s="3" t="s">
        <v>10</v>
      </c>
    </row>
    <row r="3" spans="1:28" x14ac:dyDescent="0.3">
      <c r="A3" t="s">
        <v>9</v>
      </c>
      <c r="B3">
        <v>40</v>
      </c>
      <c r="C3">
        <v>24</v>
      </c>
      <c r="D3" t="b">
        <v>1</v>
      </c>
      <c r="E3">
        <v>2</v>
      </c>
      <c r="F3">
        <v>2</v>
      </c>
      <c r="G3" s="1">
        <v>44177.873206365737</v>
      </c>
      <c r="H3">
        <v>3.5830206871032702</v>
      </c>
      <c r="J3" s="4" t="b">
        <v>1</v>
      </c>
      <c r="K3" s="7">
        <f>COUNTIFS($F:$F,"=2",$A:$A,"=Victory", $D:$D,"=TRUE")/COUNTIF($F:$F,"=2")</f>
        <v>0.4</v>
      </c>
      <c r="L3" s="5">
        <f>COUNTIFS($F:$F,"=2",$A:$A,"=Defeat", $D:$D,"=TRUE")/COUNTIF($F:$F,"=2")</f>
        <v>0.1</v>
      </c>
      <c r="M3" s="9">
        <f>COUNTIFS($F:$F,"=2",$A:$A,"=Draw", $D:$D,"=TRUE")/COUNTIF($F:$F,"=2")</f>
        <v>0</v>
      </c>
      <c r="N3" s="7">
        <f>COUNTIFS($F:$F,"=3",$A:$A,"=Victory", $D:$D,"=TRUE")/COUNTIF($F:$F,"=3")</f>
        <v>0.08</v>
      </c>
      <c r="O3" s="5">
        <f>COUNTIFS($F:$F,"=3",$A:$A,"=Defeat", $D:$D,"=TRUE")/COUNTIF($F:$F,"=3")</f>
        <v>0.34</v>
      </c>
      <c r="P3" s="9">
        <f>COUNTIFS($F:$F,"=3",$A:$A,"=Draw", $D:$D,"=TRUE")/COUNTIF($F:$F,"=3")</f>
        <v>0.08</v>
      </c>
      <c r="Q3" s="7">
        <f>COUNTIFS($F:$F,"=4",$A:$A,"=Victory", $D:$D,"=TRUE")/COUNTIF($F:$F,"=4")</f>
        <v>0.2</v>
      </c>
      <c r="R3" s="5">
        <f>COUNTIFS($F:$F,"=4",$A:$A,"=Defeat", $D:$D,"=TRUE")/COUNTIF($F:$F,"=4")</f>
        <v>0.3</v>
      </c>
      <c r="S3" s="9">
        <f>COUNTIFS($F:$F,"=4",$A:$A,"=Draw", $D:$D,"=TRUE")/COUNTIF($F:$F,"=4")</f>
        <v>0</v>
      </c>
      <c r="T3" s="7">
        <f>COUNTIFS($F:$F,"=5",$A:$A,"=Victory", $D:$D,"=TRUE")/COUNTIF($F:$F,"=5")</f>
        <v>0.24</v>
      </c>
      <c r="U3" s="5">
        <f>COUNTIFS($F:$F,"=5",$A:$A,"=Defeat", $D:$D,"=TRUE")/COUNTIF($F:$F,"=5")</f>
        <v>0.26</v>
      </c>
      <c r="V3" s="9">
        <f>COUNTIFS($F:$F,"=5",$A:$A,"=Draw", $D:$D,"=TRUE")/COUNTIF($F:$F,"=5")</f>
        <v>0</v>
      </c>
      <c r="W3" s="7">
        <f>COUNTIFS($F:$F,"=6",$A:$A,"=Victory", $D:$D,"=TRUE")/COUNTIF($F:$F,"=6")</f>
        <v>0.2</v>
      </c>
      <c r="X3" s="5">
        <f>COUNTIFS($F:$F,"=6",$A:$A,"=Defeat", $D:$D,"=TRUE")/COUNTIF($F:$F,"=6")</f>
        <v>0.3</v>
      </c>
      <c r="Y3" s="9">
        <f>COUNTIFS($F:$F,"=6",$A:$A,"=Draw", $D:$D,"=TRUE")/COUNTIF($F:$F,"=5")</f>
        <v>0</v>
      </c>
      <c r="Z3" s="7">
        <f>COUNTIFS($A:$A,"=Victory", $D:$D,"=TRUE")/COUNT($F:$F)</f>
        <v>0.22727272727272727</v>
      </c>
      <c r="AA3" s="5">
        <f>COUNTIFS($A:$A,"=Defeat", $D:$D,"=TRUE")/COUNT($F:$F)</f>
        <v>0.25454545454545452</v>
      </c>
      <c r="AB3" s="9">
        <f>COUNTIFS($A:$A,"=Draw", $D:$D,"=TRUE")/COUNT($F:$F)</f>
        <v>1.8181818181818181E-2</v>
      </c>
    </row>
    <row r="4" spans="1:28" x14ac:dyDescent="0.3">
      <c r="A4" t="s">
        <v>8</v>
      </c>
      <c r="B4">
        <v>18</v>
      </c>
      <c r="C4">
        <v>46</v>
      </c>
      <c r="D4" t="b">
        <v>1</v>
      </c>
      <c r="E4">
        <v>3</v>
      </c>
      <c r="F4">
        <v>2</v>
      </c>
      <c r="G4" s="1">
        <v>44177.873236562496</v>
      </c>
      <c r="H4">
        <v>2.6097486019134499</v>
      </c>
      <c r="J4" s="4" t="b">
        <v>0</v>
      </c>
      <c r="K4" s="7">
        <f>COUNTIFS($F:$F,"=2",$A:$A,"=Victory", $D:$D,"=FALSE")/COUNTIF($F:$F,"=2")</f>
        <v>0.3</v>
      </c>
      <c r="L4" s="5">
        <f>IFERROR(COUNTIFS($F:$F,"=2",$A:$A,"=Defeat", $D:$D,"=FALSE")/COUNTIF($F:$F,"=2"),0)</f>
        <v>0.2</v>
      </c>
      <c r="M4" s="9">
        <f>IFERROR(COUNTIFS($F:$F,"=2",$A:$A,"=Draw", $D:$D,"=FALSE")/COUNTIF($F:$F,"=2"),0)</f>
        <v>0</v>
      </c>
      <c r="N4" s="7">
        <f>COUNTIFS($F:$F,"=3",$A:$A,"=Victory", $D:$D,"=FALSE")/COUNTIF($F:$F,"=3")</f>
        <v>0.06</v>
      </c>
      <c r="O4" s="5">
        <f>IFERROR(COUNTIFS($F:$F,"=3",$A:$A,"=Defeat", $D:$D,"=FALSE")/COUNTIF($F:$F,"=3"),0)</f>
        <v>0.42</v>
      </c>
      <c r="P4" s="9">
        <f>IFERROR(COUNTIFS($F:$F,"=3",$A:$A,"=Draw", $D:$D,"=FALSE")/COUNTIF($F:$F,"=3"),0)</f>
        <v>0.02</v>
      </c>
      <c r="Q4" s="7">
        <f>COUNTIFS($F:$F,"=4",$A:$A,"=Victory", $D:$D,"=FALSE")/COUNTIF($F:$F,"=4")</f>
        <v>0.04</v>
      </c>
      <c r="R4" s="5">
        <f>IFERROR(COUNTIFS($F:$F,"=4",$A:$A,"=Defeat", $D:$D,"=FALSE")/COUNTIF($F:$F,"=4"),0)</f>
        <v>0.46</v>
      </c>
      <c r="S4" s="9">
        <f>IFERROR(COUNTIFS($F:$F,"=4",$A:$A,"=Draw", $D:$D,"=FALSE")/COUNTIF($F:$F,"=4"),0)</f>
        <v>0</v>
      </c>
      <c r="T4" s="7">
        <f>COUNTIFS($F:$F,"=5",$A:$A,"=Victory", $D:$D,"=FALSE")/COUNTIF($F:$F,"=5")</f>
        <v>0.16</v>
      </c>
      <c r="U4" s="5">
        <f>IFERROR(COUNTIFS($F:$F,"=5",$A:$A,"=Defeat", $D:$D,"=FALSE")/COUNTIF($F:$F,"=5"),0)</f>
        <v>0.32</v>
      </c>
      <c r="V4" s="9">
        <f>IFERROR(COUNTIFS($F:$F,"=5",$A:$A,"=Draw", $D:$D,"=FALSE")/COUNTIF($F:$F,"=5"),0)</f>
        <v>0.02</v>
      </c>
      <c r="W4" s="7">
        <f>COUNTIFS($F:$F,"=6",$A:$A,"=Victory", $D:$D,"=FALSE")/COUNTIF($F:$F,"=6")</f>
        <v>0.15</v>
      </c>
      <c r="X4" s="5">
        <f>IFERROR(COUNTIFS($F:$F,"=6",$A:$A,"=Defeat", $D:$D,"=FALSE")/COUNTIF($F:$F,"=6"),0)</f>
        <v>0.3</v>
      </c>
      <c r="Y4" s="9">
        <f>IFERROR(COUNTIFS($F:$F,"=6",$A:$A,"=Draw", $D:$D,"=FALSE")/COUNTIF($F:$F,"=6"),0)</f>
        <v>0.05</v>
      </c>
      <c r="Z4" s="7">
        <f>COUNTIFS($A:$A,"=Victory", $D:$D,"=FALSE")/COUNT($F:$F)</f>
        <v>0.1409090909090909</v>
      </c>
      <c r="AA4" s="5">
        <f>IFERROR(COUNTIFS($A:$A,"=Defeat", $D:$D,"=FALSE")/COUNT($F:$F),0)</f>
        <v>0.34545454545454546</v>
      </c>
      <c r="AB4" s="9">
        <f>IFERROR(COUNTIFS($A:$A,"=Draw", $D:$D,"=FALSE")/COUNT($F:$F),0)</f>
        <v>1.3636363636363636E-2</v>
      </c>
    </row>
    <row r="5" spans="1:28" x14ac:dyDescent="0.3">
      <c r="A5" t="s">
        <v>9</v>
      </c>
      <c r="B5">
        <v>40</v>
      </c>
      <c r="C5">
        <v>24</v>
      </c>
      <c r="D5" t="b">
        <v>1</v>
      </c>
      <c r="E5">
        <v>4</v>
      </c>
      <c r="F5">
        <v>2</v>
      </c>
      <c r="G5" s="1">
        <v>44177.873262731482</v>
      </c>
      <c r="H5">
        <v>2.26066994667053</v>
      </c>
      <c r="J5" s="4" t="s">
        <v>11</v>
      </c>
      <c r="K5" s="8">
        <f>SUM(K3:K4)</f>
        <v>0.7</v>
      </c>
      <c r="L5" s="6">
        <f t="shared" ref="L5:M5" si="0">SUM(L3:L4)</f>
        <v>0.30000000000000004</v>
      </c>
      <c r="M5" s="10">
        <f t="shared" si="0"/>
        <v>0</v>
      </c>
      <c r="N5" s="8">
        <f>SUM(N3:N4)</f>
        <v>0.14000000000000001</v>
      </c>
      <c r="O5" s="6">
        <f t="shared" ref="O5:P5" si="1">SUM(O3:O4)</f>
        <v>0.76</v>
      </c>
      <c r="P5" s="10">
        <f t="shared" si="1"/>
        <v>0.1</v>
      </c>
      <c r="Q5" s="8">
        <f>SUM(Q3:Q4)</f>
        <v>0.24000000000000002</v>
      </c>
      <c r="R5" s="6">
        <f t="shared" ref="R5:S5" si="2">SUM(R3:R4)</f>
        <v>0.76</v>
      </c>
      <c r="S5" s="10">
        <f t="shared" si="2"/>
        <v>0</v>
      </c>
      <c r="T5" s="8">
        <f>SUM(T3:T4)</f>
        <v>0.4</v>
      </c>
      <c r="U5" s="6">
        <f t="shared" ref="U5:V5" si="3">SUM(U3:U4)</f>
        <v>0.58000000000000007</v>
      </c>
      <c r="V5" s="10">
        <f t="shared" si="3"/>
        <v>0.02</v>
      </c>
      <c r="W5" s="8">
        <f>SUM(W3:W4)</f>
        <v>0.35</v>
      </c>
      <c r="X5" s="6">
        <f t="shared" ref="X5:Y5" si="4">SUM(X3:X4)</f>
        <v>0.6</v>
      </c>
      <c r="Y5" s="10">
        <f t="shared" si="4"/>
        <v>0.05</v>
      </c>
      <c r="Z5" s="8">
        <f>SUM(Z3:Z4)</f>
        <v>0.36818181818181817</v>
      </c>
      <c r="AA5" s="6">
        <f>SUM(AA3:AA4)</f>
        <v>0.6</v>
      </c>
      <c r="AB5" s="10">
        <f t="shared" ref="AB5" si="5">SUM(AB3:AB4)</f>
        <v>3.1818181818181815E-2</v>
      </c>
    </row>
    <row r="6" spans="1:28" x14ac:dyDescent="0.3">
      <c r="A6" t="s">
        <v>9</v>
      </c>
      <c r="B6">
        <v>38</v>
      </c>
      <c r="C6">
        <v>26</v>
      </c>
      <c r="D6" t="b">
        <v>1</v>
      </c>
      <c r="E6">
        <v>5</v>
      </c>
      <c r="F6">
        <v>2</v>
      </c>
      <c r="G6" s="1">
        <v>44177.873298877312</v>
      </c>
      <c r="H6">
        <v>3.1220641136169398</v>
      </c>
    </row>
    <row r="7" spans="1:28" x14ac:dyDescent="0.3">
      <c r="A7" t="s">
        <v>8</v>
      </c>
      <c r="B7">
        <v>28</v>
      </c>
      <c r="C7">
        <v>36</v>
      </c>
      <c r="D7" t="b">
        <v>1</v>
      </c>
      <c r="E7">
        <v>6</v>
      </c>
      <c r="F7">
        <v>2</v>
      </c>
      <c r="G7" s="1">
        <v>44177.873331099538</v>
      </c>
      <c r="H7">
        <v>2.7836413383483798</v>
      </c>
      <c r="J7" s="3" t="s">
        <v>9</v>
      </c>
      <c r="K7" s="3" t="s">
        <v>8</v>
      </c>
      <c r="L7" s="3" t="s">
        <v>10</v>
      </c>
      <c r="N7" s="3" t="s">
        <v>9</v>
      </c>
      <c r="O7" s="3" t="s">
        <v>8</v>
      </c>
      <c r="P7" s="3" t="s">
        <v>10</v>
      </c>
      <c r="Q7" s="3" t="s">
        <v>10</v>
      </c>
    </row>
    <row r="8" spans="1:28" x14ac:dyDescent="0.3">
      <c r="A8" t="s">
        <v>9</v>
      </c>
      <c r="B8">
        <v>43</v>
      </c>
      <c r="C8">
        <v>21</v>
      </c>
      <c r="D8" t="b">
        <v>1</v>
      </c>
      <c r="E8">
        <v>7</v>
      </c>
      <c r="F8">
        <v>2</v>
      </c>
      <c r="G8" s="1">
        <v>44177.873362303239</v>
      </c>
      <c r="H8">
        <v>2.6965661048889098</v>
      </c>
      <c r="J8" s="7">
        <f>COUNTIF($A:$A,"=Victory")/COUNT($F:$F)</f>
        <v>0.36818181818181817</v>
      </c>
      <c r="K8" s="5">
        <f>COUNTIF($A:$A,"=Defeat")/COUNT($F:$F)</f>
        <v>0.6</v>
      </c>
      <c r="L8" s="9">
        <f>COUNTIF($A:$A,"=Draw")/COUNT($F:$F)</f>
        <v>3.1818181818181815E-2</v>
      </c>
      <c r="N8" s="23">
        <f>SUMIF($A:$A,"=Victory",$H:$H)/COUNTIF($A:$A,"=Victory")</f>
        <v>189.73900141539349</v>
      </c>
      <c r="O8" s="30">
        <f>SUMIF($A:$A,"=Defeat",$H:$H)/COUNTIF($A:$A,"=Defeat")</f>
        <v>258.16760587150355</v>
      </c>
      <c r="P8" s="31">
        <f>SUMIF($A:$A,"=Draw",$H:$H)/COUNTIF($A:$A,"=Draw")</f>
        <v>216.79455184936504</v>
      </c>
      <c r="Q8" s="36">
        <f>SUM(Table3[ExecTime])/COUNT(Table3[ExecTime])</f>
        <v>231.65702251195867</v>
      </c>
    </row>
    <row r="9" spans="1:28" x14ac:dyDescent="0.3">
      <c r="A9" t="s">
        <v>9</v>
      </c>
      <c r="B9">
        <v>41</v>
      </c>
      <c r="C9">
        <v>23</v>
      </c>
      <c r="D9" t="b">
        <v>1</v>
      </c>
      <c r="E9">
        <v>8</v>
      </c>
      <c r="F9">
        <v>2</v>
      </c>
      <c r="G9" s="1">
        <v>44177.873389444445</v>
      </c>
      <c r="H9">
        <v>2.3438625335693302</v>
      </c>
    </row>
    <row r="10" spans="1:28" x14ac:dyDescent="0.3">
      <c r="A10" t="s">
        <v>9</v>
      </c>
      <c r="B10">
        <v>33</v>
      </c>
      <c r="C10">
        <v>31</v>
      </c>
      <c r="D10" t="b">
        <v>1</v>
      </c>
      <c r="E10">
        <v>9</v>
      </c>
      <c r="F10">
        <v>2</v>
      </c>
      <c r="G10" s="1">
        <v>44177.873436377318</v>
      </c>
      <c r="H10">
        <v>4.0522189140319798</v>
      </c>
    </row>
    <row r="11" spans="1:28" x14ac:dyDescent="0.3">
      <c r="A11" t="s">
        <v>9</v>
      </c>
      <c r="B11">
        <v>42</v>
      </c>
      <c r="C11">
        <v>22</v>
      </c>
      <c r="D11" t="b">
        <v>1</v>
      </c>
      <c r="E11">
        <v>10</v>
      </c>
      <c r="F11">
        <v>2</v>
      </c>
      <c r="G11" s="1">
        <v>44177.873481099537</v>
      </c>
      <c r="H11">
        <v>3.8636980056762602</v>
      </c>
    </row>
    <row r="12" spans="1:28" x14ac:dyDescent="0.3">
      <c r="A12" t="s">
        <v>9</v>
      </c>
      <c r="B12">
        <v>40</v>
      </c>
      <c r="C12">
        <v>24</v>
      </c>
      <c r="D12" t="b">
        <v>1</v>
      </c>
      <c r="E12">
        <v>11</v>
      </c>
      <c r="F12">
        <v>2</v>
      </c>
      <c r="G12" s="1">
        <v>44177.87352927083</v>
      </c>
      <c r="H12">
        <v>4.1612133979797301</v>
      </c>
    </row>
    <row r="13" spans="1:28" x14ac:dyDescent="0.3">
      <c r="A13" t="s">
        <v>9</v>
      </c>
      <c r="B13">
        <v>36</v>
      </c>
      <c r="C13">
        <v>28</v>
      </c>
      <c r="D13" t="b">
        <v>1</v>
      </c>
      <c r="E13">
        <v>12</v>
      </c>
      <c r="F13">
        <v>2</v>
      </c>
      <c r="G13" s="1">
        <v>44177.873568958334</v>
      </c>
      <c r="H13">
        <v>3.4278531074523899</v>
      </c>
    </row>
    <row r="14" spans="1:28" x14ac:dyDescent="0.3">
      <c r="A14" t="s">
        <v>8</v>
      </c>
      <c r="B14">
        <v>22</v>
      </c>
      <c r="C14">
        <v>42</v>
      </c>
      <c r="D14" t="b">
        <v>1</v>
      </c>
      <c r="E14">
        <v>13</v>
      </c>
      <c r="F14">
        <v>2</v>
      </c>
      <c r="G14" s="1">
        <v>44177.873601296298</v>
      </c>
      <c r="H14">
        <v>2.7944245338439901</v>
      </c>
    </row>
    <row r="15" spans="1:28" x14ac:dyDescent="0.3">
      <c r="A15" t="s">
        <v>9</v>
      </c>
      <c r="B15">
        <v>45</v>
      </c>
      <c r="C15">
        <v>19</v>
      </c>
      <c r="D15" t="b">
        <v>1</v>
      </c>
      <c r="E15">
        <v>14</v>
      </c>
      <c r="F15">
        <v>2</v>
      </c>
      <c r="G15" s="1">
        <v>44177.873636458331</v>
      </c>
      <c r="H15">
        <v>3.03781533241271</v>
      </c>
    </row>
    <row r="16" spans="1:28" x14ac:dyDescent="0.3">
      <c r="A16" t="s">
        <v>9</v>
      </c>
      <c r="B16">
        <v>34</v>
      </c>
      <c r="C16">
        <v>30</v>
      </c>
      <c r="D16" t="b">
        <v>1</v>
      </c>
      <c r="E16">
        <v>15</v>
      </c>
      <c r="F16">
        <v>2</v>
      </c>
      <c r="G16" s="1">
        <v>44177.873680127312</v>
      </c>
      <c r="H16">
        <v>3.7727756500244101</v>
      </c>
    </row>
    <row r="17" spans="1:8" x14ac:dyDescent="0.3">
      <c r="A17" t="s">
        <v>9</v>
      </c>
      <c r="B17">
        <v>44</v>
      </c>
      <c r="C17">
        <v>20</v>
      </c>
      <c r="D17" t="b">
        <v>1</v>
      </c>
      <c r="E17">
        <v>16</v>
      </c>
      <c r="F17">
        <v>2</v>
      </c>
      <c r="G17" s="1">
        <v>44177.873699050928</v>
      </c>
      <c r="H17">
        <v>1.6353948116302399</v>
      </c>
    </row>
    <row r="18" spans="1:8" x14ac:dyDescent="0.3">
      <c r="A18" t="s">
        <v>9</v>
      </c>
      <c r="B18">
        <v>40</v>
      </c>
      <c r="C18">
        <v>24</v>
      </c>
      <c r="D18" t="b">
        <v>1</v>
      </c>
      <c r="E18">
        <v>17</v>
      </c>
      <c r="F18">
        <v>2</v>
      </c>
      <c r="G18" s="1">
        <v>44177.87373958333</v>
      </c>
      <c r="H18">
        <v>3.50033378601074</v>
      </c>
    </row>
    <row r="19" spans="1:8" x14ac:dyDescent="0.3">
      <c r="A19" t="s">
        <v>8</v>
      </c>
      <c r="B19">
        <v>18</v>
      </c>
      <c r="C19">
        <v>46</v>
      </c>
      <c r="D19" t="b">
        <v>1</v>
      </c>
      <c r="E19">
        <v>18</v>
      </c>
      <c r="F19">
        <v>2</v>
      </c>
      <c r="G19" s="1">
        <v>44177.873771006947</v>
      </c>
      <c r="H19">
        <v>2.71573805809021</v>
      </c>
    </row>
    <row r="20" spans="1:8" x14ac:dyDescent="0.3">
      <c r="A20" t="s">
        <v>9</v>
      </c>
      <c r="B20">
        <v>40</v>
      </c>
      <c r="C20">
        <v>24</v>
      </c>
      <c r="D20" t="b">
        <v>1</v>
      </c>
      <c r="E20">
        <v>19</v>
      </c>
      <c r="F20">
        <v>2</v>
      </c>
      <c r="G20" s="1">
        <v>44177.873792615741</v>
      </c>
      <c r="H20">
        <v>1.8668789863586399</v>
      </c>
    </row>
    <row r="21" spans="1:8" x14ac:dyDescent="0.3">
      <c r="A21" t="s">
        <v>9</v>
      </c>
      <c r="B21">
        <v>38</v>
      </c>
      <c r="C21">
        <v>26</v>
      </c>
      <c r="D21" t="b">
        <v>1</v>
      </c>
      <c r="E21">
        <v>20</v>
      </c>
      <c r="F21">
        <v>2</v>
      </c>
      <c r="G21" s="1">
        <v>44177.873828310185</v>
      </c>
      <c r="H21">
        <v>3.0836501121520898</v>
      </c>
    </row>
    <row r="22" spans="1:8" x14ac:dyDescent="0.3">
      <c r="A22" t="s">
        <v>8</v>
      </c>
      <c r="B22">
        <v>28</v>
      </c>
      <c r="C22">
        <v>36</v>
      </c>
      <c r="D22" t="b">
        <v>1</v>
      </c>
      <c r="E22">
        <v>21</v>
      </c>
      <c r="F22">
        <v>2</v>
      </c>
      <c r="G22" s="1">
        <v>44177.873857106482</v>
      </c>
      <c r="H22">
        <v>2.4884290695190399</v>
      </c>
    </row>
    <row r="23" spans="1:8" x14ac:dyDescent="0.3">
      <c r="A23" t="s">
        <v>9</v>
      </c>
      <c r="B23">
        <v>43</v>
      </c>
      <c r="C23">
        <v>21</v>
      </c>
      <c r="D23" t="b">
        <v>1</v>
      </c>
      <c r="E23">
        <v>22</v>
      </c>
      <c r="F23">
        <v>2</v>
      </c>
      <c r="G23" s="1">
        <v>44177.873883657405</v>
      </c>
      <c r="H23">
        <v>2.29257035255432</v>
      </c>
    </row>
    <row r="24" spans="1:8" x14ac:dyDescent="0.3">
      <c r="A24" t="s">
        <v>9</v>
      </c>
      <c r="B24">
        <v>41</v>
      </c>
      <c r="C24">
        <v>23</v>
      </c>
      <c r="D24" t="b">
        <v>1</v>
      </c>
      <c r="E24">
        <v>23</v>
      </c>
      <c r="F24">
        <v>2</v>
      </c>
      <c r="G24" s="1">
        <v>44177.873907847221</v>
      </c>
      <c r="H24">
        <v>2.0894966125488201</v>
      </c>
    </row>
    <row r="25" spans="1:8" x14ac:dyDescent="0.3">
      <c r="A25" t="s">
        <v>9</v>
      </c>
      <c r="B25">
        <v>33</v>
      </c>
      <c r="C25">
        <v>31</v>
      </c>
      <c r="D25" t="b">
        <v>1</v>
      </c>
      <c r="E25">
        <v>24</v>
      </c>
      <c r="F25">
        <v>2</v>
      </c>
      <c r="G25" s="1">
        <v>44177.873938877317</v>
      </c>
      <c r="H25">
        <v>2.6811039447784402</v>
      </c>
    </row>
    <row r="26" spans="1:8" x14ac:dyDescent="0.3">
      <c r="A26" t="s">
        <v>9</v>
      </c>
      <c r="B26">
        <v>42</v>
      </c>
      <c r="C26">
        <v>22</v>
      </c>
      <c r="D26" t="b">
        <v>1</v>
      </c>
      <c r="E26">
        <v>25</v>
      </c>
      <c r="F26">
        <v>2</v>
      </c>
      <c r="G26" s="1">
        <v>44177.87396542824</v>
      </c>
      <c r="H26">
        <v>2.29426670074462</v>
      </c>
    </row>
    <row r="27" spans="1:8" x14ac:dyDescent="0.3">
      <c r="A27" t="s">
        <v>9</v>
      </c>
      <c r="B27">
        <v>53</v>
      </c>
      <c r="C27">
        <v>11</v>
      </c>
      <c r="D27" t="b">
        <v>0</v>
      </c>
      <c r="E27">
        <v>1</v>
      </c>
      <c r="F27">
        <v>2</v>
      </c>
      <c r="G27" s="1">
        <v>44177.873993194444</v>
      </c>
      <c r="H27">
        <v>2.3990044593811</v>
      </c>
    </row>
    <row r="28" spans="1:8" x14ac:dyDescent="0.3">
      <c r="A28" t="s">
        <v>9</v>
      </c>
      <c r="B28">
        <v>52</v>
      </c>
      <c r="C28">
        <v>12</v>
      </c>
      <c r="D28" t="b">
        <v>0</v>
      </c>
      <c r="E28">
        <v>2</v>
      </c>
      <c r="F28">
        <v>2</v>
      </c>
      <c r="G28" s="1">
        <v>44177.874016168978</v>
      </c>
      <c r="H28">
        <v>1.9853436946868801</v>
      </c>
    </row>
    <row r="29" spans="1:8" x14ac:dyDescent="0.3">
      <c r="A29" t="s">
        <v>8</v>
      </c>
      <c r="B29">
        <v>11</v>
      </c>
      <c r="C29">
        <v>53</v>
      </c>
      <c r="D29" t="b">
        <v>0</v>
      </c>
      <c r="E29">
        <v>3</v>
      </c>
      <c r="F29">
        <v>2</v>
      </c>
      <c r="G29" s="1">
        <v>44177.874052581021</v>
      </c>
      <c r="H29">
        <v>3.1461796760559002</v>
      </c>
    </row>
    <row r="30" spans="1:8" x14ac:dyDescent="0.3">
      <c r="A30" t="s">
        <v>9</v>
      </c>
      <c r="B30">
        <v>34</v>
      </c>
      <c r="C30">
        <v>30</v>
      </c>
      <c r="D30" t="b">
        <v>0</v>
      </c>
      <c r="E30">
        <v>4</v>
      </c>
      <c r="F30">
        <v>2</v>
      </c>
      <c r="G30" s="1">
        <v>44177.874080162037</v>
      </c>
      <c r="H30">
        <v>2.3828821182250901</v>
      </c>
    </row>
    <row r="31" spans="1:8" x14ac:dyDescent="0.3">
      <c r="A31" t="s">
        <v>9</v>
      </c>
      <c r="B31">
        <v>34</v>
      </c>
      <c r="C31">
        <v>30</v>
      </c>
      <c r="D31" t="b">
        <v>0</v>
      </c>
      <c r="E31">
        <v>5</v>
      </c>
      <c r="F31">
        <v>2</v>
      </c>
      <c r="G31" s="1">
        <v>44177.87410645833</v>
      </c>
      <c r="H31">
        <v>2.27191162109375</v>
      </c>
    </row>
    <row r="32" spans="1:8" x14ac:dyDescent="0.3">
      <c r="A32" t="s">
        <v>9</v>
      </c>
      <c r="B32">
        <v>47</v>
      </c>
      <c r="C32">
        <v>17</v>
      </c>
      <c r="D32" t="b">
        <v>0</v>
      </c>
      <c r="E32">
        <v>6</v>
      </c>
      <c r="F32">
        <v>2</v>
      </c>
      <c r="G32" s="1">
        <v>44177.874133182871</v>
      </c>
      <c r="H32">
        <v>2.3089697360992401</v>
      </c>
    </row>
    <row r="33" spans="1:8" x14ac:dyDescent="0.3">
      <c r="A33" t="s">
        <v>8</v>
      </c>
      <c r="B33">
        <v>8</v>
      </c>
      <c r="C33">
        <v>56</v>
      </c>
      <c r="D33" t="b">
        <v>0</v>
      </c>
      <c r="E33">
        <v>7</v>
      </c>
      <c r="F33">
        <v>2</v>
      </c>
      <c r="G33" s="1">
        <v>44177.874163368055</v>
      </c>
      <c r="H33">
        <v>2.6067421436309801</v>
      </c>
    </row>
    <row r="34" spans="1:8" x14ac:dyDescent="0.3">
      <c r="A34" t="s">
        <v>9</v>
      </c>
      <c r="B34">
        <v>45</v>
      </c>
      <c r="C34">
        <v>19</v>
      </c>
      <c r="D34" t="b">
        <v>0</v>
      </c>
      <c r="E34">
        <v>8</v>
      </c>
      <c r="F34">
        <v>2</v>
      </c>
      <c r="G34" s="1">
        <v>44177.874188553244</v>
      </c>
      <c r="H34">
        <v>2.17644834518432</v>
      </c>
    </row>
    <row r="35" spans="1:8" x14ac:dyDescent="0.3">
      <c r="A35" t="s">
        <v>9</v>
      </c>
      <c r="B35">
        <v>43</v>
      </c>
      <c r="C35">
        <v>21</v>
      </c>
      <c r="D35" t="b">
        <v>0</v>
      </c>
      <c r="E35">
        <v>9</v>
      </c>
      <c r="F35">
        <v>2</v>
      </c>
      <c r="G35" s="1">
        <v>44177.874223159721</v>
      </c>
      <c r="H35">
        <v>2.98870396614074</v>
      </c>
    </row>
    <row r="36" spans="1:8" x14ac:dyDescent="0.3">
      <c r="A36" t="s">
        <v>9</v>
      </c>
      <c r="B36">
        <v>37</v>
      </c>
      <c r="C36">
        <v>27</v>
      </c>
      <c r="D36" t="b">
        <v>0</v>
      </c>
      <c r="E36">
        <v>10</v>
      </c>
      <c r="F36">
        <v>2</v>
      </c>
      <c r="G36" s="1">
        <v>44177.874252037036</v>
      </c>
      <c r="H36">
        <v>2.49453449249267</v>
      </c>
    </row>
    <row r="37" spans="1:8" x14ac:dyDescent="0.3">
      <c r="A37" t="s">
        <v>8</v>
      </c>
      <c r="B37">
        <v>24</v>
      </c>
      <c r="C37">
        <v>40</v>
      </c>
      <c r="D37" t="b">
        <v>0</v>
      </c>
      <c r="E37">
        <v>11</v>
      </c>
      <c r="F37">
        <v>2</v>
      </c>
      <c r="G37" s="1">
        <v>44177.87427133102</v>
      </c>
      <c r="H37">
        <v>1.66690897941589</v>
      </c>
    </row>
    <row r="38" spans="1:8" x14ac:dyDescent="0.3">
      <c r="A38" t="s">
        <v>8</v>
      </c>
      <c r="B38">
        <v>19</v>
      </c>
      <c r="C38">
        <v>45</v>
      </c>
      <c r="D38" t="b">
        <v>0</v>
      </c>
      <c r="E38">
        <v>12</v>
      </c>
      <c r="F38">
        <v>2</v>
      </c>
      <c r="G38" s="1">
        <v>44177.874304571757</v>
      </c>
      <c r="H38">
        <v>2.8715705871582</v>
      </c>
    </row>
    <row r="39" spans="1:8" x14ac:dyDescent="0.3">
      <c r="A39" t="s">
        <v>8</v>
      </c>
      <c r="B39">
        <v>22</v>
      </c>
      <c r="C39">
        <v>42</v>
      </c>
      <c r="D39" t="b">
        <v>0</v>
      </c>
      <c r="E39">
        <v>13</v>
      </c>
      <c r="F39">
        <v>2</v>
      </c>
      <c r="G39" s="1">
        <v>44177.874339247683</v>
      </c>
      <c r="H39">
        <v>2.99631142616271</v>
      </c>
    </row>
    <row r="40" spans="1:8" x14ac:dyDescent="0.3">
      <c r="A40" t="s">
        <v>8</v>
      </c>
      <c r="B40">
        <v>17</v>
      </c>
      <c r="C40">
        <v>47</v>
      </c>
      <c r="D40" t="b">
        <v>0</v>
      </c>
      <c r="E40">
        <v>14</v>
      </c>
      <c r="F40">
        <v>2</v>
      </c>
      <c r="G40" s="1">
        <v>44177.874370671299</v>
      </c>
      <c r="H40">
        <v>2.7141947746276802</v>
      </c>
    </row>
    <row r="41" spans="1:8" x14ac:dyDescent="0.3">
      <c r="A41" t="s">
        <v>8</v>
      </c>
      <c r="B41">
        <v>27</v>
      </c>
      <c r="C41">
        <v>37</v>
      </c>
      <c r="D41" t="b">
        <v>0</v>
      </c>
      <c r="E41">
        <v>15</v>
      </c>
      <c r="F41">
        <v>2</v>
      </c>
      <c r="G41" s="1">
        <v>44177.874398321757</v>
      </c>
      <c r="H41">
        <v>2.3897840976714999</v>
      </c>
    </row>
    <row r="42" spans="1:8" x14ac:dyDescent="0.3">
      <c r="A42" t="s">
        <v>9</v>
      </c>
      <c r="B42">
        <v>39</v>
      </c>
      <c r="C42">
        <v>25</v>
      </c>
      <c r="D42" t="b">
        <v>0</v>
      </c>
      <c r="E42">
        <v>16</v>
      </c>
      <c r="F42">
        <v>2</v>
      </c>
      <c r="G42" s="1">
        <v>44177.874437708335</v>
      </c>
      <c r="H42">
        <v>3.4021928310394198</v>
      </c>
    </row>
    <row r="43" spans="1:8" x14ac:dyDescent="0.3">
      <c r="A43" t="s">
        <v>9</v>
      </c>
      <c r="B43">
        <v>44</v>
      </c>
      <c r="C43">
        <v>20</v>
      </c>
      <c r="D43" t="b">
        <v>0</v>
      </c>
      <c r="E43">
        <v>17</v>
      </c>
      <c r="F43">
        <v>2</v>
      </c>
      <c r="G43" s="1">
        <v>44177.874468703703</v>
      </c>
      <c r="H43">
        <v>2.67848324775695</v>
      </c>
    </row>
    <row r="44" spans="1:8" x14ac:dyDescent="0.3">
      <c r="A44" t="s">
        <v>9</v>
      </c>
      <c r="B44">
        <v>43</v>
      </c>
      <c r="C44">
        <v>21</v>
      </c>
      <c r="D44" t="b">
        <v>0</v>
      </c>
      <c r="E44">
        <v>18</v>
      </c>
      <c r="F44">
        <v>2</v>
      </c>
      <c r="G44" s="1">
        <v>44177.874522534723</v>
      </c>
      <c r="H44">
        <v>4.6503384113311697</v>
      </c>
    </row>
    <row r="45" spans="1:8" x14ac:dyDescent="0.3">
      <c r="A45" t="s">
        <v>9</v>
      </c>
      <c r="B45">
        <v>44</v>
      </c>
      <c r="C45">
        <v>20</v>
      </c>
      <c r="D45" t="b">
        <v>0</v>
      </c>
      <c r="E45">
        <v>19</v>
      </c>
      <c r="F45">
        <v>2</v>
      </c>
      <c r="G45" s="1">
        <v>44177.874550196757</v>
      </c>
      <c r="H45">
        <v>2.3897418975829998</v>
      </c>
    </row>
    <row r="46" spans="1:8" x14ac:dyDescent="0.3">
      <c r="A46" t="s">
        <v>8</v>
      </c>
      <c r="B46">
        <v>0</v>
      </c>
      <c r="C46">
        <v>17</v>
      </c>
      <c r="D46" t="b">
        <v>0</v>
      </c>
      <c r="E46">
        <v>20</v>
      </c>
      <c r="F46">
        <v>2</v>
      </c>
      <c r="G46" s="1">
        <v>44177.874552395835</v>
      </c>
      <c r="H46">
        <v>0.18896222114562899</v>
      </c>
    </row>
    <row r="47" spans="1:8" x14ac:dyDescent="0.3">
      <c r="A47" t="s">
        <v>8</v>
      </c>
      <c r="B47">
        <v>8</v>
      </c>
      <c r="C47">
        <v>56</v>
      </c>
      <c r="D47" t="b">
        <v>0</v>
      </c>
      <c r="E47">
        <v>21</v>
      </c>
      <c r="F47">
        <v>2</v>
      </c>
      <c r="G47" s="1">
        <v>44177.874586469909</v>
      </c>
      <c r="H47">
        <v>2.9442436695098801</v>
      </c>
    </row>
    <row r="48" spans="1:8" x14ac:dyDescent="0.3">
      <c r="A48" t="s">
        <v>9</v>
      </c>
      <c r="B48">
        <v>45</v>
      </c>
      <c r="C48">
        <v>19</v>
      </c>
      <c r="D48" t="b">
        <v>0</v>
      </c>
      <c r="E48">
        <v>22</v>
      </c>
      <c r="F48">
        <v>2</v>
      </c>
      <c r="G48" s="1">
        <v>44177.874615624998</v>
      </c>
      <c r="H48">
        <v>2.5176725387573198</v>
      </c>
    </row>
    <row r="49" spans="1:8" x14ac:dyDescent="0.3">
      <c r="A49" t="s">
        <v>9</v>
      </c>
      <c r="B49">
        <v>43</v>
      </c>
      <c r="C49">
        <v>21</v>
      </c>
      <c r="D49" t="b">
        <v>0</v>
      </c>
      <c r="E49">
        <v>23</v>
      </c>
      <c r="F49">
        <v>2</v>
      </c>
      <c r="G49" s="1">
        <v>44177.874652118058</v>
      </c>
      <c r="H49">
        <v>3.1517031192779501</v>
      </c>
    </row>
    <row r="50" spans="1:8" x14ac:dyDescent="0.3">
      <c r="A50" t="s">
        <v>9</v>
      </c>
      <c r="B50">
        <v>37</v>
      </c>
      <c r="C50">
        <v>27</v>
      </c>
      <c r="D50" t="b">
        <v>0</v>
      </c>
      <c r="E50">
        <v>24</v>
      </c>
      <c r="F50">
        <v>2</v>
      </c>
      <c r="G50" s="1">
        <v>44177.87468479167</v>
      </c>
      <c r="H50">
        <v>2.82193827629089</v>
      </c>
    </row>
    <row r="51" spans="1:8" x14ac:dyDescent="0.3">
      <c r="A51" t="s">
        <v>8</v>
      </c>
      <c r="B51">
        <v>24</v>
      </c>
      <c r="C51">
        <v>40</v>
      </c>
      <c r="D51" t="b">
        <v>0</v>
      </c>
      <c r="E51">
        <v>25</v>
      </c>
      <c r="F51">
        <v>2</v>
      </c>
      <c r="G51" s="1">
        <v>44177.874707141207</v>
      </c>
      <c r="H51">
        <v>1.9319546222686701</v>
      </c>
    </row>
    <row r="52" spans="1:8" x14ac:dyDescent="0.3">
      <c r="A52" t="s">
        <v>8</v>
      </c>
      <c r="B52">
        <v>27</v>
      </c>
      <c r="C52">
        <v>37</v>
      </c>
      <c r="D52" t="b">
        <v>1</v>
      </c>
      <c r="E52">
        <v>1</v>
      </c>
      <c r="F52">
        <v>3</v>
      </c>
      <c r="G52" s="1">
        <v>44177.874884745368</v>
      </c>
      <c r="H52">
        <v>15.3436133861541</v>
      </c>
    </row>
    <row r="53" spans="1:8" x14ac:dyDescent="0.3">
      <c r="A53" t="s">
        <v>10</v>
      </c>
      <c r="B53">
        <v>32</v>
      </c>
      <c r="C53">
        <v>32</v>
      </c>
      <c r="D53" t="b">
        <v>1</v>
      </c>
      <c r="E53">
        <v>2</v>
      </c>
      <c r="F53">
        <v>3</v>
      </c>
      <c r="G53" s="1">
        <v>44177.875009074072</v>
      </c>
      <c r="H53">
        <v>10.7417731285095</v>
      </c>
    </row>
    <row r="54" spans="1:8" x14ac:dyDescent="0.3">
      <c r="A54" t="s">
        <v>8</v>
      </c>
      <c r="B54">
        <v>31</v>
      </c>
      <c r="C54">
        <v>33</v>
      </c>
      <c r="D54" t="b">
        <v>1</v>
      </c>
      <c r="E54">
        <v>3</v>
      </c>
      <c r="F54">
        <v>3</v>
      </c>
      <c r="G54" s="1">
        <v>44177.875200057868</v>
      </c>
      <c r="H54">
        <v>16.500277519226</v>
      </c>
    </row>
    <row r="55" spans="1:8" x14ac:dyDescent="0.3">
      <c r="A55" t="s">
        <v>8</v>
      </c>
      <c r="B55">
        <v>15</v>
      </c>
      <c r="C55">
        <v>48</v>
      </c>
      <c r="D55" t="b">
        <v>1</v>
      </c>
      <c r="E55">
        <v>4</v>
      </c>
      <c r="F55">
        <v>3</v>
      </c>
      <c r="G55" s="1">
        <v>44177.875350752314</v>
      </c>
      <c r="H55">
        <v>13.020391702651899</v>
      </c>
    </row>
    <row r="56" spans="1:8" x14ac:dyDescent="0.3">
      <c r="A56" t="s">
        <v>8</v>
      </c>
      <c r="B56">
        <v>25</v>
      </c>
      <c r="C56">
        <v>39</v>
      </c>
      <c r="D56" t="b">
        <v>1</v>
      </c>
      <c r="E56">
        <v>5</v>
      </c>
      <c r="F56">
        <v>3</v>
      </c>
      <c r="G56" s="1">
        <v>44177.875435266207</v>
      </c>
      <c r="H56">
        <v>7.3014426231384197</v>
      </c>
    </row>
    <row r="57" spans="1:8" x14ac:dyDescent="0.3">
      <c r="A57" t="s">
        <v>8</v>
      </c>
      <c r="B57">
        <v>25</v>
      </c>
      <c r="C57">
        <v>39</v>
      </c>
      <c r="D57" t="b">
        <v>1</v>
      </c>
      <c r="E57">
        <v>6</v>
      </c>
      <c r="F57">
        <v>3</v>
      </c>
      <c r="G57" s="1">
        <v>44177.875559201391</v>
      </c>
      <c r="H57">
        <v>10.7080597877502</v>
      </c>
    </row>
    <row r="58" spans="1:8" x14ac:dyDescent="0.3">
      <c r="A58" t="s">
        <v>9</v>
      </c>
      <c r="B58">
        <v>36</v>
      </c>
      <c r="C58">
        <v>28</v>
      </c>
      <c r="D58" t="b">
        <v>1</v>
      </c>
      <c r="E58">
        <v>7</v>
      </c>
      <c r="F58">
        <v>3</v>
      </c>
      <c r="G58" s="1">
        <v>44177.875698923614</v>
      </c>
      <c r="H58">
        <v>12.0717675685882</v>
      </c>
    </row>
    <row r="59" spans="1:8" x14ac:dyDescent="0.3">
      <c r="A59" t="s">
        <v>10</v>
      </c>
      <c r="B59">
        <v>32</v>
      </c>
      <c r="C59">
        <v>32</v>
      </c>
      <c r="D59" t="b">
        <v>1</v>
      </c>
      <c r="E59">
        <v>8</v>
      </c>
      <c r="F59">
        <v>3</v>
      </c>
      <c r="G59" s="1">
        <v>44177.875822002316</v>
      </c>
      <c r="H59">
        <v>10.6343028545379</v>
      </c>
    </row>
    <row r="60" spans="1:8" x14ac:dyDescent="0.3">
      <c r="A60" t="s">
        <v>8</v>
      </c>
      <c r="B60">
        <v>31</v>
      </c>
      <c r="C60">
        <v>33</v>
      </c>
      <c r="D60" t="b">
        <v>1</v>
      </c>
      <c r="E60">
        <v>9</v>
      </c>
      <c r="F60">
        <v>3</v>
      </c>
      <c r="G60" s="1">
        <v>44177.876011909721</v>
      </c>
      <c r="H60">
        <v>16.407354116439802</v>
      </c>
    </row>
    <row r="61" spans="1:8" x14ac:dyDescent="0.3">
      <c r="A61" t="s">
        <v>8</v>
      </c>
      <c r="B61">
        <v>15</v>
      </c>
      <c r="C61">
        <v>48</v>
      </c>
      <c r="D61" t="b">
        <v>1</v>
      </c>
      <c r="E61">
        <v>10</v>
      </c>
      <c r="F61">
        <v>3</v>
      </c>
      <c r="G61" s="1">
        <v>44177.876157002313</v>
      </c>
      <c r="H61">
        <v>12.535225629806501</v>
      </c>
    </row>
    <row r="62" spans="1:8" x14ac:dyDescent="0.3">
      <c r="A62" t="s">
        <v>8</v>
      </c>
      <c r="B62">
        <v>25</v>
      </c>
      <c r="C62">
        <v>39</v>
      </c>
      <c r="D62" t="b">
        <v>1</v>
      </c>
      <c r="E62">
        <v>11</v>
      </c>
      <c r="F62">
        <v>3</v>
      </c>
      <c r="G62" s="1">
        <v>44177.876233888892</v>
      </c>
      <c r="H62">
        <v>6.6430425643920898</v>
      </c>
    </row>
    <row r="63" spans="1:8" x14ac:dyDescent="0.3">
      <c r="A63" t="s">
        <v>8</v>
      </c>
      <c r="B63">
        <v>25</v>
      </c>
      <c r="C63">
        <v>39</v>
      </c>
      <c r="D63" t="b">
        <v>1</v>
      </c>
      <c r="E63">
        <v>12</v>
      </c>
      <c r="F63">
        <v>3</v>
      </c>
      <c r="G63" s="1">
        <v>44177.876361666669</v>
      </c>
      <c r="H63">
        <v>11.0400865077972</v>
      </c>
    </row>
    <row r="64" spans="1:8" x14ac:dyDescent="0.3">
      <c r="A64" t="s">
        <v>9</v>
      </c>
      <c r="B64">
        <v>36</v>
      </c>
      <c r="C64">
        <v>28</v>
      </c>
      <c r="D64" t="b">
        <v>1</v>
      </c>
      <c r="E64">
        <v>13</v>
      </c>
      <c r="F64">
        <v>3</v>
      </c>
      <c r="G64" s="1">
        <v>44177.876513622687</v>
      </c>
      <c r="H64">
        <v>13.1288907527923</v>
      </c>
    </row>
    <row r="65" spans="1:8" x14ac:dyDescent="0.3">
      <c r="A65" t="s">
        <v>10</v>
      </c>
      <c r="B65">
        <v>32</v>
      </c>
      <c r="C65">
        <v>32</v>
      </c>
      <c r="D65" t="b">
        <v>1</v>
      </c>
      <c r="E65">
        <v>14</v>
      </c>
      <c r="F65">
        <v>3</v>
      </c>
      <c r="G65" s="1">
        <v>44177.876662951392</v>
      </c>
      <c r="H65">
        <v>12.9024271965026</v>
      </c>
    </row>
    <row r="66" spans="1:8" x14ac:dyDescent="0.3">
      <c r="A66" t="s">
        <v>8</v>
      </c>
      <c r="B66">
        <v>31</v>
      </c>
      <c r="C66">
        <v>33</v>
      </c>
      <c r="D66" t="b">
        <v>1</v>
      </c>
      <c r="E66">
        <v>15</v>
      </c>
      <c r="F66">
        <v>3</v>
      </c>
      <c r="G66" s="1">
        <v>44177.876874618058</v>
      </c>
      <c r="H66">
        <v>18.2871284484863</v>
      </c>
    </row>
    <row r="67" spans="1:8" x14ac:dyDescent="0.3">
      <c r="A67" t="s">
        <v>8</v>
      </c>
      <c r="B67">
        <v>15</v>
      </c>
      <c r="C67">
        <v>48</v>
      </c>
      <c r="D67" t="b">
        <v>1</v>
      </c>
      <c r="E67">
        <v>16</v>
      </c>
      <c r="F67">
        <v>3</v>
      </c>
      <c r="G67" s="1">
        <v>44177.877035405094</v>
      </c>
      <c r="H67">
        <v>13.8921234607696</v>
      </c>
    </row>
    <row r="68" spans="1:8" x14ac:dyDescent="0.3">
      <c r="A68" t="s">
        <v>8</v>
      </c>
      <c r="B68">
        <v>25</v>
      </c>
      <c r="C68">
        <v>39</v>
      </c>
      <c r="D68" t="b">
        <v>1</v>
      </c>
      <c r="E68">
        <v>17</v>
      </c>
      <c r="F68">
        <v>3</v>
      </c>
      <c r="G68" s="1">
        <v>44177.877124953702</v>
      </c>
      <c r="H68">
        <v>7.7359409332275302</v>
      </c>
    </row>
    <row r="69" spans="1:8" x14ac:dyDescent="0.3">
      <c r="A69" t="s">
        <v>8</v>
      </c>
      <c r="B69">
        <v>25</v>
      </c>
      <c r="C69">
        <v>39</v>
      </c>
      <c r="D69" t="b">
        <v>1</v>
      </c>
      <c r="E69">
        <v>18</v>
      </c>
      <c r="F69">
        <v>3</v>
      </c>
      <c r="G69" s="1">
        <v>44177.877249837962</v>
      </c>
      <c r="H69">
        <v>10.7897796630859</v>
      </c>
    </row>
    <row r="70" spans="1:8" x14ac:dyDescent="0.3">
      <c r="A70" t="s">
        <v>9</v>
      </c>
      <c r="B70">
        <v>36</v>
      </c>
      <c r="C70">
        <v>28</v>
      </c>
      <c r="D70" t="b">
        <v>1</v>
      </c>
      <c r="E70">
        <v>19</v>
      </c>
      <c r="F70">
        <v>3</v>
      </c>
      <c r="G70" s="1">
        <v>44177.87738578704</v>
      </c>
      <c r="H70">
        <v>11.745569467544501</v>
      </c>
    </row>
    <row r="71" spans="1:8" x14ac:dyDescent="0.3">
      <c r="A71" t="s">
        <v>10</v>
      </c>
      <c r="B71">
        <v>32</v>
      </c>
      <c r="C71">
        <v>32</v>
      </c>
      <c r="D71" t="b">
        <v>1</v>
      </c>
      <c r="E71">
        <v>20</v>
      </c>
      <c r="F71">
        <v>3</v>
      </c>
      <c r="G71" s="1">
        <v>44177.877492534724</v>
      </c>
      <c r="H71">
        <v>9.2234563827514595</v>
      </c>
    </row>
    <row r="72" spans="1:8" x14ac:dyDescent="0.3">
      <c r="A72" t="s">
        <v>8</v>
      </c>
      <c r="B72">
        <v>31</v>
      </c>
      <c r="C72">
        <v>33</v>
      </c>
      <c r="D72" t="b">
        <v>1</v>
      </c>
      <c r="E72">
        <v>21</v>
      </c>
      <c r="F72">
        <v>3</v>
      </c>
      <c r="G72" s="1">
        <v>44177.877669733796</v>
      </c>
      <c r="H72">
        <v>15.310139894485401</v>
      </c>
    </row>
    <row r="73" spans="1:8" x14ac:dyDescent="0.3">
      <c r="A73" t="s">
        <v>8</v>
      </c>
      <c r="B73">
        <v>15</v>
      </c>
      <c r="C73">
        <v>48</v>
      </c>
      <c r="D73" t="b">
        <v>1</v>
      </c>
      <c r="E73">
        <v>22</v>
      </c>
      <c r="F73">
        <v>3</v>
      </c>
      <c r="G73" s="1">
        <v>44177.877824803239</v>
      </c>
      <c r="H73">
        <v>13.397598505020101</v>
      </c>
    </row>
    <row r="74" spans="1:8" x14ac:dyDescent="0.3">
      <c r="A74" t="s">
        <v>8</v>
      </c>
      <c r="B74">
        <v>25</v>
      </c>
      <c r="C74">
        <v>39</v>
      </c>
      <c r="D74" t="b">
        <v>1</v>
      </c>
      <c r="E74">
        <v>23</v>
      </c>
      <c r="F74">
        <v>3</v>
      </c>
      <c r="G74" s="1">
        <v>44177.877912523145</v>
      </c>
      <c r="H74">
        <v>7.5780262947082502</v>
      </c>
    </row>
    <row r="75" spans="1:8" x14ac:dyDescent="0.3">
      <c r="A75" t="s">
        <v>8</v>
      </c>
      <c r="B75">
        <v>25</v>
      </c>
      <c r="C75">
        <v>39</v>
      </c>
      <c r="D75" t="b">
        <v>1</v>
      </c>
      <c r="E75">
        <v>24</v>
      </c>
      <c r="F75">
        <v>3</v>
      </c>
      <c r="G75" s="1">
        <v>44177.878052361113</v>
      </c>
      <c r="H75">
        <v>12.0820598602294</v>
      </c>
    </row>
    <row r="76" spans="1:8" x14ac:dyDescent="0.3">
      <c r="A76" t="s">
        <v>9</v>
      </c>
      <c r="B76">
        <v>36</v>
      </c>
      <c r="C76">
        <v>28</v>
      </c>
      <c r="D76" t="b">
        <v>1</v>
      </c>
      <c r="E76">
        <v>25</v>
      </c>
      <c r="F76">
        <v>3</v>
      </c>
      <c r="G76" s="1">
        <v>44177.878207361115</v>
      </c>
      <c r="H76">
        <v>13.39218044281</v>
      </c>
    </row>
    <row r="77" spans="1:8" x14ac:dyDescent="0.3">
      <c r="A77" t="s">
        <v>8</v>
      </c>
      <c r="B77">
        <v>29</v>
      </c>
      <c r="C77">
        <v>35</v>
      </c>
      <c r="D77" t="b">
        <v>0</v>
      </c>
      <c r="E77">
        <v>1</v>
      </c>
      <c r="F77">
        <v>3</v>
      </c>
      <c r="G77" s="1">
        <v>44177.878360092589</v>
      </c>
      <c r="H77">
        <v>13.1955444812774</v>
      </c>
    </row>
    <row r="78" spans="1:8" x14ac:dyDescent="0.3">
      <c r="A78" t="s">
        <v>9</v>
      </c>
      <c r="B78">
        <v>41</v>
      </c>
      <c r="C78">
        <v>23</v>
      </c>
      <c r="D78" t="b">
        <v>0</v>
      </c>
      <c r="E78">
        <v>2</v>
      </c>
      <c r="F78">
        <v>3</v>
      </c>
      <c r="G78" s="1">
        <v>44177.878470740739</v>
      </c>
      <c r="H78">
        <v>9.5592362880706698</v>
      </c>
    </row>
    <row r="79" spans="1:8" x14ac:dyDescent="0.3">
      <c r="A79" t="s">
        <v>8</v>
      </c>
      <c r="B79">
        <v>28</v>
      </c>
      <c r="C79">
        <v>36</v>
      </c>
      <c r="D79" t="b">
        <v>0</v>
      </c>
      <c r="E79">
        <v>3</v>
      </c>
      <c r="F79">
        <v>3</v>
      </c>
      <c r="G79" s="1">
        <v>44177.878601261575</v>
      </c>
      <c r="H79">
        <v>11.2776937484741</v>
      </c>
    </row>
    <row r="80" spans="1:8" x14ac:dyDescent="0.3">
      <c r="A80" t="s">
        <v>8</v>
      </c>
      <c r="B80">
        <v>20</v>
      </c>
      <c r="C80">
        <v>44</v>
      </c>
      <c r="D80" t="b">
        <v>0</v>
      </c>
      <c r="E80">
        <v>4</v>
      </c>
      <c r="F80">
        <v>3</v>
      </c>
      <c r="G80" s="1">
        <v>44177.878711226855</v>
      </c>
      <c r="H80">
        <v>9.5006744861602694</v>
      </c>
    </row>
    <row r="81" spans="1:8" x14ac:dyDescent="0.3">
      <c r="A81" t="s">
        <v>9</v>
      </c>
      <c r="B81">
        <v>34</v>
      </c>
      <c r="C81">
        <v>30</v>
      </c>
      <c r="D81" t="b">
        <v>0</v>
      </c>
      <c r="E81">
        <v>5</v>
      </c>
      <c r="F81">
        <v>3</v>
      </c>
      <c r="G81" s="1">
        <v>44177.878870694447</v>
      </c>
      <c r="H81">
        <v>13.777112960815399</v>
      </c>
    </row>
    <row r="82" spans="1:8" x14ac:dyDescent="0.3">
      <c r="A82" t="s">
        <v>8</v>
      </c>
      <c r="B82">
        <v>20</v>
      </c>
      <c r="C82">
        <v>44</v>
      </c>
      <c r="D82" t="b">
        <v>0</v>
      </c>
      <c r="E82">
        <v>6</v>
      </c>
      <c r="F82">
        <v>3</v>
      </c>
      <c r="G82" s="1">
        <v>44177.879014965278</v>
      </c>
      <c r="H82">
        <v>12.464330911636299</v>
      </c>
    </row>
    <row r="83" spans="1:8" x14ac:dyDescent="0.3">
      <c r="A83" t="s">
        <v>10</v>
      </c>
      <c r="B83">
        <v>32</v>
      </c>
      <c r="C83">
        <v>32</v>
      </c>
      <c r="D83" t="b">
        <v>0</v>
      </c>
      <c r="E83">
        <v>7</v>
      </c>
      <c r="F83">
        <v>3</v>
      </c>
      <c r="G83" s="1">
        <v>44177.879121516205</v>
      </c>
      <c r="H83">
        <v>9.2058022022247297</v>
      </c>
    </row>
    <row r="84" spans="1:8" x14ac:dyDescent="0.3">
      <c r="A84" t="s">
        <v>9</v>
      </c>
      <c r="B84">
        <v>40</v>
      </c>
      <c r="C84">
        <v>24</v>
      </c>
      <c r="D84" t="b">
        <v>0</v>
      </c>
      <c r="E84">
        <v>8</v>
      </c>
      <c r="F84">
        <v>3</v>
      </c>
      <c r="G84" s="1">
        <v>44177.879242465278</v>
      </c>
      <c r="H84">
        <v>10.450091123580901</v>
      </c>
    </row>
    <row r="85" spans="1:8" x14ac:dyDescent="0.3">
      <c r="A85" t="s">
        <v>8</v>
      </c>
      <c r="B85">
        <v>16</v>
      </c>
      <c r="C85">
        <v>48</v>
      </c>
      <c r="D85" t="b">
        <v>0</v>
      </c>
      <c r="E85">
        <v>9</v>
      </c>
      <c r="F85">
        <v>3</v>
      </c>
      <c r="G85" s="1">
        <v>44177.879426435182</v>
      </c>
      <c r="H85">
        <v>15.893630504608099</v>
      </c>
    </row>
    <row r="86" spans="1:8" x14ac:dyDescent="0.3">
      <c r="A86" t="s">
        <v>8</v>
      </c>
      <c r="B86">
        <v>16</v>
      </c>
      <c r="C86">
        <v>48</v>
      </c>
      <c r="D86" t="b">
        <v>0</v>
      </c>
      <c r="E86">
        <v>10</v>
      </c>
      <c r="F86">
        <v>3</v>
      </c>
      <c r="G86" s="1">
        <v>44177.87960472222</v>
      </c>
      <c r="H86">
        <v>15.4037821292877</v>
      </c>
    </row>
    <row r="87" spans="1:8" x14ac:dyDescent="0.3">
      <c r="A87" t="s">
        <v>8</v>
      </c>
      <c r="B87">
        <v>16</v>
      </c>
      <c r="C87">
        <v>48</v>
      </c>
      <c r="D87" t="b">
        <v>0</v>
      </c>
      <c r="E87">
        <v>11</v>
      </c>
      <c r="F87">
        <v>3</v>
      </c>
      <c r="G87" s="1">
        <v>44177.879787199076</v>
      </c>
      <c r="H87">
        <v>15.7651462554931</v>
      </c>
    </row>
    <row r="88" spans="1:8" x14ac:dyDescent="0.3">
      <c r="A88" t="s">
        <v>8</v>
      </c>
      <c r="B88">
        <v>16</v>
      </c>
      <c r="C88">
        <v>48</v>
      </c>
      <c r="D88" t="b">
        <v>0</v>
      </c>
      <c r="E88">
        <v>12</v>
      </c>
      <c r="F88">
        <v>3</v>
      </c>
      <c r="G88" s="1">
        <v>44177.879990462963</v>
      </c>
      <c r="H88">
        <v>17.5621511936187</v>
      </c>
    </row>
    <row r="89" spans="1:8" x14ac:dyDescent="0.3">
      <c r="A89" t="s">
        <v>8</v>
      </c>
      <c r="B89">
        <v>16</v>
      </c>
      <c r="C89">
        <v>48</v>
      </c>
      <c r="D89" t="b">
        <v>0</v>
      </c>
      <c r="E89">
        <v>13</v>
      </c>
      <c r="F89">
        <v>3</v>
      </c>
      <c r="G89" s="1">
        <v>44177.880162303241</v>
      </c>
      <c r="H89">
        <v>14.8468594551086</v>
      </c>
    </row>
    <row r="90" spans="1:8" x14ac:dyDescent="0.3">
      <c r="A90" t="s">
        <v>8</v>
      </c>
      <c r="B90">
        <v>16</v>
      </c>
      <c r="C90">
        <v>48</v>
      </c>
      <c r="D90" t="b">
        <v>0</v>
      </c>
      <c r="E90">
        <v>14</v>
      </c>
      <c r="F90">
        <v>3</v>
      </c>
      <c r="G90" s="1">
        <v>44177.880317812502</v>
      </c>
      <c r="H90">
        <v>13.435651540756201</v>
      </c>
    </row>
    <row r="91" spans="1:8" x14ac:dyDescent="0.3">
      <c r="A91" t="s">
        <v>8</v>
      </c>
      <c r="B91">
        <v>16</v>
      </c>
      <c r="C91">
        <v>48</v>
      </c>
      <c r="D91" t="b">
        <v>0</v>
      </c>
      <c r="E91">
        <v>15</v>
      </c>
      <c r="F91">
        <v>3</v>
      </c>
      <c r="G91" s="1">
        <v>44177.880505671295</v>
      </c>
      <c r="H91">
        <v>16.231749296188301</v>
      </c>
    </row>
    <row r="92" spans="1:8" x14ac:dyDescent="0.3">
      <c r="A92" t="s">
        <v>8</v>
      </c>
      <c r="B92">
        <v>16</v>
      </c>
      <c r="C92">
        <v>48</v>
      </c>
      <c r="D92" t="b">
        <v>0</v>
      </c>
      <c r="E92">
        <v>16</v>
      </c>
      <c r="F92">
        <v>3</v>
      </c>
      <c r="G92" s="1">
        <v>44177.880730127312</v>
      </c>
      <c r="H92">
        <v>19.391484260559</v>
      </c>
    </row>
    <row r="93" spans="1:8" x14ac:dyDescent="0.3">
      <c r="A93" t="s">
        <v>8</v>
      </c>
      <c r="B93">
        <v>16</v>
      </c>
      <c r="C93">
        <v>48</v>
      </c>
      <c r="D93" t="b">
        <v>0</v>
      </c>
      <c r="E93">
        <v>17</v>
      </c>
      <c r="F93">
        <v>3</v>
      </c>
      <c r="G93" s="1">
        <v>44177.880946041667</v>
      </c>
      <c r="H93">
        <v>18.6549167633056</v>
      </c>
    </row>
    <row r="94" spans="1:8" x14ac:dyDescent="0.3">
      <c r="A94" t="s">
        <v>8</v>
      </c>
      <c r="B94">
        <v>16</v>
      </c>
      <c r="C94">
        <v>48</v>
      </c>
      <c r="D94" t="b">
        <v>0</v>
      </c>
      <c r="E94">
        <v>18</v>
      </c>
      <c r="F94">
        <v>3</v>
      </c>
      <c r="G94" s="1">
        <v>44177.881155428244</v>
      </c>
      <c r="H94">
        <v>18.090043783187799</v>
      </c>
    </row>
    <row r="95" spans="1:8" x14ac:dyDescent="0.3">
      <c r="A95" t="s">
        <v>8</v>
      </c>
      <c r="B95">
        <v>16</v>
      </c>
      <c r="C95">
        <v>48</v>
      </c>
      <c r="D95" t="b">
        <v>0</v>
      </c>
      <c r="E95">
        <v>19</v>
      </c>
      <c r="F95">
        <v>3</v>
      </c>
      <c r="G95" s="1">
        <v>44177.881350555559</v>
      </c>
      <c r="H95">
        <v>16.8592898845672</v>
      </c>
    </row>
    <row r="96" spans="1:8" x14ac:dyDescent="0.3">
      <c r="A96" t="s">
        <v>8</v>
      </c>
      <c r="B96">
        <v>16</v>
      </c>
      <c r="C96">
        <v>48</v>
      </c>
      <c r="D96" t="b">
        <v>0</v>
      </c>
      <c r="E96">
        <v>20</v>
      </c>
      <c r="F96">
        <v>3</v>
      </c>
      <c r="G96" s="1">
        <v>44177.88154253472</v>
      </c>
      <c r="H96">
        <v>16.586808204650801</v>
      </c>
    </row>
    <row r="97" spans="1:8" x14ac:dyDescent="0.3">
      <c r="A97" t="s">
        <v>8</v>
      </c>
      <c r="B97">
        <v>16</v>
      </c>
      <c r="C97">
        <v>48</v>
      </c>
      <c r="D97" t="b">
        <v>0</v>
      </c>
      <c r="E97">
        <v>21</v>
      </c>
      <c r="F97">
        <v>3</v>
      </c>
      <c r="G97" s="1">
        <v>44177.881744027778</v>
      </c>
      <c r="H97">
        <v>17.406396865844702</v>
      </c>
    </row>
    <row r="98" spans="1:8" x14ac:dyDescent="0.3">
      <c r="A98" t="s">
        <v>8</v>
      </c>
      <c r="B98">
        <v>16</v>
      </c>
      <c r="C98">
        <v>48</v>
      </c>
      <c r="D98" t="b">
        <v>0</v>
      </c>
      <c r="E98">
        <v>22</v>
      </c>
      <c r="F98">
        <v>3</v>
      </c>
      <c r="G98" s="1">
        <v>44177.881916840277</v>
      </c>
      <c r="H98">
        <v>14.9307115077972</v>
      </c>
    </row>
    <row r="99" spans="1:8" x14ac:dyDescent="0.3">
      <c r="A99" t="s">
        <v>8</v>
      </c>
      <c r="B99">
        <v>16</v>
      </c>
      <c r="C99">
        <v>48</v>
      </c>
      <c r="D99" t="b">
        <v>0</v>
      </c>
      <c r="E99">
        <v>23</v>
      </c>
      <c r="F99">
        <v>3</v>
      </c>
      <c r="G99" s="1">
        <v>44177.882083101853</v>
      </c>
      <c r="H99">
        <v>14.364629030227601</v>
      </c>
    </row>
    <row r="100" spans="1:8" x14ac:dyDescent="0.3">
      <c r="A100" t="s">
        <v>8</v>
      </c>
      <c r="B100">
        <v>16</v>
      </c>
      <c r="C100">
        <v>48</v>
      </c>
      <c r="D100" t="b">
        <v>0</v>
      </c>
      <c r="E100">
        <v>24</v>
      </c>
      <c r="F100">
        <v>3</v>
      </c>
      <c r="G100" s="1">
        <v>44177.882257141202</v>
      </c>
      <c r="H100">
        <v>15.0364387035369</v>
      </c>
    </row>
    <row r="101" spans="1:8" x14ac:dyDescent="0.3">
      <c r="A101" t="s">
        <v>8</v>
      </c>
      <c r="B101">
        <v>16</v>
      </c>
      <c r="C101">
        <v>48</v>
      </c>
      <c r="D101" t="b">
        <v>0</v>
      </c>
      <c r="E101">
        <v>25</v>
      </c>
      <c r="F101">
        <v>3</v>
      </c>
      <c r="G101" s="1">
        <v>44177.882445509262</v>
      </c>
      <c r="H101">
        <v>16.275116682052602</v>
      </c>
    </row>
    <row r="102" spans="1:8" x14ac:dyDescent="0.3">
      <c r="A102" t="s">
        <v>9</v>
      </c>
      <c r="B102">
        <v>44</v>
      </c>
      <c r="C102">
        <v>20</v>
      </c>
      <c r="D102" t="b">
        <v>1</v>
      </c>
      <c r="E102">
        <v>1</v>
      </c>
      <c r="F102">
        <v>4</v>
      </c>
      <c r="G102" s="1">
        <v>44177.883133541669</v>
      </c>
      <c r="H102">
        <v>59.445931196212698</v>
      </c>
    </row>
    <row r="103" spans="1:8" x14ac:dyDescent="0.3">
      <c r="A103" t="s">
        <v>8</v>
      </c>
      <c r="B103">
        <v>26</v>
      </c>
      <c r="C103">
        <v>38</v>
      </c>
      <c r="D103" t="b">
        <v>1</v>
      </c>
      <c r="E103">
        <v>2</v>
      </c>
      <c r="F103">
        <v>4</v>
      </c>
      <c r="G103" s="1">
        <v>44177.884197372689</v>
      </c>
      <c r="H103">
        <v>91.892585039138794</v>
      </c>
    </row>
    <row r="104" spans="1:8" x14ac:dyDescent="0.3">
      <c r="A104" t="s">
        <v>9</v>
      </c>
      <c r="B104">
        <v>47</v>
      </c>
      <c r="C104">
        <v>17</v>
      </c>
      <c r="D104" t="b">
        <v>1</v>
      </c>
      <c r="E104">
        <v>3</v>
      </c>
      <c r="F104">
        <v>4</v>
      </c>
      <c r="G104" s="1">
        <v>44177.885197534721</v>
      </c>
      <c r="H104">
        <v>86.414408922195406</v>
      </c>
    </row>
    <row r="105" spans="1:8" x14ac:dyDescent="0.3">
      <c r="A105" t="s">
        <v>8</v>
      </c>
      <c r="B105">
        <v>31</v>
      </c>
      <c r="C105">
        <v>33</v>
      </c>
      <c r="D105" t="b">
        <v>1</v>
      </c>
      <c r="E105">
        <v>4</v>
      </c>
      <c r="F105">
        <v>4</v>
      </c>
      <c r="G105" s="1">
        <v>44177.886671250002</v>
      </c>
      <c r="H105">
        <v>127.328981399536</v>
      </c>
    </row>
    <row r="106" spans="1:8" x14ac:dyDescent="0.3">
      <c r="A106" t="s">
        <v>9</v>
      </c>
      <c r="B106">
        <v>38</v>
      </c>
      <c r="C106">
        <v>26</v>
      </c>
      <c r="D106" t="b">
        <v>1</v>
      </c>
      <c r="E106">
        <v>5</v>
      </c>
      <c r="F106">
        <v>4</v>
      </c>
      <c r="G106" s="1">
        <v>44177.887989386574</v>
      </c>
      <c r="H106">
        <v>113.886019468307</v>
      </c>
    </row>
    <row r="107" spans="1:8" x14ac:dyDescent="0.3">
      <c r="A107" t="s">
        <v>8</v>
      </c>
      <c r="B107">
        <v>29</v>
      </c>
      <c r="C107">
        <v>35</v>
      </c>
      <c r="D107" t="b">
        <v>1</v>
      </c>
      <c r="E107">
        <v>6</v>
      </c>
      <c r="F107">
        <v>4</v>
      </c>
      <c r="G107" s="1">
        <v>44177.888875613426</v>
      </c>
      <c r="H107">
        <v>76.569324254989596</v>
      </c>
    </row>
    <row r="108" spans="1:8" x14ac:dyDescent="0.3">
      <c r="A108" t="s">
        <v>8</v>
      </c>
      <c r="B108">
        <v>31</v>
      </c>
      <c r="C108">
        <v>33</v>
      </c>
      <c r="D108" t="b">
        <v>1</v>
      </c>
      <c r="E108">
        <v>7</v>
      </c>
      <c r="F108">
        <v>4</v>
      </c>
      <c r="G108" s="1">
        <v>44177.890253032405</v>
      </c>
      <c r="H108">
        <v>119.007755756378</v>
      </c>
    </row>
    <row r="109" spans="1:8" x14ac:dyDescent="0.3">
      <c r="A109" t="s">
        <v>9</v>
      </c>
      <c r="B109">
        <v>54</v>
      </c>
      <c r="C109">
        <v>10</v>
      </c>
      <c r="D109" t="b">
        <v>1</v>
      </c>
      <c r="E109">
        <v>8</v>
      </c>
      <c r="F109">
        <v>4</v>
      </c>
      <c r="G109" s="1">
        <v>44177.890842835652</v>
      </c>
      <c r="H109">
        <v>50.9589776992797</v>
      </c>
    </row>
    <row r="110" spans="1:8" x14ac:dyDescent="0.3">
      <c r="A110" t="s">
        <v>8</v>
      </c>
      <c r="B110">
        <v>11</v>
      </c>
      <c r="C110">
        <v>53</v>
      </c>
      <c r="D110" t="b">
        <v>1</v>
      </c>
      <c r="E110">
        <v>9</v>
      </c>
      <c r="F110">
        <v>4</v>
      </c>
      <c r="G110" s="1">
        <v>44177.891584548612</v>
      </c>
      <c r="H110">
        <v>64.083812952041598</v>
      </c>
    </row>
    <row r="111" spans="1:8" x14ac:dyDescent="0.3">
      <c r="A111" t="s">
        <v>9</v>
      </c>
      <c r="B111">
        <v>45</v>
      </c>
      <c r="C111">
        <v>19</v>
      </c>
      <c r="D111" t="b">
        <v>1</v>
      </c>
      <c r="E111">
        <v>10</v>
      </c>
      <c r="F111">
        <v>4</v>
      </c>
      <c r="G111" s="1">
        <v>44177.893112928243</v>
      </c>
      <c r="H111">
        <v>132.05236363410901</v>
      </c>
    </row>
    <row r="112" spans="1:8" x14ac:dyDescent="0.3">
      <c r="A112" t="s">
        <v>9</v>
      </c>
      <c r="B112">
        <v>40</v>
      </c>
      <c r="C112">
        <v>24</v>
      </c>
      <c r="D112" t="b">
        <v>1</v>
      </c>
      <c r="E112">
        <v>11</v>
      </c>
      <c r="F112">
        <v>4</v>
      </c>
      <c r="G112" s="1">
        <v>44177.893589386571</v>
      </c>
      <c r="H112">
        <v>41.165333509445098</v>
      </c>
    </row>
    <row r="113" spans="1:8" x14ac:dyDescent="0.3">
      <c r="A113" t="s">
        <v>8</v>
      </c>
      <c r="B113">
        <v>5</v>
      </c>
      <c r="C113">
        <v>59</v>
      </c>
      <c r="D113" t="b">
        <v>1</v>
      </c>
      <c r="E113">
        <v>12</v>
      </c>
      <c r="F113">
        <v>4</v>
      </c>
      <c r="G113" s="1">
        <v>44177.89433787037</v>
      </c>
      <c r="H113">
        <v>64.668305873870807</v>
      </c>
    </row>
    <row r="114" spans="1:8" x14ac:dyDescent="0.3">
      <c r="A114" t="s">
        <v>8</v>
      </c>
      <c r="B114">
        <v>20</v>
      </c>
      <c r="C114">
        <v>44</v>
      </c>
      <c r="D114" t="b">
        <v>1</v>
      </c>
      <c r="E114">
        <v>13</v>
      </c>
      <c r="F114">
        <v>4</v>
      </c>
      <c r="G114" s="1">
        <v>44177.895331273146</v>
      </c>
      <c r="H114">
        <v>85.8297696113586</v>
      </c>
    </row>
    <row r="115" spans="1:8" x14ac:dyDescent="0.3">
      <c r="A115" t="s">
        <v>9</v>
      </c>
      <c r="B115">
        <v>36</v>
      </c>
      <c r="C115">
        <v>28</v>
      </c>
      <c r="D115" t="b">
        <v>1</v>
      </c>
      <c r="E115">
        <v>14</v>
      </c>
      <c r="F115">
        <v>4</v>
      </c>
      <c r="G115" s="1">
        <v>44177.89668258102</v>
      </c>
      <c r="H115">
        <v>116.752111911773</v>
      </c>
    </row>
    <row r="116" spans="1:8" x14ac:dyDescent="0.3">
      <c r="A116" t="s">
        <v>8</v>
      </c>
      <c r="B116">
        <v>28</v>
      </c>
      <c r="C116">
        <v>36</v>
      </c>
      <c r="D116" t="b">
        <v>1</v>
      </c>
      <c r="E116">
        <v>15</v>
      </c>
      <c r="F116">
        <v>4</v>
      </c>
      <c r="G116" s="1">
        <v>44177.89800833333</v>
      </c>
      <c r="H116">
        <v>114.54394698143</v>
      </c>
    </row>
    <row r="117" spans="1:8" x14ac:dyDescent="0.3">
      <c r="A117" t="s">
        <v>8</v>
      </c>
      <c r="B117">
        <v>30</v>
      </c>
      <c r="C117">
        <v>34</v>
      </c>
      <c r="D117" t="b">
        <v>1</v>
      </c>
      <c r="E117">
        <v>16</v>
      </c>
      <c r="F117">
        <v>4</v>
      </c>
      <c r="G117" s="1">
        <v>44177.899176030092</v>
      </c>
      <c r="H117">
        <v>100.889140367507</v>
      </c>
    </row>
    <row r="118" spans="1:8" x14ac:dyDescent="0.3">
      <c r="A118" t="s">
        <v>8</v>
      </c>
      <c r="B118">
        <v>30</v>
      </c>
      <c r="C118">
        <v>34</v>
      </c>
      <c r="D118" t="b">
        <v>1</v>
      </c>
      <c r="E118">
        <v>17</v>
      </c>
      <c r="F118">
        <v>4</v>
      </c>
      <c r="G118" s="1">
        <v>44177.900495185182</v>
      </c>
      <c r="H118">
        <v>113.97523856162999</v>
      </c>
    </row>
    <row r="119" spans="1:8" x14ac:dyDescent="0.3">
      <c r="A119" t="s">
        <v>8</v>
      </c>
      <c r="B119">
        <v>19</v>
      </c>
      <c r="C119">
        <v>45</v>
      </c>
      <c r="D119" t="b">
        <v>1</v>
      </c>
      <c r="E119">
        <v>18</v>
      </c>
      <c r="F119">
        <v>4</v>
      </c>
      <c r="G119" s="1">
        <v>44177.901194398146</v>
      </c>
      <c r="H119">
        <v>60.412161111831601</v>
      </c>
    </row>
    <row r="120" spans="1:8" x14ac:dyDescent="0.3">
      <c r="A120" t="s">
        <v>8</v>
      </c>
      <c r="B120">
        <v>13</v>
      </c>
      <c r="C120">
        <v>51</v>
      </c>
      <c r="D120" t="b">
        <v>1</v>
      </c>
      <c r="E120">
        <v>19</v>
      </c>
      <c r="F120">
        <v>4</v>
      </c>
      <c r="G120" s="1">
        <v>44177.902598865738</v>
      </c>
      <c r="H120">
        <v>121.345622301101</v>
      </c>
    </row>
    <row r="121" spans="1:8" x14ac:dyDescent="0.3">
      <c r="A121" t="s">
        <v>9</v>
      </c>
      <c r="B121">
        <v>44</v>
      </c>
      <c r="C121">
        <v>20</v>
      </c>
      <c r="D121" t="b">
        <v>1</v>
      </c>
      <c r="E121">
        <v>20</v>
      </c>
      <c r="F121">
        <v>4</v>
      </c>
      <c r="G121" s="1">
        <v>44177.903290405091</v>
      </c>
      <c r="H121">
        <v>59.748995542526202</v>
      </c>
    </row>
    <row r="122" spans="1:8" x14ac:dyDescent="0.3">
      <c r="A122" t="s">
        <v>8</v>
      </c>
      <c r="B122">
        <v>26</v>
      </c>
      <c r="C122">
        <v>38</v>
      </c>
      <c r="D122" t="b">
        <v>1</v>
      </c>
      <c r="E122">
        <v>21</v>
      </c>
      <c r="F122">
        <v>4</v>
      </c>
      <c r="G122" s="1">
        <v>44177.904153784722</v>
      </c>
      <c r="H122">
        <v>74.596327781677203</v>
      </c>
    </row>
    <row r="123" spans="1:8" x14ac:dyDescent="0.3">
      <c r="A123" t="s">
        <v>9</v>
      </c>
      <c r="B123">
        <v>47</v>
      </c>
      <c r="C123">
        <v>17</v>
      </c>
      <c r="D123" t="b">
        <v>1</v>
      </c>
      <c r="E123">
        <v>22</v>
      </c>
      <c r="F123">
        <v>4</v>
      </c>
      <c r="G123" s="1">
        <v>44177.904945520837</v>
      </c>
      <c r="H123">
        <v>68.405857563018799</v>
      </c>
    </row>
    <row r="124" spans="1:8" x14ac:dyDescent="0.3">
      <c r="A124" t="s">
        <v>8</v>
      </c>
      <c r="B124">
        <v>31</v>
      </c>
      <c r="C124">
        <v>33</v>
      </c>
      <c r="D124" t="b">
        <v>1</v>
      </c>
      <c r="E124">
        <v>23</v>
      </c>
      <c r="F124">
        <v>4</v>
      </c>
      <c r="G124" s="1">
        <v>44177.906233726855</v>
      </c>
      <c r="H124">
        <v>111.300311565399</v>
      </c>
    </row>
    <row r="125" spans="1:8" x14ac:dyDescent="0.3">
      <c r="A125" t="s">
        <v>9</v>
      </c>
      <c r="B125">
        <v>38</v>
      </c>
      <c r="C125">
        <v>26</v>
      </c>
      <c r="D125" t="b">
        <v>1</v>
      </c>
      <c r="E125">
        <v>24</v>
      </c>
      <c r="F125">
        <v>4</v>
      </c>
      <c r="G125" s="1">
        <v>44177.907362233796</v>
      </c>
      <c r="H125">
        <v>97.5027463436126</v>
      </c>
    </row>
    <row r="126" spans="1:8" x14ac:dyDescent="0.3">
      <c r="A126" t="s">
        <v>8</v>
      </c>
      <c r="B126">
        <v>29</v>
      </c>
      <c r="C126">
        <v>35</v>
      </c>
      <c r="D126" t="b">
        <v>1</v>
      </c>
      <c r="E126">
        <v>25</v>
      </c>
      <c r="F126">
        <v>4</v>
      </c>
      <c r="G126" s="1">
        <v>44177.908048090278</v>
      </c>
      <c r="H126">
        <v>59.2582557201385</v>
      </c>
    </row>
    <row r="127" spans="1:8" x14ac:dyDescent="0.3">
      <c r="A127" t="s">
        <v>9</v>
      </c>
      <c r="B127">
        <v>45</v>
      </c>
      <c r="C127">
        <v>19</v>
      </c>
      <c r="D127" t="b">
        <v>0</v>
      </c>
      <c r="E127">
        <v>1</v>
      </c>
      <c r="F127">
        <v>4</v>
      </c>
      <c r="G127" s="1">
        <v>44177.908569548614</v>
      </c>
      <c r="H127">
        <v>45.052550315856898</v>
      </c>
    </row>
    <row r="128" spans="1:8" x14ac:dyDescent="0.3">
      <c r="A128" t="s">
        <v>8</v>
      </c>
      <c r="B128">
        <v>28</v>
      </c>
      <c r="C128">
        <v>36</v>
      </c>
      <c r="D128" t="b">
        <v>0</v>
      </c>
      <c r="E128">
        <v>2</v>
      </c>
      <c r="F128">
        <v>4</v>
      </c>
      <c r="G128" s="1">
        <v>44177.909347627312</v>
      </c>
      <c r="H128">
        <v>67.224877834319997</v>
      </c>
    </row>
    <row r="129" spans="1:8" x14ac:dyDescent="0.3">
      <c r="A129" t="s">
        <v>8</v>
      </c>
      <c r="B129">
        <v>31</v>
      </c>
      <c r="C129">
        <v>33</v>
      </c>
      <c r="D129" t="b">
        <v>0</v>
      </c>
      <c r="E129">
        <v>3</v>
      </c>
      <c r="F129">
        <v>4</v>
      </c>
      <c r="G129" s="1">
        <v>44177.909895590281</v>
      </c>
      <c r="H129">
        <v>47.344197750091503</v>
      </c>
    </row>
    <row r="130" spans="1:8" x14ac:dyDescent="0.3">
      <c r="A130" t="s">
        <v>8</v>
      </c>
      <c r="B130">
        <v>27</v>
      </c>
      <c r="C130">
        <v>37</v>
      </c>
      <c r="D130" t="b">
        <v>0</v>
      </c>
      <c r="E130">
        <v>4</v>
      </c>
      <c r="F130">
        <v>4</v>
      </c>
      <c r="G130" s="1">
        <v>44177.910702372683</v>
      </c>
      <c r="H130">
        <v>69.706307411193805</v>
      </c>
    </row>
    <row r="131" spans="1:8" x14ac:dyDescent="0.3">
      <c r="A131" t="s">
        <v>8</v>
      </c>
      <c r="B131">
        <v>15</v>
      </c>
      <c r="C131">
        <v>49</v>
      </c>
      <c r="D131" t="b">
        <v>0</v>
      </c>
      <c r="E131">
        <v>5</v>
      </c>
      <c r="F131">
        <v>4</v>
      </c>
      <c r="G131" s="1">
        <v>44177.911714027781</v>
      </c>
      <c r="H131">
        <v>87.407222270965505</v>
      </c>
    </row>
    <row r="132" spans="1:8" x14ac:dyDescent="0.3">
      <c r="A132" t="s">
        <v>8</v>
      </c>
      <c r="B132">
        <v>23</v>
      </c>
      <c r="C132">
        <v>41</v>
      </c>
      <c r="D132" t="b">
        <v>0</v>
      </c>
      <c r="E132">
        <v>6</v>
      </c>
      <c r="F132">
        <v>4</v>
      </c>
      <c r="G132" s="1">
        <v>44177.912641967596</v>
      </c>
      <c r="H132">
        <v>80.173893213272095</v>
      </c>
    </row>
    <row r="133" spans="1:8" x14ac:dyDescent="0.3">
      <c r="A133" t="s">
        <v>8</v>
      </c>
      <c r="B133">
        <v>22</v>
      </c>
      <c r="C133">
        <v>42</v>
      </c>
      <c r="D133" t="b">
        <v>0</v>
      </c>
      <c r="E133">
        <v>7</v>
      </c>
      <c r="F133">
        <v>4</v>
      </c>
      <c r="G133" s="1">
        <v>44177.914078622685</v>
      </c>
      <c r="H133">
        <v>124.125829935073</v>
      </c>
    </row>
    <row r="134" spans="1:8" x14ac:dyDescent="0.3">
      <c r="A134" t="s">
        <v>8</v>
      </c>
      <c r="B134">
        <v>13</v>
      </c>
      <c r="C134">
        <v>51</v>
      </c>
      <c r="D134" t="b">
        <v>0</v>
      </c>
      <c r="E134">
        <v>8</v>
      </c>
      <c r="F134">
        <v>4</v>
      </c>
      <c r="G134" s="1">
        <v>44177.915476018519</v>
      </c>
      <c r="H134">
        <v>120.73455452919001</v>
      </c>
    </row>
    <row r="135" spans="1:8" x14ac:dyDescent="0.3">
      <c r="A135" t="s">
        <v>8</v>
      </c>
      <c r="B135">
        <v>16</v>
      </c>
      <c r="C135">
        <v>48</v>
      </c>
      <c r="D135" t="b">
        <v>0</v>
      </c>
      <c r="E135">
        <v>9</v>
      </c>
      <c r="F135">
        <v>4</v>
      </c>
      <c r="G135" s="1">
        <v>44177.916385833334</v>
      </c>
      <c r="H135">
        <v>78.608498334884601</v>
      </c>
    </row>
    <row r="136" spans="1:8" x14ac:dyDescent="0.3">
      <c r="A136" t="s">
        <v>8</v>
      </c>
      <c r="B136">
        <v>22</v>
      </c>
      <c r="C136">
        <v>42</v>
      </c>
      <c r="D136" t="b">
        <v>0</v>
      </c>
      <c r="E136">
        <v>10</v>
      </c>
      <c r="F136">
        <v>4</v>
      </c>
      <c r="G136" s="1">
        <v>44177.917654178244</v>
      </c>
      <c r="H136">
        <v>109.58503079414299</v>
      </c>
    </row>
    <row r="137" spans="1:8" x14ac:dyDescent="0.3">
      <c r="A137" t="s">
        <v>8</v>
      </c>
      <c r="B137">
        <v>10</v>
      </c>
      <c r="C137">
        <v>54</v>
      </c>
      <c r="D137" t="b">
        <v>0</v>
      </c>
      <c r="E137">
        <v>11</v>
      </c>
      <c r="F137">
        <v>4</v>
      </c>
      <c r="G137" s="1">
        <v>44177.918255648146</v>
      </c>
      <c r="H137">
        <v>51.967024087905799</v>
      </c>
    </row>
    <row r="138" spans="1:8" x14ac:dyDescent="0.3">
      <c r="A138" t="s">
        <v>8</v>
      </c>
      <c r="B138">
        <v>24</v>
      </c>
      <c r="C138">
        <v>40</v>
      </c>
      <c r="D138" t="b">
        <v>0</v>
      </c>
      <c r="E138">
        <v>12</v>
      </c>
      <c r="F138">
        <v>4</v>
      </c>
      <c r="G138" s="1">
        <v>44177.919400798608</v>
      </c>
      <c r="H138">
        <v>98.939291954040499</v>
      </c>
    </row>
    <row r="139" spans="1:8" x14ac:dyDescent="0.3">
      <c r="A139" t="s">
        <v>9</v>
      </c>
      <c r="B139">
        <v>33</v>
      </c>
      <c r="C139">
        <v>31</v>
      </c>
      <c r="D139" t="b">
        <v>0</v>
      </c>
      <c r="E139">
        <v>13</v>
      </c>
      <c r="F139">
        <v>4</v>
      </c>
      <c r="G139" s="1">
        <v>44177.9208453588</v>
      </c>
      <c r="H139">
        <v>124.809879302978</v>
      </c>
    </row>
    <row r="140" spans="1:8" x14ac:dyDescent="0.3">
      <c r="A140" t="s">
        <v>8</v>
      </c>
      <c r="B140">
        <v>22</v>
      </c>
      <c r="C140">
        <v>42</v>
      </c>
      <c r="D140" t="b">
        <v>0</v>
      </c>
      <c r="E140">
        <v>14</v>
      </c>
      <c r="F140">
        <v>4</v>
      </c>
      <c r="G140" s="1">
        <v>44177.921630682868</v>
      </c>
      <c r="H140">
        <v>67.851945638656602</v>
      </c>
    </row>
    <row r="141" spans="1:8" x14ac:dyDescent="0.3">
      <c r="A141" t="s">
        <v>8</v>
      </c>
      <c r="B141">
        <v>28</v>
      </c>
      <c r="C141">
        <v>36</v>
      </c>
      <c r="D141" t="b">
        <v>0</v>
      </c>
      <c r="E141">
        <v>15</v>
      </c>
      <c r="F141">
        <v>4</v>
      </c>
      <c r="G141" s="1">
        <v>44177.922663796293</v>
      </c>
      <c r="H141">
        <v>89.260040283203097</v>
      </c>
    </row>
    <row r="142" spans="1:8" x14ac:dyDescent="0.3">
      <c r="A142" t="s">
        <v>8</v>
      </c>
      <c r="B142">
        <v>14</v>
      </c>
      <c r="C142">
        <v>50</v>
      </c>
      <c r="D142" t="b">
        <v>0</v>
      </c>
      <c r="E142">
        <v>16</v>
      </c>
      <c r="F142">
        <v>4</v>
      </c>
      <c r="G142" s="1">
        <v>44177.92346726852</v>
      </c>
      <c r="H142">
        <v>69.419003248214693</v>
      </c>
    </row>
    <row r="143" spans="1:8" x14ac:dyDescent="0.3">
      <c r="A143" t="s">
        <v>8</v>
      </c>
      <c r="B143">
        <v>20</v>
      </c>
      <c r="C143">
        <v>44</v>
      </c>
      <c r="D143" t="b">
        <v>0</v>
      </c>
      <c r="E143">
        <v>17</v>
      </c>
      <c r="F143">
        <v>4</v>
      </c>
      <c r="G143" s="1">
        <v>44177.925547650462</v>
      </c>
      <c r="H143">
        <v>179.74324345588599</v>
      </c>
    </row>
    <row r="144" spans="1:8" x14ac:dyDescent="0.3">
      <c r="A144" t="s">
        <v>8</v>
      </c>
      <c r="B144">
        <v>20</v>
      </c>
      <c r="C144">
        <v>44</v>
      </c>
      <c r="D144" t="b">
        <v>0</v>
      </c>
      <c r="E144">
        <v>18</v>
      </c>
      <c r="F144">
        <v>4</v>
      </c>
      <c r="G144" s="1">
        <v>44177.927109421296</v>
      </c>
      <c r="H144">
        <v>134.93599224090499</v>
      </c>
    </row>
    <row r="145" spans="1:8" x14ac:dyDescent="0.3">
      <c r="A145" t="s">
        <v>8</v>
      </c>
      <c r="B145">
        <v>27</v>
      </c>
      <c r="C145">
        <v>37</v>
      </c>
      <c r="D145" t="b">
        <v>0</v>
      </c>
      <c r="E145">
        <v>19</v>
      </c>
      <c r="F145">
        <v>4</v>
      </c>
      <c r="G145" s="1">
        <v>44177.928265844908</v>
      </c>
      <c r="H145">
        <v>99.915362119674597</v>
      </c>
    </row>
    <row r="146" spans="1:8" x14ac:dyDescent="0.3">
      <c r="A146" t="s">
        <v>8</v>
      </c>
      <c r="B146">
        <v>17</v>
      </c>
      <c r="C146">
        <v>47</v>
      </c>
      <c r="D146" t="b">
        <v>0</v>
      </c>
      <c r="E146">
        <v>20</v>
      </c>
      <c r="F146">
        <v>4</v>
      </c>
      <c r="G146" s="1">
        <v>44177.929013842593</v>
      </c>
      <c r="H146">
        <v>64.625620365142794</v>
      </c>
    </row>
    <row r="147" spans="1:8" x14ac:dyDescent="0.3">
      <c r="A147" t="s">
        <v>8</v>
      </c>
      <c r="B147">
        <v>10</v>
      </c>
      <c r="C147">
        <v>54</v>
      </c>
      <c r="D147" t="b">
        <v>0</v>
      </c>
      <c r="E147">
        <v>21</v>
      </c>
      <c r="F147">
        <v>4</v>
      </c>
      <c r="G147" s="1">
        <v>44177.929939965281</v>
      </c>
      <c r="H147">
        <v>80.017691612243596</v>
      </c>
    </row>
    <row r="148" spans="1:8" x14ac:dyDescent="0.3">
      <c r="A148" t="s">
        <v>8</v>
      </c>
      <c r="B148">
        <v>13</v>
      </c>
      <c r="C148">
        <v>51</v>
      </c>
      <c r="D148" t="b">
        <v>0</v>
      </c>
      <c r="E148">
        <v>22</v>
      </c>
      <c r="F148">
        <v>4</v>
      </c>
      <c r="G148" s="1">
        <v>44177.930983368053</v>
      </c>
      <c r="H148">
        <v>90.149335622787405</v>
      </c>
    </row>
    <row r="149" spans="1:8" x14ac:dyDescent="0.3">
      <c r="A149" t="s">
        <v>8</v>
      </c>
      <c r="B149">
        <v>16</v>
      </c>
      <c r="C149">
        <v>48</v>
      </c>
      <c r="D149" t="b">
        <v>0</v>
      </c>
      <c r="E149">
        <v>23</v>
      </c>
      <c r="F149">
        <v>4</v>
      </c>
      <c r="G149" s="1">
        <v>44177.931718402775</v>
      </c>
      <c r="H149">
        <v>63.507552623748701</v>
      </c>
    </row>
    <row r="150" spans="1:8" x14ac:dyDescent="0.3">
      <c r="A150" t="s">
        <v>8</v>
      </c>
      <c r="B150">
        <v>22</v>
      </c>
      <c r="C150">
        <v>42</v>
      </c>
      <c r="D150" t="b">
        <v>0</v>
      </c>
      <c r="E150">
        <v>24</v>
      </c>
      <c r="F150">
        <v>4</v>
      </c>
      <c r="G150" s="1">
        <v>44177.932866574076</v>
      </c>
      <c r="H150">
        <v>99.2017276287078</v>
      </c>
    </row>
    <row r="151" spans="1:8" x14ac:dyDescent="0.3">
      <c r="A151" s="52" t="s">
        <v>8</v>
      </c>
      <c r="B151" s="52">
        <v>10</v>
      </c>
      <c r="C151" s="52">
        <v>54</v>
      </c>
      <c r="D151" s="52" t="b">
        <v>0</v>
      </c>
      <c r="E151" s="52">
        <v>25</v>
      </c>
      <c r="F151" s="52">
        <v>4</v>
      </c>
      <c r="G151" s="53">
        <v>44177.933326990744</v>
      </c>
      <c r="H151" s="52">
        <v>39.779699802398603</v>
      </c>
    </row>
    <row r="152" spans="1:8" x14ac:dyDescent="0.3">
      <c r="A152" t="s">
        <v>8</v>
      </c>
      <c r="B152">
        <v>25</v>
      </c>
      <c r="C152">
        <v>39</v>
      </c>
      <c r="D152" t="b">
        <v>1</v>
      </c>
      <c r="E152">
        <v>1</v>
      </c>
      <c r="F152">
        <v>5</v>
      </c>
      <c r="G152" s="1">
        <v>44177.936809826388</v>
      </c>
      <c r="H152">
        <v>300.91660833358702</v>
      </c>
    </row>
    <row r="153" spans="1:8" x14ac:dyDescent="0.3">
      <c r="A153" t="s">
        <v>9</v>
      </c>
      <c r="B153">
        <v>44</v>
      </c>
      <c r="C153">
        <v>20</v>
      </c>
      <c r="D153" t="b">
        <v>1</v>
      </c>
      <c r="E153">
        <v>2</v>
      </c>
      <c r="F153">
        <v>5</v>
      </c>
      <c r="G153" s="1">
        <v>44177.942890185186</v>
      </c>
      <c r="H153">
        <v>525.34313845634404</v>
      </c>
    </row>
    <row r="154" spans="1:8" x14ac:dyDescent="0.3">
      <c r="A154" t="s">
        <v>8</v>
      </c>
      <c r="B154">
        <v>14</v>
      </c>
      <c r="C154">
        <v>50</v>
      </c>
      <c r="D154" t="b">
        <v>1</v>
      </c>
      <c r="E154">
        <v>3</v>
      </c>
      <c r="F154">
        <v>5</v>
      </c>
      <c r="G154" s="1">
        <v>44177.946687025462</v>
      </c>
      <c r="H154">
        <v>328.04651355743403</v>
      </c>
    </row>
    <row r="155" spans="1:8" x14ac:dyDescent="0.3">
      <c r="A155" t="s">
        <v>9</v>
      </c>
      <c r="B155">
        <v>42</v>
      </c>
      <c r="C155">
        <v>22</v>
      </c>
      <c r="D155" t="b">
        <v>1</v>
      </c>
      <c r="E155">
        <v>4</v>
      </c>
      <c r="F155">
        <v>5</v>
      </c>
      <c r="G155" s="1">
        <v>44177.948281990743</v>
      </c>
      <c r="H155">
        <v>137.80565667152399</v>
      </c>
    </row>
    <row r="156" spans="1:8" x14ac:dyDescent="0.3">
      <c r="A156" t="s">
        <v>8</v>
      </c>
      <c r="B156">
        <v>28</v>
      </c>
      <c r="C156">
        <v>36</v>
      </c>
      <c r="D156" t="b">
        <v>1</v>
      </c>
      <c r="E156">
        <v>5</v>
      </c>
      <c r="F156">
        <v>5</v>
      </c>
      <c r="G156" s="1">
        <v>44177.952043541663</v>
      </c>
      <c r="H156">
        <v>324.99723172187799</v>
      </c>
    </row>
    <row r="157" spans="1:8" x14ac:dyDescent="0.3">
      <c r="A157" t="s">
        <v>8</v>
      </c>
      <c r="B157">
        <v>22</v>
      </c>
      <c r="C157">
        <v>42</v>
      </c>
      <c r="D157" t="b">
        <v>1</v>
      </c>
      <c r="E157">
        <v>6</v>
      </c>
      <c r="F157">
        <v>5</v>
      </c>
      <c r="G157" s="1">
        <v>44177.953789803243</v>
      </c>
      <c r="H157">
        <v>150.87690973281801</v>
      </c>
    </row>
    <row r="158" spans="1:8" x14ac:dyDescent="0.3">
      <c r="A158" t="s">
        <v>8</v>
      </c>
      <c r="B158">
        <v>27</v>
      </c>
      <c r="C158">
        <v>37</v>
      </c>
      <c r="D158" t="b">
        <v>1</v>
      </c>
      <c r="E158">
        <v>7</v>
      </c>
      <c r="F158">
        <v>5</v>
      </c>
      <c r="G158" s="1">
        <v>44177.962371215275</v>
      </c>
      <c r="H158">
        <v>741.43324208259503</v>
      </c>
    </row>
    <row r="159" spans="1:8" x14ac:dyDescent="0.3">
      <c r="A159" t="s">
        <v>8</v>
      </c>
      <c r="B159">
        <v>24</v>
      </c>
      <c r="C159">
        <v>40</v>
      </c>
      <c r="D159" t="b">
        <v>1</v>
      </c>
      <c r="E159">
        <v>8</v>
      </c>
      <c r="F159">
        <v>5</v>
      </c>
      <c r="G159" s="1">
        <v>44177.965236643518</v>
      </c>
      <c r="H159">
        <v>247.573410749435</v>
      </c>
    </row>
    <row r="160" spans="1:8" x14ac:dyDescent="0.3">
      <c r="A160" t="s">
        <v>9</v>
      </c>
      <c r="B160">
        <v>40</v>
      </c>
      <c r="C160">
        <v>24</v>
      </c>
      <c r="D160" t="b">
        <v>1</v>
      </c>
      <c r="E160">
        <v>9</v>
      </c>
      <c r="F160">
        <v>5</v>
      </c>
      <c r="G160" s="1">
        <v>44177.96696730324</v>
      </c>
      <c r="H160">
        <v>149.52756881713799</v>
      </c>
    </row>
    <row r="161" spans="1:8" x14ac:dyDescent="0.3">
      <c r="A161" t="s">
        <v>9</v>
      </c>
      <c r="B161">
        <v>38</v>
      </c>
      <c r="C161">
        <v>26</v>
      </c>
      <c r="D161" t="b">
        <v>1</v>
      </c>
      <c r="E161">
        <v>10</v>
      </c>
      <c r="F161">
        <v>5</v>
      </c>
      <c r="G161" s="1">
        <v>44177.972014050923</v>
      </c>
      <c r="H161">
        <v>436.03913855552599</v>
      </c>
    </row>
    <row r="162" spans="1:8" x14ac:dyDescent="0.3">
      <c r="A162" t="s">
        <v>8</v>
      </c>
      <c r="B162">
        <v>29</v>
      </c>
      <c r="C162">
        <v>35</v>
      </c>
      <c r="D162" t="b">
        <v>1</v>
      </c>
      <c r="E162">
        <v>11</v>
      </c>
      <c r="F162">
        <v>5</v>
      </c>
      <c r="G162" s="1">
        <v>44177.975155567132</v>
      </c>
      <c r="H162">
        <v>271.42589807510302</v>
      </c>
    </row>
    <row r="163" spans="1:8" x14ac:dyDescent="0.3">
      <c r="A163" t="s">
        <v>8</v>
      </c>
      <c r="B163">
        <v>31</v>
      </c>
      <c r="C163">
        <v>33</v>
      </c>
      <c r="D163" t="b">
        <v>1</v>
      </c>
      <c r="E163">
        <v>12</v>
      </c>
      <c r="F163">
        <v>5</v>
      </c>
      <c r="G163" s="1">
        <v>44177.979956932868</v>
      </c>
      <c r="H163">
        <v>414.837845325469</v>
      </c>
    </row>
    <row r="164" spans="1:8" x14ac:dyDescent="0.3">
      <c r="A164" t="s">
        <v>9</v>
      </c>
      <c r="B164">
        <v>54</v>
      </c>
      <c r="C164">
        <v>10</v>
      </c>
      <c r="D164" t="b">
        <v>1</v>
      </c>
      <c r="E164">
        <v>13</v>
      </c>
      <c r="F164">
        <v>5</v>
      </c>
      <c r="G164" s="1">
        <v>44177.981685925923</v>
      </c>
      <c r="H164">
        <v>149.385373592376</v>
      </c>
    </row>
    <row r="165" spans="1:8" x14ac:dyDescent="0.3">
      <c r="A165" t="s">
        <v>8</v>
      </c>
      <c r="B165">
        <v>11</v>
      </c>
      <c r="C165">
        <v>53</v>
      </c>
      <c r="D165" t="b">
        <v>1</v>
      </c>
      <c r="E165">
        <v>14</v>
      </c>
      <c r="F165">
        <v>5</v>
      </c>
      <c r="G165" s="1">
        <v>44177.98416015046</v>
      </c>
      <c r="H165">
        <v>213.77282261848401</v>
      </c>
    </row>
    <row r="166" spans="1:8" x14ac:dyDescent="0.3">
      <c r="A166" t="s">
        <v>9</v>
      </c>
      <c r="B166">
        <v>45</v>
      </c>
      <c r="C166">
        <v>19</v>
      </c>
      <c r="D166" t="b">
        <v>1</v>
      </c>
      <c r="E166">
        <v>15</v>
      </c>
      <c r="F166">
        <v>5</v>
      </c>
      <c r="G166" s="1">
        <v>44177.987968668982</v>
      </c>
      <c r="H166">
        <v>329.055922269821</v>
      </c>
    </row>
    <row r="167" spans="1:8" x14ac:dyDescent="0.3">
      <c r="A167" t="s">
        <v>9</v>
      </c>
      <c r="B167">
        <v>40</v>
      </c>
      <c r="C167">
        <v>24</v>
      </c>
      <c r="D167" t="b">
        <v>1</v>
      </c>
      <c r="E167">
        <v>16</v>
      </c>
      <c r="F167">
        <v>5</v>
      </c>
      <c r="G167" s="1">
        <v>44177.988998773151</v>
      </c>
      <c r="H167">
        <v>89.001010894775305</v>
      </c>
    </row>
    <row r="168" spans="1:8" x14ac:dyDescent="0.3">
      <c r="A168" t="s">
        <v>8</v>
      </c>
      <c r="B168">
        <v>18</v>
      </c>
      <c r="C168">
        <v>46</v>
      </c>
      <c r="D168" t="b">
        <v>1</v>
      </c>
      <c r="E168">
        <v>17</v>
      </c>
      <c r="F168">
        <v>5</v>
      </c>
      <c r="G168" s="1">
        <v>44177.990623518519</v>
      </c>
      <c r="H168">
        <v>140.37876033782899</v>
      </c>
    </row>
    <row r="169" spans="1:8" x14ac:dyDescent="0.3">
      <c r="A169" t="s">
        <v>9</v>
      </c>
      <c r="B169">
        <v>40</v>
      </c>
      <c r="C169">
        <v>24</v>
      </c>
      <c r="D169" t="b">
        <v>1</v>
      </c>
      <c r="E169">
        <v>18</v>
      </c>
      <c r="F169">
        <v>5</v>
      </c>
      <c r="G169" s="1">
        <v>44177.993736215278</v>
      </c>
      <c r="H169">
        <v>268.93553304672201</v>
      </c>
    </row>
    <row r="170" spans="1:8" x14ac:dyDescent="0.3">
      <c r="A170" t="s">
        <v>8</v>
      </c>
      <c r="B170">
        <v>10</v>
      </c>
      <c r="C170">
        <v>54</v>
      </c>
      <c r="D170" t="b">
        <v>1</v>
      </c>
      <c r="E170">
        <v>19</v>
      </c>
      <c r="F170">
        <v>5</v>
      </c>
      <c r="G170" s="1">
        <v>44177.998029039351</v>
      </c>
      <c r="H170">
        <v>370.90029144287098</v>
      </c>
    </row>
    <row r="171" spans="1:8" x14ac:dyDescent="0.3">
      <c r="A171" t="s">
        <v>8</v>
      </c>
      <c r="B171">
        <v>16</v>
      </c>
      <c r="C171">
        <v>48</v>
      </c>
      <c r="D171" t="b">
        <v>1</v>
      </c>
      <c r="E171">
        <v>20</v>
      </c>
      <c r="F171">
        <v>5</v>
      </c>
      <c r="G171" s="1">
        <v>44178.001938483794</v>
      </c>
      <c r="H171">
        <v>337.77435302734301</v>
      </c>
    </row>
    <row r="172" spans="1:8" x14ac:dyDescent="0.3">
      <c r="A172" t="s">
        <v>9</v>
      </c>
      <c r="B172">
        <v>39</v>
      </c>
      <c r="C172">
        <v>25</v>
      </c>
      <c r="D172" t="b">
        <v>1</v>
      </c>
      <c r="E172">
        <v>21</v>
      </c>
      <c r="F172">
        <v>5</v>
      </c>
      <c r="G172" s="1">
        <v>44178.004764004632</v>
      </c>
      <c r="H172">
        <v>244.12400341033899</v>
      </c>
    </row>
    <row r="173" spans="1:8" x14ac:dyDescent="0.3">
      <c r="A173" t="s">
        <v>8</v>
      </c>
      <c r="B173">
        <v>17</v>
      </c>
      <c r="C173">
        <v>47</v>
      </c>
      <c r="D173" t="b">
        <v>1</v>
      </c>
      <c r="E173">
        <v>22</v>
      </c>
      <c r="F173">
        <v>5</v>
      </c>
      <c r="G173" s="1">
        <v>44178.006852106482</v>
      </c>
      <c r="H173">
        <v>180.41279864311201</v>
      </c>
    </row>
    <row r="174" spans="1:8" x14ac:dyDescent="0.3">
      <c r="A174" t="s">
        <v>9</v>
      </c>
      <c r="B174">
        <v>47</v>
      </c>
      <c r="C174">
        <v>17</v>
      </c>
      <c r="D174" t="b">
        <v>1</v>
      </c>
      <c r="E174">
        <v>23</v>
      </c>
      <c r="F174">
        <v>5</v>
      </c>
      <c r="G174" s="1">
        <v>44178.011373449073</v>
      </c>
      <c r="H174">
        <v>390.64328408241198</v>
      </c>
    </row>
    <row r="175" spans="1:8" x14ac:dyDescent="0.3">
      <c r="A175" t="s">
        <v>9</v>
      </c>
      <c r="B175">
        <v>39</v>
      </c>
      <c r="C175">
        <v>25</v>
      </c>
      <c r="D175" t="b">
        <v>1</v>
      </c>
      <c r="E175">
        <v>24</v>
      </c>
      <c r="F175">
        <v>5</v>
      </c>
      <c r="G175" s="1">
        <v>44178.015509375</v>
      </c>
      <c r="H175">
        <v>357.34465551376297</v>
      </c>
    </row>
    <row r="176" spans="1:8" x14ac:dyDescent="0.3">
      <c r="A176" t="s">
        <v>9</v>
      </c>
      <c r="B176">
        <v>47</v>
      </c>
      <c r="C176">
        <v>17</v>
      </c>
      <c r="D176" t="b">
        <v>1</v>
      </c>
      <c r="E176">
        <v>25</v>
      </c>
      <c r="F176">
        <v>5</v>
      </c>
      <c r="G176" s="1">
        <v>44178.019089664354</v>
      </c>
      <c r="H176">
        <v>309.33548426628101</v>
      </c>
    </row>
    <row r="177" spans="1:8" x14ac:dyDescent="0.3">
      <c r="A177" t="s">
        <v>9</v>
      </c>
      <c r="B177">
        <v>45</v>
      </c>
      <c r="C177">
        <v>19</v>
      </c>
      <c r="D177" t="b">
        <v>0</v>
      </c>
      <c r="E177">
        <v>1</v>
      </c>
      <c r="F177">
        <v>5</v>
      </c>
      <c r="G177" s="1">
        <v>44178.023946122688</v>
      </c>
      <c r="H177">
        <v>419.59865021705599</v>
      </c>
    </row>
    <row r="178" spans="1:8" x14ac:dyDescent="0.3">
      <c r="A178" t="s">
        <v>8</v>
      </c>
      <c r="B178">
        <v>21</v>
      </c>
      <c r="C178">
        <v>43</v>
      </c>
      <c r="D178" t="b">
        <v>0</v>
      </c>
      <c r="E178">
        <v>2</v>
      </c>
      <c r="F178">
        <v>5</v>
      </c>
      <c r="G178" s="1">
        <v>44178.02943790509</v>
      </c>
      <c r="H178">
        <v>474.48971819877602</v>
      </c>
    </row>
    <row r="179" spans="1:8" x14ac:dyDescent="0.3">
      <c r="A179" t="s">
        <v>9</v>
      </c>
      <c r="B179">
        <v>47</v>
      </c>
      <c r="C179">
        <v>17</v>
      </c>
      <c r="D179" t="b">
        <v>0</v>
      </c>
      <c r="E179">
        <v>3</v>
      </c>
      <c r="F179">
        <v>5</v>
      </c>
      <c r="G179" s="1">
        <v>44178.031593888889</v>
      </c>
      <c r="H179">
        <v>186.27560424804599</v>
      </c>
    </row>
    <row r="180" spans="1:8" x14ac:dyDescent="0.3">
      <c r="A180" t="s">
        <v>8</v>
      </c>
      <c r="B180">
        <v>14</v>
      </c>
      <c r="C180">
        <v>50</v>
      </c>
      <c r="D180" t="b">
        <v>0</v>
      </c>
      <c r="E180">
        <v>4</v>
      </c>
      <c r="F180">
        <v>5</v>
      </c>
      <c r="G180" s="1">
        <v>44178.03729738426</v>
      </c>
      <c r="H180">
        <v>492.78242421150202</v>
      </c>
    </row>
    <row r="181" spans="1:8" x14ac:dyDescent="0.3">
      <c r="A181" t="s">
        <v>8</v>
      </c>
      <c r="B181">
        <v>24</v>
      </c>
      <c r="C181">
        <v>40</v>
      </c>
      <c r="D181" t="b">
        <v>0</v>
      </c>
      <c r="E181">
        <v>5</v>
      </c>
      <c r="F181">
        <v>5</v>
      </c>
      <c r="G181" s="1">
        <v>44178.040166145831</v>
      </c>
      <c r="H181">
        <v>247.859783411026</v>
      </c>
    </row>
    <row r="182" spans="1:8" x14ac:dyDescent="0.3">
      <c r="A182" t="s">
        <v>10</v>
      </c>
      <c r="B182">
        <v>32</v>
      </c>
      <c r="C182">
        <v>32</v>
      </c>
      <c r="D182" t="b">
        <v>0</v>
      </c>
      <c r="E182">
        <v>6</v>
      </c>
      <c r="F182">
        <v>5</v>
      </c>
      <c r="G182" s="1">
        <v>44178.046368368057</v>
      </c>
      <c r="H182">
        <v>535.87162303924504</v>
      </c>
    </row>
    <row r="183" spans="1:8" x14ac:dyDescent="0.3">
      <c r="A183" t="s">
        <v>9</v>
      </c>
      <c r="B183">
        <v>34</v>
      </c>
      <c r="C183">
        <v>30</v>
      </c>
      <c r="D183" t="b">
        <v>0</v>
      </c>
      <c r="E183">
        <v>7</v>
      </c>
      <c r="F183">
        <v>5</v>
      </c>
      <c r="G183" s="1">
        <v>44178.0500675</v>
      </c>
      <c r="H183">
        <v>319.60455775260903</v>
      </c>
    </row>
    <row r="184" spans="1:8" x14ac:dyDescent="0.3">
      <c r="A184" t="s">
        <v>8</v>
      </c>
      <c r="B184">
        <v>18</v>
      </c>
      <c r="C184">
        <v>46</v>
      </c>
      <c r="D184" t="b">
        <v>0</v>
      </c>
      <c r="E184">
        <v>8</v>
      </c>
      <c r="F184">
        <v>5</v>
      </c>
      <c r="G184" s="1">
        <v>44178.053323738422</v>
      </c>
      <c r="H184">
        <v>281.33878064155499</v>
      </c>
    </row>
    <row r="185" spans="1:8" x14ac:dyDescent="0.3">
      <c r="A185" t="s">
        <v>9</v>
      </c>
      <c r="B185">
        <v>34</v>
      </c>
      <c r="C185">
        <v>30</v>
      </c>
      <c r="D185" t="b">
        <v>0</v>
      </c>
      <c r="E185">
        <v>9</v>
      </c>
      <c r="F185">
        <v>5</v>
      </c>
      <c r="G185" s="1">
        <v>44178.057502974538</v>
      </c>
      <c r="H185">
        <v>361.086384773254</v>
      </c>
    </row>
    <row r="186" spans="1:8" x14ac:dyDescent="0.3">
      <c r="A186" t="s">
        <v>8</v>
      </c>
      <c r="B186">
        <v>11</v>
      </c>
      <c r="C186">
        <v>53</v>
      </c>
      <c r="D186" t="b">
        <v>0</v>
      </c>
      <c r="E186">
        <v>10</v>
      </c>
      <c r="F186">
        <v>5</v>
      </c>
      <c r="G186" s="1">
        <v>44178.06534458333</v>
      </c>
      <c r="H186">
        <v>677.51419401168801</v>
      </c>
    </row>
    <row r="187" spans="1:8" x14ac:dyDescent="0.3">
      <c r="A187" t="s">
        <v>9</v>
      </c>
      <c r="B187">
        <v>52</v>
      </c>
      <c r="C187">
        <v>12</v>
      </c>
      <c r="D187" t="b">
        <v>0</v>
      </c>
      <c r="E187">
        <v>11</v>
      </c>
      <c r="F187">
        <v>5</v>
      </c>
      <c r="G187" s="1">
        <v>44178.066960023149</v>
      </c>
      <c r="H187">
        <v>139.572896003723</v>
      </c>
    </row>
    <row r="188" spans="1:8" x14ac:dyDescent="0.3">
      <c r="A188" t="s">
        <v>8</v>
      </c>
      <c r="B188">
        <v>11</v>
      </c>
      <c r="C188">
        <v>53</v>
      </c>
      <c r="D188" t="b">
        <v>0</v>
      </c>
      <c r="E188">
        <v>12</v>
      </c>
      <c r="F188">
        <v>5</v>
      </c>
      <c r="G188" s="1">
        <v>44178.071871030093</v>
      </c>
      <c r="H188">
        <v>424.31045508384699</v>
      </c>
    </row>
    <row r="189" spans="1:8" x14ac:dyDescent="0.3">
      <c r="A189" t="s">
        <v>8</v>
      </c>
      <c r="B189">
        <v>10</v>
      </c>
      <c r="C189">
        <v>54</v>
      </c>
      <c r="D189" t="b">
        <v>0</v>
      </c>
      <c r="E189">
        <v>13</v>
      </c>
      <c r="F189">
        <v>5</v>
      </c>
      <c r="G189" s="1">
        <v>44178.07608658565</v>
      </c>
      <c r="H189">
        <v>364.22453165054299</v>
      </c>
    </row>
    <row r="190" spans="1:8" x14ac:dyDescent="0.3">
      <c r="A190" t="s">
        <v>8</v>
      </c>
      <c r="B190">
        <v>11</v>
      </c>
      <c r="C190">
        <v>53</v>
      </c>
      <c r="D190" t="b">
        <v>0</v>
      </c>
      <c r="E190">
        <v>14</v>
      </c>
      <c r="F190">
        <v>5</v>
      </c>
      <c r="G190" s="1">
        <v>44178.084180243059</v>
      </c>
      <c r="H190">
        <v>699.29192638397205</v>
      </c>
    </row>
    <row r="191" spans="1:8" x14ac:dyDescent="0.3">
      <c r="A191" t="s">
        <v>9</v>
      </c>
      <c r="B191">
        <v>52</v>
      </c>
      <c r="C191">
        <v>12</v>
      </c>
      <c r="D191" t="b">
        <v>0</v>
      </c>
      <c r="E191">
        <v>15</v>
      </c>
      <c r="F191">
        <v>5</v>
      </c>
      <c r="G191" s="1">
        <v>44178.085984722224</v>
      </c>
      <c r="H191">
        <v>155.90651059150599</v>
      </c>
    </row>
    <row r="192" spans="1:8" x14ac:dyDescent="0.3">
      <c r="A192" t="s">
        <v>8</v>
      </c>
      <c r="B192">
        <v>11</v>
      </c>
      <c r="C192">
        <v>53</v>
      </c>
      <c r="D192" t="b">
        <v>0</v>
      </c>
      <c r="E192">
        <v>16</v>
      </c>
      <c r="F192">
        <v>5</v>
      </c>
      <c r="G192" s="1">
        <v>44178.091298912041</v>
      </c>
      <c r="H192">
        <v>459.14503598213099</v>
      </c>
    </row>
    <row r="193" spans="1:8" x14ac:dyDescent="0.3">
      <c r="A193" t="s">
        <v>8</v>
      </c>
      <c r="B193">
        <v>10</v>
      </c>
      <c r="C193">
        <v>54</v>
      </c>
      <c r="D193" t="b">
        <v>0</v>
      </c>
      <c r="E193">
        <v>17</v>
      </c>
      <c r="F193">
        <v>5</v>
      </c>
      <c r="G193" s="1">
        <v>44178.095357719911</v>
      </c>
      <c r="H193">
        <v>350.68157100677399</v>
      </c>
    </row>
    <row r="194" spans="1:8" x14ac:dyDescent="0.3">
      <c r="A194" t="s">
        <v>8</v>
      </c>
      <c r="B194">
        <v>11</v>
      </c>
      <c r="C194">
        <v>53</v>
      </c>
      <c r="D194" t="b">
        <v>0</v>
      </c>
      <c r="E194">
        <v>18</v>
      </c>
      <c r="F194">
        <v>5</v>
      </c>
      <c r="G194" s="1">
        <v>44178.104311539355</v>
      </c>
      <c r="H194">
        <v>773.61016416549603</v>
      </c>
    </row>
    <row r="195" spans="1:8" x14ac:dyDescent="0.3">
      <c r="A195" t="s">
        <v>9</v>
      </c>
      <c r="B195">
        <v>52</v>
      </c>
      <c r="C195">
        <v>12</v>
      </c>
      <c r="D195" t="b">
        <v>0</v>
      </c>
      <c r="E195">
        <v>19</v>
      </c>
      <c r="F195">
        <v>5</v>
      </c>
      <c r="G195" s="1">
        <v>44178.106305092595</v>
      </c>
      <c r="H195">
        <v>172.2418987751</v>
      </c>
    </row>
    <row r="196" spans="1:8" x14ac:dyDescent="0.3">
      <c r="A196" t="s">
        <v>8</v>
      </c>
      <c r="B196">
        <v>11</v>
      </c>
      <c r="C196">
        <v>53</v>
      </c>
      <c r="D196" t="b">
        <v>0</v>
      </c>
      <c r="E196">
        <v>20</v>
      </c>
      <c r="F196">
        <v>5</v>
      </c>
      <c r="G196" s="1">
        <v>44178.112275949075</v>
      </c>
      <c r="H196">
        <v>515.88181376457203</v>
      </c>
    </row>
    <row r="197" spans="1:8" x14ac:dyDescent="0.3">
      <c r="A197" t="s">
        <v>8</v>
      </c>
      <c r="B197">
        <v>10</v>
      </c>
      <c r="C197">
        <v>54</v>
      </c>
      <c r="D197" t="b">
        <v>0</v>
      </c>
      <c r="E197">
        <v>21</v>
      </c>
      <c r="F197">
        <v>5</v>
      </c>
      <c r="G197" s="1">
        <v>44178.117264432869</v>
      </c>
      <c r="H197">
        <v>431.00347805023102</v>
      </c>
    </row>
    <row r="198" spans="1:8" x14ac:dyDescent="0.3">
      <c r="A198" t="s">
        <v>8</v>
      </c>
      <c r="B198">
        <v>11</v>
      </c>
      <c r="C198">
        <v>53</v>
      </c>
      <c r="D198" t="b">
        <v>0</v>
      </c>
      <c r="E198">
        <v>22</v>
      </c>
      <c r="F198">
        <v>5</v>
      </c>
      <c r="G198" s="1">
        <v>44178.127707557869</v>
      </c>
      <c r="H198">
        <v>902.286170005798</v>
      </c>
    </row>
    <row r="199" spans="1:8" x14ac:dyDescent="0.3">
      <c r="A199" t="s">
        <v>9</v>
      </c>
      <c r="B199">
        <v>52</v>
      </c>
      <c r="C199">
        <v>12</v>
      </c>
      <c r="D199" t="b">
        <v>0</v>
      </c>
      <c r="E199">
        <v>23</v>
      </c>
      <c r="F199">
        <v>5</v>
      </c>
      <c r="G199" s="1">
        <v>44178.129866817129</v>
      </c>
      <c r="H199">
        <v>186.559334039688</v>
      </c>
    </row>
    <row r="200" spans="1:8" x14ac:dyDescent="0.3">
      <c r="A200" t="s">
        <v>8</v>
      </c>
      <c r="B200">
        <v>11</v>
      </c>
      <c r="C200">
        <v>53</v>
      </c>
      <c r="D200" t="b">
        <v>0</v>
      </c>
      <c r="E200">
        <v>24</v>
      </c>
      <c r="F200">
        <v>5</v>
      </c>
      <c r="G200" s="1">
        <v>44178.135908807868</v>
      </c>
      <c r="H200">
        <v>522.02667522430397</v>
      </c>
    </row>
    <row r="201" spans="1:8" x14ac:dyDescent="0.3">
      <c r="A201" s="52" t="s">
        <v>8</v>
      </c>
      <c r="B201" s="52">
        <v>10</v>
      </c>
      <c r="C201" s="52">
        <v>54</v>
      </c>
      <c r="D201" s="52" t="b">
        <v>0</v>
      </c>
      <c r="E201" s="52">
        <v>25</v>
      </c>
      <c r="F201" s="52">
        <v>5</v>
      </c>
      <c r="G201" s="53">
        <v>44178.141017615744</v>
      </c>
      <c r="H201" s="52">
        <v>441.40052700042702</v>
      </c>
    </row>
    <row r="202" spans="1:8" x14ac:dyDescent="0.3">
      <c r="A202" t="s">
        <v>8</v>
      </c>
      <c r="B202">
        <v>24</v>
      </c>
      <c r="C202">
        <v>40</v>
      </c>
      <c r="D202" t="b">
        <v>1</v>
      </c>
      <c r="E202">
        <v>1</v>
      </c>
      <c r="F202">
        <v>6</v>
      </c>
      <c r="G202" s="1">
        <v>44178.162558796299</v>
      </c>
      <c r="H202">
        <v>1861.1576089859</v>
      </c>
    </row>
    <row r="203" spans="1:8" x14ac:dyDescent="0.3">
      <c r="A203" t="s">
        <v>8</v>
      </c>
      <c r="B203">
        <v>0</v>
      </c>
      <c r="C203">
        <v>28</v>
      </c>
      <c r="D203" t="b">
        <v>1</v>
      </c>
      <c r="E203">
        <v>2</v>
      </c>
      <c r="F203">
        <v>6</v>
      </c>
      <c r="G203" s="1">
        <v>44178.166911261571</v>
      </c>
      <c r="H203">
        <v>376.052564620971</v>
      </c>
    </row>
    <row r="204" spans="1:8" x14ac:dyDescent="0.3">
      <c r="A204" t="s">
        <v>9</v>
      </c>
      <c r="B204">
        <v>39</v>
      </c>
      <c r="C204">
        <v>25</v>
      </c>
      <c r="D204" t="b">
        <v>1</v>
      </c>
      <c r="E204">
        <v>3</v>
      </c>
      <c r="F204">
        <v>6</v>
      </c>
      <c r="G204" s="1">
        <v>44178.186417384262</v>
      </c>
      <c r="H204">
        <v>1685.3290398120801</v>
      </c>
    </row>
    <row r="205" spans="1:8" x14ac:dyDescent="0.3">
      <c r="A205" t="s">
        <v>9</v>
      </c>
      <c r="B205">
        <v>46</v>
      </c>
      <c r="C205">
        <v>18</v>
      </c>
      <c r="D205" t="b">
        <v>1</v>
      </c>
      <c r="E205">
        <v>4</v>
      </c>
      <c r="F205">
        <v>6</v>
      </c>
      <c r="G205" s="1">
        <v>44178.201973506948</v>
      </c>
      <c r="H205">
        <v>1344.04839658737</v>
      </c>
    </row>
    <row r="206" spans="1:8" x14ac:dyDescent="0.3">
      <c r="A206" t="s">
        <v>8</v>
      </c>
      <c r="B206">
        <v>13</v>
      </c>
      <c r="C206">
        <v>51</v>
      </c>
      <c r="D206" t="b">
        <v>1</v>
      </c>
      <c r="E206">
        <v>5</v>
      </c>
      <c r="F206">
        <v>6</v>
      </c>
      <c r="G206" s="1">
        <v>44178.214740277777</v>
      </c>
      <c r="H206">
        <v>1103.0496242046299</v>
      </c>
    </row>
    <row r="207" spans="1:8" x14ac:dyDescent="0.3">
      <c r="A207" t="s">
        <v>8</v>
      </c>
      <c r="B207">
        <v>23</v>
      </c>
      <c r="C207">
        <v>41</v>
      </c>
      <c r="D207" t="b">
        <v>1</v>
      </c>
      <c r="E207">
        <v>6</v>
      </c>
      <c r="F207">
        <v>6</v>
      </c>
      <c r="G207" s="1">
        <v>44178.228657141204</v>
      </c>
      <c r="H207">
        <v>1202.415776968</v>
      </c>
    </row>
    <row r="208" spans="1:8" x14ac:dyDescent="0.3">
      <c r="A208" t="s">
        <v>9</v>
      </c>
      <c r="B208">
        <v>37</v>
      </c>
      <c r="C208">
        <v>27</v>
      </c>
      <c r="D208" t="b">
        <v>1</v>
      </c>
      <c r="E208">
        <v>7</v>
      </c>
      <c r="F208">
        <v>6</v>
      </c>
      <c r="G208" s="1">
        <v>44178.236105393516</v>
      </c>
      <c r="H208">
        <v>643.52938318252495</v>
      </c>
    </row>
    <row r="209" spans="1:8" x14ac:dyDescent="0.3">
      <c r="A209" t="s">
        <v>8</v>
      </c>
      <c r="B209">
        <v>21</v>
      </c>
      <c r="C209">
        <v>43</v>
      </c>
      <c r="D209" t="b">
        <v>1</v>
      </c>
      <c r="E209">
        <v>8</v>
      </c>
      <c r="F209">
        <v>6</v>
      </c>
      <c r="G209" s="1">
        <v>44178.250631643517</v>
      </c>
      <c r="H209">
        <v>1255.06724953651</v>
      </c>
    </row>
    <row r="210" spans="1:8" x14ac:dyDescent="0.3">
      <c r="A210" t="s">
        <v>9</v>
      </c>
      <c r="B210">
        <v>47</v>
      </c>
      <c r="C210">
        <v>17</v>
      </c>
      <c r="D210" t="b">
        <v>1</v>
      </c>
      <c r="E210">
        <v>9</v>
      </c>
      <c r="F210">
        <v>6</v>
      </c>
      <c r="G210" s="1">
        <v>44178.264217986114</v>
      </c>
      <c r="H210">
        <v>1173.85886764526</v>
      </c>
    </row>
    <row r="211" spans="1:8" x14ac:dyDescent="0.3">
      <c r="A211" s="52" t="s">
        <v>8</v>
      </c>
      <c r="B211" s="52">
        <v>31</v>
      </c>
      <c r="C211" s="52">
        <v>33</v>
      </c>
      <c r="D211" s="52" t="b">
        <v>1</v>
      </c>
      <c r="E211" s="52">
        <v>10</v>
      </c>
      <c r="F211" s="52">
        <v>6</v>
      </c>
      <c r="G211" s="53">
        <v>44178.291150046294</v>
      </c>
      <c r="H211" s="52">
        <v>2326.9285645484902</v>
      </c>
    </row>
    <row r="212" spans="1:8" x14ac:dyDescent="0.3">
      <c r="A212" t="s">
        <v>8</v>
      </c>
      <c r="B212">
        <v>13</v>
      </c>
      <c r="C212">
        <v>51</v>
      </c>
      <c r="D212" t="b">
        <v>0</v>
      </c>
      <c r="E212">
        <v>1</v>
      </c>
      <c r="F212">
        <v>6</v>
      </c>
      <c r="G212" s="1">
        <v>44178.31464005787</v>
      </c>
      <c r="H212">
        <v>2029.5365717411</v>
      </c>
    </row>
    <row r="213" spans="1:8" x14ac:dyDescent="0.3">
      <c r="A213" t="s">
        <v>8</v>
      </c>
      <c r="B213">
        <v>16</v>
      </c>
      <c r="C213">
        <v>48</v>
      </c>
      <c r="D213" t="b">
        <v>0</v>
      </c>
      <c r="E213">
        <v>2</v>
      </c>
      <c r="F213">
        <v>6</v>
      </c>
      <c r="G213" s="1">
        <v>44178.328943217595</v>
      </c>
      <c r="H213">
        <v>1235.7930467128699</v>
      </c>
    </row>
    <row r="214" spans="1:8" x14ac:dyDescent="0.3">
      <c r="A214" t="s">
        <v>8</v>
      </c>
      <c r="B214">
        <v>22</v>
      </c>
      <c r="C214">
        <v>42</v>
      </c>
      <c r="D214" t="b">
        <v>0</v>
      </c>
      <c r="E214">
        <v>3</v>
      </c>
      <c r="F214">
        <v>6</v>
      </c>
      <c r="G214" s="1">
        <v>44178.350489803241</v>
      </c>
      <c r="H214">
        <v>1861.6243283748599</v>
      </c>
    </row>
    <row r="215" spans="1:8" x14ac:dyDescent="0.3">
      <c r="A215" t="s">
        <v>9</v>
      </c>
      <c r="B215">
        <v>37</v>
      </c>
      <c r="C215">
        <v>27</v>
      </c>
      <c r="D215" t="b">
        <v>0</v>
      </c>
      <c r="E215">
        <v>4</v>
      </c>
      <c r="F215">
        <v>6</v>
      </c>
      <c r="G215" s="1">
        <v>44178.371549884258</v>
      </c>
      <c r="H215">
        <v>1819.5914621353099</v>
      </c>
    </row>
    <row r="216" spans="1:8" x14ac:dyDescent="0.3">
      <c r="A216" t="s">
        <v>9</v>
      </c>
      <c r="B216">
        <v>39</v>
      </c>
      <c r="C216">
        <v>24</v>
      </c>
      <c r="D216" t="b">
        <v>0</v>
      </c>
      <c r="E216">
        <v>5</v>
      </c>
      <c r="F216">
        <v>6</v>
      </c>
      <c r="G216" s="1">
        <v>44178.381610011573</v>
      </c>
      <c r="H216">
        <v>869.19503450393597</v>
      </c>
    </row>
    <row r="217" spans="1:8" x14ac:dyDescent="0.3">
      <c r="A217" t="s">
        <v>8</v>
      </c>
      <c r="B217">
        <v>21</v>
      </c>
      <c r="C217">
        <v>43</v>
      </c>
      <c r="D217" t="b">
        <v>0</v>
      </c>
      <c r="E217">
        <v>6</v>
      </c>
      <c r="F217">
        <v>6</v>
      </c>
      <c r="G217" s="1">
        <v>44178.395704571762</v>
      </c>
      <c r="H217">
        <v>1217.76964282989</v>
      </c>
    </row>
    <row r="218" spans="1:8" x14ac:dyDescent="0.3">
      <c r="A218" t="s">
        <v>8</v>
      </c>
      <c r="B218">
        <v>25</v>
      </c>
      <c r="C218">
        <v>39</v>
      </c>
      <c r="D218" t="b">
        <v>0</v>
      </c>
      <c r="E218">
        <v>7</v>
      </c>
      <c r="F218">
        <v>6</v>
      </c>
      <c r="G218" s="1">
        <v>44178.413804270836</v>
      </c>
      <c r="H218">
        <v>1563.8126800060199</v>
      </c>
    </row>
    <row r="219" spans="1:8" x14ac:dyDescent="0.3">
      <c r="A219" t="s">
        <v>10</v>
      </c>
      <c r="B219">
        <v>32</v>
      </c>
      <c r="C219">
        <v>32</v>
      </c>
      <c r="D219" t="b">
        <v>0</v>
      </c>
      <c r="E219">
        <v>8</v>
      </c>
      <c r="F219">
        <v>6</v>
      </c>
      <c r="G219" s="1">
        <v>44178.424556377315</v>
      </c>
      <c r="H219">
        <v>928.98247814178399</v>
      </c>
    </row>
    <row r="220" spans="1:8" x14ac:dyDescent="0.3">
      <c r="A220" t="s">
        <v>9</v>
      </c>
      <c r="B220">
        <v>48</v>
      </c>
      <c r="C220">
        <v>16</v>
      </c>
      <c r="D220" t="b">
        <v>0</v>
      </c>
      <c r="E220">
        <v>9</v>
      </c>
      <c r="F220">
        <v>6</v>
      </c>
      <c r="G220" s="1">
        <v>44178.439912210648</v>
      </c>
      <c r="H220">
        <v>1326.74376869201</v>
      </c>
    </row>
    <row r="221" spans="1:8" x14ac:dyDescent="0.3">
      <c r="A221" t="s">
        <v>8</v>
      </c>
      <c r="B221">
        <v>11</v>
      </c>
      <c r="C221">
        <v>52</v>
      </c>
      <c r="D221" t="b">
        <v>0</v>
      </c>
      <c r="E221">
        <v>10</v>
      </c>
      <c r="F221">
        <v>6</v>
      </c>
      <c r="G221" s="1">
        <v>44178.463004826386</v>
      </c>
      <c r="H221">
        <v>1995.20272564888</v>
      </c>
    </row>
  </sheetData>
  <mergeCells count="6">
    <mergeCell ref="Z1:AB1"/>
    <mergeCell ref="K1:M1"/>
    <mergeCell ref="N1:P1"/>
    <mergeCell ref="Q1:S1"/>
    <mergeCell ref="T1:V1"/>
    <mergeCell ref="W1:Y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D506-6677-4293-A7BE-ACF95A831D5A}">
  <dimension ref="A1:AB221"/>
  <sheetViews>
    <sheetView topLeftCell="A202" workbookViewId="0">
      <selection activeCell="G208" sqref="G208"/>
    </sheetView>
  </sheetViews>
  <sheetFormatPr defaultRowHeight="14" x14ac:dyDescent="0.3"/>
  <cols>
    <col min="1" max="1" width="8.25" bestFit="1" customWidth="1"/>
    <col min="2" max="2" width="8.08203125" bestFit="1" customWidth="1"/>
    <col min="3" max="3" width="11.25" bestFit="1" customWidth="1"/>
    <col min="4" max="4" width="11.83203125" bestFit="1" customWidth="1"/>
    <col min="5" max="5" width="5.5" bestFit="1" customWidth="1"/>
    <col min="6" max="6" width="7.9140625" bestFit="1" customWidth="1"/>
    <col min="7" max="7" width="11" bestFit="1" customWidth="1"/>
    <col min="8" max="8" width="11.75" bestFit="1" customWidth="1"/>
    <col min="9" max="11" width="11.75" customWidth="1"/>
    <col min="12" max="12" width="10.83203125" bestFit="1" customWidth="1"/>
  </cols>
  <sheetData>
    <row r="1" spans="1:28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J1" s="2" t="s">
        <v>5</v>
      </c>
      <c r="K1" s="39">
        <v>2</v>
      </c>
      <c r="L1" s="39"/>
      <c r="M1" s="39"/>
      <c r="N1" s="39">
        <v>3</v>
      </c>
      <c r="O1" s="39"/>
      <c r="P1" s="39"/>
      <c r="Q1" s="39">
        <v>4</v>
      </c>
      <c r="R1" s="39"/>
      <c r="S1" s="39"/>
      <c r="T1" s="39">
        <v>5</v>
      </c>
      <c r="U1" s="39"/>
      <c r="V1" s="39"/>
      <c r="W1" s="39">
        <v>6</v>
      </c>
      <c r="X1" s="39"/>
      <c r="Y1" s="39"/>
      <c r="Z1" s="39" t="s">
        <v>13</v>
      </c>
      <c r="AA1" s="39"/>
      <c r="AB1" s="39"/>
    </row>
    <row r="2" spans="1:28" x14ac:dyDescent="0.3">
      <c r="A2" t="s">
        <v>9</v>
      </c>
      <c r="B2">
        <v>47</v>
      </c>
      <c r="C2">
        <v>17</v>
      </c>
      <c r="D2" t="b">
        <v>1</v>
      </c>
      <c r="E2">
        <v>1</v>
      </c>
      <c r="F2">
        <v>2</v>
      </c>
      <c r="G2" s="1">
        <v>44177.873133229165</v>
      </c>
      <c r="H2">
        <v>1.9739973545074401</v>
      </c>
      <c r="J2" s="3" t="s">
        <v>12</v>
      </c>
      <c r="K2" s="3" t="s">
        <v>9</v>
      </c>
      <c r="L2" s="3" t="s">
        <v>8</v>
      </c>
      <c r="M2" s="3" t="s">
        <v>10</v>
      </c>
      <c r="N2" s="3" t="s">
        <v>9</v>
      </c>
      <c r="O2" s="3" t="s">
        <v>8</v>
      </c>
      <c r="P2" s="3" t="s">
        <v>10</v>
      </c>
      <c r="Q2" s="3" t="s">
        <v>9</v>
      </c>
      <c r="R2" s="3" t="s">
        <v>8</v>
      </c>
      <c r="S2" s="3" t="s">
        <v>10</v>
      </c>
      <c r="T2" s="3" t="s">
        <v>9</v>
      </c>
      <c r="U2" s="3" t="s">
        <v>8</v>
      </c>
      <c r="V2" s="3" t="s">
        <v>10</v>
      </c>
      <c r="W2" s="3" t="s">
        <v>9</v>
      </c>
      <c r="X2" s="3" t="s">
        <v>8</v>
      </c>
      <c r="Y2" s="3" t="s">
        <v>10</v>
      </c>
      <c r="Z2" s="3" t="s">
        <v>9</v>
      </c>
      <c r="AA2" s="3" t="s">
        <v>8</v>
      </c>
      <c r="AB2" s="3" t="s">
        <v>10</v>
      </c>
    </row>
    <row r="3" spans="1:28" x14ac:dyDescent="0.3">
      <c r="A3" t="s">
        <v>9</v>
      </c>
      <c r="B3">
        <v>41</v>
      </c>
      <c r="C3">
        <v>23</v>
      </c>
      <c r="D3" t="b">
        <v>1</v>
      </c>
      <c r="E3">
        <v>2</v>
      </c>
      <c r="F3">
        <v>2</v>
      </c>
      <c r="G3" s="1">
        <v>44177.87316181713</v>
      </c>
      <c r="H3">
        <v>2.4692132472991899</v>
      </c>
      <c r="J3" s="4" t="b">
        <v>1</v>
      </c>
      <c r="K3" s="7">
        <f>COUNTIFS($F:$F,"=2",$A:$A,"=Victory", $D:$D,"=TRUE")/COUNTIF($F:$F,"=2")</f>
        <v>0.4</v>
      </c>
      <c r="L3" s="5">
        <f>COUNTIFS($F:$F,"=2",$A:$A,"=Defeat", $D:$D,"=TRUE")/COUNTIF($F:$F,"=2")</f>
        <v>0.1</v>
      </c>
      <c r="M3" s="9">
        <f>COUNTIFS($F:$F,"=2",$A:$A,"=Draw", $D:$D,"=TRUE")/COUNTIF($F:$F,"=2")</f>
        <v>0</v>
      </c>
      <c r="N3" s="7">
        <f>COUNTIFS($F:$F,"=3",$A:$A,"=Victory", $D:$D,"=TRUE")/COUNTIF($F:$F,"=3")</f>
        <v>0.18</v>
      </c>
      <c r="O3" s="5">
        <f>COUNTIFS($F:$F,"=3",$A:$A,"=Defeat", $D:$D,"=TRUE")/COUNTIF($F:$F,"=3")</f>
        <v>0.32</v>
      </c>
      <c r="P3" s="9">
        <f>COUNTIFS($F:$F,"=3",$A:$A,"=Draw", $D:$D,"=TRUE")/COUNTIF($F:$F,"=3")</f>
        <v>0</v>
      </c>
      <c r="Q3" s="7">
        <f>COUNTIFS($F:$F,"=4",$A:$A,"=Victory", $D:$D,"=TRUE")/COUNTIF($F:$F,"=4")</f>
        <v>0.2</v>
      </c>
      <c r="R3" s="5">
        <f>COUNTIFS($F:$F,"=4",$A:$A,"=Defeat", $D:$D,"=TRUE")/COUNTIF($F:$F,"=4")</f>
        <v>0.3</v>
      </c>
      <c r="S3" s="9">
        <f>COUNTIFS($F:$F,"=4",$A:$A,"=Draw", $D:$D,"=TRUE")/COUNTIF($F:$F,"=4")</f>
        <v>0</v>
      </c>
      <c r="T3" s="7">
        <f>COUNTIFS($F:$F,"=5",$A:$A,"=Victory", $D:$D,"=TRUE")/COUNTIF($F:$F,"=5")</f>
        <v>0.24</v>
      </c>
      <c r="U3" s="5">
        <f>COUNTIFS($F:$F,"=5",$A:$A,"=Defeat", $D:$D,"=TRUE")/COUNTIF($F:$F,"=5")</f>
        <v>0.26</v>
      </c>
      <c r="V3" s="9">
        <f>COUNTIFS($F:$F,"=5",$A:$A,"=Draw", $D:$D,"=TRUE")/COUNTIF($F:$F,"=5")</f>
        <v>0</v>
      </c>
      <c r="W3" s="7">
        <f>COUNTIFS($F:$F,"=6",$A:$A,"=Victory", $D:$D,"=TRUE")/COUNTIF($F:$F,"=6")</f>
        <v>0.2</v>
      </c>
      <c r="X3" s="5">
        <f>COUNTIFS($F:$F,"=6",$A:$A,"=Defeat", $D:$D,"=TRUE")/COUNTIF($F:$F,"=6")</f>
        <v>0.3</v>
      </c>
      <c r="Y3" s="9">
        <f>COUNTIFS($F:$F,"=6",$A:$A,"=Draw", $D:$D,"=TRUE")/COUNTIF($F:$F,"=5")</f>
        <v>0</v>
      </c>
      <c r="Z3" s="7">
        <f>COUNTIFS($A:$A,"=Victory", $D:$D,"=TRUE")/COUNT($F:$F)</f>
        <v>0.25</v>
      </c>
      <c r="AA3" s="5">
        <f>COUNTIFS($A:$A,"=Defeat", $D:$D,"=TRUE")/COUNT($F:$F)</f>
        <v>0.25</v>
      </c>
      <c r="AB3" s="9">
        <f>COUNTIFS($A:$A,"=Draw", $D:$D,"=TRUE")/COUNT($F:$F)</f>
        <v>0</v>
      </c>
    </row>
    <row r="4" spans="1:28" x14ac:dyDescent="0.3">
      <c r="A4" t="s">
        <v>8</v>
      </c>
      <c r="B4">
        <v>25</v>
      </c>
      <c r="C4">
        <v>39</v>
      </c>
      <c r="D4" t="b">
        <v>1</v>
      </c>
      <c r="E4">
        <v>3</v>
      </c>
      <c r="F4">
        <v>2</v>
      </c>
      <c r="G4" s="1">
        <v>44177.87319510417</v>
      </c>
      <c r="H4">
        <v>2.8755478858947701</v>
      </c>
      <c r="J4" s="4" t="b">
        <v>0</v>
      </c>
      <c r="K4" s="7">
        <f>COUNTIFS($F:$F,"=2",$A:$A,"=Victory", $D:$D,"=FALSE")/COUNTIF($F:$F,"=2")</f>
        <v>0.14000000000000001</v>
      </c>
      <c r="L4" s="5">
        <f>IFERROR(COUNTIFS($F:$F,"=2",$A:$A,"=Defeat", $D:$D,"=FALSE")/COUNTIF($F:$F,"=2"),0)</f>
        <v>0.32</v>
      </c>
      <c r="M4" s="9">
        <f>IFERROR(COUNTIFS($F:$F,"=2",$A:$A,"=Draw", $D:$D,"=FALSE")/COUNTIF($F:$F,"=2"),0)</f>
        <v>0.04</v>
      </c>
      <c r="N4" s="7">
        <f>COUNTIFS($F:$F,"=3",$A:$A,"=Victory", $D:$D,"=FALSE")/COUNTIF($F:$F,"=3")</f>
        <v>0.18</v>
      </c>
      <c r="O4" s="5">
        <f>IFERROR(COUNTIFS($F:$F,"=3",$A:$A,"=Defeat", $D:$D,"=FALSE")/COUNTIF($F:$F,"=3"),0)</f>
        <v>0.32</v>
      </c>
      <c r="P4" s="9">
        <f>IFERROR(COUNTIFS($F:$F,"=3",$A:$A,"=Draw", $D:$D,"=FALSE")/COUNTIF($F:$F,"=3"),0)</f>
        <v>0</v>
      </c>
      <c r="Q4" s="7">
        <f>COUNTIFS($F:$F,"=4",$A:$A,"=Victory", $D:$D,"=FALSE")/COUNTIF($F:$F,"=4")</f>
        <v>0.06</v>
      </c>
      <c r="R4" s="5">
        <f>IFERROR(COUNTIFS($F:$F,"=4",$A:$A,"=Defeat", $D:$D,"=FALSE")/COUNTIF($F:$F,"=4"),0)</f>
        <v>0.44</v>
      </c>
      <c r="S4" s="9">
        <f>IFERROR(COUNTIFS($F:$F,"=4",$A:$A,"=Draw", $D:$D,"=FALSE")/COUNTIF($F:$F,"=4"),0)</f>
        <v>0</v>
      </c>
      <c r="T4" s="7">
        <f>COUNTIFS($F:$F,"=5",$A:$A,"=Victory", $D:$D,"=FALSE")/COUNTIF($F:$F,"=5")</f>
        <v>0.12</v>
      </c>
      <c r="U4" s="5">
        <f>IFERROR(COUNTIFS($F:$F,"=5",$A:$A,"=Defeat", $D:$D,"=FALSE")/COUNTIF($F:$F,"=5"),0)</f>
        <v>0.36</v>
      </c>
      <c r="V4" s="9">
        <f>IFERROR(COUNTIFS($F:$F,"=5",$A:$A,"=Draw", $D:$D,"=FALSE")/COUNTIF($F:$F,"=5"),0)</f>
        <v>0.02</v>
      </c>
      <c r="W4" s="7">
        <f>COUNTIFS($F:$F,"=6",$A:$A,"=Victory", $D:$D,"=FALSE")/COUNTIF($F:$F,"=6")</f>
        <v>0.05</v>
      </c>
      <c r="X4" s="5">
        <f>IFERROR(COUNTIFS($F:$F,"=6",$A:$A,"=Defeat", $D:$D,"=FALSE")/COUNTIF($F:$F,"=6"),0)</f>
        <v>0.45</v>
      </c>
      <c r="Y4" s="9">
        <f>IFERROR(COUNTIFS($F:$F,"=6",$A:$A,"=Draw", $D:$D,"=FALSE")/COUNTIF($F:$F,"=6"),0)</f>
        <v>0</v>
      </c>
      <c r="Z4" s="7">
        <f>COUNTIFS($A:$A,"=Victory", $D:$D,"=FALSE")/COUNT($F:$F)</f>
        <v>0.11818181818181818</v>
      </c>
      <c r="AA4" s="5">
        <f>IFERROR(COUNTIFS($A:$A,"=Defeat", $D:$D,"=FALSE")/COUNT($F:$F),0)</f>
        <v>0.36818181818181817</v>
      </c>
      <c r="AB4" s="9">
        <f>IFERROR(COUNTIFS($A:$A,"=Draw", $D:$D,"=FALSE")/COUNT($F:$F),0)</f>
        <v>1.3636363636363636E-2</v>
      </c>
    </row>
    <row r="5" spans="1:28" x14ac:dyDescent="0.3">
      <c r="A5" t="s">
        <v>9</v>
      </c>
      <c r="B5">
        <v>41</v>
      </c>
      <c r="C5">
        <v>22</v>
      </c>
      <c r="D5" t="b">
        <v>1</v>
      </c>
      <c r="E5">
        <v>4</v>
      </c>
      <c r="F5">
        <v>2</v>
      </c>
      <c r="G5" s="1">
        <v>44177.873227187498</v>
      </c>
      <c r="H5">
        <v>2.7711827754974299</v>
      </c>
      <c r="J5" s="4" t="s">
        <v>11</v>
      </c>
      <c r="K5" s="8">
        <f>SUM(K3:K4)</f>
        <v>0.54</v>
      </c>
      <c r="L5" s="6">
        <f t="shared" ref="L5:M5" si="0">SUM(L3:L4)</f>
        <v>0.42000000000000004</v>
      </c>
      <c r="M5" s="10">
        <f t="shared" si="0"/>
        <v>0.04</v>
      </c>
      <c r="N5" s="8">
        <f>SUM(N3:N4)</f>
        <v>0.36</v>
      </c>
      <c r="O5" s="6">
        <f t="shared" ref="O5:P5" si="1">SUM(O3:O4)</f>
        <v>0.64</v>
      </c>
      <c r="P5" s="10">
        <f t="shared" si="1"/>
        <v>0</v>
      </c>
      <c r="Q5" s="8">
        <f>SUM(Q3:Q4)</f>
        <v>0.26</v>
      </c>
      <c r="R5" s="6">
        <f t="shared" ref="R5:S5" si="2">SUM(R3:R4)</f>
        <v>0.74</v>
      </c>
      <c r="S5" s="10">
        <f t="shared" si="2"/>
        <v>0</v>
      </c>
      <c r="T5" s="8">
        <f>SUM(T3:T4)</f>
        <v>0.36</v>
      </c>
      <c r="U5" s="6">
        <f t="shared" ref="U5:V5" si="3">SUM(U3:U4)</f>
        <v>0.62</v>
      </c>
      <c r="V5" s="10">
        <f t="shared" si="3"/>
        <v>0.02</v>
      </c>
      <c r="W5" s="8">
        <f>SUM(W3:W4)</f>
        <v>0.25</v>
      </c>
      <c r="X5" s="6">
        <f t="shared" ref="X5:Y5" si="4">SUM(X3:X4)</f>
        <v>0.75</v>
      </c>
      <c r="Y5" s="10">
        <f t="shared" si="4"/>
        <v>0</v>
      </c>
      <c r="Z5" s="8">
        <f>SUM(Z3:Z4)</f>
        <v>0.36818181818181817</v>
      </c>
      <c r="AA5" s="6">
        <f t="shared" ref="AA5:AB5" si="5">SUM(AA3:AA4)</f>
        <v>0.61818181818181817</v>
      </c>
      <c r="AB5" s="10">
        <f t="shared" si="5"/>
        <v>1.3636363636363636E-2</v>
      </c>
    </row>
    <row r="6" spans="1:28" x14ac:dyDescent="0.3">
      <c r="A6" t="s">
        <v>8</v>
      </c>
      <c r="B6">
        <v>20</v>
      </c>
      <c r="C6">
        <v>44</v>
      </c>
      <c r="D6" t="b">
        <v>1</v>
      </c>
      <c r="E6">
        <v>5</v>
      </c>
      <c r="F6">
        <v>2</v>
      </c>
      <c r="G6" s="1">
        <v>44177.873265590279</v>
      </c>
      <c r="H6">
        <v>3.3179574012756299</v>
      </c>
    </row>
    <row r="7" spans="1:28" x14ac:dyDescent="0.3">
      <c r="A7" t="s">
        <v>9</v>
      </c>
      <c r="B7">
        <v>41</v>
      </c>
      <c r="C7">
        <v>23</v>
      </c>
      <c r="D7" t="b">
        <v>1</v>
      </c>
      <c r="E7">
        <v>6</v>
      </c>
      <c r="F7">
        <v>2</v>
      </c>
      <c r="G7" s="1">
        <v>44177.873290729163</v>
      </c>
      <c r="H7">
        <v>2.1720197200775102</v>
      </c>
      <c r="J7" s="3" t="s">
        <v>9</v>
      </c>
      <c r="K7" s="3" t="s">
        <v>8</v>
      </c>
      <c r="L7" s="3" t="s">
        <v>10</v>
      </c>
      <c r="N7" s="3" t="s">
        <v>9</v>
      </c>
      <c r="O7" s="3" t="s">
        <v>8</v>
      </c>
      <c r="P7" s="3" t="s">
        <v>10</v>
      </c>
      <c r="Q7" s="3" t="s">
        <v>13</v>
      </c>
    </row>
    <row r="8" spans="1:28" x14ac:dyDescent="0.3">
      <c r="A8" t="s">
        <v>9</v>
      </c>
      <c r="B8">
        <v>33</v>
      </c>
      <c r="C8">
        <v>31</v>
      </c>
      <c r="D8" t="b">
        <v>1</v>
      </c>
      <c r="E8">
        <v>7</v>
      </c>
      <c r="F8">
        <v>2</v>
      </c>
      <c r="G8" s="1">
        <v>44177.873325324072</v>
      </c>
      <c r="H8">
        <v>2.9890360832214302</v>
      </c>
      <c r="J8" s="7">
        <f>COUNTIF($A:$A,"=Victory")/COUNT($F:$F)</f>
        <v>0.36818181818181817</v>
      </c>
      <c r="K8" s="5">
        <f>COUNTIF($A:$A,"=Defeat")/COUNT($F:$F)</f>
        <v>0.61818181818181817</v>
      </c>
      <c r="L8" s="9">
        <f>COUNTIF($A:$A,"=Draw")/COUNT($F:$F)</f>
        <v>1.3636363636363636E-2</v>
      </c>
      <c r="N8" s="23">
        <f>SUMIF($A:$A,"=Victory",$H:$H)/COUNTIF($A:$A,"=Victory")</f>
        <v>271.58411795415958</v>
      </c>
      <c r="O8" s="30">
        <f>SUMIF($A:$A,"=Defeat",$H:$H)/COUNTIF($A:$A,"=Defeat")</f>
        <v>272.89590033538161</v>
      </c>
      <c r="P8" s="31">
        <f>SUMIF($A:$A,"=Draw",$H:$H)/COUNTIF($A:$A,"=Draw")</f>
        <v>56.524670282999558</v>
      </c>
      <c r="Q8" s="36">
        <f>SUM(Table4[ExecTime])/COUNT(Table4[ExecTime])</f>
        <v>269.46240913976288</v>
      </c>
    </row>
    <row r="9" spans="1:28" x14ac:dyDescent="0.3">
      <c r="A9" t="s">
        <v>9</v>
      </c>
      <c r="B9">
        <v>42</v>
      </c>
      <c r="C9">
        <v>22</v>
      </c>
      <c r="D9" t="b">
        <v>1</v>
      </c>
      <c r="E9">
        <v>8</v>
      </c>
      <c r="F9">
        <v>2</v>
      </c>
      <c r="G9" s="1">
        <v>44177.873353634262</v>
      </c>
      <c r="H9">
        <v>2.4459068775177002</v>
      </c>
    </row>
    <row r="10" spans="1:28" x14ac:dyDescent="0.3">
      <c r="A10" t="s">
        <v>9</v>
      </c>
      <c r="B10">
        <v>40</v>
      </c>
      <c r="C10">
        <v>24</v>
      </c>
      <c r="D10" t="b">
        <v>1</v>
      </c>
      <c r="E10">
        <v>9</v>
      </c>
      <c r="F10">
        <v>2</v>
      </c>
      <c r="G10" s="1">
        <v>44177.87339320602</v>
      </c>
      <c r="H10">
        <v>3.4189879894256499</v>
      </c>
    </row>
    <row r="11" spans="1:28" x14ac:dyDescent="0.3">
      <c r="A11" t="s">
        <v>9</v>
      </c>
      <c r="B11">
        <v>36</v>
      </c>
      <c r="C11">
        <v>28</v>
      </c>
      <c r="D11" t="b">
        <v>1</v>
      </c>
      <c r="E11">
        <v>10</v>
      </c>
      <c r="F11">
        <v>2</v>
      </c>
      <c r="G11" s="1">
        <v>44177.873439872688</v>
      </c>
      <c r="H11">
        <v>4.0326294898986799</v>
      </c>
    </row>
    <row r="12" spans="1:28" x14ac:dyDescent="0.3">
      <c r="A12" t="s">
        <v>8</v>
      </c>
      <c r="B12">
        <v>22</v>
      </c>
      <c r="C12">
        <v>42</v>
      </c>
      <c r="D12" t="b">
        <v>1</v>
      </c>
      <c r="E12">
        <v>11</v>
      </c>
      <c r="F12">
        <v>2</v>
      </c>
      <c r="G12" s="1">
        <v>44177.87348559028</v>
      </c>
      <c r="H12">
        <v>3.9490184783935498</v>
      </c>
    </row>
    <row r="13" spans="1:28" x14ac:dyDescent="0.3">
      <c r="A13" t="s">
        <v>9</v>
      </c>
      <c r="B13">
        <v>45</v>
      </c>
      <c r="C13">
        <v>19</v>
      </c>
      <c r="D13" t="b">
        <v>1</v>
      </c>
      <c r="E13">
        <v>12</v>
      </c>
      <c r="F13">
        <v>2</v>
      </c>
      <c r="G13" s="1">
        <v>44177.873522997688</v>
      </c>
      <c r="H13">
        <v>3.2311863899230899</v>
      </c>
    </row>
    <row r="14" spans="1:28" x14ac:dyDescent="0.3">
      <c r="A14" t="s">
        <v>9</v>
      </c>
      <c r="B14">
        <v>34</v>
      </c>
      <c r="C14">
        <v>30</v>
      </c>
      <c r="D14" t="b">
        <v>1</v>
      </c>
      <c r="E14">
        <v>13</v>
      </c>
      <c r="F14">
        <v>2</v>
      </c>
      <c r="G14" s="1">
        <v>44177.873569074072</v>
      </c>
      <c r="H14">
        <v>3.98134088516235</v>
      </c>
    </row>
    <row r="15" spans="1:28" x14ac:dyDescent="0.3">
      <c r="A15" t="s">
        <v>9</v>
      </c>
      <c r="B15">
        <v>44</v>
      </c>
      <c r="C15">
        <v>20</v>
      </c>
      <c r="D15" t="b">
        <v>1</v>
      </c>
      <c r="E15">
        <v>14</v>
      </c>
      <c r="F15">
        <v>2</v>
      </c>
      <c r="G15" s="1">
        <v>44177.873592002317</v>
      </c>
      <c r="H15">
        <v>1.9805827140808101</v>
      </c>
    </row>
    <row r="16" spans="1:28" x14ac:dyDescent="0.3">
      <c r="A16" t="s">
        <v>9</v>
      </c>
      <c r="B16">
        <v>40</v>
      </c>
      <c r="C16">
        <v>24</v>
      </c>
      <c r="D16" t="b">
        <v>1</v>
      </c>
      <c r="E16">
        <v>15</v>
      </c>
      <c r="F16">
        <v>2</v>
      </c>
      <c r="G16" s="1">
        <v>44177.873640300924</v>
      </c>
      <c r="H16">
        <v>4.1728315353393501</v>
      </c>
    </row>
    <row r="17" spans="1:8" x14ac:dyDescent="0.3">
      <c r="A17" t="s">
        <v>8</v>
      </c>
      <c r="B17">
        <v>18</v>
      </c>
      <c r="C17">
        <v>46</v>
      </c>
      <c r="D17" t="b">
        <v>1</v>
      </c>
      <c r="E17">
        <v>16</v>
      </c>
      <c r="F17">
        <v>2</v>
      </c>
      <c r="G17" s="1">
        <v>44177.873677222226</v>
      </c>
      <c r="H17">
        <v>3.1896629333496</v>
      </c>
    </row>
    <row r="18" spans="1:8" x14ac:dyDescent="0.3">
      <c r="A18" t="s">
        <v>9</v>
      </c>
      <c r="B18">
        <v>40</v>
      </c>
      <c r="C18">
        <v>24</v>
      </c>
      <c r="D18" t="b">
        <v>1</v>
      </c>
      <c r="E18">
        <v>17</v>
      </c>
      <c r="F18">
        <v>2</v>
      </c>
      <c r="G18" s="1">
        <v>44177.873700138887</v>
      </c>
      <c r="H18">
        <v>1.97932004928588</v>
      </c>
    </row>
    <row r="19" spans="1:8" x14ac:dyDescent="0.3">
      <c r="A19" t="s">
        <v>9</v>
      </c>
      <c r="B19">
        <v>38</v>
      </c>
      <c r="C19">
        <v>26</v>
      </c>
      <c r="D19" t="b">
        <v>1</v>
      </c>
      <c r="E19">
        <v>18</v>
      </c>
      <c r="F19">
        <v>2</v>
      </c>
      <c r="G19" s="1">
        <v>44177.873738888891</v>
      </c>
      <c r="H19">
        <v>3.3465702533721902</v>
      </c>
    </row>
    <row r="20" spans="1:8" x14ac:dyDescent="0.3">
      <c r="A20" t="s">
        <v>8</v>
      </c>
      <c r="B20">
        <v>28</v>
      </c>
      <c r="C20">
        <v>36</v>
      </c>
      <c r="D20" t="b">
        <v>1</v>
      </c>
      <c r="E20">
        <v>19</v>
      </c>
      <c r="F20">
        <v>2</v>
      </c>
      <c r="G20" s="1">
        <v>44177.873769502316</v>
      </c>
      <c r="H20">
        <v>2.6449499130249001</v>
      </c>
    </row>
    <row r="21" spans="1:8" x14ac:dyDescent="0.3">
      <c r="A21" t="s">
        <v>9</v>
      </c>
      <c r="B21">
        <v>43</v>
      </c>
      <c r="C21">
        <v>21</v>
      </c>
      <c r="D21" t="b">
        <v>1</v>
      </c>
      <c r="E21">
        <v>20</v>
      </c>
      <c r="F21">
        <v>2</v>
      </c>
      <c r="G21" s="1">
        <v>44177.873795300926</v>
      </c>
      <c r="H21">
        <v>2.2290272712707502</v>
      </c>
    </row>
    <row r="22" spans="1:8" x14ac:dyDescent="0.3">
      <c r="A22" t="s">
        <v>9</v>
      </c>
      <c r="B22">
        <v>41</v>
      </c>
      <c r="C22">
        <v>23</v>
      </c>
      <c r="D22" t="b">
        <v>1</v>
      </c>
      <c r="E22">
        <v>21</v>
      </c>
      <c r="F22">
        <v>2</v>
      </c>
      <c r="G22" s="1">
        <v>44177.873820138891</v>
      </c>
      <c r="H22">
        <v>2.1457722187042201</v>
      </c>
    </row>
    <row r="23" spans="1:8" x14ac:dyDescent="0.3">
      <c r="A23" t="s">
        <v>9</v>
      </c>
      <c r="B23">
        <v>33</v>
      </c>
      <c r="C23">
        <v>31</v>
      </c>
      <c r="D23" t="b">
        <v>1</v>
      </c>
      <c r="E23">
        <v>22</v>
      </c>
      <c r="F23">
        <v>2</v>
      </c>
      <c r="G23" s="1">
        <v>44177.873851851851</v>
      </c>
      <c r="H23">
        <v>2.7408092021942099</v>
      </c>
    </row>
    <row r="24" spans="1:8" x14ac:dyDescent="0.3">
      <c r="A24" t="s">
        <v>9</v>
      </c>
      <c r="B24">
        <v>42</v>
      </c>
      <c r="C24">
        <v>22</v>
      </c>
      <c r="D24" t="b">
        <v>1</v>
      </c>
      <c r="E24">
        <v>23</v>
      </c>
      <c r="F24">
        <v>2</v>
      </c>
      <c r="G24" s="1">
        <v>44177.873876886573</v>
      </c>
      <c r="H24">
        <v>2.16187572479248</v>
      </c>
    </row>
    <row r="25" spans="1:8" x14ac:dyDescent="0.3">
      <c r="A25" t="s">
        <v>9</v>
      </c>
      <c r="B25">
        <v>40</v>
      </c>
      <c r="C25">
        <v>24</v>
      </c>
      <c r="D25" t="b">
        <v>1</v>
      </c>
      <c r="E25">
        <v>24</v>
      </c>
      <c r="F25">
        <v>2</v>
      </c>
      <c r="G25" s="1">
        <v>44177.873909918984</v>
      </c>
      <c r="H25">
        <v>2.8536753654479901</v>
      </c>
    </row>
    <row r="26" spans="1:8" x14ac:dyDescent="0.3">
      <c r="A26" t="s">
        <v>9</v>
      </c>
      <c r="B26">
        <v>36</v>
      </c>
      <c r="C26">
        <v>28</v>
      </c>
      <c r="D26" t="b">
        <v>1</v>
      </c>
      <c r="E26">
        <v>25</v>
      </c>
      <c r="F26">
        <v>2</v>
      </c>
      <c r="G26" s="1">
        <v>44177.873940925929</v>
      </c>
      <c r="H26">
        <v>2.6790776252746502</v>
      </c>
    </row>
    <row r="27" spans="1:8" x14ac:dyDescent="0.3">
      <c r="A27" t="s">
        <v>9</v>
      </c>
      <c r="B27">
        <v>48</v>
      </c>
      <c r="C27">
        <v>16</v>
      </c>
      <c r="D27" t="b">
        <v>0</v>
      </c>
      <c r="E27">
        <v>1</v>
      </c>
      <c r="F27">
        <v>2</v>
      </c>
      <c r="G27" s="1">
        <v>44177.873970555556</v>
      </c>
      <c r="H27">
        <v>2.5603878498077299</v>
      </c>
    </row>
    <row r="28" spans="1:8" x14ac:dyDescent="0.3">
      <c r="A28" t="s">
        <v>8</v>
      </c>
      <c r="B28">
        <v>27</v>
      </c>
      <c r="C28">
        <v>37</v>
      </c>
      <c r="D28" t="b">
        <v>0</v>
      </c>
      <c r="E28">
        <v>2</v>
      </c>
      <c r="F28">
        <v>2</v>
      </c>
      <c r="G28" s="1">
        <v>44177.873995856484</v>
      </c>
      <c r="H28">
        <v>2.1857841014861998</v>
      </c>
    </row>
    <row r="29" spans="1:8" x14ac:dyDescent="0.3">
      <c r="A29" t="s">
        <v>8</v>
      </c>
      <c r="B29">
        <v>15</v>
      </c>
      <c r="C29">
        <v>49</v>
      </c>
      <c r="D29" t="b">
        <v>0</v>
      </c>
      <c r="E29">
        <v>3</v>
      </c>
      <c r="F29">
        <v>2</v>
      </c>
      <c r="G29" s="1">
        <v>44177.874029409722</v>
      </c>
      <c r="H29">
        <v>2.8991930484771702</v>
      </c>
    </row>
    <row r="30" spans="1:8" x14ac:dyDescent="0.3">
      <c r="A30" t="s">
        <v>10</v>
      </c>
      <c r="B30">
        <v>32</v>
      </c>
      <c r="C30">
        <v>32</v>
      </c>
      <c r="D30" t="b">
        <v>0</v>
      </c>
      <c r="E30">
        <v>4</v>
      </c>
      <c r="F30">
        <v>2</v>
      </c>
      <c r="G30" s="1">
        <v>44177.87406775463</v>
      </c>
      <c r="H30">
        <v>3.3130230903625399</v>
      </c>
    </row>
    <row r="31" spans="1:8" x14ac:dyDescent="0.3">
      <c r="A31" t="s">
        <v>8</v>
      </c>
      <c r="B31">
        <v>23</v>
      </c>
      <c r="C31">
        <v>41</v>
      </c>
      <c r="D31" t="b">
        <v>0</v>
      </c>
      <c r="E31">
        <v>5</v>
      </c>
      <c r="F31">
        <v>2</v>
      </c>
      <c r="G31" s="1">
        <v>44177.874108310185</v>
      </c>
      <c r="H31">
        <v>3.5020663738250701</v>
      </c>
    </row>
    <row r="32" spans="1:8" x14ac:dyDescent="0.3">
      <c r="A32" t="s">
        <v>8</v>
      </c>
      <c r="B32">
        <v>30</v>
      </c>
      <c r="C32">
        <v>34</v>
      </c>
      <c r="D32" t="b">
        <v>0</v>
      </c>
      <c r="E32">
        <v>6</v>
      </c>
      <c r="F32">
        <v>2</v>
      </c>
      <c r="G32" s="1">
        <v>44177.874141099535</v>
      </c>
      <c r="H32">
        <v>2.83198809623718</v>
      </c>
    </row>
    <row r="33" spans="1:8" x14ac:dyDescent="0.3">
      <c r="A33" t="s">
        <v>8</v>
      </c>
      <c r="B33">
        <v>0</v>
      </c>
      <c r="C33">
        <v>59</v>
      </c>
      <c r="D33" t="b">
        <v>0</v>
      </c>
      <c r="E33">
        <v>7</v>
      </c>
      <c r="F33">
        <v>2</v>
      </c>
      <c r="G33" s="1">
        <v>44177.874170173614</v>
      </c>
      <c r="H33">
        <v>2.5115542411804199</v>
      </c>
    </row>
    <row r="34" spans="1:8" x14ac:dyDescent="0.3">
      <c r="A34" t="s">
        <v>8</v>
      </c>
      <c r="B34">
        <v>24</v>
      </c>
      <c r="C34">
        <v>40</v>
      </c>
      <c r="D34" t="b">
        <v>0</v>
      </c>
      <c r="E34">
        <v>8</v>
      </c>
      <c r="F34">
        <v>2</v>
      </c>
      <c r="G34" s="1">
        <v>44177.874195925928</v>
      </c>
      <c r="H34">
        <v>2.2252671718597399</v>
      </c>
    </row>
    <row r="35" spans="1:8" x14ac:dyDescent="0.3">
      <c r="A35" t="s">
        <v>9</v>
      </c>
      <c r="B35">
        <v>42</v>
      </c>
      <c r="C35">
        <v>22</v>
      </c>
      <c r="D35" t="b">
        <v>0</v>
      </c>
      <c r="E35">
        <v>9</v>
      </c>
      <c r="F35">
        <v>2</v>
      </c>
      <c r="G35" s="1">
        <v>44177.874225381944</v>
      </c>
      <c r="H35">
        <v>2.5437431335449201</v>
      </c>
    </row>
    <row r="36" spans="1:8" x14ac:dyDescent="0.3">
      <c r="A36" t="s">
        <v>9</v>
      </c>
      <c r="B36">
        <v>50</v>
      </c>
      <c r="C36">
        <v>14</v>
      </c>
      <c r="D36" t="b">
        <v>0</v>
      </c>
      <c r="E36">
        <v>10</v>
      </c>
      <c r="F36">
        <v>2</v>
      </c>
      <c r="G36" s="1">
        <v>44177.874262037039</v>
      </c>
      <c r="H36">
        <v>3.1668608188629102</v>
      </c>
    </row>
    <row r="37" spans="1:8" x14ac:dyDescent="0.3">
      <c r="A37" t="s">
        <v>9</v>
      </c>
      <c r="B37">
        <v>47</v>
      </c>
      <c r="C37">
        <v>17</v>
      </c>
      <c r="D37" t="b">
        <v>0</v>
      </c>
      <c r="E37">
        <v>11</v>
      </c>
      <c r="F37">
        <v>2</v>
      </c>
      <c r="G37" s="1">
        <v>44177.874284953701</v>
      </c>
      <c r="H37">
        <v>1.98024773597717</v>
      </c>
    </row>
    <row r="38" spans="1:8" x14ac:dyDescent="0.3">
      <c r="A38" t="s">
        <v>8</v>
      </c>
      <c r="B38">
        <v>30</v>
      </c>
      <c r="C38">
        <v>34</v>
      </c>
      <c r="D38" t="b">
        <v>0</v>
      </c>
      <c r="E38">
        <v>12</v>
      </c>
      <c r="F38">
        <v>2</v>
      </c>
      <c r="G38" s="1">
        <v>44177.874310694446</v>
      </c>
      <c r="H38">
        <v>2.2230365276336599</v>
      </c>
    </row>
    <row r="39" spans="1:8" x14ac:dyDescent="0.3">
      <c r="A39" t="s">
        <v>8</v>
      </c>
      <c r="B39">
        <v>19</v>
      </c>
      <c r="C39">
        <v>45</v>
      </c>
      <c r="D39" t="b">
        <v>0</v>
      </c>
      <c r="E39">
        <v>13</v>
      </c>
      <c r="F39">
        <v>2</v>
      </c>
      <c r="G39" s="1">
        <v>44177.874337152774</v>
      </c>
      <c r="H39">
        <v>2.2850561141967698</v>
      </c>
    </row>
    <row r="40" spans="1:8" x14ac:dyDescent="0.3">
      <c r="A40" t="s">
        <v>8</v>
      </c>
      <c r="B40">
        <v>8</v>
      </c>
      <c r="C40">
        <v>54</v>
      </c>
      <c r="D40" t="b">
        <v>0</v>
      </c>
      <c r="E40">
        <v>14</v>
      </c>
      <c r="F40">
        <v>2</v>
      </c>
      <c r="G40" s="1">
        <v>44177.874367916666</v>
      </c>
      <c r="H40">
        <v>2.6572082042693999</v>
      </c>
    </row>
    <row r="41" spans="1:8" x14ac:dyDescent="0.3">
      <c r="A41" t="s">
        <v>8</v>
      </c>
      <c r="B41">
        <v>24</v>
      </c>
      <c r="C41">
        <v>40</v>
      </c>
      <c r="D41" t="b">
        <v>0</v>
      </c>
      <c r="E41">
        <v>15</v>
      </c>
      <c r="F41">
        <v>2</v>
      </c>
      <c r="G41" s="1">
        <v>44177.874406180556</v>
      </c>
      <c r="H41">
        <v>3.30446434020996</v>
      </c>
    </row>
    <row r="42" spans="1:8" x14ac:dyDescent="0.3">
      <c r="A42" t="s">
        <v>8</v>
      </c>
      <c r="B42">
        <v>27</v>
      </c>
      <c r="C42">
        <v>37</v>
      </c>
      <c r="D42" t="b">
        <v>0</v>
      </c>
      <c r="E42">
        <v>16</v>
      </c>
      <c r="F42">
        <v>2</v>
      </c>
      <c r="G42" s="1">
        <v>44177.874433715275</v>
      </c>
      <c r="H42">
        <v>2.3791081905364901</v>
      </c>
    </row>
    <row r="43" spans="1:8" x14ac:dyDescent="0.3">
      <c r="A43" t="s">
        <v>9</v>
      </c>
      <c r="B43">
        <v>37</v>
      </c>
      <c r="C43">
        <v>27</v>
      </c>
      <c r="D43" t="b">
        <v>0</v>
      </c>
      <c r="E43">
        <v>17</v>
      </c>
      <c r="F43">
        <v>2</v>
      </c>
      <c r="G43" s="1">
        <v>44177.874470578703</v>
      </c>
      <c r="H43">
        <v>3.1836121082305899</v>
      </c>
    </row>
    <row r="44" spans="1:8" x14ac:dyDescent="0.3">
      <c r="A44" t="s">
        <v>8</v>
      </c>
      <c r="B44">
        <v>28</v>
      </c>
      <c r="C44">
        <v>36</v>
      </c>
      <c r="D44" t="b">
        <v>0</v>
      </c>
      <c r="E44">
        <v>18</v>
      </c>
      <c r="F44">
        <v>2</v>
      </c>
      <c r="G44" s="1">
        <v>44177.874513206021</v>
      </c>
      <c r="H44">
        <v>3.6831872463226301</v>
      </c>
    </row>
    <row r="45" spans="1:8" x14ac:dyDescent="0.3">
      <c r="A45" t="s">
        <v>9</v>
      </c>
      <c r="B45">
        <v>43</v>
      </c>
      <c r="C45">
        <v>21</v>
      </c>
      <c r="D45" t="b">
        <v>0</v>
      </c>
      <c r="E45">
        <v>19</v>
      </c>
      <c r="F45">
        <v>2</v>
      </c>
      <c r="G45" s="1">
        <v>44177.874550300927</v>
      </c>
      <c r="H45">
        <v>3.20529913902282</v>
      </c>
    </row>
    <row r="46" spans="1:8" x14ac:dyDescent="0.3">
      <c r="A46" t="s">
        <v>10</v>
      </c>
      <c r="B46">
        <v>32</v>
      </c>
      <c r="C46">
        <v>32</v>
      </c>
      <c r="D46" t="b">
        <v>0</v>
      </c>
      <c r="E46">
        <v>20</v>
      </c>
      <c r="F46">
        <v>2</v>
      </c>
      <c r="G46" s="1">
        <v>44177.874585254627</v>
      </c>
      <c r="H46">
        <v>3.0185053348541202</v>
      </c>
    </row>
    <row r="47" spans="1:8" x14ac:dyDescent="0.3">
      <c r="A47" t="s">
        <v>8</v>
      </c>
      <c r="B47">
        <v>8</v>
      </c>
      <c r="C47">
        <v>54</v>
      </c>
      <c r="D47" t="b">
        <v>0</v>
      </c>
      <c r="E47">
        <v>21</v>
      </c>
      <c r="F47">
        <v>2</v>
      </c>
      <c r="G47" s="1">
        <v>44177.874620358794</v>
      </c>
      <c r="H47">
        <v>3.0323019027709899</v>
      </c>
    </row>
    <row r="48" spans="1:8" x14ac:dyDescent="0.3">
      <c r="A48" t="s">
        <v>8</v>
      </c>
      <c r="B48">
        <v>24</v>
      </c>
      <c r="C48">
        <v>40</v>
      </c>
      <c r="D48" t="b">
        <v>0</v>
      </c>
      <c r="E48">
        <v>22</v>
      </c>
      <c r="F48">
        <v>2</v>
      </c>
      <c r="G48" s="1">
        <v>44177.874660069443</v>
      </c>
      <c r="H48">
        <v>3.4301717281341499</v>
      </c>
    </row>
    <row r="49" spans="1:8" x14ac:dyDescent="0.3">
      <c r="A49" t="s">
        <v>8</v>
      </c>
      <c r="B49">
        <v>27</v>
      </c>
      <c r="C49">
        <v>37</v>
      </c>
      <c r="D49" t="b">
        <v>0</v>
      </c>
      <c r="E49">
        <v>23</v>
      </c>
      <c r="F49">
        <v>2</v>
      </c>
      <c r="G49" s="1">
        <v>44177.874694085651</v>
      </c>
      <c r="H49">
        <v>2.9387333393096902</v>
      </c>
    </row>
    <row r="50" spans="1:8" x14ac:dyDescent="0.3">
      <c r="A50" t="s">
        <v>9</v>
      </c>
      <c r="B50">
        <v>37</v>
      </c>
      <c r="C50">
        <v>27</v>
      </c>
      <c r="D50" t="b">
        <v>0</v>
      </c>
      <c r="E50">
        <v>24</v>
      </c>
      <c r="F50">
        <v>2</v>
      </c>
      <c r="G50" s="1">
        <v>44177.874732488424</v>
      </c>
      <c r="H50">
        <v>3.31801009178161</v>
      </c>
    </row>
    <row r="51" spans="1:8" x14ac:dyDescent="0.3">
      <c r="A51" t="s">
        <v>8</v>
      </c>
      <c r="B51">
        <v>28</v>
      </c>
      <c r="C51">
        <v>36</v>
      </c>
      <c r="D51" t="b">
        <v>0</v>
      </c>
      <c r="E51">
        <v>25</v>
      </c>
      <c r="F51">
        <v>2</v>
      </c>
      <c r="G51" s="1">
        <v>44177.874774918979</v>
      </c>
      <c r="H51">
        <v>3.6660182476043701</v>
      </c>
    </row>
    <row r="52" spans="1:8" x14ac:dyDescent="0.3">
      <c r="A52" t="s">
        <v>8</v>
      </c>
      <c r="B52">
        <v>24</v>
      </c>
      <c r="C52">
        <v>40</v>
      </c>
      <c r="D52" t="b">
        <v>1</v>
      </c>
      <c r="E52">
        <v>1</v>
      </c>
      <c r="F52">
        <v>3</v>
      </c>
      <c r="G52" s="1">
        <v>44177.874886331017</v>
      </c>
      <c r="H52">
        <v>9.6265845298767001</v>
      </c>
    </row>
    <row r="53" spans="1:8" x14ac:dyDescent="0.3">
      <c r="A53" t="s">
        <v>8</v>
      </c>
      <c r="B53">
        <v>25</v>
      </c>
      <c r="C53">
        <v>39</v>
      </c>
      <c r="D53" t="b">
        <v>1</v>
      </c>
      <c r="E53">
        <v>2</v>
      </c>
      <c r="F53">
        <v>3</v>
      </c>
      <c r="G53" s="1">
        <v>44177.875010868054</v>
      </c>
      <c r="H53">
        <v>10.760109424591001</v>
      </c>
    </row>
    <row r="54" spans="1:8" x14ac:dyDescent="0.3">
      <c r="A54" t="s">
        <v>8</v>
      </c>
      <c r="B54">
        <v>15</v>
      </c>
      <c r="C54">
        <v>49</v>
      </c>
      <c r="D54" t="b">
        <v>1</v>
      </c>
      <c r="E54">
        <v>3</v>
      </c>
      <c r="F54">
        <v>3</v>
      </c>
      <c r="G54" s="1">
        <v>44177.875131759261</v>
      </c>
      <c r="H54">
        <v>10.4450118541717</v>
      </c>
    </row>
    <row r="55" spans="1:8" x14ac:dyDescent="0.3">
      <c r="A55" t="s">
        <v>9</v>
      </c>
      <c r="B55">
        <v>43</v>
      </c>
      <c r="C55">
        <v>21</v>
      </c>
      <c r="D55" t="b">
        <v>1</v>
      </c>
      <c r="E55">
        <v>4</v>
      </c>
      <c r="F55">
        <v>3</v>
      </c>
      <c r="G55" s="1">
        <v>44177.87524739583</v>
      </c>
      <c r="H55">
        <v>9.9899759292602504</v>
      </c>
    </row>
    <row r="56" spans="1:8" x14ac:dyDescent="0.3">
      <c r="A56" t="s">
        <v>8</v>
      </c>
      <c r="B56">
        <v>28</v>
      </c>
      <c r="C56">
        <v>36</v>
      </c>
      <c r="D56" t="b">
        <v>1</v>
      </c>
      <c r="E56">
        <v>5</v>
      </c>
      <c r="F56">
        <v>3</v>
      </c>
      <c r="G56" s="1">
        <v>44177.875369548608</v>
      </c>
      <c r="H56">
        <v>10.5536520481109</v>
      </c>
    </row>
    <row r="57" spans="1:8" x14ac:dyDescent="0.3">
      <c r="A57" t="s">
        <v>8</v>
      </c>
      <c r="B57">
        <v>24</v>
      </c>
      <c r="C57">
        <v>40</v>
      </c>
      <c r="D57" t="b">
        <v>1</v>
      </c>
      <c r="E57">
        <v>6</v>
      </c>
      <c r="F57">
        <v>3</v>
      </c>
      <c r="G57" s="1">
        <v>44177.875490532409</v>
      </c>
      <c r="H57">
        <v>10.4528629779815</v>
      </c>
    </row>
    <row r="58" spans="1:8" x14ac:dyDescent="0.3">
      <c r="A58" t="s">
        <v>9</v>
      </c>
      <c r="B58">
        <v>40</v>
      </c>
      <c r="C58">
        <v>24</v>
      </c>
      <c r="D58" t="b">
        <v>1</v>
      </c>
      <c r="E58">
        <v>7</v>
      </c>
      <c r="F58">
        <v>3</v>
      </c>
      <c r="G58" s="1">
        <v>44177.875560034721</v>
      </c>
      <c r="H58">
        <v>6.0049240589141801</v>
      </c>
    </row>
    <row r="59" spans="1:8" x14ac:dyDescent="0.3">
      <c r="A59" t="s">
        <v>8</v>
      </c>
      <c r="B59">
        <v>29</v>
      </c>
      <c r="C59">
        <v>35</v>
      </c>
      <c r="D59" t="b">
        <v>1</v>
      </c>
      <c r="E59">
        <v>8</v>
      </c>
      <c r="F59">
        <v>3</v>
      </c>
      <c r="G59" s="1">
        <v>44177.875716168979</v>
      </c>
      <c r="H59">
        <v>13.4889469146728</v>
      </c>
    </row>
    <row r="60" spans="1:8" x14ac:dyDescent="0.3">
      <c r="A60" t="s">
        <v>8</v>
      </c>
      <c r="B60">
        <v>25</v>
      </c>
      <c r="C60">
        <v>39</v>
      </c>
      <c r="D60" t="b">
        <v>1</v>
      </c>
      <c r="E60">
        <v>9</v>
      </c>
      <c r="F60">
        <v>3</v>
      </c>
      <c r="G60" s="1">
        <v>44177.875814259256</v>
      </c>
      <c r="H60">
        <v>8.4742195606231601</v>
      </c>
    </row>
    <row r="61" spans="1:8" x14ac:dyDescent="0.3">
      <c r="A61" t="s">
        <v>8</v>
      </c>
      <c r="B61">
        <v>28</v>
      </c>
      <c r="C61">
        <v>36</v>
      </c>
      <c r="D61" t="b">
        <v>1</v>
      </c>
      <c r="E61">
        <v>10</v>
      </c>
      <c r="F61">
        <v>3</v>
      </c>
      <c r="G61" s="1">
        <v>44177.875971458336</v>
      </c>
      <c r="H61">
        <v>13.5808947086334</v>
      </c>
    </row>
    <row r="62" spans="1:8" x14ac:dyDescent="0.3">
      <c r="A62" t="s">
        <v>8</v>
      </c>
      <c r="B62">
        <v>7</v>
      </c>
      <c r="C62">
        <v>57</v>
      </c>
      <c r="D62" t="b">
        <v>1</v>
      </c>
      <c r="E62">
        <v>11</v>
      </c>
      <c r="F62">
        <v>3</v>
      </c>
      <c r="G62" s="1">
        <v>44177.876086875003</v>
      </c>
      <c r="H62">
        <v>9.9716515541076607</v>
      </c>
    </row>
    <row r="63" spans="1:8" x14ac:dyDescent="0.3">
      <c r="A63" t="s">
        <v>9</v>
      </c>
      <c r="B63">
        <v>41</v>
      </c>
      <c r="C63">
        <v>23</v>
      </c>
      <c r="D63" t="b">
        <v>1</v>
      </c>
      <c r="E63">
        <v>12</v>
      </c>
      <c r="F63">
        <v>3</v>
      </c>
      <c r="G63" s="1">
        <v>44177.87621584491</v>
      </c>
      <c r="H63">
        <v>11.142751216888399</v>
      </c>
    </row>
    <row r="64" spans="1:8" x14ac:dyDescent="0.3">
      <c r="A64" t="s">
        <v>8</v>
      </c>
      <c r="B64">
        <v>7</v>
      </c>
      <c r="C64">
        <v>57</v>
      </c>
      <c r="D64" t="b">
        <v>1</v>
      </c>
      <c r="E64">
        <v>13</v>
      </c>
      <c r="F64">
        <v>3</v>
      </c>
      <c r="G64" s="1">
        <v>44177.876339768518</v>
      </c>
      <c r="H64">
        <v>10.706184864044101</v>
      </c>
    </row>
    <row r="65" spans="1:8" x14ac:dyDescent="0.3">
      <c r="A65" t="s">
        <v>9</v>
      </c>
      <c r="B65">
        <v>41</v>
      </c>
      <c r="C65">
        <v>23</v>
      </c>
      <c r="D65" t="b">
        <v>1</v>
      </c>
      <c r="E65">
        <v>14</v>
      </c>
      <c r="F65">
        <v>3</v>
      </c>
      <c r="G65" s="1">
        <v>44177.876477106482</v>
      </c>
      <c r="H65">
        <v>11.864994525909401</v>
      </c>
    </row>
    <row r="66" spans="1:8" x14ac:dyDescent="0.3">
      <c r="A66" t="s">
        <v>8</v>
      </c>
      <c r="B66">
        <v>7</v>
      </c>
      <c r="C66">
        <v>57</v>
      </c>
      <c r="D66" t="b">
        <v>1</v>
      </c>
      <c r="E66">
        <v>15</v>
      </c>
      <c r="F66">
        <v>3</v>
      </c>
      <c r="G66" s="1">
        <v>44177.876624837962</v>
      </c>
      <c r="H66">
        <v>12.764235973358099</v>
      </c>
    </row>
    <row r="67" spans="1:8" x14ac:dyDescent="0.3">
      <c r="A67" t="s">
        <v>9</v>
      </c>
      <c r="B67">
        <v>41</v>
      </c>
      <c r="C67">
        <v>23</v>
      </c>
      <c r="D67" t="b">
        <v>1</v>
      </c>
      <c r="E67">
        <v>16</v>
      </c>
      <c r="F67">
        <v>3</v>
      </c>
      <c r="G67" s="1">
        <v>44177.876765972222</v>
      </c>
      <c r="H67">
        <v>12.1937272548675</v>
      </c>
    </row>
    <row r="68" spans="1:8" x14ac:dyDescent="0.3">
      <c r="A68" t="s">
        <v>8</v>
      </c>
      <c r="B68">
        <v>7</v>
      </c>
      <c r="C68">
        <v>57</v>
      </c>
      <c r="D68" t="b">
        <v>1</v>
      </c>
      <c r="E68">
        <v>17</v>
      </c>
      <c r="F68">
        <v>3</v>
      </c>
      <c r="G68" s="1">
        <v>44177.876902453703</v>
      </c>
      <c r="H68">
        <v>11.7913472652435</v>
      </c>
    </row>
    <row r="69" spans="1:8" x14ac:dyDescent="0.3">
      <c r="A69" t="s">
        <v>9</v>
      </c>
      <c r="B69">
        <v>41</v>
      </c>
      <c r="C69">
        <v>23</v>
      </c>
      <c r="D69" t="b">
        <v>1</v>
      </c>
      <c r="E69">
        <v>18</v>
      </c>
      <c r="F69">
        <v>3</v>
      </c>
      <c r="G69" s="1">
        <v>44177.877045659719</v>
      </c>
      <c r="H69">
        <v>12.371969461440999</v>
      </c>
    </row>
    <row r="70" spans="1:8" x14ac:dyDescent="0.3">
      <c r="A70" t="s">
        <v>8</v>
      </c>
      <c r="B70">
        <v>7</v>
      </c>
      <c r="C70">
        <v>57</v>
      </c>
      <c r="D70" t="b">
        <v>1</v>
      </c>
      <c r="E70">
        <v>19</v>
      </c>
      <c r="F70">
        <v>3</v>
      </c>
      <c r="G70" s="1">
        <v>44177.877172222223</v>
      </c>
      <c r="H70">
        <v>10.9344408512115</v>
      </c>
    </row>
    <row r="71" spans="1:8" x14ac:dyDescent="0.3">
      <c r="A71" t="s">
        <v>9</v>
      </c>
      <c r="B71">
        <v>41</v>
      </c>
      <c r="C71">
        <v>23</v>
      </c>
      <c r="D71" t="b">
        <v>1</v>
      </c>
      <c r="E71">
        <v>20</v>
      </c>
      <c r="F71">
        <v>3</v>
      </c>
      <c r="G71" s="1">
        <v>44177.877302650464</v>
      </c>
      <c r="H71">
        <v>11.2688717842102</v>
      </c>
    </row>
    <row r="72" spans="1:8" x14ac:dyDescent="0.3">
      <c r="A72" t="s">
        <v>8</v>
      </c>
      <c r="B72">
        <v>7</v>
      </c>
      <c r="C72">
        <v>57</v>
      </c>
      <c r="D72" t="b">
        <v>1</v>
      </c>
      <c r="E72">
        <v>21</v>
      </c>
      <c r="F72">
        <v>3</v>
      </c>
      <c r="G72" s="1">
        <v>44177.877415960647</v>
      </c>
      <c r="H72">
        <v>9.7890093326568604</v>
      </c>
    </row>
    <row r="73" spans="1:8" x14ac:dyDescent="0.3">
      <c r="A73" t="s">
        <v>9</v>
      </c>
      <c r="B73">
        <v>41</v>
      </c>
      <c r="C73">
        <v>23</v>
      </c>
      <c r="D73" t="b">
        <v>1</v>
      </c>
      <c r="E73">
        <v>22</v>
      </c>
      <c r="F73">
        <v>3</v>
      </c>
      <c r="G73" s="1">
        <v>44177.877528275465</v>
      </c>
      <c r="H73">
        <v>9.7042047977447492</v>
      </c>
    </row>
    <row r="74" spans="1:8" x14ac:dyDescent="0.3">
      <c r="A74" t="s">
        <v>8</v>
      </c>
      <c r="B74">
        <v>7</v>
      </c>
      <c r="C74">
        <v>57</v>
      </c>
      <c r="D74" t="b">
        <v>1</v>
      </c>
      <c r="E74">
        <v>23</v>
      </c>
      <c r="F74">
        <v>3</v>
      </c>
      <c r="G74" s="1">
        <v>44177.87764150463</v>
      </c>
      <c r="H74">
        <v>9.7823889255523593</v>
      </c>
    </row>
    <row r="75" spans="1:8" x14ac:dyDescent="0.3">
      <c r="A75" t="s">
        <v>9</v>
      </c>
      <c r="B75">
        <v>41</v>
      </c>
      <c r="C75">
        <v>23</v>
      </c>
      <c r="D75" t="b">
        <v>1</v>
      </c>
      <c r="E75">
        <v>24</v>
      </c>
      <c r="F75">
        <v>3</v>
      </c>
      <c r="G75" s="1">
        <v>44177.877775937501</v>
      </c>
      <c r="H75">
        <v>11.6140954494476</v>
      </c>
    </row>
    <row r="76" spans="1:8" x14ac:dyDescent="0.3">
      <c r="A76" t="s">
        <v>8</v>
      </c>
      <c r="B76">
        <v>7</v>
      </c>
      <c r="C76">
        <v>57</v>
      </c>
      <c r="D76" t="b">
        <v>1</v>
      </c>
      <c r="E76">
        <v>25</v>
      </c>
      <c r="F76">
        <v>3</v>
      </c>
      <c r="G76" s="1">
        <v>44177.87790821759</v>
      </c>
      <c r="H76">
        <v>11.428388118743801</v>
      </c>
    </row>
    <row r="77" spans="1:8" x14ac:dyDescent="0.3">
      <c r="A77" t="s">
        <v>9</v>
      </c>
      <c r="B77">
        <v>37</v>
      </c>
      <c r="C77">
        <v>27</v>
      </c>
      <c r="D77" t="b">
        <v>0</v>
      </c>
      <c r="E77">
        <v>1</v>
      </c>
      <c r="F77">
        <v>3</v>
      </c>
      <c r="G77" s="1">
        <v>44177.878068668979</v>
      </c>
      <c r="H77">
        <v>13.8632810115814</v>
      </c>
    </row>
    <row r="78" spans="1:8" x14ac:dyDescent="0.3">
      <c r="A78" t="s">
        <v>9</v>
      </c>
      <c r="B78">
        <v>39</v>
      </c>
      <c r="C78">
        <v>24</v>
      </c>
      <c r="D78" t="b">
        <v>0</v>
      </c>
      <c r="E78">
        <v>2</v>
      </c>
      <c r="F78">
        <v>3</v>
      </c>
      <c r="G78" s="1">
        <v>44177.878172870369</v>
      </c>
      <c r="H78">
        <v>9.00207066535949</v>
      </c>
    </row>
    <row r="79" spans="1:8" x14ac:dyDescent="0.3">
      <c r="A79" t="s">
        <v>8</v>
      </c>
      <c r="B79">
        <v>25</v>
      </c>
      <c r="C79">
        <v>39</v>
      </c>
      <c r="D79" t="b">
        <v>0</v>
      </c>
      <c r="E79">
        <v>3</v>
      </c>
      <c r="F79">
        <v>3</v>
      </c>
      <c r="G79" s="1">
        <v>44177.878345937497</v>
      </c>
      <c r="H79">
        <v>14.952757596969599</v>
      </c>
    </row>
    <row r="80" spans="1:8" x14ac:dyDescent="0.3">
      <c r="A80" t="s">
        <v>8</v>
      </c>
      <c r="B80">
        <v>28</v>
      </c>
      <c r="C80">
        <v>36</v>
      </c>
      <c r="D80" t="b">
        <v>0</v>
      </c>
      <c r="E80">
        <v>4</v>
      </c>
      <c r="F80">
        <v>3</v>
      </c>
      <c r="G80" s="1">
        <v>44177.878501574072</v>
      </c>
      <c r="H80">
        <v>13.4472665786743</v>
      </c>
    </row>
    <row r="81" spans="1:8" x14ac:dyDescent="0.3">
      <c r="A81" t="s">
        <v>8</v>
      </c>
      <c r="B81">
        <v>10</v>
      </c>
      <c r="C81">
        <v>54</v>
      </c>
      <c r="D81" t="b">
        <v>0</v>
      </c>
      <c r="E81">
        <v>5</v>
      </c>
      <c r="F81">
        <v>3</v>
      </c>
      <c r="G81" s="1">
        <v>44177.87863259259</v>
      </c>
      <c r="H81">
        <v>11.318897008895799</v>
      </c>
    </row>
    <row r="82" spans="1:8" x14ac:dyDescent="0.3">
      <c r="A82" t="s">
        <v>9</v>
      </c>
      <c r="B82">
        <v>33</v>
      </c>
      <c r="C82">
        <v>31</v>
      </c>
      <c r="D82" t="b">
        <v>0</v>
      </c>
      <c r="E82">
        <v>6</v>
      </c>
      <c r="F82">
        <v>3</v>
      </c>
      <c r="G82" s="1">
        <v>44177.878826655091</v>
      </c>
      <c r="H82">
        <v>16.767051696777301</v>
      </c>
    </row>
    <row r="83" spans="1:8" x14ac:dyDescent="0.3">
      <c r="A83" t="s">
        <v>8</v>
      </c>
      <c r="B83">
        <v>9</v>
      </c>
      <c r="C83">
        <v>55</v>
      </c>
      <c r="D83" t="b">
        <v>0</v>
      </c>
      <c r="E83">
        <v>7</v>
      </c>
      <c r="F83">
        <v>3</v>
      </c>
      <c r="G83" s="1">
        <v>44177.879012951387</v>
      </c>
      <c r="H83">
        <v>16.095935583114599</v>
      </c>
    </row>
    <row r="84" spans="1:8" x14ac:dyDescent="0.3">
      <c r="A84" t="s">
        <v>9</v>
      </c>
      <c r="B84">
        <v>39</v>
      </c>
      <c r="C84">
        <v>24</v>
      </c>
      <c r="D84" t="b">
        <v>0</v>
      </c>
      <c r="E84">
        <v>8</v>
      </c>
      <c r="F84">
        <v>3</v>
      </c>
      <c r="G84" s="1">
        <v>44177.87911277778</v>
      </c>
      <c r="H84">
        <v>8.6253054141998202</v>
      </c>
    </row>
    <row r="85" spans="1:8" x14ac:dyDescent="0.3">
      <c r="A85" t="s">
        <v>8</v>
      </c>
      <c r="B85">
        <v>25</v>
      </c>
      <c r="C85">
        <v>39</v>
      </c>
      <c r="D85" t="b">
        <v>0</v>
      </c>
      <c r="E85">
        <v>9</v>
      </c>
      <c r="F85">
        <v>3</v>
      </c>
      <c r="G85" s="1">
        <v>44177.879300405089</v>
      </c>
      <c r="H85">
        <v>16.210057735443101</v>
      </c>
    </row>
    <row r="86" spans="1:8" x14ac:dyDescent="0.3">
      <c r="A86" t="s">
        <v>8</v>
      </c>
      <c r="B86">
        <v>28</v>
      </c>
      <c r="C86">
        <v>36</v>
      </c>
      <c r="D86" t="b">
        <v>0</v>
      </c>
      <c r="E86">
        <v>10</v>
      </c>
      <c r="F86">
        <v>3</v>
      </c>
      <c r="G86" s="1">
        <v>44177.879460787037</v>
      </c>
      <c r="H86">
        <v>13.856884241104099</v>
      </c>
    </row>
    <row r="87" spans="1:8" x14ac:dyDescent="0.3">
      <c r="A87" t="s">
        <v>8</v>
      </c>
      <c r="B87">
        <v>10</v>
      </c>
      <c r="C87">
        <v>54</v>
      </c>
      <c r="D87" t="b">
        <v>0</v>
      </c>
      <c r="E87">
        <v>11</v>
      </c>
      <c r="F87">
        <v>3</v>
      </c>
      <c r="G87" s="1">
        <v>44177.879617013888</v>
      </c>
      <c r="H87">
        <v>13.4972701072692</v>
      </c>
    </row>
    <row r="88" spans="1:8" x14ac:dyDescent="0.3">
      <c r="A88" t="s">
        <v>9</v>
      </c>
      <c r="B88">
        <v>33</v>
      </c>
      <c r="C88">
        <v>31</v>
      </c>
      <c r="D88" t="b">
        <v>0</v>
      </c>
      <c r="E88">
        <v>12</v>
      </c>
      <c r="F88">
        <v>3</v>
      </c>
      <c r="G88" s="1">
        <v>44177.879839444446</v>
      </c>
      <c r="H88">
        <v>19.218439579009999</v>
      </c>
    </row>
    <row r="89" spans="1:8" x14ac:dyDescent="0.3">
      <c r="A89" t="s">
        <v>8</v>
      </c>
      <c r="B89">
        <v>9</v>
      </c>
      <c r="C89">
        <v>55</v>
      </c>
      <c r="D89" t="b">
        <v>0</v>
      </c>
      <c r="E89">
        <v>13</v>
      </c>
      <c r="F89">
        <v>3</v>
      </c>
      <c r="G89" s="1">
        <v>44177.880035520837</v>
      </c>
      <c r="H89">
        <v>16.940921783447202</v>
      </c>
    </row>
    <row r="90" spans="1:8" x14ac:dyDescent="0.3">
      <c r="A90" t="s">
        <v>9</v>
      </c>
      <c r="B90">
        <v>39</v>
      </c>
      <c r="C90">
        <v>24</v>
      </c>
      <c r="D90" t="b">
        <v>0</v>
      </c>
      <c r="E90">
        <v>14</v>
      </c>
      <c r="F90">
        <v>3</v>
      </c>
      <c r="G90" s="1">
        <v>44177.880132534723</v>
      </c>
      <c r="H90">
        <v>8.3810551166534406</v>
      </c>
    </row>
    <row r="91" spans="1:8" x14ac:dyDescent="0.3">
      <c r="A91" t="s">
        <v>8</v>
      </c>
      <c r="B91">
        <v>25</v>
      </c>
      <c r="C91">
        <v>39</v>
      </c>
      <c r="D91" t="b">
        <v>0</v>
      </c>
      <c r="E91">
        <v>15</v>
      </c>
      <c r="F91">
        <v>3</v>
      </c>
      <c r="G91" s="1">
        <v>44177.880288657405</v>
      </c>
      <c r="H91">
        <v>13.489342451095499</v>
      </c>
    </row>
    <row r="92" spans="1:8" x14ac:dyDescent="0.3">
      <c r="A92" t="s">
        <v>8</v>
      </c>
      <c r="B92">
        <v>28</v>
      </c>
      <c r="C92">
        <v>36</v>
      </c>
      <c r="D92" t="b">
        <v>0</v>
      </c>
      <c r="E92">
        <v>16</v>
      </c>
      <c r="F92">
        <v>3</v>
      </c>
      <c r="G92" s="1">
        <v>44177.880443842594</v>
      </c>
      <c r="H92">
        <v>13.407754421234101</v>
      </c>
    </row>
    <row r="93" spans="1:8" x14ac:dyDescent="0.3">
      <c r="A93" t="s">
        <v>8</v>
      </c>
      <c r="B93">
        <v>10</v>
      </c>
      <c r="C93">
        <v>54</v>
      </c>
      <c r="D93" t="b">
        <v>0</v>
      </c>
      <c r="E93">
        <v>17</v>
      </c>
      <c r="F93">
        <v>3</v>
      </c>
      <c r="G93" s="1">
        <v>44177.880629965279</v>
      </c>
      <c r="H93">
        <v>16.080890178680399</v>
      </c>
    </row>
    <row r="94" spans="1:8" x14ac:dyDescent="0.3">
      <c r="A94" t="s">
        <v>9</v>
      </c>
      <c r="B94">
        <v>33</v>
      </c>
      <c r="C94">
        <v>31</v>
      </c>
      <c r="D94" t="b">
        <v>0</v>
      </c>
      <c r="E94">
        <v>18</v>
      </c>
      <c r="F94">
        <v>3</v>
      </c>
      <c r="G94" s="1">
        <v>44177.88089699074</v>
      </c>
      <c r="H94">
        <v>23.069760799407899</v>
      </c>
    </row>
    <row r="95" spans="1:8" x14ac:dyDescent="0.3">
      <c r="A95" t="s">
        <v>8</v>
      </c>
      <c r="B95">
        <v>9</v>
      </c>
      <c r="C95">
        <v>55</v>
      </c>
      <c r="D95" t="b">
        <v>0</v>
      </c>
      <c r="E95">
        <v>19</v>
      </c>
      <c r="F95">
        <v>3</v>
      </c>
      <c r="G95" s="1">
        <v>44177.881110104165</v>
      </c>
      <c r="H95">
        <v>18.412771701812702</v>
      </c>
    </row>
    <row r="96" spans="1:8" x14ac:dyDescent="0.3">
      <c r="A96" t="s">
        <v>9</v>
      </c>
      <c r="B96">
        <v>39</v>
      </c>
      <c r="C96">
        <v>24</v>
      </c>
      <c r="D96" t="b">
        <v>0</v>
      </c>
      <c r="E96">
        <v>20</v>
      </c>
      <c r="F96">
        <v>3</v>
      </c>
      <c r="G96" s="1">
        <v>44177.881219988427</v>
      </c>
      <c r="H96">
        <v>9.4937667846679599</v>
      </c>
    </row>
    <row r="97" spans="1:8" x14ac:dyDescent="0.3">
      <c r="A97" t="s">
        <v>8</v>
      </c>
      <c r="B97">
        <v>25</v>
      </c>
      <c r="C97">
        <v>39</v>
      </c>
      <c r="D97" t="b">
        <v>0</v>
      </c>
      <c r="E97">
        <v>21</v>
      </c>
      <c r="F97">
        <v>3</v>
      </c>
      <c r="G97" s="1">
        <v>44177.881419849538</v>
      </c>
      <c r="H97">
        <v>17.2667686939239</v>
      </c>
    </row>
    <row r="98" spans="1:8" x14ac:dyDescent="0.3">
      <c r="A98" t="s">
        <v>8</v>
      </c>
      <c r="B98">
        <v>28</v>
      </c>
      <c r="C98">
        <v>36</v>
      </c>
      <c r="D98" t="b">
        <v>0</v>
      </c>
      <c r="E98">
        <v>22</v>
      </c>
      <c r="F98">
        <v>3</v>
      </c>
      <c r="G98" s="1">
        <v>44177.881591145837</v>
      </c>
      <c r="H98">
        <v>14.7998807430267</v>
      </c>
    </row>
    <row r="99" spans="1:8" x14ac:dyDescent="0.3">
      <c r="A99" t="s">
        <v>8</v>
      </c>
      <c r="B99">
        <v>10</v>
      </c>
      <c r="C99">
        <v>54</v>
      </c>
      <c r="D99" t="b">
        <v>0</v>
      </c>
      <c r="E99">
        <v>23</v>
      </c>
      <c r="F99">
        <v>3</v>
      </c>
      <c r="G99" s="1">
        <v>44177.881759849537</v>
      </c>
      <c r="H99">
        <v>14.5758771896362</v>
      </c>
    </row>
    <row r="100" spans="1:8" x14ac:dyDescent="0.3">
      <c r="A100" t="s">
        <v>9</v>
      </c>
      <c r="B100">
        <v>33</v>
      </c>
      <c r="C100">
        <v>31</v>
      </c>
      <c r="D100" t="b">
        <v>0</v>
      </c>
      <c r="E100">
        <v>24</v>
      </c>
      <c r="F100">
        <v>3</v>
      </c>
      <c r="G100" s="1">
        <v>44177.881964641201</v>
      </c>
      <c r="H100">
        <v>17.6944208145141</v>
      </c>
    </row>
    <row r="101" spans="1:8" x14ac:dyDescent="0.3">
      <c r="A101" t="s">
        <v>8</v>
      </c>
      <c r="B101">
        <v>9</v>
      </c>
      <c r="C101">
        <v>55</v>
      </c>
      <c r="D101" t="b">
        <v>0</v>
      </c>
      <c r="E101">
        <v>25</v>
      </c>
      <c r="F101">
        <v>3</v>
      </c>
      <c r="G101" s="1">
        <v>44177.8821365162</v>
      </c>
      <c r="H101">
        <v>14.848510265350299</v>
      </c>
    </row>
    <row r="102" spans="1:8" x14ac:dyDescent="0.3">
      <c r="A102" t="s">
        <v>8</v>
      </c>
      <c r="B102">
        <v>30</v>
      </c>
      <c r="C102">
        <v>34</v>
      </c>
      <c r="D102" t="b">
        <v>1</v>
      </c>
      <c r="E102">
        <v>1</v>
      </c>
      <c r="F102">
        <v>4</v>
      </c>
      <c r="G102" s="1">
        <v>44177.883493761576</v>
      </c>
      <c r="H102">
        <v>117.26551985740601</v>
      </c>
    </row>
    <row r="103" spans="1:8" x14ac:dyDescent="0.3">
      <c r="A103" t="s">
        <v>8</v>
      </c>
      <c r="B103">
        <v>18</v>
      </c>
      <c r="C103">
        <v>46</v>
      </c>
      <c r="D103" t="b">
        <v>1</v>
      </c>
      <c r="E103">
        <v>2</v>
      </c>
      <c r="F103">
        <v>4</v>
      </c>
      <c r="G103" s="1">
        <v>44177.88455033565</v>
      </c>
      <c r="H103">
        <v>91.287962675094604</v>
      </c>
    </row>
    <row r="104" spans="1:8" x14ac:dyDescent="0.3">
      <c r="A104" t="s">
        <v>8</v>
      </c>
      <c r="B104">
        <v>24</v>
      </c>
      <c r="C104">
        <v>40</v>
      </c>
      <c r="D104" t="b">
        <v>1</v>
      </c>
      <c r="E104">
        <v>3</v>
      </c>
      <c r="F104">
        <v>4</v>
      </c>
      <c r="G104" s="1">
        <v>44177.885839664355</v>
      </c>
      <c r="H104">
        <v>111.39712357521</v>
      </c>
    </row>
    <row r="105" spans="1:8" x14ac:dyDescent="0.3">
      <c r="A105" t="s">
        <v>9</v>
      </c>
      <c r="B105">
        <v>43</v>
      </c>
      <c r="C105">
        <v>21</v>
      </c>
      <c r="D105" t="b">
        <v>1</v>
      </c>
      <c r="E105">
        <v>4</v>
      </c>
      <c r="F105">
        <v>4</v>
      </c>
      <c r="G105" s="1">
        <v>44177.886545266207</v>
      </c>
      <c r="H105">
        <v>60.963777303695601</v>
      </c>
    </row>
    <row r="106" spans="1:8" x14ac:dyDescent="0.3">
      <c r="A106" t="s">
        <v>8</v>
      </c>
      <c r="B106">
        <v>15</v>
      </c>
      <c r="C106">
        <v>49</v>
      </c>
      <c r="D106" t="b">
        <v>1</v>
      </c>
      <c r="E106">
        <v>5</v>
      </c>
      <c r="F106">
        <v>4</v>
      </c>
      <c r="G106" s="1">
        <v>44177.887612314815</v>
      </c>
      <c r="H106">
        <v>92.193409204483004</v>
      </c>
    </row>
    <row r="107" spans="1:8" x14ac:dyDescent="0.3">
      <c r="A107" t="s">
        <v>8</v>
      </c>
      <c r="B107">
        <v>28</v>
      </c>
      <c r="C107">
        <v>36</v>
      </c>
      <c r="D107" t="b">
        <v>1</v>
      </c>
      <c r="E107">
        <v>6</v>
      </c>
      <c r="F107">
        <v>4</v>
      </c>
      <c r="G107" s="1">
        <v>44177.889241840276</v>
      </c>
      <c r="H107">
        <v>140.79068040847699</v>
      </c>
    </row>
    <row r="108" spans="1:8" x14ac:dyDescent="0.3">
      <c r="A108" t="s">
        <v>9</v>
      </c>
      <c r="B108">
        <v>33</v>
      </c>
      <c r="C108">
        <v>31</v>
      </c>
      <c r="D108" t="b">
        <v>1</v>
      </c>
      <c r="E108">
        <v>7</v>
      </c>
      <c r="F108">
        <v>4</v>
      </c>
      <c r="G108" s="1">
        <v>44177.890269710646</v>
      </c>
      <c r="H108">
        <v>88.806753396987901</v>
      </c>
    </row>
    <row r="109" spans="1:8" x14ac:dyDescent="0.3">
      <c r="A109" t="s">
        <v>9</v>
      </c>
      <c r="B109">
        <v>38</v>
      </c>
      <c r="C109">
        <v>26</v>
      </c>
      <c r="D109" t="b">
        <v>1</v>
      </c>
      <c r="E109">
        <v>8</v>
      </c>
      <c r="F109">
        <v>4</v>
      </c>
      <c r="G109" s="1">
        <v>44177.891395543978</v>
      </c>
      <c r="H109">
        <v>97.271876811981201</v>
      </c>
    </row>
    <row r="110" spans="1:8" x14ac:dyDescent="0.3">
      <c r="A110" t="s">
        <v>8</v>
      </c>
      <c r="B110">
        <v>19</v>
      </c>
      <c r="C110">
        <v>45</v>
      </c>
      <c r="D110" t="b">
        <v>1</v>
      </c>
      <c r="E110">
        <v>9</v>
      </c>
      <c r="F110">
        <v>4</v>
      </c>
      <c r="G110" s="1">
        <v>44177.892309490744</v>
      </c>
      <c r="H110">
        <v>78.964552640914903</v>
      </c>
    </row>
    <row r="111" spans="1:8" x14ac:dyDescent="0.3">
      <c r="A111" t="s">
        <v>8</v>
      </c>
      <c r="B111">
        <v>13</v>
      </c>
      <c r="C111">
        <v>51</v>
      </c>
      <c r="D111" t="b">
        <v>1</v>
      </c>
      <c r="E111">
        <v>10</v>
      </c>
      <c r="F111">
        <v>4</v>
      </c>
      <c r="G111" s="1">
        <v>44177.894221736111</v>
      </c>
      <c r="H111">
        <v>165.21826457977201</v>
      </c>
    </row>
    <row r="112" spans="1:8" x14ac:dyDescent="0.3">
      <c r="A112" t="s">
        <v>9</v>
      </c>
      <c r="B112">
        <v>44</v>
      </c>
      <c r="C112">
        <v>20</v>
      </c>
      <c r="D112" t="b">
        <v>1</v>
      </c>
      <c r="E112">
        <v>11</v>
      </c>
      <c r="F112">
        <v>4</v>
      </c>
      <c r="G112" s="1">
        <v>44177.895267766202</v>
      </c>
      <c r="H112">
        <v>90.376136541366506</v>
      </c>
    </row>
    <row r="113" spans="1:8" x14ac:dyDescent="0.3">
      <c r="A113" t="s">
        <v>8</v>
      </c>
      <c r="B113">
        <v>26</v>
      </c>
      <c r="C113">
        <v>38</v>
      </c>
      <c r="D113" t="b">
        <v>1</v>
      </c>
      <c r="E113">
        <v>12</v>
      </c>
      <c r="F113">
        <v>4</v>
      </c>
      <c r="G113" s="1">
        <v>44177.896545949072</v>
      </c>
      <c r="H113">
        <v>110.43531298637301</v>
      </c>
    </row>
    <row r="114" spans="1:8" x14ac:dyDescent="0.3">
      <c r="A114" t="s">
        <v>9</v>
      </c>
      <c r="B114">
        <v>47</v>
      </c>
      <c r="C114">
        <v>17</v>
      </c>
      <c r="D114" t="b">
        <v>1</v>
      </c>
      <c r="E114">
        <v>13</v>
      </c>
      <c r="F114">
        <v>4</v>
      </c>
      <c r="G114" s="1">
        <v>44177.897561412035</v>
      </c>
      <c r="H114">
        <v>87.735274553298893</v>
      </c>
    </row>
    <row r="115" spans="1:8" x14ac:dyDescent="0.3">
      <c r="A115" t="s">
        <v>8</v>
      </c>
      <c r="B115">
        <v>31</v>
      </c>
      <c r="C115">
        <v>33</v>
      </c>
      <c r="D115" t="b">
        <v>1</v>
      </c>
      <c r="E115">
        <v>14</v>
      </c>
      <c r="F115">
        <v>4</v>
      </c>
      <c r="G115" s="1">
        <v>44177.899138645837</v>
      </c>
      <c r="H115">
        <v>136.27307009696901</v>
      </c>
    </row>
    <row r="116" spans="1:8" x14ac:dyDescent="0.3">
      <c r="A116" t="s">
        <v>9</v>
      </c>
      <c r="B116">
        <v>38</v>
      </c>
      <c r="C116">
        <v>26</v>
      </c>
      <c r="D116" t="b">
        <v>1</v>
      </c>
      <c r="E116">
        <v>15</v>
      </c>
      <c r="F116">
        <v>4</v>
      </c>
      <c r="G116" s="1">
        <v>44177.900335358798</v>
      </c>
      <c r="H116">
        <v>103.39499926566999</v>
      </c>
    </row>
    <row r="117" spans="1:8" x14ac:dyDescent="0.3">
      <c r="A117" t="s">
        <v>8</v>
      </c>
      <c r="B117">
        <v>29</v>
      </c>
      <c r="C117">
        <v>35</v>
      </c>
      <c r="D117" t="b">
        <v>1</v>
      </c>
      <c r="E117">
        <v>16</v>
      </c>
      <c r="F117">
        <v>4</v>
      </c>
      <c r="G117" s="1">
        <v>44177.901020069447</v>
      </c>
      <c r="H117">
        <v>59.158618688583303</v>
      </c>
    </row>
    <row r="118" spans="1:8" x14ac:dyDescent="0.3">
      <c r="A118" t="s">
        <v>8</v>
      </c>
      <c r="B118">
        <v>31</v>
      </c>
      <c r="C118">
        <v>33</v>
      </c>
      <c r="D118" t="b">
        <v>1</v>
      </c>
      <c r="E118">
        <v>17</v>
      </c>
      <c r="F118">
        <v>4</v>
      </c>
      <c r="G118" s="1">
        <v>44177.902103298613</v>
      </c>
      <c r="H118">
        <v>93.591510295867906</v>
      </c>
    </row>
    <row r="119" spans="1:8" x14ac:dyDescent="0.3">
      <c r="A119" t="s">
        <v>9</v>
      </c>
      <c r="B119">
        <v>54</v>
      </c>
      <c r="C119">
        <v>10</v>
      </c>
      <c r="D119" t="b">
        <v>1</v>
      </c>
      <c r="E119">
        <v>18</v>
      </c>
      <c r="F119">
        <v>4</v>
      </c>
      <c r="G119" s="1">
        <v>44177.902565578705</v>
      </c>
      <c r="H119">
        <v>39.940844297409001</v>
      </c>
    </row>
    <row r="120" spans="1:8" x14ac:dyDescent="0.3">
      <c r="A120" t="s">
        <v>8</v>
      </c>
      <c r="B120">
        <v>11</v>
      </c>
      <c r="C120">
        <v>53</v>
      </c>
      <c r="D120" t="b">
        <v>1</v>
      </c>
      <c r="E120">
        <v>19</v>
      </c>
      <c r="F120">
        <v>4</v>
      </c>
      <c r="G120" s="1">
        <v>44177.903183379633</v>
      </c>
      <c r="H120">
        <v>53.377433061599703</v>
      </c>
    </row>
    <row r="121" spans="1:8" x14ac:dyDescent="0.3">
      <c r="A121" t="s">
        <v>9</v>
      </c>
      <c r="B121">
        <v>45</v>
      </c>
      <c r="C121">
        <v>19</v>
      </c>
      <c r="D121" t="b">
        <v>1</v>
      </c>
      <c r="E121">
        <v>20</v>
      </c>
      <c r="F121">
        <v>4</v>
      </c>
      <c r="G121" s="1">
        <v>44177.904327916665</v>
      </c>
      <c r="H121">
        <v>98.887135744094806</v>
      </c>
    </row>
    <row r="122" spans="1:8" x14ac:dyDescent="0.3">
      <c r="A122" t="s">
        <v>9</v>
      </c>
      <c r="B122">
        <v>40</v>
      </c>
      <c r="C122">
        <v>24</v>
      </c>
      <c r="D122" t="b">
        <v>1</v>
      </c>
      <c r="E122">
        <v>21</v>
      </c>
      <c r="F122">
        <v>4</v>
      </c>
      <c r="G122" s="1">
        <v>44177.90469033565</v>
      </c>
      <c r="H122">
        <v>31.313026189803999</v>
      </c>
    </row>
    <row r="123" spans="1:8" x14ac:dyDescent="0.3">
      <c r="A123" t="s">
        <v>8</v>
      </c>
      <c r="B123">
        <v>5</v>
      </c>
      <c r="C123">
        <v>59</v>
      </c>
      <c r="D123" t="b">
        <v>1</v>
      </c>
      <c r="E123">
        <v>22</v>
      </c>
      <c r="F123">
        <v>4</v>
      </c>
      <c r="G123" s="1">
        <v>44177.905188657409</v>
      </c>
      <c r="H123">
        <v>43.055079460144</v>
      </c>
    </row>
    <row r="124" spans="1:8" x14ac:dyDescent="0.3">
      <c r="A124" t="s">
        <v>8</v>
      </c>
      <c r="B124">
        <v>20</v>
      </c>
      <c r="C124">
        <v>44</v>
      </c>
      <c r="D124" t="b">
        <v>1</v>
      </c>
      <c r="E124">
        <v>23</v>
      </c>
      <c r="F124">
        <v>4</v>
      </c>
      <c r="G124" s="1">
        <v>44177.905922986109</v>
      </c>
      <c r="H124">
        <v>63.446047067642198</v>
      </c>
    </row>
    <row r="125" spans="1:8" x14ac:dyDescent="0.3">
      <c r="A125" t="s">
        <v>9</v>
      </c>
      <c r="B125">
        <v>36</v>
      </c>
      <c r="C125">
        <v>28</v>
      </c>
      <c r="D125" t="b">
        <v>1</v>
      </c>
      <c r="E125">
        <v>24</v>
      </c>
      <c r="F125">
        <v>4</v>
      </c>
      <c r="G125" s="1">
        <v>44177.906871331019</v>
      </c>
      <c r="H125">
        <v>81.936631441116305</v>
      </c>
    </row>
    <row r="126" spans="1:8" x14ac:dyDescent="0.3">
      <c r="A126" t="s">
        <v>8</v>
      </c>
      <c r="B126">
        <v>28</v>
      </c>
      <c r="C126">
        <v>36</v>
      </c>
      <c r="D126" t="b">
        <v>1</v>
      </c>
      <c r="E126">
        <v>25</v>
      </c>
      <c r="F126">
        <v>4</v>
      </c>
      <c r="G126" s="1">
        <v>44177.907908946756</v>
      </c>
      <c r="H126">
        <v>89.649497032165499</v>
      </c>
    </row>
    <row r="127" spans="1:8" x14ac:dyDescent="0.3">
      <c r="A127" t="s">
        <v>9</v>
      </c>
      <c r="B127">
        <v>35</v>
      </c>
      <c r="C127">
        <v>29</v>
      </c>
      <c r="D127" t="b">
        <v>0</v>
      </c>
      <c r="E127">
        <v>1</v>
      </c>
      <c r="F127">
        <v>4</v>
      </c>
      <c r="G127" s="1">
        <v>44177.908771192131</v>
      </c>
      <c r="H127">
        <v>74.498011589050293</v>
      </c>
    </row>
    <row r="128" spans="1:8" x14ac:dyDescent="0.3">
      <c r="A128" t="s">
        <v>9</v>
      </c>
      <c r="B128">
        <v>33</v>
      </c>
      <c r="C128">
        <v>31</v>
      </c>
      <c r="D128" t="b">
        <v>0</v>
      </c>
      <c r="E128">
        <v>2</v>
      </c>
      <c r="F128">
        <v>4</v>
      </c>
      <c r="G128" s="1">
        <v>44177.909879375002</v>
      </c>
      <c r="H128">
        <v>95.747437715530396</v>
      </c>
    </row>
    <row r="129" spans="1:8" x14ac:dyDescent="0.3">
      <c r="A129" t="s">
        <v>8</v>
      </c>
      <c r="B129">
        <v>22</v>
      </c>
      <c r="C129">
        <v>42</v>
      </c>
      <c r="D129" t="b">
        <v>0</v>
      </c>
      <c r="E129">
        <v>3</v>
      </c>
      <c r="F129">
        <v>4</v>
      </c>
      <c r="G129" s="1">
        <v>44177.910479479164</v>
      </c>
      <c r="H129">
        <v>51.848652362823401</v>
      </c>
    </row>
    <row r="130" spans="1:8" x14ac:dyDescent="0.3">
      <c r="A130" t="s">
        <v>8</v>
      </c>
      <c r="B130">
        <v>28</v>
      </c>
      <c r="C130">
        <v>36</v>
      </c>
      <c r="D130" t="b">
        <v>0</v>
      </c>
      <c r="E130">
        <v>4</v>
      </c>
      <c r="F130">
        <v>4</v>
      </c>
      <c r="G130" s="1">
        <v>44177.911309525465</v>
      </c>
      <c r="H130">
        <v>71.714778184890704</v>
      </c>
    </row>
    <row r="131" spans="1:8" x14ac:dyDescent="0.3">
      <c r="A131" t="s">
        <v>8</v>
      </c>
      <c r="B131">
        <v>14</v>
      </c>
      <c r="C131">
        <v>50</v>
      </c>
      <c r="D131" t="b">
        <v>0</v>
      </c>
      <c r="E131">
        <v>5</v>
      </c>
      <c r="F131">
        <v>4</v>
      </c>
      <c r="G131" s="1">
        <v>44177.91200773148</v>
      </c>
      <c r="H131">
        <v>60.324655771255401</v>
      </c>
    </row>
    <row r="132" spans="1:8" x14ac:dyDescent="0.3">
      <c r="A132" t="s">
        <v>8</v>
      </c>
      <c r="B132">
        <v>20</v>
      </c>
      <c r="C132">
        <v>44</v>
      </c>
      <c r="D132" t="b">
        <v>0</v>
      </c>
      <c r="E132">
        <v>6</v>
      </c>
      <c r="F132">
        <v>4</v>
      </c>
      <c r="G132" s="1">
        <v>44177.913727581021</v>
      </c>
      <c r="H132">
        <v>148.59534215927101</v>
      </c>
    </row>
    <row r="133" spans="1:8" x14ac:dyDescent="0.3">
      <c r="A133" t="s">
        <v>8</v>
      </c>
      <c r="B133">
        <v>20</v>
      </c>
      <c r="C133">
        <v>44</v>
      </c>
      <c r="D133" t="b">
        <v>0</v>
      </c>
      <c r="E133">
        <v>7</v>
      </c>
      <c r="F133">
        <v>4</v>
      </c>
      <c r="G133" s="1">
        <v>44177.915170706015</v>
      </c>
      <c r="H133">
        <v>124.68611121177599</v>
      </c>
    </row>
    <row r="134" spans="1:8" x14ac:dyDescent="0.3">
      <c r="A134" t="s">
        <v>8</v>
      </c>
      <c r="B134">
        <v>27</v>
      </c>
      <c r="C134">
        <v>37</v>
      </c>
      <c r="D134" t="b">
        <v>0</v>
      </c>
      <c r="E134">
        <v>8</v>
      </c>
      <c r="F134">
        <v>4</v>
      </c>
      <c r="G134" s="1">
        <v>44177.916305590275</v>
      </c>
      <c r="H134">
        <v>98.052624702453599</v>
      </c>
    </row>
    <row r="135" spans="1:8" x14ac:dyDescent="0.3">
      <c r="A135" t="s">
        <v>8</v>
      </c>
      <c r="B135">
        <v>17</v>
      </c>
      <c r="C135">
        <v>47</v>
      </c>
      <c r="D135" t="b">
        <v>0</v>
      </c>
      <c r="E135">
        <v>9</v>
      </c>
      <c r="F135">
        <v>4</v>
      </c>
      <c r="G135" s="1">
        <v>44177.91712982639</v>
      </c>
      <c r="H135">
        <v>71.213124036788898</v>
      </c>
    </row>
    <row r="136" spans="1:8" x14ac:dyDescent="0.3">
      <c r="A136" t="s">
        <v>8</v>
      </c>
      <c r="B136">
        <v>10</v>
      </c>
      <c r="C136">
        <v>54</v>
      </c>
      <c r="D136" t="b">
        <v>0</v>
      </c>
      <c r="E136">
        <v>10</v>
      </c>
      <c r="F136">
        <v>4</v>
      </c>
      <c r="G136" s="1">
        <v>44177.918277581019</v>
      </c>
      <c r="H136">
        <v>99.166552782058702</v>
      </c>
    </row>
    <row r="137" spans="1:8" x14ac:dyDescent="0.3">
      <c r="A137" t="s">
        <v>8</v>
      </c>
      <c r="B137">
        <v>13</v>
      </c>
      <c r="C137">
        <v>51</v>
      </c>
      <c r="D137" t="b">
        <v>0</v>
      </c>
      <c r="E137">
        <v>11</v>
      </c>
      <c r="F137">
        <v>4</v>
      </c>
      <c r="G137" s="1">
        <v>44177.919754305556</v>
      </c>
      <c r="H137">
        <v>127.58828186988799</v>
      </c>
    </row>
    <row r="138" spans="1:8" x14ac:dyDescent="0.3">
      <c r="A138" t="s">
        <v>8</v>
      </c>
      <c r="B138">
        <v>16</v>
      </c>
      <c r="C138">
        <v>48</v>
      </c>
      <c r="D138" t="b">
        <v>0</v>
      </c>
      <c r="E138">
        <v>12</v>
      </c>
      <c r="F138">
        <v>4</v>
      </c>
      <c r="G138" s="1">
        <v>44177.920763020833</v>
      </c>
      <c r="H138">
        <v>87.153936624526906</v>
      </c>
    </row>
    <row r="139" spans="1:8" x14ac:dyDescent="0.3">
      <c r="A139" t="s">
        <v>8</v>
      </c>
      <c r="B139">
        <v>22</v>
      </c>
      <c r="C139">
        <v>42</v>
      </c>
      <c r="D139" t="b">
        <v>0</v>
      </c>
      <c r="E139">
        <v>13</v>
      </c>
      <c r="F139">
        <v>4</v>
      </c>
      <c r="G139" s="1">
        <v>44177.922170891201</v>
      </c>
      <c r="H139">
        <v>121.63902258872901</v>
      </c>
    </row>
    <row r="140" spans="1:8" x14ac:dyDescent="0.3">
      <c r="A140" t="s">
        <v>8</v>
      </c>
      <c r="B140">
        <v>10</v>
      </c>
      <c r="C140">
        <v>54</v>
      </c>
      <c r="D140" t="b">
        <v>0</v>
      </c>
      <c r="E140">
        <v>14</v>
      </c>
      <c r="F140">
        <v>4</v>
      </c>
      <c r="G140" s="1">
        <v>44177.922771377314</v>
      </c>
      <c r="H140">
        <v>51.882416009902897</v>
      </c>
    </row>
    <row r="141" spans="1:8" x14ac:dyDescent="0.3">
      <c r="A141" t="s">
        <v>8</v>
      </c>
      <c r="B141">
        <v>24</v>
      </c>
      <c r="C141">
        <v>40</v>
      </c>
      <c r="D141" t="b">
        <v>0</v>
      </c>
      <c r="E141">
        <v>15</v>
      </c>
      <c r="F141">
        <v>4</v>
      </c>
      <c r="G141" s="1">
        <v>44177.923831365741</v>
      </c>
      <c r="H141">
        <v>91.582800865173297</v>
      </c>
    </row>
    <row r="142" spans="1:8" x14ac:dyDescent="0.3">
      <c r="A142" t="s">
        <v>9</v>
      </c>
      <c r="B142">
        <v>33</v>
      </c>
      <c r="C142">
        <v>31</v>
      </c>
      <c r="D142" t="b">
        <v>0</v>
      </c>
      <c r="E142">
        <v>16</v>
      </c>
      <c r="F142">
        <v>4</v>
      </c>
      <c r="G142" s="1">
        <v>44177.925154583332</v>
      </c>
      <c r="H142">
        <v>114.326116323471</v>
      </c>
    </row>
    <row r="143" spans="1:8" x14ac:dyDescent="0.3">
      <c r="A143" t="s">
        <v>8</v>
      </c>
      <c r="B143">
        <v>22</v>
      </c>
      <c r="C143">
        <v>42</v>
      </c>
      <c r="D143" t="b">
        <v>0</v>
      </c>
      <c r="E143">
        <v>17</v>
      </c>
      <c r="F143">
        <v>4</v>
      </c>
      <c r="G143" s="1">
        <v>44177.925962141206</v>
      </c>
      <c r="H143">
        <v>69.771933078765798</v>
      </c>
    </row>
    <row r="144" spans="1:8" x14ac:dyDescent="0.3">
      <c r="A144" t="s">
        <v>8</v>
      </c>
      <c r="B144">
        <v>28</v>
      </c>
      <c r="C144">
        <v>36</v>
      </c>
      <c r="D144" t="b">
        <v>0</v>
      </c>
      <c r="E144">
        <v>18</v>
      </c>
      <c r="F144">
        <v>4</v>
      </c>
      <c r="G144" s="1">
        <v>44177.926967175925</v>
      </c>
      <c r="H144">
        <v>86.834054708480807</v>
      </c>
    </row>
    <row r="145" spans="1:8" x14ac:dyDescent="0.3">
      <c r="A145" t="s">
        <v>8</v>
      </c>
      <c r="B145">
        <v>14</v>
      </c>
      <c r="C145">
        <v>50</v>
      </c>
      <c r="D145" t="b">
        <v>0</v>
      </c>
      <c r="E145">
        <v>19</v>
      </c>
      <c r="F145">
        <v>4</v>
      </c>
      <c r="G145" s="1">
        <v>44177.927844942133</v>
      </c>
      <c r="H145">
        <v>75.838731050491305</v>
      </c>
    </row>
    <row r="146" spans="1:8" x14ac:dyDescent="0.3">
      <c r="A146" t="s">
        <v>8</v>
      </c>
      <c r="B146">
        <v>20</v>
      </c>
      <c r="C146">
        <v>44</v>
      </c>
      <c r="D146" t="b">
        <v>0</v>
      </c>
      <c r="E146">
        <v>20</v>
      </c>
      <c r="F146">
        <v>4</v>
      </c>
      <c r="G146" s="1">
        <v>44177.929655555556</v>
      </c>
      <c r="H146">
        <v>156.437916994094</v>
      </c>
    </row>
    <row r="147" spans="1:8" x14ac:dyDescent="0.3">
      <c r="A147" t="s">
        <v>8</v>
      </c>
      <c r="B147">
        <v>20</v>
      </c>
      <c r="C147">
        <v>44</v>
      </c>
      <c r="D147" t="b">
        <v>0</v>
      </c>
      <c r="E147">
        <v>21</v>
      </c>
      <c r="F147">
        <v>4</v>
      </c>
      <c r="G147" s="1">
        <v>44177.930785243057</v>
      </c>
      <c r="H147">
        <v>97.604038238525305</v>
      </c>
    </row>
    <row r="148" spans="1:8" x14ac:dyDescent="0.3">
      <c r="A148" t="s">
        <v>8</v>
      </c>
      <c r="B148">
        <v>27</v>
      </c>
      <c r="C148">
        <v>37</v>
      </c>
      <c r="D148" t="b">
        <v>0</v>
      </c>
      <c r="E148">
        <v>22</v>
      </c>
      <c r="F148">
        <v>4</v>
      </c>
      <c r="G148" s="1">
        <v>44177.931679097223</v>
      </c>
      <c r="H148">
        <v>77.229958295822101</v>
      </c>
    </row>
    <row r="149" spans="1:8" x14ac:dyDescent="0.3">
      <c r="A149" t="s">
        <v>8</v>
      </c>
      <c r="B149">
        <v>17</v>
      </c>
      <c r="C149">
        <v>47</v>
      </c>
      <c r="D149" t="b">
        <v>0</v>
      </c>
      <c r="E149">
        <v>23</v>
      </c>
      <c r="F149">
        <v>4</v>
      </c>
      <c r="G149" s="1">
        <v>44177.932431817128</v>
      </c>
      <c r="H149">
        <v>65.034992933273301</v>
      </c>
    </row>
    <row r="150" spans="1:8" x14ac:dyDescent="0.3">
      <c r="A150" t="s">
        <v>8</v>
      </c>
      <c r="B150">
        <v>10</v>
      </c>
      <c r="C150">
        <v>54</v>
      </c>
      <c r="D150" t="b">
        <v>0</v>
      </c>
      <c r="E150">
        <v>24</v>
      </c>
      <c r="F150">
        <v>4</v>
      </c>
      <c r="G150" s="1">
        <v>44177.93336127315</v>
      </c>
      <c r="H150">
        <v>80.304162740707397</v>
      </c>
    </row>
    <row r="151" spans="1:8" x14ac:dyDescent="0.3">
      <c r="A151" s="52" t="s">
        <v>8</v>
      </c>
      <c r="B151" s="52">
        <v>13</v>
      </c>
      <c r="C151" s="52">
        <v>51</v>
      </c>
      <c r="D151" s="52" t="b">
        <v>0</v>
      </c>
      <c r="E151" s="52">
        <v>25</v>
      </c>
      <c r="F151" s="52">
        <v>4</v>
      </c>
      <c r="G151" s="53">
        <v>44177.934497453702</v>
      </c>
      <c r="H151" s="52">
        <v>98.166429996490393</v>
      </c>
    </row>
    <row r="152" spans="1:8" x14ac:dyDescent="0.3">
      <c r="A152" t="s">
        <v>8</v>
      </c>
      <c r="B152">
        <v>18</v>
      </c>
      <c r="C152">
        <v>46</v>
      </c>
      <c r="D152" t="b">
        <v>1</v>
      </c>
      <c r="E152">
        <v>1</v>
      </c>
      <c r="F152">
        <v>5</v>
      </c>
      <c r="G152" s="1">
        <v>44177.938978472223</v>
      </c>
      <c r="H152">
        <v>387.159187555313</v>
      </c>
    </row>
    <row r="153" spans="1:8" x14ac:dyDescent="0.3">
      <c r="A153" t="s">
        <v>8</v>
      </c>
      <c r="B153">
        <v>27</v>
      </c>
      <c r="C153">
        <v>37</v>
      </c>
      <c r="D153" t="b">
        <v>1</v>
      </c>
      <c r="E153">
        <v>2</v>
      </c>
      <c r="F153">
        <v>5</v>
      </c>
      <c r="G153" s="1">
        <v>44177.947376388889</v>
      </c>
      <c r="H153">
        <v>725.57841730117798</v>
      </c>
    </row>
    <row r="154" spans="1:8" x14ac:dyDescent="0.3">
      <c r="A154" t="s">
        <v>8</v>
      </c>
      <c r="B154">
        <v>24</v>
      </c>
      <c r="C154">
        <v>40</v>
      </c>
      <c r="D154" t="b">
        <v>1</v>
      </c>
      <c r="E154">
        <v>3</v>
      </c>
      <c r="F154">
        <v>5</v>
      </c>
      <c r="G154" s="1">
        <v>44177.950532314811</v>
      </c>
      <c r="H154">
        <v>272.672437667846</v>
      </c>
    </row>
    <row r="155" spans="1:8" x14ac:dyDescent="0.3">
      <c r="A155" t="s">
        <v>9</v>
      </c>
      <c r="B155">
        <v>40</v>
      </c>
      <c r="C155">
        <v>24</v>
      </c>
      <c r="D155" t="b">
        <v>1</v>
      </c>
      <c r="E155">
        <v>4</v>
      </c>
      <c r="F155">
        <v>5</v>
      </c>
      <c r="G155" s="1">
        <v>44177.95204462963</v>
      </c>
      <c r="H155">
        <v>130.66441273689199</v>
      </c>
    </row>
    <row r="156" spans="1:8" x14ac:dyDescent="0.3">
      <c r="A156" t="s">
        <v>9</v>
      </c>
      <c r="B156">
        <v>38</v>
      </c>
      <c r="C156">
        <v>26</v>
      </c>
      <c r="D156" t="b">
        <v>1</v>
      </c>
      <c r="E156">
        <v>5</v>
      </c>
      <c r="F156">
        <v>5</v>
      </c>
      <c r="G156" s="1">
        <v>44177.957042395836</v>
      </c>
      <c r="H156">
        <v>431.80615162849398</v>
      </c>
    </row>
    <row r="157" spans="1:8" x14ac:dyDescent="0.3">
      <c r="A157" t="s">
        <v>8</v>
      </c>
      <c r="B157">
        <v>29</v>
      </c>
      <c r="C157">
        <v>35</v>
      </c>
      <c r="D157" t="b">
        <v>1</v>
      </c>
      <c r="E157">
        <v>6</v>
      </c>
      <c r="F157">
        <v>5</v>
      </c>
      <c r="G157" s="1">
        <v>44177.960330057867</v>
      </c>
      <c r="H157">
        <v>284.05488586425702</v>
      </c>
    </row>
    <row r="158" spans="1:8" x14ac:dyDescent="0.3">
      <c r="A158" t="s">
        <v>8</v>
      </c>
      <c r="B158">
        <v>31</v>
      </c>
      <c r="C158">
        <v>33</v>
      </c>
      <c r="D158" t="b">
        <v>1</v>
      </c>
      <c r="E158">
        <v>7</v>
      </c>
      <c r="F158">
        <v>5</v>
      </c>
      <c r="G158" s="1">
        <v>44177.965248333334</v>
      </c>
      <c r="H158">
        <v>424.93824267387299</v>
      </c>
    </row>
    <row r="159" spans="1:8" x14ac:dyDescent="0.3">
      <c r="A159" t="s">
        <v>9</v>
      </c>
      <c r="B159">
        <v>54</v>
      </c>
      <c r="C159">
        <v>10</v>
      </c>
      <c r="D159" t="b">
        <v>1</v>
      </c>
      <c r="E159">
        <v>8</v>
      </c>
      <c r="F159">
        <v>5</v>
      </c>
      <c r="G159" s="1">
        <v>44177.967042222219</v>
      </c>
      <c r="H159">
        <v>154.99229526519699</v>
      </c>
    </row>
    <row r="160" spans="1:8" x14ac:dyDescent="0.3">
      <c r="A160" t="s">
        <v>8</v>
      </c>
      <c r="B160">
        <v>11</v>
      </c>
      <c r="C160">
        <v>53</v>
      </c>
      <c r="D160" t="b">
        <v>1</v>
      </c>
      <c r="E160">
        <v>9</v>
      </c>
      <c r="F160">
        <v>5</v>
      </c>
      <c r="G160" s="1">
        <v>44177.969675798609</v>
      </c>
      <c r="H160">
        <v>227.53963279724101</v>
      </c>
    </row>
    <row r="161" spans="1:8" x14ac:dyDescent="0.3">
      <c r="A161" t="s">
        <v>9</v>
      </c>
      <c r="B161">
        <v>45</v>
      </c>
      <c r="C161">
        <v>19</v>
      </c>
      <c r="D161" t="b">
        <v>1</v>
      </c>
      <c r="E161">
        <v>10</v>
      </c>
      <c r="F161">
        <v>5</v>
      </c>
      <c r="G161" s="1">
        <v>44177.973581956016</v>
      </c>
      <c r="H161">
        <v>337.49211168289099</v>
      </c>
    </row>
    <row r="162" spans="1:8" x14ac:dyDescent="0.3">
      <c r="A162" t="s">
        <v>9</v>
      </c>
      <c r="B162">
        <v>40</v>
      </c>
      <c r="C162">
        <v>24</v>
      </c>
      <c r="D162" t="b">
        <v>1</v>
      </c>
      <c r="E162">
        <v>11</v>
      </c>
      <c r="F162">
        <v>5</v>
      </c>
      <c r="G162" s="1">
        <v>44177.974833506945</v>
      </c>
      <c r="H162">
        <v>108.13417005538901</v>
      </c>
    </row>
    <row r="163" spans="1:8" x14ac:dyDescent="0.3">
      <c r="A163" t="s">
        <v>8</v>
      </c>
      <c r="B163">
        <v>18</v>
      </c>
      <c r="C163">
        <v>46</v>
      </c>
      <c r="D163" t="b">
        <v>1</v>
      </c>
      <c r="E163">
        <v>12</v>
      </c>
      <c r="F163">
        <v>5</v>
      </c>
      <c r="G163" s="1">
        <v>44177.976485127314</v>
      </c>
      <c r="H163">
        <v>142.698999404907</v>
      </c>
    </row>
    <row r="164" spans="1:8" x14ac:dyDescent="0.3">
      <c r="A164" t="s">
        <v>9</v>
      </c>
      <c r="B164">
        <v>40</v>
      </c>
      <c r="C164">
        <v>24</v>
      </c>
      <c r="D164" t="b">
        <v>1</v>
      </c>
      <c r="E164">
        <v>13</v>
      </c>
      <c r="F164">
        <v>5</v>
      </c>
      <c r="G164" s="1">
        <v>44177.979359155092</v>
      </c>
      <c r="H164">
        <v>248.316588163375</v>
      </c>
    </row>
    <row r="165" spans="1:8" x14ac:dyDescent="0.3">
      <c r="A165" t="s">
        <v>8</v>
      </c>
      <c r="B165">
        <v>10</v>
      </c>
      <c r="C165">
        <v>54</v>
      </c>
      <c r="D165" t="b">
        <v>1</v>
      </c>
      <c r="E165">
        <v>14</v>
      </c>
      <c r="F165">
        <v>5</v>
      </c>
      <c r="G165" s="1">
        <v>44177.982807604167</v>
      </c>
      <c r="H165">
        <v>297.94440650939902</v>
      </c>
    </row>
    <row r="166" spans="1:8" x14ac:dyDescent="0.3">
      <c r="A166" t="s">
        <v>8</v>
      </c>
      <c r="B166">
        <v>16</v>
      </c>
      <c r="C166">
        <v>48</v>
      </c>
      <c r="D166" t="b">
        <v>1</v>
      </c>
      <c r="E166">
        <v>15</v>
      </c>
      <c r="F166">
        <v>5</v>
      </c>
      <c r="G166" s="1">
        <v>44177.986085567129</v>
      </c>
      <c r="H166">
        <v>283.216099023818</v>
      </c>
    </row>
    <row r="167" spans="1:8" x14ac:dyDescent="0.3">
      <c r="A167" t="s">
        <v>9</v>
      </c>
      <c r="B167">
        <v>39</v>
      </c>
      <c r="C167">
        <v>25</v>
      </c>
      <c r="D167" t="b">
        <v>1</v>
      </c>
      <c r="E167">
        <v>16</v>
      </c>
      <c r="F167">
        <v>5</v>
      </c>
      <c r="G167" s="1">
        <v>44177.988386064811</v>
      </c>
      <c r="H167">
        <v>198.763101816177</v>
      </c>
    </row>
    <row r="168" spans="1:8" x14ac:dyDescent="0.3">
      <c r="A168" t="s">
        <v>8</v>
      </c>
      <c r="B168">
        <v>17</v>
      </c>
      <c r="C168">
        <v>47</v>
      </c>
      <c r="D168" t="b">
        <v>1</v>
      </c>
      <c r="E168">
        <v>17</v>
      </c>
      <c r="F168">
        <v>5</v>
      </c>
      <c r="G168" s="1">
        <v>44177.990277523146</v>
      </c>
      <c r="H168">
        <v>163.42228984832701</v>
      </c>
    </row>
    <row r="169" spans="1:8" x14ac:dyDescent="0.3">
      <c r="A169" t="s">
        <v>9</v>
      </c>
      <c r="B169">
        <v>47</v>
      </c>
      <c r="C169">
        <v>17</v>
      </c>
      <c r="D169" t="b">
        <v>1</v>
      </c>
      <c r="E169">
        <v>18</v>
      </c>
      <c r="F169">
        <v>5</v>
      </c>
      <c r="G169" s="1">
        <v>44177.994716886576</v>
      </c>
      <c r="H169">
        <v>383.55963635444601</v>
      </c>
    </row>
    <row r="170" spans="1:8" x14ac:dyDescent="0.3">
      <c r="A170" t="s">
        <v>9</v>
      </c>
      <c r="B170">
        <v>39</v>
      </c>
      <c r="C170">
        <v>25</v>
      </c>
      <c r="D170" t="b">
        <v>1</v>
      </c>
      <c r="E170">
        <v>19</v>
      </c>
      <c r="F170">
        <v>5</v>
      </c>
      <c r="G170" s="1">
        <v>44177.99897291667</v>
      </c>
      <c r="H170">
        <v>367.721440792083</v>
      </c>
    </row>
    <row r="171" spans="1:8" x14ac:dyDescent="0.3">
      <c r="A171" t="s">
        <v>9</v>
      </c>
      <c r="B171">
        <v>47</v>
      </c>
      <c r="C171">
        <v>17</v>
      </c>
      <c r="D171" t="b">
        <v>1</v>
      </c>
      <c r="E171">
        <v>20</v>
      </c>
      <c r="F171">
        <v>5</v>
      </c>
      <c r="G171" s="1">
        <v>44178.002240289352</v>
      </c>
      <c r="H171">
        <v>282.29983520507801</v>
      </c>
    </row>
    <row r="172" spans="1:8" x14ac:dyDescent="0.3">
      <c r="A172" t="s">
        <v>8</v>
      </c>
      <c r="B172">
        <v>31</v>
      </c>
      <c r="C172">
        <v>33</v>
      </c>
      <c r="D172" t="b">
        <v>1</v>
      </c>
      <c r="E172">
        <v>21</v>
      </c>
      <c r="F172">
        <v>5</v>
      </c>
      <c r="G172" s="1">
        <v>44178.007394398148</v>
      </c>
      <c r="H172">
        <v>445.314258575439</v>
      </c>
    </row>
    <row r="173" spans="1:8" x14ac:dyDescent="0.3">
      <c r="A173" t="s">
        <v>9</v>
      </c>
      <c r="B173">
        <v>38</v>
      </c>
      <c r="C173">
        <v>26</v>
      </c>
      <c r="D173" t="b">
        <v>1</v>
      </c>
      <c r="E173">
        <v>22</v>
      </c>
      <c r="F173">
        <v>5</v>
      </c>
      <c r="G173" s="1">
        <v>44178.013117754628</v>
      </c>
      <c r="H173">
        <v>494.49803376197798</v>
      </c>
    </row>
    <row r="174" spans="1:8" x14ac:dyDescent="0.3">
      <c r="A174" t="s">
        <v>8</v>
      </c>
      <c r="B174">
        <v>29</v>
      </c>
      <c r="C174">
        <v>35</v>
      </c>
      <c r="D174" t="b">
        <v>1</v>
      </c>
      <c r="E174">
        <v>23</v>
      </c>
      <c r="F174">
        <v>5</v>
      </c>
      <c r="G174" s="1">
        <v>44178.016866087964</v>
      </c>
      <c r="H174">
        <v>323.85610389709399</v>
      </c>
    </row>
    <row r="175" spans="1:8" x14ac:dyDescent="0.3">
      <c r="A175" t="s">
        <v>8</v>
      </c>
      <c r="B175">
        <v>31</v>
      </c>
      <c r="C175">
        <v>33</v>
      </c>
      <c r="D175" t="b">
        <v>1</v>
      </c>
      <c r="E175">
        <v>24</v>
      </c>
      <c r="F175">
        <v>5</v>
      </c>
      <c r="G175" s="1">
        <v>44178.022944270837</v>
      </c>
      <c r="H175">
        <v>525.15514826774597</v>
      </c>
    </row>
    <row r="176" spans="1:8" x14ac:dyDescent="0.3">
      <c r="A176" t="s">
        <v>9</v>
      </c>
      <c r="B176">
        <v>54</v>
      </c>
      <c r="C176">
        <v>10</v>
      </c>
      <c r="D176" t="b">
        <v>1</v>
      </c>
      <c r="E176">
        <v>25</v>
      </c>
      <c r="F176">
        <v>5</v>
      </c>
      <c r="G176" s="1">
        <v>44178.024931250002</v>
      </c>
      <c r="H176">
        <v>171.67525577545101</v>
      </c>
    </row>
    <row r="177" spans="1:8" x14ac:dyDescent="0.3">
      <c r="A177" t="s">
        <v>8</v>
      </c>
      <c r="B177">
        <v>29</v>
      </c>
      <c r="C177">
        <v>35</v>
      </c>
      <c r="D177" t="b">
        <v>0</v>
      </c>
      <c r="E177">
        <v>1</v>
      </c>
      <c r="F177">
        <v>5</v>
      </c>
      <c r="G177" s="1">
        <v>44178.029592650462</v>
      </c>
      <c r="H177">
        <v>402.744633436203</v>
      </c>
    </row>
    <row r="178" spans="1:8" x14ac:dyDescent="0.3">
      <c r="A178" t="s">
        <v>8</v>
      </c>
      <c r="B178">
        <v>25</v>
      </c>
      <c r="C178">
        <v>39</v>
      </c>
      <c r="D178" t="b">
        <v>0</v>
      </c>
      <c r="E178">
        <v>2</v>
      </c>
      <c r="F178">
        <v>5</v>
      </c>
      <c r="G178" s="1">
        <v>44178.038092314811</v>
      </c>
      <c r="H178">
        <v>734.37004899978604</v>
      </c>
    </row>
    <row r="179" spans="1:8" x14ac:dyDescent="0.3">
      <c r="A179" t="s">
        <v>9</v>
      </c>
      <c r="B179">
        <v>37</v>
      </c>
      <c r="C179">
        <v>27</v>
      </c>
      <c r="D179" t="b">
        <v>0</v>
      </c>
      <c r="E179">
        <v>3</v>
      </c>
      <c r="F179">
        <v>5</v>
      </c>
      <c r="G179" s="1">
        <v>44178.043024872684</v>
      </c>
      <c r="H179">
        <v>426.17239093780501</v>
      </c>
    </row>
    <row r="180" spans="1:8" x14ac:dyDescent="0.3">
      <c r="A180" t="s">
        <v>9</v>
      </c>
      <c r="B180">
        <v>39</v>
      </c>
      <c r="C180">
        <v>24</v>
      </c>
      <c r="D180" t="b">
        <v>0</v>
      </c>
      <c r="E180">
        <v>4</v>
      </c>
      <c r="F180">
        <v>5</v>
      </c>
      <c r="G180" s="1">
        <v>44178.045741770831</v>
      </c>
      <c r="H180">
        <v>234.739794015884</v>
      </c>
    </row>
    <row r="181" spans="1:8" x14ac:dyDescent="0.3">
      <c r="A181" t="s">
        <v>8</v>
      </c>
      <c r="B181">
        <v>21</v>
      </c>
      <c r="C181">
        <v>43</v>
      </c>
      <c r="D181" t="b">
        <v>0</v>
      </c>
      <c r="E181">
        <v>5</v>
      </c>
      <c r="F181">
        <v>5</v>
      </c>
      <c r="G181" s="1">
        <v>44178.049691435182</v>
      </c>
      <c r="H181">
        <v>341.25041556358298</v>
      </c>
    </row>
    <row r="182" spans="1:8" x14ac:dyDescent="0.3">
      <c r="A182" t="s">
        <v>8</v>
      </c>
      <c r="B182">
        <v>25</v>
      </c>
      <c r="C182">
        <v>39</v>
      </c>
      <c r="D182" t="b">
        <v>0</v>
      </c>
      <c r="E182">
        <v>6</v>
      </c>
      <c r="F182">
        <v>5</v>
      </c>
      <c r="G182" s="1">
        <v>44178.05321341435</v>
      </c>
      <c r="H182">
        <v>304.29759454727099</v>
      </c>
    </row>
    <row r="183" spans="1:8" x14ac:dyDescent="0.3">
      <c r="A183" t="s">
        <v>10</v>
      </c>
      <c r="B183">
        <v>32</v>
      </c>
      <c r="C183">
        <v>32</v>
      </c>
      <c r="D183" t="b">
        <v>0</v>
      </c>
      <c r="E183">
        <v>7</v>
      </c>
      <c r="F183">
        <v>5</v>
      </c>
      <c r="G183" s="1">
        <v>44178.055102789353</v>
      </c>
      <c r="H183">
        <v>163.24248242378201</v>
      </c>
    </row>
    <row r="184" spans="1:8" x14ac:dyDescent="0.3">
      <c r="A184" t="s">
        <v>8</v>
      </c>
      <c r="B184">
        <v>17</v>
      </c>
      <c r="C184">
        <v>47</v>
      </c>
      <c r="D184" t="b">
        <v>0</v>
      </c>
      <c r="E184">
        <v>8</v>
      </c>
      <c r="F184">
        <v>5</v>
      </c>
      <c r="G184" s="1">
        <v>44178.059044236114</v>
      </c>
      <c r="H184">
        <v>340.54016208648602</v>
      </c>
    </row>
    <row r="185" spans="1:8" x14ac:dyDescent="0.3">
      <c r="A185" t="s">
        <v>8</v>
      </c>
      <c r="B185">
        <v>6</v>
      </c>
      <c r="C185">
        <v>58</v>
      </c>
      <c r="D185" t="b">
        <v>0</v>
      </c>
      <c r="E185">
        <v>9</v>
      </c>
      <c r="F185">
        <v>5</v>
      </c>
      <c r="G185" s="1">
        <v>44178.06207861111</v>
      </c>
      <c r="H185">
        <v>262.170818567276</v>
      </c>
    </row>
    <row r="186" spans="1:8" x14ac:dyDescent="0.3">
      <c r="A186" t="s">
        <v>8</v>
      </c>
      <c r="B186">
        <v>20</v>
      </c>
      <c r="C186">
        <v>42</v>
      </c>
      <c r="D186" t="b">
        <v>0</v>
      </c>
      <c r="E186">
        <v>10</v>
      </c>
      <c r="F186">
        <v>5</v>
      </c>
      <c r="G186" s="1">
        <v>44178.064664861115</v>
      </c>
      <c r="H186">
        <v>223.45210695266701</v>
      </c>
    </row>
    <row r="187" spans="1:8" x14ac:dyDescent="0.3">
      <c r="A187" t="s">
        <v>8</v>
      </c>
      <c r="B187">
        <v>29</v>
      </c>
      <c r="C187">
        <v>35</v>
      </c>
      <c r="D187" t="b">
        <v>0</v>
      </c>
      <c r="E187">
        <v>11</v>
      </c>
      <c r="F187">
        <v>5</v>
      </c>
      <c r="G187" s="1">
        <v>44178.069580682873</v>
      </c>
      <c r="H187">
        <v>424.726597070693</v>
      </c>
    </row>
    <row r="188" spans="1:8" x14ac:dyDescent="0.3">
      <c r="A188" t="s">
        <v>8</v>
      </c>
      <c r="B188">
        <v>30</v>
      </c>
      <c r="C188">
        <v>34</v>
      </c>
      <c r="D188" t="b">
        <v>0</v>
      </c>
      <c r="E188">
        <v>12</v>
      </c>
      <c r="F188">
        <v>5</v>
      </c>
      <c r="G188" s="1">
        <v>44178.073161168984</v>
      </c>
      <c r="H188">
        <v>309.35436582565302</v>
      </c>
    </row>
    <row r="189" spans="1:8" x14ac:dyDescent="0.3">
      <c r="A189" t="s">
        <v>9</v>
      </c>
      <c r="B189">
        <v>37</v>
      </c>
      <c r="C189">
        <v>27</v>
      </c>
      <c r="D189" t="b">
        <v>0</v>
      </c>
      <c r="E189">
        <v>13</v>
      </c>
      <c r="F189">
        <v>5</v>
      </c>
      <c r="G189" s="1">
        <v>44178.076688668982</v>
      </c>
      <c r="H189">
        <v>304.77598214149401</v>
      </c>
    </row>
    <row r="190" spans="1:8" x14ac:dyDescent="0.3">
      <c r="A190" t="s">
        <v>8</v>
      </c>
      <c r="B190">
        <v>29</v>
      </c>
      <c r="C190">
        <v>35</v>
      </c>
      <c r="D190" t="b">
        <v>0</v>
      </c>
      <c r="E190">
        <v>14</v>
      </c>
      <c r="F190">
        <v>5</v>
      </c>
      <c r="G190" s="1">
        <v>44178.080222233795</v>
      </c>
      <c r="H190">
        <v>305.29961037635798</v>
      </c>
    </row>
    <row r="191" spans="1:8" x14ac:dyDescent="0.3">
      <c r="A191" t="s">
        <v>9</v>
      </c>
      <c r="B191">
        <v>49</v>
      </c>
      <c r="C191">
        <v>15</v>
      </c>
      <c r="D191" t="b">
        <v>0</v>
      </c>
      <c r="E191">
        <v>15</v>
      </c>
      <c r="F191">
        <v>5</v>
      </c>
      <c r="G191" s="1">
        <v>44178.082566770834</v>
      </c>
      <c r="H191">
        <v>202.568290233612</v>
      </c>
    </row>
    <row r="192" spans="1:8" x14ac:dyDescent="0.3">
      <c r="A192" t="s">
        <v>8</v>
      </c>
      <c r="B192">
        <v>11</v>
      </c>
      <c r="C192">
        <v>53</v>
      </c>
      <c r="D192" t="b">
        <v>0</v>
      </c>
      <c r="E192">
        <v>16</v>
      </c>
      <c r="F192">
        <v>5</v>
      </c>
      <c r="G192" s="1">
        <v>44178.086949641205</v>
      </c>
      <c r="H192">
        <v>378.67996072769103</v>
      </c>
    </row>
    <row r="193" spans="1:8" x14ac:dyDescent="0.3">
      <c r="A193" t="s">
        <v>9</v>
      </c>
      <c r="B193">
        <v>44</v>
      </c>
      <c r="C193">
        <v>20</v>
      </c>
      <c r="D193" t="b">
        <v>0</v>
      </c>
      <c r="E193">
        <v>17</v>
      </c>
      <c r="F193">
        <v>5</v>
      </c>
      <c r="G193" s="1">
        <v>44178.089177719907</v>
      </c>
      <c r="H193">
        <v>192.50462484359701</v>
      </c>
    </row>
    <row r="194" spans="1:8" x14ac:dyDescent="0.3">
      <c r="A194" t="s">
        <v>8</v>
      </c>
      <c r="B194">
        <v>25</v>
      </c>
      <c r="C194">
        <v>39</v>
      </c>
      <c r="D194" t="b">
        <v>0</v>
      </c>
      <c r="E194">
        <v>18</v>
      </c>
      <c r="F194">
        <v>5</v>
      </c>
      <c r="G194" s="1">
        <v>44178.090758935185</v>
      </c>
      <c r="H194">
        <v>136.616718769073</v>
      </c>
    </row>
    <row r="195" spans="1:8" x14ac:dyDescent="0.3">
      <c r="A195" t="s">
        <v>8</v>
      </c>
      <c r="B195">
        <v>29</v>
      </c>
      <c r="C195">
        <v>35</v>
      </c>
      <c r="D195" t="b">
        <v>0</v>
      </c>
      <c r="E195">
        <v>19</v>
      </c>
      <c r="F195">
        <v>5</v>
      </c>
      <c r="G195" s="1">
        <v>44178.096095914349</v>
      </c>
      <c r="H195">
        <v>461.11582589149401</v>
      </c>
    </row>
    <row r="196" spans="1:8" x14ac:dyDescent="0.3">
      <c r="A196" t="s">
        <v>8</v>
      </c>
      <c r="B196">
        <v>30</v>
      </c>
      <c r="C196">
        <v>34</v>
      </c>
      <c r="D196" t="b">
        <v>0</v>
      </c>
      <c r="E196">
        <v>20</v>
      </c>
      <c r="F196">
        <v>5</v>
      </c>
      <c r="G196" s="1">
        <v>44178.09980935185</v>
      </c>
      <c r="H196">
        <v>320.84066367149302</v>
      </c>
    </row>
    <row r="197" spans="1:8" x14ac:dyDescent="0.3">
      <c r="A197" t="s">
        <v>9</v>
      </c>
      <c r="B197">
        <v>37</v>
      </c>
      <c r="C197">
        <v>27</v>
      </c>
      <c r="D197" t="b">
        <v>0</v>
      </c>
      <c r="E197">
        <v>21</v>
      </c>
      <c r="F197">
        <v>5</v>
      </c>
      <c r="G197" s="1">
        <v>44178.105660682872</v>
      </c>
      <c r="H197">
        <v>505.555029153823</v>
      </c>
    </row>
    <row r="198" spans="1:8" x14ac:dyDescent="0.3">
      <c r="A198" t="s">
        <v>8</v>
      </c>
      <c r="B198">
        <v>14</v>
      </c>
      <c r="C198">
        <v>50</v>
      </c>
      <c r="D198" t="b">
        <v>0</v>
      </c>
      <c r="E198">
        <v>22</v>
      </c>
      <c r="F198">
        <v>5</v>
      </c>
      <c r="G198" s="1">
        <v>44178.111515972225</v>
      </c>
      <c r="H198">
        <v>505.89702606201098</v>
      </c>
    </row>
    <row r="199" spans="1:8" x14ac:dyDescent="0.3">
      <c r="A199" t="s">
        <v>8</v>
      </c>
      <c r="B199">
        <v>6</v>
      </c>
      <c r="C199">
        <v>58</v>
      </c>
      <c r="D199" t="b">
        <v>0</v>
      </c>
      <c r="E199">
        <v>23</v>
      </c>
      <c r="F199">
        <v>5</v>
      </c>
      <c r="G199" s="1">
        <v>44178.115377858798</v>
      </c>
      <c r="H199">
        <v>333.66718459129299</v>
      </c>
    </row>
    <row r="200" spans="1:8" x14ac:dyDescent="0.3">
      <c r="A200" t="s">
        <v>8</v>
      </c>
      <c r="B200">
        <v>20</v>
      </c>
      <c r="C200">
        <v>42</v>
      </c>
      <c r="D200" t="b">
        <v>0</v>
      </c>
      <c r="E200">
        <v>24</v>
      </c>
      <c r="F200">
        <v>5</v>
      </c>
      <c r="G200" s="1">
        <v>44178.118691145835</v>
      </c>
      <c r="H200">
        <v>286.26755142211903</v>
      </c>
    </row>
    <row r="201" spans="1:8" x14ac:dyDescent="0.3">
      <c r="A201" s="52" t="s">
        <v>8</v>
      </c>
      <c r="B201" s="52">
        <v>29</v>
      </c>
      <c r="C201" s="52">
        <v>35</v>
      </c>
      <c r="D201" s="52" t="b">
        <v>0</v>
      </c>
      <c r="E201" s="52">
        <v>25</v>
      </c>
      <c r="F201" s="52">
        <v>5</v>
      </c>
      <c r="G201" s="53">
        <v>44178.124972511578</v>
      </c>
      <c r="H201" s="52">
        <v>542.70986461639404</v>
      </c>
    </row>
    <row r="202" spans="1:8" x14ac:dyDescent="0.3">
      <c r="A202" s="52" t="s">
        <v>9</v>
      </c>
      <c r="B202" s="52">
        <v>34</v>
      </c>
      <c r="C202" s="52">
        <v>30</v>
      </c>
      <c r="D202" s="52" t="b">
        <v>1</v>
      </c>
      <c r="E202" s="52">
        <v>1</v>
      </c>
      <c r="F202" s="52">
        <v>6</v>
      </c>
      <c r="G202" s="53">
        <v>44178.177578206021</v>
      </c>
      <c r="H202" s="52">
        <v>4545.1321816444397</v>
      </c>
    </row>
    <row r="203" spans="1:8" x14ac:dyDescent="0.3">
      <c r="A203" t="s">
        <v>8</v>
      </c>
      <c r="B203">
        <v>0</v>
      </c>
      <c r="C203">
        <v>32</v>
      </c>
      <c r="D203" t="b">
        <v>1</v>
      </c>
      <c r="E203">
        <v>2</v>
      </c>
      <c r="F203">
        <v>6</v>
      </c>
      <c r="G203" s="1">
        <v>44178.178786724537</v>
      </c>
      <c r="H203">
        <v>104.416606664657</v>
      </c>
    </row>
    <row r="204" spans="1:8" x14ac:dyDescent="0.3">
      <c r="A204" t="s">
        <v>8</v>
      </c>
      <c r="B204">
        <v>27</v>
      </c>
      <c r="C204">
        <v>37</v>
      </c>
      <c r="D204" t="b">
        <v>1</v>
      </c>
      <c r="E204">
        <v>3</v>
      </c>
      <c r="F204">
        <v>6</v>
      </c>
      <c r="G204" s="1">
        <v>44178.19362578704</v>
      </c>
      <c r="H204">
        <v>1282.0948235988601</v>
      </c>
    </row>
    <row r="205" spans="1:8" x14ac:dyDescent="0.3">
      <c r="A205" t="s">
        <v>9</v>
      </c>
      <c r="B205">
        <v>34</v>
      </c>
      <c r="C205">
        <v>30</v>
      </c>
      <c r="D205" t="b">
        <v>1</v>
      </c>
      <c r="E205">
        <v>4</v>
      </c>
      <c r="F205">
        <v>6</v>
      </c>
      <c r="G205" s="1">
        <v>44178.230443067128</v>
      </c>
      <c r="H205">
        <v>3181.0119349956499</v>
      </c>
    </row>
    <row r="206" spans="1:8" x14ac:dyDescent="0.3">
      <c r="A206" t="s">
        <v>8</v>
      </c>
      <c r="B206">
        <v>0</v>
      </c>
      <c r="C206">
        <v>32</v>
      </c>
      <c r="D206" t="b">
        <v>1</v>
      </c>
      <c r="E206">
        <v>5</v>
      </c>
      <c r="F206">
        <v>6</v>
      </c>
      <c r="G206" s="1">
        <v>44178.23160284722</v>
      </c>
      <c r="H206">
        <v>100.204561710357</v>
      </c>
    </row>
    <row r="207" spans="1:8" x14ac:dyDescent="0.3">
      <c r="A207" t="s">
        <v>8</v>
      </c>
      <c r="B207">
        <v>27</v>
      </c>
      <c r="C207">
        <v>37</v>
      </c>
      <c r="D207" t="b">
        <v>1</v>
      </c>
      <c r="E207">
        <v>6</v>
      </c>
      <c r="F207">
        <v>6</v>
      </c>
      <c r="G207" s="1">
        <v>44178.245724375003</v>
      </c>
      <c r="H207">
        <v>1220.10034537315</v>
      </c>
    </row>
    <row r="208" spans="1:8" x14ac:dyDescent="0.3">
      <c r="A208" t="s">
        <v>9</v>
      </c>
      <c r="B208">
        <v>34</v>
      </c>
      <c r="C208">
        <v>30</v>
      </c>
      <c r="D208" t="b">
        <v>1</v>
      </c>
      <c r="E208">
        <v>7</v>
      </c>
      <c r="F208">
        <v>6</v>
      </c>
      <c r="G208" s="1">
        <v>44178.281800509256</v>
      </c>
      <c r="H208">
        <v>3116.9779427051499</v>
      </c>
    </row>
    <row r="209" spans="1:8" x14ac:dyDescent="0.3">
      <c r="A209" t="s">
        <v>8</v>
      </c>
      <c r="B209">
        <v>0</v>
      </c>
      <c r="C209">
        <v>32</v>
      </c>
      <c r="D209" t="b">
        <v>1</v>
      </c>
      <c r="E209">
        <v>8</v>
      </c>
      <c r="F209">
        <v>6</v>
      </c>
      <c r="G209" s="1">
        <v>44178.282996898146</v>
      </c>
      <c r="H209">
        <v>103.367553710937</v>
      </c>
    </row>
    <row r="210" spans="1:8" x14ac:dyDescent="0.3">
      <c r="A210" t="s">
        <v>8</v>
      </c>
      <c r="B210">
        <v>27</v>
      </c>
      <c r="C210">
        <v>37</v>
      </c>
      <c r="D210" t="b">
        <v>1</v>
      </c>
      <c r="E210">
        <v>9</v>
      </c>
      <c r="F210">
        <v>6</v>
      </c>
      <c r="G210" s="1">
        <v>44178.297104490739</v>
      </c>
      <c r="H210">
        <v>1218.8966960906901</v>
      </c>
    </row>
    <row r="211" spans="1:8" x14ac:dyDescent="0.3">
      <c r="A211" s="52" t="s">
        <v>9</v>
      </c>
      <c r="B211" s="52">
        <v>34</v>
      </c>
      <c r="C211" s="52">
        <v>30</v>
      </c>
      <c r="D211" s="52" t="b">
        <v>1</v>
      </c>
      <c r="E211" s="52">
        <v>10</v>
      </c>
      <c r="F211" s="52">
        <v>6</v>
      </c>
      <c r="G211" s="53">
        <v>44178.333001898151</v>
      </c>
      <c r="H211" s="52">
        <v>3101.5353949069899</v>
      </c>
    </row>
    <row r="212" spans="1:8" x14ac:dyDescent="0.3">
      <c r="A212" t="s">
        <v>8</v>
      </c>
      <c r="B212">
        <v>23</v>
      </c>
      <c r="C212">
        <v>41</v>
      </c>
      <c r="D212" t="b">
        <v>0</v>
      </c>
      <c r="E212">
        <v>1</v>
      </c>
      <c r="F212">
        <v>6</v>
      </c>
      <c r="G212" s="1">
        <v>44178.357938229165</v>
      </c>
      <c r="H212">
        <v>2154.4996526241298</v>
      </c>
    </row>
    <row r="213" spans="1:8" x14ac:dyDescent="0.3">
      <c r="A213" t="s">
        <v>8</v>
      </c>
      <c r="B213">
        <v>18</v>
      </c>
      <c r="C213">
        <v>46</v>
      </c>
      <c r="D213" t="b">
        <v>0</v>
      </c>
      <c r="E213">
        <v>2</v>
      </c>
      <c r="F213">
        <v>6</v>
      </c>
      <c r="G213" s="1">
        <v>44178.375386273146</v>
      </c>
      <c r="H213">
        <v>1507.5107483863801</v>
      </c>
    </row>
    <row r="214" spans="1:8" x14ac:dyDescent="0.3">
      <c r="A214" t="s">
        <v>9</v>
      </c>
      <c r="B214">
        <v>37</v>
      </c>
      <c r="C214">
        <v>27</v>
      </c>
      <c r="D214" t="b">
        <v>0</v>
      </c>
      <c r="E214">
        <v>3</v>
      </c>
      <c r="F214">
        <v>6</v>
      </c>
      <c r="G214" s="1">
        <v>44178.392911909723</v>
      </c>
      <c r="H214">
        <v>1514.21506428718</v>
      </c>
    </row>
    <row r="215" spans="1:8" x14ac:dyDescent="0.3">
      <c r="A215" t="s">
        <v>8</v>
      </c>
      <c r="B215">
        <v>28</v>
      </c>
      <c r="C215">
        <v>36</v>
      </c>
      <c r="D215" t="b">
        <v>0</v>
      </c>
      <c r="E215">
        <v>4</v>
      </c>
      <c r="F215">
        <v>6</v>
      </c>
      <c r="G215" s="1">
        <v>44178.407599282407</v>
      </c>
      <c r="H215">
        <v>1268.98744559288</v>
      </c>
    </row>
    <row r="216" spans="1:8" x14ac:dyDescent="0.3">
      <c r="A216" t="s">
        <v>8</v>
      </c>
      <c r="B216">
        <v>14</v>
      </c>
      <c r="C216">
        <v>50</v>
      </c>
      <c r="D216" t="b">
        <v>0</v>
      </c>
      <c r="E216">
        <v>5</v>
      </c>
      <c r="F216">
        <v>6</v>
      </c>
      <c r="G216" s="1">
        <v>44178.421256921298</v>
      </c>
      <c r="H216">
        <v>1180.01987195014</v>
      </c>
    </row>
    <row r="217" spans="1:8" x14ac:dyDescent="0.3">
      <c r="A217" t="s">
        <v>8</v>
      </c>
      <c r="B217">
        <v>20</v>
      </c>
      <c r="C217">
        <v>44</v>
      </c>
      <c r="D217" t="b">
        <v>0</v>
      </c>
      <c r="E217">
        <v>6</v>
      </c>
      <c r="F217">
        <v>6</v>
      </c>
      <c r="G217" s="1">
        <v>44178.472692326388</v>
      </c>
      <c r="H217">
        <v>4444.0184109210904</v>
      </c>
    </row>
    <row r="218" spans="1:8" x14ac:dyDescent="0.3">
      <c r="A218" t="s">
        <v>8</v>
      </c>
      <c r="B218">
        <v>20</v>
      </c>
      <c r="C218">
        <v>44</v>
      </c>
      <c r="D218" t="b">
        <v>0</v>
      </c>
      <c r="E218">
        <v>7</v>
      </c>
      <c r="F218">
        <v>6</v>
      </c>
      <c r="G218" s="1">
        <v>44178.504697581018</v>
      </c>
      <c r="H218">
        <v>2765.2544808387702</v>
      </c>
    </row>
    <row r="219" spans="1:8" x14ac:dyDescent="0.3">
      <c r="A219" t="s">
        <v>8</v>
      </c>
      <c r="B219">
        <v>27</v>
      </c>
      <c r="C219">
        <v>37</v>
      </c>
      <c r="D219" t="b">
        <v>0</v>
      </c>
      <c r="E219">
        <v>8</v>
      </c>
      <c r="F219">
        <v>6</v>
      </c>
      <c r="G219" s="1">
        <v>44178.525995752316</v>
      </c>
      <c r="H219">
        <v>1840.16080713272</v>
      </c>
    </row>
    <row r="220" spans="1:8" x14ac:dyDescent="0.3">
      <c r="A220" t="s">
        <v>8</v>
      </c>
      <c r="B220">
        <v>17</v>
      </c>
      <c r="C220">
        <v>47</v>
      </c>
      <c r="D220" t="b">
        <v>0</v>
      </c>
      <c r="E220">
        <v>9</v>
      </c>
      <c r="F220">
        <v>6</v>
      </c>
      <c r="G220" s="1">
        <v>44178.538737835646</v>
      </c>
      <c r="H220">
        <v>1100.9159681797</v>
      </c>
    </row>
    <row r="221" spans="1:8" x14ac:dyDescent="0.3">
      <c r="A221" t="s">
        <v>8</v>
      </c>
      <c r="B221">
        <v>10</v>
      </c>
      <c r="C221">
        <v>54</v>
      </c>
      <c r="D221" t="b">
        <v>0</v>
      </c>
      <c r="E221">
        <v>10</v>
      </c>
      <c r="F221">
        <v>6</v>
      </c>
      <c r="G221" s="1">
        <v>44178.559242291667</v>
      </c>
      <c r="H221">
        <v>1771.5846247673001</v>
      </c>
    </row>
  </sheetData>
  <mergeCells count="6">
    <mergeCell ref="Z1:AB1"/>
    <mergeCell ref="K1:M1"/>
    <mergeCell ref="N1:P1"/>
    <mergeCell ref="Q1:S1"/>
    <mergeCell ref="T1:V1"/>
    <mergeCell ref="W1:Y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C49E-360F-4AEC-8F0E-E37DD3436CAD}">
  <dimension ref="A1:AO18"/>
  <sheetViews>
    <sheetView tabSelected="1" workbookViewId="0">
      <selection activeCell="B20" sqref="B20"/>
    </sheetView>
  </sheetViews>
  <sheetFormatPr defaultRowHeight="14" x14ac:dyDescent="0.3"/>
  <cols>
    <col min="1" max="1" width="23.75" customWidth="1"/>
    <col min="2" max="2" width="11.33203125" bestFit="1" customWidth="1"/>
    <col min="3" max="3" width="6.83203125" bestFit="1" customWidth="1"/>
    <col min="4" max="4" width="6.75" bestFit="1" customWidth="1"/>
    <col min="5" max="5" width="5.33203125" bestFit="1" customWidth="1"/>
    <col min="6" max="6" width="16.83203125" bestFit="1" customWidth="1"/>
    <col min="7" max="8" width="7.5" bestFit="1" customWidth="1"/>
    <col min="9" max="9" width="6.83203125" bestFit="1" customWidth="1"/>
    <col min="10" max="10" width="6.75" bestFit="1" customWidth="1"/>
    <col min="11" max="11" width="5.33203125" bestFit="1" customWidth="1"/>
    <col min="12" max="12" width="9.33203125" customWidth="1"/>
    <col min="13" max="13" width="6.75" bestFit="1" customWidth="1"/>
    <col min="14" max="14" width="8.83203125" bestFit="1" customWidth="1"/>
    <col min="15" max="15" width="6.83203125" bestFit="1" customWidth="1"/>
    <col min="16" max="16" width="6.75" bestFit="1" customWidth="1"/>
    <col min="17" max="17" width="5.33203125" bestFit="1" customWidth="1"/>
    <col min="18" max="18" width="6.83203125" bestFit="1" customWidth="1"/>
    <col min="19" max="19" width="6.75" bestFit="1" customWidth="1"/>
    <col min="20" max="20" width="5.33203125" customWidth="1"/>
  </cols>
  <sheetData>
    <row r="1" spans="1:41" ht="19" x14ac:dyDescent="0.4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41" x14ac:dyDescent="0.3">
      <c r="A2" s="44" t="s">
        <v>14</v>
      </c>
      <c r="B2" s="2" t="s">
        <v>5</v>
      </c>
      <c r="C2" s="39">
        <v>2</v>
      </c>
      <c r="D2" s="39"/>
      <c r="E2" s="39"/>
      <c r="F2" s="39">
        <v>3</v>
      </c>
      <c r="G2" s="39"/>
      <c r="H2" s="39"/>
      <c r="I2" s="39">
        <v>4</v>
      </c>
      <c r="J2" s="39"/>
      <c r="K2" s="39"/>
      <c r="L2" s="39">
        <v>5</v>
      </c>
      <c r="M2" s="39"/>
      <c r="N2" s="39"/>
      <c r="O2" s="39">
        <v>6</v>
      </c>
      <c r="P2" s="39"/>
      <c r="Q2" s="39"/>
      <c r="R2" s="39" t="s">
        <v>13</v>
      </c>
      <c r="S2" s="39"/>
      <c r="T2" s="39"/>
    </row>
    <row r="3" spans="1:41" ht="14.5" thickBot="1" x14ac:dyDescent="0.35">
      <c r="A3" s="45"/>
      <c r="B3" s="22" t="s">
        <v>12</v>
      </c>
      <c r="C3" s="22" t="s">
        <v>9</v>
      </c>
      <c r="D3" s="22" t="s">
        <v>8</v>
      </c>
      <c r="E3" s="22" t="s">
        <v>10</v>
      </c>
      <c r="F3" s="22" t="s">
        <v>9</v>
      </c>
      <c r="G3" s="22" t="s">
        <v>8</v>
      </c>
      <c r="H3" s="22" t="s">
        <v>10</v>
      </c>
      <c r="I3" s="22" t="s">
        <v>9</v>
      </c>
      <c r="J3" s="22" t="s">
        <v>8</v>
      </c>
      <c r="K3" s="22" t="s">
        <v>10</v>
      </c>
      <c r="L3" s="22" t="s">
        <v>9</v>
      </c>
      <c r="M3" s="22" t="s">
        <v>8</v>
      </c>
      <c r="N3" s="22" t="s">
        <v>10</v>
      </c>
      <c r="O3" s="22" t="s">
        <v>9</v>
      </c>
      <c r="P3" s="22" t="s">
        <v>8</v>
      </c>
      <c r="Q3" s="22" t="s">
        <v>10</v>
      </c>
      <c r="R3" s="22" t="s">
        <v>9</v>
      </c>
      <c r="S3" s="22" t="s">
        <v>8</v>
      </c>
      <c r="T3" s="22" t="s">
        <v>10</v>
      </c>
    </row>
    <row r="4" spans="1:41" x14ac:dyDescent="0.3">
      <c r="A4" s="46" t="s">
        <v>15</v>
      </c>
      <c r="B4" s="14" t="b">
        <v>1</v>
      </c>
      <c r="C4" s="15">
        <f>SimpleEvaluation!K3</f>
        <v>0.3</v>
      </c>
      <c r="D4" s="16">
        <f>SimpleEvaluation!L3</f>
        <v>0.2</v>
      </c>
      <c r="E4" s="17">
        <f>SimpleEvaluation!M3</f>
        <v>0</v>
      </c>
      <c r="F4" s="15">
        <f>SimpleEvaluation!N3</f>
        <v>0.2</v>
      </c>
      <c r="G4" s="16">
        <f>SimpleEvaluation!O3</f>
        <v>0.26</v>
      </c>
      <c r="H4" s="17">
        <f>SimpleEvaluation!P3</f>
        <v>0.04</v>
      </c>
      <c r="I4" s="15">
        <f>SimpleEvaluation!Q3</f>
        <v>0.26</v>
      </c>
      <c r="J4" s="16">
        <f>SimpleEvaluation!R3</f>
        <v>0.24</v>
      </c>
      <c r="K4" s="17">
        <f>SimpleEvaluation!S3</f>
        <v>0</v>
      </c>
      <c r="L4" s="15">
        <f>SimpleEvaluation!T3</f>
        <v>0.36</v>
      </c>
      <c r="M4" s="16">
        <f>SimpleEvaluation!U3</f>
        <v>0.14000000000000001</v>
      </c>
      <c r="N4" s="17">
        <f>SimpleEvaluation!V3</f>
        <v>0</v>
      </c>
      <c r="O4" s="15">
        <f>SimpleEvaluation!W3</f>
        <v>0.2</v>
      </c>
      <c r="P4" s="16">
        <f>SimpleEvaluation!X3</f>
        <v>0.2</v>
      </c>
      <c r="Q4" s="17">
        <f>SimpleEvaluation!Y3</f>
        <v>0.04</v>
      </c>
      <c r="R4" s="15">
        <f>SimpleEvaluation!Z3</f>
        <v>0.27272727272727271</v>
      </c>
      <c r="S4" s="16">
        <f>SimpleEvaluation!AA3</f>
        <v>0.20909090909090908</v>
      </c>
      <c r="T4" s="17">
        <f>SimpleEvaluation!AB3</f>
        <v>1.8181818181818181E-2</v>
      </c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</row>
    <row r="5" spans="1:41" x14ac:dyDescent="0.3">
      <c r="A5" s="46"/>
      <c r="B5" s="4" t="b">
        <v>0</v>
      </c>
      <c r="C5" s="7">
        <f>SimpleEvaluation!K4</f>
        <v>0.28000000000000003</v>
      </c>
      <c r="D5" s="5">
        <f>SimpleEvaluation!L4</f>
        <v>0.22</v>
      </c>
      <c r="E5" s="9">
        <f>SimpleEvaluation!M4</f>
        <v>0</v>
      </c>
      <c r="F5" s="7">
        <f>SimpleEvaluation!N4</f>
        <v>0.1</v>
      </c>
      <c r="G5" s="5">
        <f>SimpleEvaluation!O4</f>
        <v>0.4</v>
      </c>
      <c r="H5" s="9">
        <f>SimpleEvaluation!P4</f>
        <v>0</v>
      </c>
      <c r="I5" s="7">
        <f>SimpleEvaluation!Q4</f>
        <v>0.24</v>
      </c>
      <c r="J5" s="5">
        <f>SimpleEvaluation!R4</f>
        <v>0.22</v>
      </c>
      <c r="K5" s="9">
        <f>SimpleEvaluation!S4</f>
        <v>0.04</v>
      </c>
      <c r="L5" s="7">
        <f>SimpleEvaluation!T4</f>
        <v>0.26</v>
      </c>
      <c r="M5" s="5">
        <f>SimpleEvaluation!U4</f>
        <v>0.2</v>
      </c>
      <c r="N5" s="9">
        <f>SimpleEvaluation!V4</f>
        <v>0.04</v>
      </c>
      <c r="O5" s="7">
        <f>SimpleEvaluation!W4</f>
        <v>0.2</v>
      </c>
      <c r="P5" s="5">
        <f>SimpleEvaluation!X4</f>
        <v>0.25</v>
      </c>
      <c r="Q5" s="9">
        <f>SimpleEvaluation!Y4</f>
        <v>0.05</v>
      </c>
      <c r="R5" s="7">
        <f>SimpleEvaluation!Z4</f>
        <v>0.21818181818181817</v>
      </c>
      <c r="S5" s="5">
        <f>SimpleEvaluation!AA4</f>
        <v>0.25909090909090909</v>
      </c>
      <c r="T5" s="9">
        <f>SimpleEvaluation!AB4</f>
        <v>2.2727272727272728E-2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</row>
    <row r="6" spans="1:41" ht="14.5" thickBot="1" x14ac:dyDescent="0.35">
      <c r="A6" s="47"/>
      <c r="B6" s="18" t="s">
        <v>11</v>
      </c>
      <c r="C6" s="19">
        <f>SimpleEvaluation!K5</f>
        <v>0.58000000000000007</v>
      </c>
      <c r="D6" s="20">
        <f>SimpleEvaluation!L5</f>
        <v>0.42000000000000004</v>
      </c>
      <c r="E6" s="21">
        <f>SimpleEvaluation!M5</f>
        <v>0</v>
      </c>
      <c r="F6" s="19">
        <f>SimpleEvaluation!N5</f>
        <v>0.30000000000000004</v>
      </c>
      <c r="G6" s="20">
        <f>SimpleEvaluation!O5</f>
        <v>0.66</v>
      </c>
      <c r="H6" s="21">
        <f>SimpleEvaluation!P5</f>
        <v>0.04</v>
      </c>
      <c r="I6" s="19">
        <f>SimpleEvaluation!Q5</f>
        <v>0.5</v>
      </c>
      <c r="J6" s="20">
        <f>SimpleEvaluation!R5</f>
        <v>0.45999999999999996</v>
      </c>
      <c r="K6" s="21">
        <f>SimpleEvaluation!S5</f>
        <v>0.04</v>
      </c>
      <c r="L6" s="19">
        <f>SimpleEvaluation!T5</f>
        <v>0.62</v>
      </c>
      <c r="M6" s="20">
        <f>SimpleEvaluation!U5</f>
        <v>0.34</v>
      </c>
      <c r="N6" s="21">
        <f>SimpleEvaluation!V5</f>
        <v>0.04</v>
      </c>
      <c r="O6" s="19">
        <f>SimpleEvaluation!W5</f>
        <v>0.4</v>
      </c>
      <c r="P6" s="20">
        <f>SimpleEvaluation!X5</f>
        <v>0.45</v>
      </c>
      <c r="Q6" s="21">
        <f>SimpleEvaluation!Y5</f>
        <v>0.09</v>
      </c>
      <c r="R6" s="19">
        <f>SimpleEvaluation!Z5</f>
        <v>0.49090909090909085</v>
      </c>
      <c r="S6" s="20">
        <f>SimpleEvaluation!AA5</f>
        <v>0.46818181818181814</v>
      </c>
      <c r="T6" s="21">
        <f>SimpleEvaluation!AB5</f>
        <v>4.0909090909090909E-2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</row>
    <row r="7" spans="1:41" ht="14.5" thickTop="1" x14ac:dyDescent="0.3">
      <c r="A7" s="48" t="s">
        <v>16</v>
      </c>
      <c r="B7" s="14" t="b">
        <v>1</v>
      </c>
      <c r="C7" s="15">
        <f>TilesCornersEvaluation!K3</f>
        <v>0.4</v>
      </c>
      <c r="D7" s="16">
        <f>TilesCornersEvaluation!L3</f>
        <v>0.1</v>
      </c>
      <c r="E7" s="17">
        <f>TilesCornersEvaluation!M3</f>
        <v>0</v>
      </c>
      <c r="F7" s="15">
        <f>TilesCornersEvaluation!N3</f>
        <v>0.08</v>
      </c>
      <c r="G7" s="16">
        <f>TilesCornersEvaluation!O3</f>
        <v>0.34</v>
      </c>
      <c r="H7" s="17">
        <f>TilesCornersEvaluation!P3</f>
        <v>0.08</v>
      </c>
      <c r="I7" s="15">
        <f>TilesCornersEvaluation!Q3</f>
        <v>0.2</v>
      </c>
      <c r="J7" s="16">
        <f>TilesCornersEvaluation!R3</f>
        <v>0.3</v>
      </c>
      <c r="K7" s="17">
        <f>TilesCornersEvaluation!S3</f>
        <v>0</v>
      </c>
      <c r="L7" s="15">
        <f>TilesCornersEvaluation!T3</f>
        <v>0.24</v>
      </c>
      <c r="M7" s="16">
        <f>TilesCornersEvaluation!U3</f>
        <v>0.26</v>
      </c>
      <c r="N7" s="17">
        <f>TilesCornersEvaluation!V3</f>
        <v>0</v>
      </c>
      <c r="O7" s="15">
        <f>TilesCornersEvaluation!W3</f>
        <v>0.2</v>
      </c>
      <c r="P7" s="16">
        <f>TilesCornersEvaluation!X3</f>
        <v>0.3</v>
      </c>
      <c r="Q7" s="17">
        <f>TilesCornersEvaluation!Y3</f>
        <v>0</v>
      </c>
      <c r="R7" s="15">
        <f>TilesCornersEvaluation!Z3</f>
        <v>0.22727272727272727</v>
      </c>
      <c r="S7" s="16">
        <f>TilesCornersEvaluation!AA3</f>
        <v>0.25454545454545452</v>
      </c>
      <c r="T7" s="17">
        <f>TilesCornersEvaluation!AB3</f>
        <v>1.8181818181818181E-2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</row>
    <row r="8" spans="1:41" x14ac:dyDescent="0.3">
      <c r="A8" s="49"/>
      <c r="B8" s="4" t="b">
        <v>0</v>
      </c>
      <c r="C8" s="7">
        <f>TilesCornersEvaluation!K4</f>
        <v>0.3</v>
      </c>
      <c r="D8" s="5">
        <f>TilesCornersEvaluation!L4</f>
        <v>0.2</v>
      </c>
      <c r="E8" s="9">
        <f>TilesCornersEvaluation!M4</f>
        <v>0</v>
      </c>
      <c r="F8" s="7">
        <f>TilesCornersEvaluation!N4</f>
        <v>0.06</v>
      </c>
      <c r="G8" s="5">
        <f>TilesCornersEvaluation!O4</f>
        <v>0.42</v>
      </c>
      <c r="H8" s="9">
        <f>TilesCornersEvaluation!P4</f>
        <v>0.02</v>
      </c>
      <c r="I8" s="7">
        <f>TilesCornersEvaluation!Q4</f>
        <v>0.04</v>
      </c>
      <c r="J8" s="5">
        <f>TilesCornersEvaluation!R4</f>
        <v>0.46</v>
      </c>
      <c r="K8" s="9">
        <f>TilesCornersEvaluation!S4</f>
        <v>0</v>
      </c>
      <c r="L8" s="7">
        <f>TilesCornersEvaluation!T4</f>
        <v>0.16</v>
      </c>
      <c r="M8" s="5">
        <f>TilesCornersEvaluation!U4</f>
        <v>0.32</v>
      </c>
      <c r="N8" s="9">
        <f>TilesCornersEvaluation!V4</f>
        <v>0.02</v>
      </c>
      <c r="O8" s="7">
        <f>TilesCornersEvaluation!W4</f>
        <v>0.15</v>
      </c>
      <c r="P8" s="5">
        <f>TilesCornersEvaluation!X4</f>
        <v>0.3</v>
      </c>
      <c r="Q8" s="9">
        <f>TilesCornersEvaluation!Y4</f>
        <v>0.05</v>
      </c>
      <c r="R8" s="7">
        <f>TilesCornersEvaluation!Z4</f>
        <v>0.1409090909090909</v>
      </c>
      <c r="S8" s="5">
        <f>TilesCornersEvaluation!AA4</f>
        <v>0.34545454545454546</v>
      </c>
      <c r="T8" s="9">
        <f>TilesCornersEvaluation!AB4</f>
        <v>1.3636363636363636E-2</v>
      </c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</row>
    <row r="9" spans="1:41" ht="14.5" thickBot="1" x14ac:dyDescent="0.35">
      <c r="A9" s="50"/>
      <c r="B9" s="18" t="s">
        <v>11</v>
      </c>
      <c r="C9" s="19">
        <f>TilesCornersEvaluation!K5</f>
        <v>0.7</v>
      </c>
      <c r="D9" s="20">
        <f>TilesCornersEvaluation!L5</f>
        <v>0.30000000000000004</v>
      </c>
      <c r="E9" s="21">
        <f>TilesCornersEvaluation!M5</f>
        <v>0</v>
      </c>
      <c r="F9" s="19">
        <f>TilesCornersEvaluation!N5</f>
        <v>0.14000000000000001</v>
      </c>
      <c r="G9" s="20">
        <f>TilesCornersEvaluation!O5</f>
        <v>0.76</v>
      </c>
      <c r="H9" s="21">
        <f>TilesCornersEvaluation!P5</f>
        <v>0.1</v>
      </c>
      <c r="I9" s="19">
        <f>TilesCornersEvaluation!Q5</f>
        <v>0.24000000000000002</v>
      </c>
      <c r="J9" s="20">
        <f>TilesCornersEvaluation!R5</f>
        <v>0.76</v>
      </c>
      <c r="K9" s="21">
        <f>TilesCornersEvaluation!S5</f>
        <v>0</v>
      </c>
      <c r="L9" s="19">
        <f>TilesCornersEvaluation!T5</f>
        <v>0.4</v>
      </c>
      <c r="M9" s="20">
        <f>TilesCornersEvaluation!U5</f>
        <v>0.58000000000000007</v>
      </c>
      <c r="N9" s="21">
        <f>TilesCornersEvaluation!V5</f>
        <v>0.02</v>
      </c>
      <c r="O9" s="19">
        <f>TilesCornersEvaluation!W5</f>
        <v>0.35</v>
      </c>
      <c r="P9" s="20">
        <f>TilesCornersEvaluation!X5</f>
        <v>0.6</v>
      </c>
      <c r="Q9" s="21">
        <f>TilesCornersEvaluation!Y5</f>
        <v>0.05</v>
      </c>
      <c r="R9" s="19">
        <f>TilesCornersEvaluation!Z5</f>
        <v>0.36818181818181817</v>
      </c>
      <c r="S9" s="20">
        <f>TilesCornersEvaluation!AA5</f>
        <v>0.6</v>
      </c>
      <c r="T9" s="21">
        <f>TilesCornersEvaluation!AB5</f>
        <v>3.1818181818181815E-2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</row>
    <row r="10" spans="1:41" ht="14.5" thickTop="1" x14ac:dyDescent="0.3">
      <c r="A10" s="48" t="s">
        <v>17</v>
      </c>
      <c r="B10" s="14" t="b">
        <v>1</v>
      </c>
      <c r="C10" s="15">
        <f>TilesCornersAdjEvaluation!K3</f>
        <v>0.4</v>
      </c>
      <c r="D10" s="16">
        <f>TilesCornersAdjEvaluation!L3</f>
        <v>0.1</v>
      </c>
      <c r="E10" s="17">
        <f>TilesCornersAdjEvaluation!M3</f>
        <v>0</v>
      </c>
      <c r="F10" s="15">
        <f>TilesCornersAdjEvaluation!N3</f>
        <v>0.18</v>
      </c>
      <c r="G10" s="16">
        <f>TilesCornersAdjEvaluation!O3</f>
        <v>0.32</v>
      </c>
      <c r="H10" s="17">
        <f>TilesCornersAdjEvaluation!P3</f>
        <v>0</v>
      </c>
      <c r="I10" s="15">
        <f>TilesCornersAdjEvaluation!Q3</f>
        <v>0.2</v>
      </c>
      <c r="J10" s="16">
        <f>TilesCornersAdjEvaluation!R3</f>
        <v>0.3</v>
      </c>
      <c r="K10" s="17">
        <f>TilesCornersAdjEvaluation!S3</f>
        <v>0</v>
      </c>
      <c r="L10" s="15">
        <f>TilesCornersAdjEvaluation!T3</f>
        <v>0.24</v>
      </c>
      <c r="M10" s="16">
        <f>TilesCornersAdjEvaluation!U3</f>
        <v>0.26</v>
      </c>
      <c r="N10" s="17">
        <f>TilesCornersAdjEvaluation!V3</f>
        <v>0</v>
      </c>
      <c r="O10" s="15">
        <f>TilesCornersAdjEvaluation!W3</f>
        <v>0.2</v>
      </c>
      <c r="P10" s="16">
        <f>TilesCornersAdjEvaluation!X3</f>
        <v>0.3</v>
      </c>
      <c r="Q10" s="17">
        <f>TilesCornersAdjEvaluation!Y3</f>
        <v>0</v>
      </c>
      <c r="R10" s="15">
        <f>TilesCornersAdjEvaluation!Z3</f>
        <v>0.25</v>
      </c>
      <c r="S10" s="16">
        <f>TilesCornersAdjEvaluation!AA3</f>
        <v>0.25</v>
      </c>
      <c r="T10" s="17">
        <f>TilesCornersAdjEvaluation!AB3</f>
        <v>0</v>
      </c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41" x14ac:dyDescent="0.3">
      <c r="A11" s="49"/>
      <c r="B11" s="4" t="b">
        <v>0</v>
      </c>
      <c r="C11" s="7">
        <f>TilesCornersAdjEvaluation!K4</f>
        <v>0.14000000000000001</v>
      </c>
      <c r="D11" s="5">
        <f>TilesCornersAdjEvaluation!L4</f>
        <v>0.32</v>
      </c>
      <c r="E11" s="9">
        <f>TilesCornersAdjEvaluation!M4</f>
        <v>0.04</v>
      </c>
      <c r="F11" s="7">
        <f>TilesCornersAdjEvaluation!N4</f>
        <v>0.18</v>
      </c>
      <c r="G11" s="5">
        <f>TilesCornersAdjEvaluation!O4</f>
        <v>0.32</v>
      </c>
      <c r="H11" s="9">
        <f>TilesCornersAdjEvaluation!P4</f>
        <v>0</v>
      </c>
      <c r="I11" s="7">
        <f>TilesCornersAdjEvaluation!Q4</f>
        <v>0.06</v>
      </c>
      <c r="J11" s="5">
        <f>TilesCornersAdjEvaluation!R4</f>
        <v>0.44</v>
      </c>
      <c r="K11" s="9">
        <f>TilesCornersAdjEvaluation!S4</f>
        <v>0</v>
      </c>
      <c r="L11" s="7">
        <f>TilesCornersAdjEvaluation!T4</f>
        <v>0.12</v>
      </c>
      <c r="M11" s="5">
        <f>TilesCornersAdjEvaluation!U4</f>
        <v>0.36</v>
      </c>
      <c r="N11" s="9">
        <f>TilesCornersAdjEvaluation!V4</f>
        <v>0.02</v>
      </c>
      <c r="O11" s="7">
        <f>TilesCornersAdjEvaluation!W4</f>
        <v>0.05</v>
      </c>
      <c r="P11" s="5">
        <f>TilesCornersAdjEvaluation!X4</f>
        <v>0.45</v>
      </c>
      <c r="Q11" s="9">
        <f>TilesCornersAdjEvaluation!Y4</f>
        <v>0</v>
      </c>
      <c r="R11" s="7">
        <f>TilesCornersAdjEvaluation!Z4</f>
        <v>0.11818181818181818</v>
      </c>
      <c r="S11" s="5">
        <f>TilesCornersAdjEvaluation!AA4</f>
        <v>0.36818181818181817</v>
      </c>
      <c r="T11" s="9">
        <f>TilesCornersAdjEvaluation!AB4</f>
        <v>1.3636363636363636E-2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</row>
    <row r="12" spans="1:41" ht="14.5" thickBot="1" x14ac:dyDescent="0.35">
      <c r="A12" s="50"/>
      <c r="B12" s="18" t="s">
        <v>11</v>
      </c>
      <c r="C12" s="19">
        <f>TilesCornersAdjEvaluation!K5</f>
        <v>0.54</v>
      </c>
      <c r="D12" s="20">
        <f>TilesCornersAdjEvaluation!L5</f>
        <v>0.42000000000000004</v>
      </c>
      <c r="E12" s="21">
        <f>TilesCornersAdjEvaluation!M5</f>
        <v>0.04</v>
      </c>
      <c r="F12" s="19">
        <f>TilesCornersAdjEvaluation!N5</f>
        <v>0.36</v>
      </c>
      <c r="G12" s="20">
        <f>TilesCornersAdjEvaluation!O5</f>
        <v>0.64</v>
      </c>
      <c r="H12" s="21">
        <f>TilesCornersAdjEvaluation!P5</f>
        <v>0</v>
      </c>
      <c r="I12" s="19">
        <f>TilesCornersAdjEvaluation!Q5</f>
        <v>0.26</v>
      </c>
      <c r="J12" s="20">
        <f>TilesCornersAdjEvaluation!R5</f>
        <v>0.74</v>
      </c>
      <c r="K12" s="21">
        <f>TilesCornersAdjEvaluation!S5</f>
        <v>0</v>
      </c>
      <c r="L12" s="19">
        <f>TilesCornersAdjEvaluation!T5</f>
        <v>0.36</v>
      </c>
      <c r="M12" s="20">
        <f>TilesCornersAdjEvaluation!U5</f>
        <v>0.62</v>
      </c>
      <c r="N12" s="21">
        <f>TilesCornersAdjEvaluation!V5</f>
        <v>0.02</v>
      </c>
      <c r="O12" s="19">
        <f>TilesCornersAdjEvaluation!W5</f>
        <v>0.25</v>
      </c>
      <c r="P12" s="20">
        <f>TilesCornersAdjEvaluation!X5</f>
        <v>0.75</v>
      </c>
      <c r="Q12" s="21">
        <f>TilesCornersAdjEvaluation!Y5</f>
        <v>0</v>
      </c>
      <c r="R12" s="19">
        <f>TilesCornersAdjEvaluation!Z5</f>
        <v>0.36818181818181817</v>
      </c>
      <c r="S12" s="20">
        <f>TilesCornersAdjEvaluation!AA5</f>
        <v>0.61818181818181817</v>
      </c>
      <c r="T12" s="21">
        <f>TilesCornersAdjEvaluation!AB5</f>
        <v>1.3636363636363636E-2</v>
      </c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</row>
    <row r="13" spans="1:41" ht="14.5" thickTop="1" x14ac:dyDescent="0.3"/>
    <row r="14" spans="1:41" ht="19" x14ac:dyDescent="0.4">
      <c r="A14" s="41" t="s">
        <v>19</v>
      </c>
      <c r="B14" s="41"/>
      <c r="C14" s="41"/>
      <c r="D14" s="41"/>
      <c r="E14" s="24"/>
      <c r="F14" s="41" t="s">
        <v>19</v>
      </c>
      <c r="G14" s="41"/>
      <c r="H14" s="41"/>
      <c r="I14" s="41"/>
      <c r="J14" s="24"/>
      <c r="K14" s="24"/>
      <c r="L14" s="41" t="s">
        <v>20</v>
      </c>
      <c r="M14" s="41"/>
      <c r="N14" s="41"/>
      <c r="O14" s="41"/>
      <c r="P14" s="41"/>
      <c r="Q14" s="41"/>
      <c r="R14" s="41"/>
      <c r="S14" s="24"/>
      <c r="T14" s="24"/>
    </row>
    <row r="15" spans="1:41" ht="28" customHeight="1" x14ac:dyDescent="0.3">
      <c r="A15" s="25" t="s">
        <v>14</v>
      </c>
      <c r="B15" s="25" t="s">
        <v>9</v>
      </c>
      <c r="C15" s="25" t="s">
        <v>8</v>
      </c>
      <c r="D15" s="25" t="s">
        <v>10</v>
      </c>
      <c r="F15" s="25" t="s">
        <v>14</v>
      </c>
      <c r="G15" s="25" t="s">
        <v>9</v>
      </c>
      <c r="H15" s="25" t="s">
        <v>8</v>
      </c>
      <c r="I15" s="25" t="s">
        <v>10</v>
      </c>
      <c r="J15" s="25" t="s">
        <v>13</v>
      </c>
      <c r="L15" s="42" t="s">
        <v>21</v>
      </c>
      <c r="M15" s="42"/>
      <c r="N15" s="43" t="s">
        <v>24</v>
      </c>
      <c r="O15" s="43"/>
      <c r="P15" s="43"/>
      <c r="Q15" s="43"/>
      <c r="R15" s="43"/>
    </row>
    <row r="16" spans="1:41" ht="14" customHeight="1" x14ac:dyDescent="0.3">
      <c r="A16" s="25" t="s">
        <v>15</v>
      </c>
      <c r="B16" s="27">
        <f>SimpleEvaluation!J8</f>
        <v>0.49090909090909091</v>
      </c>
      <c r="C16" s="28">
        <f>SimpleEvaluation!K8</f>
        <v>0.4681818181818182</v>
      </c>
      <c r="D16" s="29">
        <f>SimpleEvaluation!L8</f>
        <v>4.0909090909090909E-2</v>
      </c>
      <c r="F16" s="25" t="s">
        <v>15</v>
      </c>
      <c r="G16" s="32">
        <f>SimpleEvaluation!N8</f>
        <v>258.54412701615536</v>
      </c>
      <c r="H16" s="33">
        <f>SimpleEvaluation!O8</f>
        <v>306.65813173136621</v>
      </c>
      <c r="I16" s="34">
        <f>SimpleEvaluation!P8</f>
        <v>572.0814698272269</v>
      </c>
      <c r="J16" s="35">
        <f>SimpleEvaluation!Q8</f>
        <v>293.89675688418436</v>
      </c>
      <c r="L16" s="42" t="s">
        <v>22</v>
      </c>
      <c r="M16" s="42"/>
      <c r="N16" s="51" t="str">
        <f>CONCATENATE(ROUND(SUM(Table4[ExecTime],Table3[ExecTime],Table1[ExecTime]),0)," seconds / ",ROUND(SUM(Table4[ExecTime],Table3[ExecTime],Table1[ExecTime])/60,0), " minutes / ", ROUND(SUM(Table4[ExecTime],Table3[ExecTime],Table1[ExecTime])/(60*60),0), " hours")</f>
        <v>174904 seconds / 2915 minutes / 49 hours</v>
      </c>
      <c r="O16" s="51"/>
      <c r="P16" s="51"/>
      <c r="Q16" s="51"/>
      <c r="R16" s="51"/>
    </row>
    <row r="17" spans="1:18" ht="28" x14ac:dyDescent="0.3">
      <c r="A17" s="26" t="s">
        <v>16</v>
      </c>
      <c r="B17" s="27">
        <f>TilesCornersEvaluation!J8</f>
        <v>0.36818181818181817</v>
      </c>
      <c r="C17" s="28">
        <f>TilesCornersEvaluation!K8</f>
        <v>0.6</v>
      </c>
      <c r="D17" s="29">
        <f>TilesCornersEvaluation!L8</f>
        <v>3.1818181818181815E-2</v>
      </c>
      <c r="F17" s="26" t="s">
        <v>16</v>
      </c>
      <c r="G17" s="32">
        <f>TilesCornersEvaluation!N8</f>
        <v>189.73900141539349</v>
      </c>
      <c r="H17" s="33">
        <f>TilesCornersEvaluation!O8</f>
        <v>258.16760587150355</v>
      </c>
      <c r="I17" s="34">
        <f>TilesCornersEvaluation!P8</f>
        <v>216.79455184936504</v>
      </c>
      <c r="J17" s="35">
        <f>TilesCornersEvaluation!Q8</f>
        <v>231.65702251195867</v>
      </c>
      <c r="L17" s="42"/>
      <c r="M17" s="42"/>
      <c r="N17" s="51"/>
      <c r="O17" s="51"/>
      <c r="P17" s="51"/>
      <c r="Q17" s="51"/>
      <c r="R17" s="51"/>
    </row>
    <row r="18" spans="1:18" ht="42" x14ac:dyDescent="0.3">
      <c r="A18" s="26" t="s">
        <v>17</v>
      </c>
      <c r="B18" s="27">
        <f>TilesCornersAdjEvaluation!J8</f>
        <v>0.36818181818181817</v>
      </c>
      <c r="C18" s="28">
        <f>TilesCornersAdjEvaluation!K8</f>
        <v>0.61818181818181817</v>
      </c>
      <c r="D18" s="29">
        <f>TilesCornersAdjEvaluation!L8</f>
        <v>1.3636363636363636E-2</v>
      </c>
      <c r="F18" s="26" t="s">
        <v>17</v>
      </c>
      <c r="G18" s="32">
        <f>TilesCornersAdjEvaluation!N8</f>
        <v>271.58411795415958</v>
      </c>
      <c r="H18" s="33">
        <f>TilesCornersAdjEvaluation!O8</f>
        <v>272.89590033538161</v>
      </c>
      <c r="I18" s="34">
        <f>TilesCornersAdjEvaluation!P8</f>
        <v>56.524670282999558</v>
      </c>
      <c r="J18" s="35">
        <f>TilesCornersAdjEvaluation!Q8</f>
        <v>269.46240913976288</v>
      </c>
      <c r="L18" s="42" t="s">
        <v>23</v>
      </c>
      <c r="M18" s="42"/>
      <c r="N18" s="43" t="s">
        <v>25</v>
      </c>
      <c r="O18" s="43"/>
      <c r="P18" s="43"/>
      <c r="Q18" s="43"/>
      <c r="R18" s="43"/>
    </row>
  </sheetData>
  <mergeCells count="20">
    <mergeCell ref="L16:M17"/>
    <mergeCell ref="N16:R17"/>
    <mergeCell ref="L18:M18"/>
    <mergeCell ref="N18:R18"/>
    <mergeCell ref="L14:R14"/>
    <mergeCell ref="A1:T1"/>
    <mergeCell ref="A14:D14"/>
    <mergeCell ref="F14:I14"/>
    <mergeCell ref="L15:M15"/>
    <mergeCell ref="N15:R15"/>
    <mergeCell ref="F2:H2"/>
    <mergeCell ref="I2:K2"/>
    <mergeCell ref="L2:N2"/>
    <mergeCell ref="O2:Q2"/>
    <mergeCell ref="R2:T2"/>
    <mergeCell ref="A2:A3"/>
    <mergeCell ref="A4:A6"/>
    <mergeCell ref="A7:A9"/>
    <mergeCell ref="A10:A12"/>
    <mergeCell ref="C2:E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9DA91A9746A4CADE5D41CB35F7C93" ma:contentTypeVersion="13" ma:contentTypeDescription="Create a new document." ma:contentTypeScope="" ma:versionID="246b4a102eb21fd7bf501ce3dbe07494">
  <xsd:schema xmlns:xsd="http://www.w3.org/2001/XMLSchema" xmlns:xs="http://www.w3.org/2001/XMLSchema" xmlns:p="http://schemas.microsoft.com/office/2006/metadata/properties" xmlns:ns3="e7396711-2759-4f9e-9c6b-d935db4f1b1c" xmlns:ns4="55d8c50a-542c-4e74-92af-90488b9e995f" targetNamespace="http://schemas.microsoft.com/office/2006/metadata/properties" ma:root="true" ma:fieldsID="8f59a254e3655068173660e220232bfe" ns3:_="" ns4:_="">
    <xsd:import namespace="e7396711-2759-4f9e-9c6b-d935db4f1b1c"/>
    <xsd:import namespace="55d8c50a-542c-4e74-92af-90488b9e99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96711-2759-4f9e-9c6b-d935db4f1b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8c50a-542c-4e74-92af-90488b9e99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4B71AD-A374-4973-A4C1-B3EC165C49B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e7396711-2759-4f9e-9c6b-d935db4f1b1c"/>
    <ds:schemaRef ds:uri="http://purl.org/dc/terms/"/>
    <ds:schemaRef ds:uri="55d8c50a-542c-4e74-92af-90488b9e995f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5020D38-A0CF-48BC-A6F5-FBF150E316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63D7DA-37B5-4CC7-834E-FAC47C379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96711-2759-4f9e-9c6b-d935db4f1b1c"/>
    <ds:schemaRef ds:uri="55d8c50a-542c-4e74-92af-90488b9e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SimpleEvaluation</vt:lpstr>
      <vt:lpstr>TilesCornersEvaluation</vt:lpstr>
      <vt:lpstr>TilesCornersAdjEvaluation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Koilakos</dc:creator>
  <cp:lastModifiedBy>Panagiotis Koilakos</cp:lastModifiedBy>
  <dcterms:created xsi:type="dcterms:W3CDTF">2020-12-09T20:46:54Z</dcterms:created>
  <dcterms:modified xsi:type="dcterms:W3CDTF">2020-12-13T12:06:44Z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0x0101008FC9DA91A9746A4CADE5D41CB35F7C93</vt:lpwstr>
  </property>
</Properties>
</file>