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ILAKOS\OneDrive - UNHCR\Desktop\"/>
    </mc:Choice>
  </mc:AlternateContent>
  <xr:revisionPtr revIDLastSave="546" documentId="8_{485D037C-31BE-4E3C-A247-B188B5223B90}" xr6:coauthVersionLast="45" xr6:coauthVersionMax="45" xr10:uidLastSave="{D29ADEE1-D359-4D3D-B406-C596FF7D0120}"/>
  <bookViews>
    <workbookView xWindow="28680" yWindow="-120" windowWidth="29040" windowHeight="15840" activeTab="3" xr2:uid="{8A5C9E1C-9E39-4349-AB7F-F9DB3E523A0A}"/>
  </bookViews>
  <sheets>
    <sheet name="SimpleEvaluation" sheetId="1" r:id="rId1"/>
    <sheet name="TilesCornersEvaluation" sheetId="3" r:id="rId2"/>
    <sheet name="TilesCornersAdjEvaluation" sheetId="4" r:id="rId3"/>
    <sheet name="Summary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6" i="6" l="1"/>
  <c r="J16" i="6"/>
  <c r="J17" i="6"/>
  <c r="J18" i="6"/>
  <c r="Q8" i="1"/>
  <c r="Q8" i="3"/>
  <c r="Q8" i="4"/>
  <c r="I18" i="6"/>
  <c r="H18" i="6"/>
  <c r="G18" i="6"/>
  <c r="I17" i="6"/>
  <c r="H17" i="6"/>
  <c r="G17" i="6"/>
  <c r="I16" i="6"/>
  <c r="H16" i="6"/>
  <c r="G16" i="6"/>
  <c r="P8" i="4"/>
  <c r="O8" i="4"/>
  <c r="N8" i="4"/>
  <c r="P8" i="3"/>
  <c r="O8" i="3"/>
  <c r="N8" i="3"/>
  <c r="O8" i="1"/>
  <c r="P8" i="1"/>
  <c r="N8" i="1"/>
  <c r="C18" i="6"/>
  <c r="D18" i="6"/>
  <c r="B18" i="6"/>
  <c r="C17" i="6"/>
  <c r="D17" i="6"/>
  <c r="B17" i="6"/>
  <c r="C16" i="6"/>
  <c r="D16" i="6"/>
  <c r="B16" i="6"/>
  <c r="L8" i="4"/>
  <c r="K8" i="4"/>
  <c r="J8" i="4"/>
  <c r="L8" i="3"/>
  <c r="K8" i="3"/>
  <c r="J8" i="3"/>
  <c r="L8" i="1"/>
  <c r="K8" i="1"/>
  <c r="J8" i="1"/>
  <c r="AA5" i="3"/>
  <c r="AB4" i="4" l="1"/>
  <c r="AA4" i="4"/>
  <c r="S11" i="6" s="1"/>
  <c r="Z4" i="4"/>
  <c r="R11" i="6" s="1"/>
  <c r="Y4" i="4"/>
  <c r="Q11" i="6" s="1"/>
  <c r="X4" i="4"/>
  <c r="W4" i="4"/>
  <c r="AB3" i="4"/>
  <c r="T10" i="6" s="1"/>
  <c r="AA3" i="4"/>
  <c r="S10" i="6" s="1"/>
  <c r="Z3" i="4"/>
  <c r="Z5" i="4" s="1"/>
  <c r="R12" i="6" s="1"/>
  <c r="Y3" i="4"/>
  <c r="X3" i="4"/>
  <c r="X5" i="4" s="1"/>
  <c r="P12" i="6" s="1"/>
  <c r="W3" i="4"/>
  <c r="W5" i="4" s="1"/>
  <c r="O12" i="6" s="1"/>
  <c r="AB4" i="3"/>
  <c r="T8" i="6" s="1"/>
  <c r="AA4" i="3"/>
  <c r="S8" i="6" s="1"/>
  <c r="Z4" i="3"/>
  <c r="R8" i="6" s="1"/>
  <c r="Y4" i="3"/>
  <c r="Q8" i="6" s="1"/>
  <c r="X4" i="3"/>
  <c r="P8" i="6" s="1"/>
  <c r="W4" i="3"/>
  <c r="O8" i="6" s="1"/>
  <c r="AB3" i="3"/>
  <c r="T7" i="6" s="1"/>
  <c r="AA3" i="3"/>
  <c r="S7" i="6" s="1"/>
  <c r="Z3" i="3"/>
  <c r="Z5" i="3" s="1"/>
  <c r="R9" i="6" s="1"/>
  <c r="Y3" i="3"/>
  <c r="Y5" i="3" s="1"/>
  <c r="Q9" i="6" s="1"/>
  <c r="X3" i="3"/>
  <c r="X5" i="3" s="1"/>
  <c r="P9" i="6" s="1"/>
  <c r="W3" i="3"/>
  <c r="W5" i="3" s="1"/>
  <c r="O9" i="6" s="1"/>
  <c r="Y4" i="1"/>
  <c r="Q5" i="6" s="1"/>
  <c r="Y3" i="1"/>
  <c r="Q4" i="6" s="1"/>
  <c r="Z4" i="1"/>
  <c r="R5" i="6" s="1"/>
  <c r="AB4" i="1"/>
  <c r="T5" i="6" s="1"/>
  <c r="AB3" i="1"/>
  <c r="T4" i="6" s="1"/>
  <c r="AA4" i="1"/>
  <c r="S5" i="6" s="1"/>
  <c r="AA3" i="1"/>
  <c r="S4" i="6" s="1"/>
  <c r="Z3" i="1"/>
  <c r="R4" i="6" s="1"/>
  <c r="V4" i="4"/>
  <c r="U4" i="4"/>
  <c r="T4" i="4"/>
  <c r="S4" i="4"/>
  <c r="K11" i="6" s="1"/>
  <c r="R4" i="4"/>
  <c r="J11" i="6" s="1"/>
  <c r="Q4" i="4"/>
  <c r="I11" i="6" s="1"/>
  <c r="P4" i="4"/>
  <c r="O4" i="4"/>
  <c r="N4" i="4"/>
  <c r="M4" i="4"/>
  <c r="L4" i="4"/>
  <c r="K4" i="4"/>
  <c r="V3" i="4"/>
  <c r="U3" i="4"/>
  <c r="T3" i="4"/>
  <c r="S3" i="4"/>
  <c r="R3" i="4"/>
  <c r="Q3" i="4"/>
  <c r="Q5" i="4" s="1"/>
  <c r="I12" i="6" s="1"/>
  <c r="P3" i="4"/>
  <c r="P5" i="4" s="1"/>
  <c r="H12" i="6" s="1"/>
  <c r="O3" i="4"/>
  <c r="O5" i="4" s="1"/>
  <c r="G12" i="6" s="1"/>
  <c r="N3" i="4"/>
  <c r="F10" i="6" s="1"/>
  <c r="M3" i="4"/>
  <c r="L3" i="4"/>
  <c r="K3" i="4"/>
  <c r="C10" i="6" s="1"/>
  <c r="K3" i="3"/>
  <c r="C7" i="6" s="1"/>
  <c r="V4" i="3"/>
  <c r="N8" i="6" s="1"/>
  <c r="U4" i="3"/>
  <c r="M8" i="6" s="1"/>
  <c r="T4" i="3"/>
  <c r="L8" i="6" s="1"/>
  <c r="S4" i="3"/>
  <c r="K8" i="6" s="1"/>
  <c r="R4" i="3"/>
  <c r="J8" i="6" s="1"/>
  <c r="Q4" i="3"/>
  <c r="I8" i="6" s="1"/>
  <c r="P4" i="3"/>
  <c r="H8" i="6" s="1"/>
  <c r="O4" i="3"/>
  <c r="G8" i="6" s="1"/>
  <c r="N4" i="3"/>
  <c r="F8" i="6" s="1"/>
  <c r="M4" i="3"/>
  <c r="E8" i="6" s="1"/>
  <c r="L4" i="3"/>
  <c r="D8" i="6" s="1"/>
  <c r="K4" i="3"/>
  <c r="C8" i="6" s="1"/>
  <c r="V3" i="3"/>
  <c r="V5" i="3" s="1"/>
  <c r="N9" i="6" s="1"/>
  <c r="U3" i="3"/>
  <c r="U5" i="3" s="1"/>
  <c r="M9" i="6" s="1"/>
  <c r="T3" i="3"/>
  <c r="T5" i="3" s="1"/>
  <c r="L9" i="6" s="1"/>
  <c r="S3" i="3"/>
  <c r="S5" i="3" s="1"/>
  <c r="K9" i="6" s="1"/>
  <c r="R3" i="3"/>
  <c r="R5" i="3" s="1"/>
  <c r="J9" i="6" s="1"/>
  <c r="Q3" i="3"/>
  <c r="Q5" i="3" s="1"/>
  <c r="I9" i="6" s="1"/>
  <c r="P3" i="3"/>
  <c r="P5" i="3" s="1"/>
  <c r="H9" i="6" s="1"/>
  <c r="O3" i="3"/>
  <c r="O5" i="3" s="1"/>
  <c r="G9" i="6" s="1"/>
  <c r="N3" i="3"/>
  <c r="N5" i="3" s="1"/>
  <c r="F9" i="6" s="1"/>
  <c r="M3" i="3"/>
  <c r="M5" i="3" s="1"/>
  <c r="E9" i="6" s="1"/>
  <c r="L3" i="3"/>
  <c r="L5" i="3" s="1"/>
  <c r="D9" i="6" s="1"/>
  <c r="V5" i="4" l="1"/>
  <c r="N12" i="6" s="1"/>
  <c r="N7" i="6"/>
  <c r="F7" i="6"/>
  <c r="M7" i="6"/>
  <c r="E7" i="6"/>
  <c r="L7" i="6"/>
  <c r="D7" i="6"/>
  <c r="K7" i="6"/>
  <c r="R7" i="6"/>
  <c r="J7" i="6"/>
  <c r="Q7" i="6"/>
  <c r="I7" i="6"/>
  <c r="P7" i="6"/>
  <c r="H7" i="6"/>
  <c r="O7" i="6"/>
  <c r="G7" i="6"/>
  <c r="Y5" i="4"/>
  <c r="Q12" i="6" s="1"/>
  <c r="R5" i="4"/>
  <c r="J12" i="6" s="1"/>
  <c r="M5" i="4"/>
  <c r="E12" i="6" s="1"/>
  <c r="U5" i="4"/>
  <c r="M12" i="6" s="1"/>
  <c r="S5" i="4"/>
  <c r="K12" i="6" s="1"/>
  <c r="L5" i="4"/>
  <c r="D12" i="6" s="1"/>
  <c r="T5" i="4"/>
  <c r="L12" i="6" s="1"/>
  <c r="N10" i="6"/>
  <c r="P11" i="6"/>
  <c r="H11" i="6"/>
  <c r="M10" i="6"/>
  <c r="E10" i="6"/>
  <c r="O11" i="6"/>
  <c r="G11" i="6"/>
  <c r="L10" i="6"/>
  <c r="D10" i="6"/>
  <c r="N11" i="6"/>
  <c r="F11" i="6"/>
  <c r="K10" i="6"/>
  <c r="M11" i="6"/>
  <c r="E11" i="6"/>
  <c r="R10" i="6"/>
  <c r="J10" i="6"/>
  <c r="T11" i="6"/>
  <c r="L11" i="6"/>
  <c r="D11" i="6"/>
  <c r="Q10" i="6"/>
  <c r="I10" i="6"/>
  <c r="C11" i="6"/>
  <c r="P10" i="6"/>
  <c r="H10" i="6"/>
  <c r="AB5" i="4"/>
  <c r="T12" i="6" s="1"/>
  <c r="O10" i="6"/>
  <c r="G10" i="6"/>
  <c r="N5" i="4"/>
  <c r="F12" i="6" s="1"/>
  <c r="K5" i="4"/>
  <c r="C12" i="6" s="1"/>
  <c r="AA5" i="4"/>
  <c r="S12" i="6" s="1"/>
  <c r="S9" i="6"/>
  <c r="AB5" i="3"/>
  <c r="T9" i="6" s="1"/>
  <c r="Z5" i="1"/>
  <c r="R6" i="6" s="1"/>
  <c r="AB5" i="1"/>
  <c r="T6" i="6" s="1"/>
  <c r="AA5" i="1"/>
  <c r="S6" i="6" s="1"/>
  <c r="K5" i="3"/>
  <c r="C9" i="6" s="1"/>
  <c r="X4" i="1"/>
  <c r="P5" i="6" s="1"/>
  <c r="X3" i="1"/>
  <c r="W4" i="1"/>
  <c r="O5" i="6" s="1"/>
  <c r="W3" i="1"/>
  <c r="O4" i="6" s="1"/>
  <c r="Y5" i="1"/>
  <c r="Q6" i="6" s="1"/>
  <c r="V4" i="1"/>
  <c r="N5" i="6" s="1"/>
  <c r="V3" i="1"/>
  <c r="N4" i="6" s="1"/>
  <c r="U4" i="1"/>
  <c r="M5" i="6" s="1"/>
  <c r="U3" i="1"/>
  <c r="M4" i="6" s="1"/>
  <c r="T4" i="1"/>
  <c r="L5" i="6" s="1"/>
  <c r="T3" i="1"/>
  <c r="L4" i="6" s="1"/>
  <c r="S4" i="1"/>
  <c r="K5" i="6" s="1"/>
  <c r="S3" i="1"/>
  <c r="K4" i="6" s="1"/>
  <c r="R4" i="1"/>
  <c r="J5" i="6" s="1"/>
  <c r="R3" i="1"/>
  <c r="J4" i="6" s="1"/>
  <c r="Q4" i="1"/>
  <c r="I5" i="6" s="1"/>
  <c r="Q3" i="1"/>
  <c r="I4" i="6" s="1"/>
  <c r="N4" i="1"/>
  <c r="F5" i="6" s="1"/>
  <c r="O4" i="1"/>
  <c r="G5" i="6" s="1"/>
  <c r="P4" i="1"/>
  <c r="H5" i="6" s="1"/>
  <c r="P3" i="1"/>
  <c r="H4" i="6" s="1"/>
  <c r="O3" i="1"/>
  <c r="G4" i="6" s="1"/>
  <c r="N3" i="1"/>
  <c r="F4" i="6" s="1"/>
  <c r="M4" i="1"/>
  <c r="E5" i="6" s="1"/>
  <c r="L4" i="1"/>
  <c r="D5" i="6" s="1"/>
  <c r="K4" i="1"/>
  <c r="C5" i="6" s="1"/>
  <c r="M3" i="1"/>
  <c r="E4" i="6" s="1"/>
  <c r="L3" i="1"/>
  <c r="D4" i="6" s="1"/>
  <c r="K3" i="1"/>
  <c r="C4" i="6" s="1"/>
  <c r="X5" i="1" l="1"/>
  <c r="P6" i="6" s="1"/>
  <c r="P4" i="6"/>
  <c r="W5" i="1"/>
  <c r="O6" i="6" s="1"/>
  <c r="K5" i="1"/>
  <c r="C6" i="6" s="1"/>
  <c r="L5" i="1"/>
  <c r="D6" i="6" s="1"/>
  <c r="M5" i="1"/>
  <c r="E6" i="6" s="1"/>
  <c r="V5" i="1"/>
  <c r="N6" i="6" s="1"/>
  <c r="U5" i="1"/>
  <c r="M6" i="6" s="1"/>
  <c r="T5" i="1"/>
  <c r="L6" i="6" s="1"/>
  <c r="S5" i="1"/>
  <c r="K6" i="6" s="1"/>
  <c r="R5" i="1"/>
  <c r="J6" i="6" s="1"/>
  <c r="Q5" i="1"/>
  <c r="I6" i="6" s="1"/>
  <c r="N5" i="1"/>
  <c r="F6" i="6" s="1"/>
  <c r="O5" i="1"/>
  <c r="G6" i="6" s="1"/>
  <c r="P5" i="1"/>
  <c r="H6" i="6" s="1"/>
</calcChain>
</file>

<file path=xl/sharedStrings.xml><?xml version="1.0" encoding="utf-8"?>
<sst xmlns="http://schemas.openxmlformats.org/spreadsheetml/2006/main" count="853" uniqueCount="26">
  <si>
    <t>Result</t>
  </si>
  <si>
    <t>Player</t>
  </si>
  <si>
    <t>Computer</t>
  </si>
  <si>
    <t>PlayerFirst</t>
  </si>
  <si>
    <t>Iter</t>
  </si>
  <si>
    <t>Depth</t>
  </si>
  <si>
    <t>DateTime</t>
  </si>
  <si>
    <t>ExecTime</t>
  </si>
  <si>
    <t>Defeat</t>
  </si>
  <si>
    <t>Victory</t>
  </si>
  <si>
    <t>Draw</t>
  </si>
  <si>
    <t>Grand Total</t>
  </si>
  <si>
    <t>Player First</t>
  </si>
  <si>
    <t>Total</t>
  </si>
  <si>
    <t>Function</t>
  </si>
  <si>
    <t>Simple Evaluation</t>
  </si>
  <si>
    <t>Tiles &amp; Corners Evaluation</t>
  </si>
  <si>
    <t>Tiles, Corners and Adjacent to Corner Evaluation</t>
  </si>
  <si>
    <t>Result Comparison</t>
  </si>
  <si>
    <t>Result Comparison Summary</t>
  </si>
  <si>
    <t>Other Data</t>
  </si>
  <si>
    <t># of iterations</t>
  </si>
  <si>
    <t>230 per evaluation function</t>
  </si>
  <si>
    <t>Total time running</t>
  </si>
  <si>
    <t># of iterations per depth</t>
  </si>
  <si>
    <t>50 till depth 5, 30 for depth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</si>
</sst>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b/>
      <sz val="11"/>
      <color theme="0"/>
      <name val="Arial"/>
      <family val="2"/>
      <charset val="161"/>
    </font>
    <font>
      <b/>
      <sz val="15"/>
      <color theme="3"/>
      <name val="Arial"/>
      <family val="2"/>
    </font>
    <font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/>
        <bgColor theme="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5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5" fillId="0" borderId="13" applyNumberFormat="0" applyFill="0" applyAlignment="0" applyProtection="0"/>
    <xf numFmtId="0" fontId="1" fillId="9" borderId="0" applyNumberFormat="0" applyBorder="0" applyAlignment="0" applyProtection="0"/>
  </cellStyleXfs>
  <cellXfs count="51">
    <xf numFmtId="0" fontId="0" fillId="0" borderId="0" xfId="0"/>
    <xf numFmtId="47" fontId="0" fillId="0" borderId="0" xfId="0" applyNumberFormat="1"/>
    <xf numFmtId="0" fontId="4" fillId="2" borderId="1" xfId="2" applyFont="1" applyBorder="1"/>
    <xf numFmtId="0" fontId="2" fillId="3" borderId="1" xfId="0" applyFont="1" applyFill="1" applyBorder="1"/>
    <xf numFmtId="0" fontId="4" fillId="2" borderId="1" xfId="2" applyFont="1" applyFill="1" applyBorder="1"/>
    <xf numFmtId="9" fontId="0" fillId="4" borderId="1" xfId="1" applyNumberFormat="1" applyFont="1" applyFill="1" applyBorder="1"/>
    <xf numFmtId="9" fontId="0" fillId="4" borderId="1" xfId="0" applyNumberFormat="1" applyFont="1" applyFill="1" applyBorder="1"/>
    <xf numFmtId="9" fontId="0" fillId="5" borderId="1" xfId="1" applyNumberFormat="1" applyFont="1" applyFill="1" applyBorder="1"/>
    <xf numFmtId="9" fontId="0" fillId="5" borderId="1" xfId="0" applyNumberFormat="1" applyFont="1" applyFill="1" applyBorder="1"/>
    <xf numFmtId="9" fontId="0" fillId="6" borderId="1" xfId="1" applyNumberFormat="1" applyFont="1" applyFill="1" applyBorder="1"/>
    <xf numFmtId="9" fontId="0" fillId="6" borderId="1" xfId="0" applyNumberFormat="1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4" fillId="2" borderId="7" xfId="2" applyFont="1" applyFill="1" applyBorder="1"/>
    <xf numFmtId="9" fontId="0" fillId="5" borderId="7" xfId="1" applyNumberFormat="1" applyFont="1" applyFill="1" applyBorder="1"/>
    <xf numFmtId="9" fontId="0" fillId="4" borderId="7" xfId="1" applyNumberFormat="1" applyFont="1" applyFill="1" applyBorder="1"/>
    <xf numFmtId="9" fontId="0" fillId="6" borderId="7" xfId="1" applyNumberFormat="1" applyFont="1" applyFill="1" applyBorder="1"/>
    <xf numFmtId="0" fontId="4" fillId="2" borderId="10" xfId="2" applyFont="1" applyFill="1" applyBorder="1"/>
    <xf numFmtId="9" fontId="0" fillId="5" borderId="10" xfId="0" applyNumberFormat="1" applyFont="1" applyFill="1" applyBorder="1"/>
    <xf numFmtId="9" fontId="0" fillId="4" borderId="10" xfId="0" applyNumberFormat="1" applyFont="1" applyFill="1" applyBorder="1"/>
    <xf numFmtId="9" fontId="0" fillId="6" borderId="10" xfId="0" applyNumberFormat="1" applyFont="1" applyFill="1" applyBorder="1"/>
    <xf numFmtId="0" fontId="2" fillId="3" borderId="8" xfId="0" applyFont="1" applyFill="1" applyBorder="1"/>
    <xf numFmtId="2" fontId="0" fillId="5" borderId="1" xfId="1" applyNumberFormat="1" applyFont="1" applyFill="1" applyBorder="1"/>
    <xf numFmtId="0" fontId="5" fillId="0" borderId="0" xfId="3" applyBorder="1" applyAlignment="1"/>
    <xf numFmtId="0" fontId="4" fillId="2" borderId="1" xfId="2" applyFont="1" applyBorder="1" applyAlignment="1">
      <alignment vertical="center"/>
    </xf>
    <xf numFmtId="0" fontId="4" fillId="2" borderId="1" xfId="2" applyNumberFormat="1" applyFont="1" applyBorder="1" applyAlignment="1">
      <alignment vertical="center" wrapText="1"/>
    </xf>
    <xf numFmtId="9" fontId="0" fillId="5" borderId="1" xfId="0" applyNumberFormat="1" applyFill="1" applyBorder="1"/>
    <xf numFmtId="9" fontId="0" fillId="4" borderId="1" xfId="0" applyNumberFormat="1" applyFill="1" applyBorder="1"/>
    <xf numFmtId="9" fontId="6" fillId="7" borderId="1" xfId="0" applyNumberFormat="1" applyFont="1" applyFill="1" applyBorder="1"/>
    <xf numFmtId="2" fontId="0" fillId="4" borderId="1" xfId="1" applyNumberFormat="1" applyFont="1" applyFill="1" applyBorder="1"/>
    <xf numFmtId="2" fontId="0" fillId="6" borderId="1" xfId="1" applyNumberFormat="1" applyFont="1" applyFill="1" applyBorder="1"/>
    <xf numFmtId="2" fontId="0" fillId="5" borderId="1" xfId="0" applyNumberFormat="1" applyFill="1" applyBorder="1"/>
    <xf numFmtId="2" fontId="0" fillId="4" borderId="1" xfId="0" applyNumberFormat="1" applyFill="1" applyBorder="1"/>
    <xf numFmtId="2" fontId="6" fillId="7" borderId="1" xfId="0" applyNumberFormat="1" applyFont="1" applyFill="1" applyBorder="1"/>
    <xf numFmtId="2" fontId="6" fillId="8" borderId="1" xfId="0" applyNumberFormat="1" applyFont="1" applyFill="1" applyBorder="1"/>
    <xf numFmtId="0" fontId="0" fillId="8" borderId="1" xfId="0" applyFill="1" applyBorder="1"/>
    <xf numFmtId="2" fontId="0" fillId="8" borderId="1" xfId="1" applyNumberFormat="1" applyFont="1" applyFill="1" applyBorder="1"/>
    <xf numFmtId="0" fontId="4" fillId="2" borderId="1" xfId="2" applyFont="1" applyBorder="1" applyAlignment="1">
      <alignment horizontal="center"/>
    </xf>
    <xf numFmtId="0" fontId="5" fillId="0" borderId="0" xfId="3" applyBorder="1" applyAlignment="1">
      <alignment horizontal="center"/>
    </xf>
    <xf numFmtId="0" fontId="5" fillId="0" borderId="14" xfId="3" applyBorder="1" applyAlignment="1">
      <alignment horizontal="center"/>
    </xf>
    <xf numFmtId="0" fontId="4" fillId="2" borderId="1" xfId="2" applyFont="1" applyBorder="1" applyAlignment="1">
      <alignment horizontal="center" vertical="center" wrapText="1"/>
    </xf>
    <xf numFmtId="0" fontId="4" fillId="2" borderId="6" xfId="2" applyFont="1" applyBorder="1" applyAlignment="1">
      <alignment horizontal="center" vertical="center"/>
    </xf>
    <xf numFmtId="0" fontId="4" fillId="2" borderId="12" xfId="2" applyFont="1" applyBorder="1" applyAlignment="1">
      <alignment horizontal="center" vertical="center"/>
    </xf>
    <xf numFmtId="0" fontId="4" fillId="2" borderId="5" xfId="2" applyNumberFormat="1" applyFont="1" applyBorder="1" applyAlignment="1">
      <alignment horizontal="center" vertical="center" wrapText="1"/>
    </xf>
    <xf numFmtId="0" fontId="4" fillId="2" borderId="9" xfId="2" applyNumberFormat="1" applyFont="1" applyBorder="1" applyAlignment="1">
      <alignment horizontal="center" vertical="center" wrapText="1"/>
    </xf>
    <xf numFmtId="0" fontId="4" fillId="2" borderId="11" xfId="2" applyFont="1" applyBorder="1" applyAlignment="1">
      <alignment horizontal="center" vertical="center" wrapText="1"/>
    </xf>
    <xf numFmtId="0" fontId="4" fillId="2" borderId="5" xfId="2" applyFont="1" applyBorder="1" applyAlignment="1">
      <alignment horizontal="center" vertical="center" wrapText="1"/>
    </xf>
    <xf numFmtId="0" fontId="4" fillId="2" borderId="9" xfId="2" applyFont="1" applyBorder="1" applyAlignment="1">
      <alignment horizontal="center" vertical="center" wrapText="1"/>
    </xf>
    <xf numFmtId="0" fontId="1" fillId="9" borderId="1" xfId="4" applyBorder="1" applyAlignment="1">
      <alignment horizontal="center" vertical="center"/>
    </xf>
    <xf numFmtId="0" fontId="1" fillId="9" borderId="1" xfId="4" applyBorder="1" applyAlignment="1">
      <alignment horizontal="center" vertical="center" wrapText="1"/>
    </xf>
  </cellXfs>
  <cellStyles count="5">
    <cellStyle name="20% - Accent1" xfId="4" builtinId="30"/>
    <cellStyle name="Accent1" xfId="2" builtinId="29"/>
    <cellStyle name="Heading 1" xfId="3" builtinId="16"/>
    <cellStyle name="Normal" xfId="0" builtinId="0"/>
    <cellStyle name="Percent" xfId="1" builtinId="5"/>
  </cellStyles>
  <dxfs count="9">
    <dxf>
      <numFmt numFmtId="29" formatCode="mm:ss.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theme="4"/>
          <bgColor theme="4"/>
        </patternFill>
      </fill>
    </dxf>
    <dxf>
      <numFmt numFmtId="29" formatCode="mm:ss.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theme="4"/>
          <bgColor theme="4"/>
        </patternFill>
      </fill>
    </dxf>
    <dxf>
      <numFmt numFmtId="29" formatCode="mm:ss.0"/>
    </dxf>
  </dxfs>
  <tableStyles count="0" defaultTableStyle="TableStyleMedium2" defaultPivotStyle="PivotStyleLight16"/>
  <colors>
    <mruColors>
      <color rgb="FFEE54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1BBF89-E6A9-4D17-9065-D056C84AE3F4}" name="Table1" displayName="Table1" ref="A1:H231" totalsRowShown="0">
  <autoFilter ref="A1:H231" xr:uid="{0EAE99F9-A850-4592-892F-52825024F9BC}"/>
  <tableColumns count="8">
    <tableColumn id="1" xr3:uid="{E747B2C3-04F2-493B-9C2A-618DC06C97B4}" name="Result"/>
    <tableColumn id="2" xr3:uid="{BBBB9AA9-2976-4B52-BAEC-AAFC89FD7BCF}" name="Player"/>
    <tableColumn id="3" xr3:uid="{6C68AFBC-B460-4158-B9A7-C9F418DDF4E5}" name="Computer"/>
    <tableColumn id="4" xr3:uid="{3C6D9901-9814-4F37-961F-B6CB409694CA}" name="PlayerFirst"/>
    <tableColumn id="5" xr3:uid="{2420FFC6-A7CC-45C2-B484-7717BCDD9E32}" name="Iter"/>
    <tableColumn id="6" xr3:uid="{5923B1AD-2C00-4DCC-A7D8-34235678CA6E}" name="Depth"/>
    <tableColumn id="7" xr3:uid="{CE80D769-8E75-475C-BC0C-73988D8DF25C}" name="DateTime" dataDxfId="8"/>
    <tableColumn id="8" xr3:uid="{CBC29A33-EEC8-40C0-878F-A35BEC056777}" name="ExecTi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37D1761-7580-4AD1-8429-351DDD0B72AD}" name="Table3" displayName="Table3" ref="A1:H231" totalsRowShown="0" headerRowDxfId="7" headerRowBorderDxfId="6" tableBorderDxfId="5">
  <autoFilter ref="A1:H231" xr:uid="{2553E42D-AE9F-4E63-8D16-7552941A40CE}"/>
  <tableColumns count="8">
    <tableColumn id="1" xr3:uid="{8568E9F0-718C-4F5B-BD1C-31E3241AEAC5}" name="Result"/>
    <tableColumn id="2" xr3:uid="{4FA1308F-EF33-40D8-BD05-D5A50DDF571A}" name="Player"/>
    <tableColumn id="3" xr3:uid="{F304EF52-42D7-4E57-9106-3B8D5F9F1E7E}" name="Computer"/>
    <tableColumn id="4" xr3:uid="{BD2BDA82-E45B-4F5E-966D-273784149EF7}" name="PlayerFirst"/>
    <tableColumn id="5" xr3:uid="{C0479FB3-B152-4942-9F35-88AC22357421}" name="Iter"/>
    <tableColumn id="6" xr3:uid="{6D988C2B-CD2D-463D-9319-A816C829F7BC}" name="Depth"/>
    <tableColumn id="7" xr3:uid="{EE03FB03-866F-49D0-8BD4-A7947F0B74F3}" name="DateTime" dataDxfId="4"/>
    <tableColumn id="8" xr3:uid="{74374CB6-2DA7-449B-9C7C-871BB14298F3}" name="ExecTi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068F4AD-5F49-46EF-9F45-DEC97B72CB5F}" name="Table4" displayName="Table4" ref="A1:H231" totalsRowShown="0" headerRowDxfId="3" headerRowBorderDxfId="2" tableBorderDxfId="1">
  <autoFilter ref="A1:H231" xr:uid="{D960E1B4-A549-44F7-89E7-465741424810}"/>
  <tableColumns count="8">
    <tableColumn id="1" xr3:uid="{21E86795-BA9E-401D-A48C-1C97ABC89508}" name="Result"/>
    <tableColumn id="2" xr3:uid="{DC8DFF40-0249-4DD1-A241-E01727CFD05D}" name="Player"/>
    <tableColumn id="3" xr3:uid="{A345CFAC-A0C7-4E72-A5AB-A1DA718E89CE}" name="Computer"/>
    <tableColumn id="4" xr3:uid="{EF8AFA72-6C8D-4466-84B7-884A3394DA76}" name="PlayerFirst"/>
    <tableColumn id="5" xr3:uid="{EA798698-555D-4356-B5FA-2E79675B958C}" name="Iter"/>
    <tableColumn id="6" xr3:uid="{6874DF62-17AA-4C0B-A54C-E410DBAA12CE}" name="Depth"/>
    <tableColumn id="7" xr3:uid="{45F6E405-3817-4569-9E44-7AD7B9F531E7}" name="DateTime" dataDxfId="0"/>
    <tableColumn id="8" xr3:uid="{D9A0625C-7665-4CD3-A318-244594F67931}" name="ExecT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AE269-05AA-459B-A283-2344A0FAC428}">
  <dimension ref="A1:AB231"/>
  <sheetViews>
    <sheetView workbookViewId="0">
      <selection activeCell="D2" sqref="D2:D231"/>
    </sheetView>
  </sheetViews>
  <sheetFormatPr defaultRowHeight="14" x14ac:dyDescent="0.3"/>
  <cols>
    <col min="3" max="3" width="11" customWidth="1"/>
    <col min="4" max="4" width="11.58203125" customWidth="1"/>
    <col min="7" max="7" width="10.75" customWidth="1"/>
    <col min="8" max="8" width="11.08203125" customWidth="1"/>
    <col min="10" max="10" width="12.08203125" customWidth="1"/>
    <col min="11" max="11" width="9.5" bestFit="1" customWidth="1"/>
    <col min="14" max="14" width="9.25" customWidth="1"/>
    <col min="15" max="15" width="9" customWidth="1"/>
    <col min="17" max="17" width="9.25" customWidth="1"/>
    <col min="18" max="18" width="9" customWidth="1"/>
    <col min="20" max="20" width="9.25" customWidth="1"/>
    <col min="21" max="21" width="9" customWidth="1"/>
    <col min="22" max="22" width="8.75" customWidth="1"/>
    <col min="23" max="23" width="10.25" customWidth="1"/>
    <col min="24" max="24" width="10" customWidth="1"/>
    <col min="25" max="25" width="8.75" customWidth="1"/>
  </cols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s="2" t="s">
        <v>5</v>
      </c>
      <c r="K1" s="38">
        <v>2</v>
      </c>
      <c r="L1" s="38"/>
      <c r="M1" s="38"/>
      <c r="N1" s="38">
        <v>3</v>
      </c>
      <c r="O1" s="38"/>
      <c r="P1" s="38"/>
      <c r="Q1" s="38">
        <v>4</v>
      </c>
      <c r="R1" s="38"/>
      <c r="S1" s="38"/>
      <c r="T1" s="38">
        <v>5</v>
      </c>
      <c r="U1" s="38"/>
      <c r="V1" s="38"/>
      <c r="W1" s="38">
        <v>6</v>
      </c>
      <c r="X1" s="38"/>
      <c r="Y1" s="38"/>
      <c r="Z1" s="38" t="s">
        <v>13</v>
      </c>
      <c r="AA1" s="38"/>
      <c r="AB1" s="38"/>
    </row>
    <row r="2" spans="1:28" x14ac:dyDescent="0.3">
      <c r="A2" t="s">
        <v>9</v>
      </c>
      <c r="B2">
        <v>55</v>
      </c>
      <c r="C2">
        <v>9</v>
      </c>
      <c r="D2" t="b">
        <v>1</v>
      </c>
      <c r="E2">
        <v>1</v>
      </c>
      <c r="F2">
        <v>2</v>
      </c>
      <c r="G2" s="1">
        <v>44175.681067256941</v>
      </c>
      <c r="H2">
        <v>1.7493259906768699</v>
      </c>
      <c r="J2" s="3" t="s">
        <v>12</v>
      </c>
      <c r="K2" s="3" t="s">
        <v>9</v>
      </c>
      <c r="L2" s="3" t="s">
        <v>8</v>
      </c>
      <c r="M2" s="3" t="s">
        <v>10</v>
      </c>
      <c r="N2" s="3" t="s">
        <v>9</v>
      </c>
      <c r="O2" s="3" t="s">
        <v>8</v>
      </c>
      <c r="P2" s="3" t="s">
        <v>10</v>
      </c>
      <c r="Q2" s="3" t="s">
        <v>9</v>
      </c>
      <c r="R2" s="3" t="s">
        <v>8</v>
      </c>
      <c r="S2" s="3" t="s">
        <v>10</v>
      </c>
      <c r="T2" s="3" t="s">
        <v>9</v>
      </c>
      <c r="U2" s="3" t="s">
        <v>8</v>
      </c>
      <c r="V2" s="3" t="s">
        <v>10</v>
      </c>
      <c r="W2" s="3" t="s">
        <v>9</v>
      </c>
      <c r="X2" s="3" t="s">
        <v>8</v>
      </c>
      <c r="Y2" s="3" t="s">
        <v>10</v>
      </c>
      <c r="Z2" s="3" t="s">
        <v>9</v>
      </c>
      <c r="AA2" s="3" t="s">
        <v>8</v>
      </c>
      <c r="AB2" s="3" t="s">
        <v>10</v>
      </c>
    </row>
    <row r="3" spans="1:28" x14ac:dyDescent="0.3">
      <c r="A3" t="s">
        <v>9</v>
      </c>
      <c r="B3">
        <v>44</v>
      </c>
      <c r="C3">
        <v>20</v>
      </c>
      <c r="D3" t="b">
        <v>1</v>
      </c>
      <c r="E3">
        <v>2</v>
      </c>
      <c r="F3">
        <v>2</v>
      </c>
      <c r="G3" s="1">
        <v>44175.681085150463</v>
      </c>
      <c r="H3">
        <v>1.54587197303771</v>
      </c>
      <c r="J3" s="4" t="b">
        <v>1</v>
      </c>
      <c r="K3" s="7">
        <f>COUNTIFS($F:$F,"=2",$A:$A,"=Victory", $D:$D,"=TRUE")/COUNTIF($F:$F,"=2")</f>
        <v>0.3</v>
      </c>
      <c r="L3" s="5">
        <f>COUNTIFS($F:$F,"=2",$A:$A,"=Defeat", $D:$D,"=TRUE")/COUNTIF($F:$F,"=2")</f>
        <v>0.2</v>
      </c>
      <c r="M3" s="9">
        <f>COUNTIFS($F:$F,"=2",$A:$A,"=Draw", $D:$D,"=TRUE")/COUNTIF($F:$F,"=2")</f>
        <v>0</v>
      </c>
      <c r="N3" s="7">
        <f>COUNTIFS($F:$F,"=3",$A:$A,"=Victory", $D:$D,"=TRUE")/COUNTIF($F:$F,"=3")</f>
        <v>0.2</v>
      </c>
      <c r="O3" s="5">
        <f>COUNTIFS($F:$F,"=3",$A:$A,"=Defeat", $D:$D,"=TRUE")/COUNTIF($F:$F,"=3")</f>
        <v>0.26</v>
      </c>
      <c r="P3" s="9">
        <f>COUNTIFS($F:$F,"=3",$A:$A,"=Draw", $D:$D,"=TRUE")/COUNTIF($F:$F,"=3")</f>
        <v>0.04</v>
      </c>
      <c r="Q3" s="7">
        <f>COUNTIFS($F:$F,"=4",$A:$A,"=Victory", $D:$D,"=TRUE")/COUNTIF($F:$F,"=4")</f>
        <v>0.26</v>
      </c>
      <c r="R3" s="5">
        <f>COUNTIFS($F:$F,"=4",$A:$A,"=Defeat", $D:$D,"=TRUE")/COUNTIF($F:$F,"=4")</f>
        <v>0.24</v>
      </c>
      <c r="S3" s="9">
        <f>COUNTIFS($F:$F,"=4",$A:$A,"=Draw", $D:$D,"=TRUE")/COUNTIF($F:$F,"=4")</f>
        <v>0</v>
      </c>
      <c r="T3" s="7">
        <f>COUNTIFS($F:$F,"=5",$A:$A,"=Victory", $D:$D,"=TRUE")/COUNTIF($F:$F,"=5")</f>
        <v>0.36</v>
      </c>
      <c r="U3" s="5">
        <f>COUNTIFS($F:$F,"=5",$A:$A,"=Defeat", $D:$D,"=TRUE")/COUNTIF($F:$F,"=5")</f>
        <v>0.14000000000000001</v>
      </c>
      <c r="V3" s="9">
        <f>COUNTIFS($F:$F,"=5",$A:$A,"=Draw", $D:$D,"=TRUE")/COUNTIF($F:$F,"=5")</f>
        <v>0</v>
      </c>
      <c r="W3" s="7">
        <f>COUNTIFS($F:$F,"=6",$A:$A,"=Victory", $D:$D,"=TRUE")/COUNTIF($F:$F,"=6")</f>
        <v>0.26666666666666666</v>
      </c>
      <c r="X3" s="5">
        <f>COUNTIFS($F:$F,"=6",$A:$A,"=Defeat", $D:$D,"=TRUE")/COUNTIF($F:$F,"=6")</f>
        <v>0.16666666666666666</v>
      </c>
      <c r="Y3" s="9">
        <f>COUNTIFS($F:$F,"=6",$A:$A,"=Draw", $D:$D,"=TRUE")/COUNTIF($F:$F,"=5")</f>
        <v>0.04</v>
      </c>
      <c r="Z3" s="7">
        <f>COUNTIFS($A:$A,"=Victory", $D:$D,"=TRUE")/COUNT($F:$F)</f>
        <v>0.27826086956521739</v>
      </c>
      <c r="AA3" s="5">
        <f>COUNTIFS($A:$A,"=Defeat", $D:$D,"=TRUE")/COUNT($F:$F)</f>
        <v>0.20434782608695654</v>
      </c>
      <c r="AB3" s="9">
        <f>COUNTIFS($A:$A,"=Draw", $D:$D,"=TRUE")/COUNT($F:$F)</f>
        <v>1.7391304347826087E-2</v>
      </c>
    </row>
    <row r="4" spans="1:28" x14ac:dyDescent="0.3">
      <c r="A4" t="s">
        <v>9</v>
      </c>
      <c r="B4">
        <v>40</v>
      </c>
      <c r="C4">
        <v>24</v>
      </c>
      <c r="D4" t="b">
        <v>1</v>
      </c>
      <c r="E4">
        <v>3</v>
      </c>
      <c r="F4">
        <v>2</v>
      </c>
      <c r="G4" s="1">
        <v>44175.681123171293</v>
      </c>
      <c r="H4">
        <v>3.28499054908752</v>
      </c>
      <c r="J4" s="4" t="b">
        <v>0</v>
      </c>
      <c r="K4" s="7">
        <f>COUNTIFS($F:$F,"=2",$A:$A,"=Victory", $D:$D,"=FALSE")/COUNTIF($F:$F,"=2")</f>
        <v>0.28000000000000003</v>
      </c>
      <c r="L4" s="5">
        <f>IFERROR(COUNTIFS($F:$F,"=2",$A:$A,"=Defeat", $D:$D,"=FALSE")/COUNTIF($F:$F,"=2"),0)</f>
        <v>0.22</v>
      </c>
      <c r="M4" s="9">
        <f>IFERROR(COUNTIFS($F:$F,"=2",$A:$A,"=Draw", $D:$D,"=FALSE")/COUNTIF($F:$F,"=2"),0)</f>
        <v>0</v>
      </c>
      <c r="N4" s="7">
        <f>COUNTIFS($F:$F,"=3",$A:$A,"=Victory", $D:$D,"=FALSE")/COUNTIF($F:$F,"=3")</f>
        <v>0.1</v>
      </c>
      <c r="O4" s="5">
        <f>IFERROR(COUNTIFS($F:$F,"=3",$A:$A,"=Defeat", $D:$D,"=FALSE")/COUNTIF($F:$F,"=3"),0)</f>
        <v>0.4</v>
      </c>
      <c r="P4" s="9">
        <f>IFERROR(COUNTIFS($F:$F,"=3",$A:$A,"=Draw", $D:$D,"=FALSE")/COUNTIF($F:$F,"=3"),0)</f>
        <v>0</v>
      </c>
      <c r="Q4" s="7">
        <f>COUNTIFS($F:$F,"=4",$A:$A,"=Victory", $D:$D,"=FALSE")/COUNTIF($F:$F,"=4")</f>
        <v>0.24</v>
      </c>
      <c r="R4" s="5">
        <f>IFERROR(COUNTIFS($F:$F,"=4",$A:$A,"=Defeat", $D:$D,"=FALSE")/COUNTIF($F:$F,"=4"),0)</f>
        <v>0.22</v>
      </c>
      <c r="S4" s="9">
        <f>IFERROR(COUNTIFS($F:$F,"=4",$A:$A,"=Draw", $D:$D,"=FALSE")/COUNTIF($F:$F,"=4"),0)</f>
        <v>0.04</v>
      </c>
      <c r="T4" s="7">
        <f>COUNTIFS($F:$F,"=5",$A:$A,"=Victory", $D:$D,"=FALSE")/COUNTIF($F:$F,"=5")</f>
        <v>0.26</v>
      </c>
      <c r="U4" s="5">
        <f>IFERROR(COUNTIFS($F:$F,"=5",$A:$A,"=Defeat", $D:$D,"=FALSE")/COUNTIF($F:$F,"=5"),0)</f>
        <v>0.2</v>
      </c>
      <c r="V4" s="9">
        <f>IFERROR(COUNTIFS($F:$F,"=5",$A:$A,"=Draw", $D:$D,"=FALSE")/COUNTIF($F:$F,"=5"),0)</f>
        <v>0.04</v>
      </c>
      <c r="W4" s="7">
        <f>COUNTIFS($F:$F,"=6",$A:$A,"=Victory", $D:$D,"=FALSE")/COUNTIF($F:$F,"=6")</f>
        <v>0.2</v>
      </c>
      <c r="X4" s="5">
        <f>IFERROR(COUNTIFS($F:$F,"=6",$A:$A,"=Defeat", $D:$D,"=FALSE")/COUNTIF($F:$F,"=6"),0)</f>
        <v>0.26666666666666666</v>
      </c>
      <c r="Y4" s="9">
        <f>IFERROR(COUNTIFS($F:$F,"=6",$A:$A,"=Draw", $D:$D,"=FALSE")/COUNTIF($F:$F,"=6"),0)</f>
        <v>3.3333333333333333E-2</v>
      </c>
      <c r="Z4" s="7">
        <f>COUNTIFS($A:$A,"=Victory", $D:$D,"=FALSE")/COUNT($F:$F)</f>
        <v>0.21739130434782608</v>
      </c>
      <c r="AA4" s="5">
        <f>IFERROR(COUNTIFS($A:$A,"=Defeat", $D:$D,"=FALSE")/COUNT($F:$F),0)</f>
        <v>0.2608695652173913</v>
      </c>
      <c r="AB4" s="9">
        <f>IFERROR(COUNTIFS($A:$A,"=Draw", $D:$D,"=FALSE")/COUNT($F:$F),0)</f>
        <v>2.1739130434782608E-2</v>
      </c>
    </row>
    <row r="5" spans="1:28" x14ac:dyDescent="0.3">
      <c r="A5" t="s">
        <v>9</v>
      </c>
      <c r="B5">
        <v>40</v>
      </c>
      <c r="C5">
        <v>24</v>
      </c>
      <c r="D5" t="b">
        <v>1</v>
      </c>
      <c r="E5">
        <v>4</v>
      </c>
      <c r="F5">
        <v>2</v>
      </c>
      <c r="G5" s="1">
        <v>44175.681154398146</v>
      </c>
      <c r="H5">
        <v>2.6983261108398402</v>
      </c>
      <c r="J5" s="4" t="s">
        <v>11</v>
      </c>
      <c r="K5" s="8">
        <f>SUM(K3:K4)</f>
        <v>0.58000000000000007</v>
      </c>
      <c r="L5" s="6">
        <f t="shared" ref="L5:M5" si="0">SUM(L3:L4)</f>
        <v>0.42000000000000004</v>
      </c>
      <c r="M5" s="10">
        <f t="shared" si="0"/>
        <v>0</v>
      </c>
      <c r="N5" s="8">
        <f>SUM(N3:N4)</f>
        <v>0.30000000000000004</v>
      </c>
      <c r="O5" s="6">
        <f t="shared" ref="O5" si="1">SUM(O3:O4)</f>
        <v>0.66</v>
      </c>
      <c r="P5" s="10">
        <f t="shared" ref="P5" si="2">SUM(P3:P4)</f>
        <v>0.04</v>
      </c>
      <c r="Q5" s="8">
        <f>SUM(Q3:Q4)</f>
        <v>0.5</v>
      </c>
      <c r="R5" s="6">
        <f t="shared" ref="R5" si="3">SUM(R3:R4)</f>
        <v>0.45999999999999996</v>
      </c>
      <c r="S5" s="10">
        <f t="shared" ref="S5" si="4">SUM(S3:S4)</f>
        <v>0.04</v>
      </c>
      <c r="T5" s="8">
        <f>SUM(T3:T4)</f>
        <v>0.62</v>
      </c>
      <c r="U5" s="6">
        <f t="shared" ref="U5" si="5">SUM(U3:U4)</f>
        <v>0.34</v>
      </c>
      <c r="V5" s="10">
        <f t="shared" ref="V5" si="6">SUM(V3:V4)</f>
        <v>0.04</v>
      </c>
      <c r="W5" s="8">
        <f>SUM(W3:W4)</f>
        <v>0.46666666666666667</v>
      </c>
      <c r="X5" s="6">
        <f t="shared" ref="X5" si="7">SUM(X3:X4)</f>
        <v>0.43333333333333335</v>
      </c>
      <c r="Y5" s="10">
        <f t="shared" ref="Y5" si="8">SUM(Y3:Y4)</f>
        <v>7.3333333333333334E-2</v>
      </c>
      <c r="Z5" s="8">
        <f>SUM(Z3:Z4)</f>
        <v>0.4956521739130435</v>
      </c>
      <c r="AA5" s="6">
        <f t="shared" ref="AA5:AB5" si="9">SUM(AA3:AA4)</f>
        <v>0.4652173913043478</v>
      </c>
      <c r="AB5" s="10">
        <f t="shared" si="9"/>
        <v>3.9130434782608692E-2</v>
      </c>
    </row>
    <row r="6" spans="1:28" x14ac:dyDescent="0.3">
      <c r="A6" t="s">
        <v>9</v>
      </c>
      <c r="B6">
        <v>42</v>
      </c>
      <c r="C6">
        <v>22</v>
      </c>
      <c r="D6" t="b">
        <v>1</v>
      </c>
      <c r="E6">
        <v>5</v>
      </c>
      <c r="F6">
        <v>2</v>
      </c>
      <c r="G6" s="1">
        <v>44175.681183229164</v>
      </c>
      <c r="H6">
        <v>2.4895601272582999</v>
      </c>
    </row>
    <row r="7" spans="1:28" x14ac:dyDescent="0.3">
      <c r="A7" t="s">
        <v>9</v>
      </c>
      <c r="B7">
        <v>46</v>
      </c>
      <c r="C7">
        <v>18</v>
      </c>
      <c r="D7" t="b">
        <v>1</v>
      </c>
      <c r="E7">
        <v>6</v>
      </c>
      <c r="F7">
        <v>2</v>
      </c>
      <c r="G7" s="1">
        <v>44175.681212766205</v>
      </c>
      <c r="H7">
        <v>2.55264067649841</v>
      </c>
      <c r="J7" s="3" t="s">
        <v>9</v>
      </c>
      <c r="K7" s="3" t="s">
        <v>8</v>
      </c>
      <c r="L7" s="3" t="s">
        <v>10</v>
      </c>
      <c r="N7" s="3" t="s">
        <v>9</v>
      </c>
      <c r="O7" s="3" t="s">
        <v>8</v>
      </c>
      <c r="P7" s="3" t="s">
        <v>10</v>
      </c>
      <c r="Q7" s="3" t="s">
        <v>13</v>
      </c>
    </row>
    <row r="8" spans="1:28" x14ac:dyDescent="0.3">
      <c r="A8" t="s">
        <v>8</v>
      </c>
      <c r="B8">
        <v>10</v>
      </c>
      <c r="C8">
        <v>54</v>
      </c>
      <c r="D8" t="b">
        <v>1</v>
      </c>
      <c r="E8">
        <v>7</v>
      </c>
      <c r="F8">
        <v>2</v>
      </c>
      <c r="G8" s="1">
        <v>44175.681235659722</v>
      </c>
      <c r="H8">
        <v>1.9771485328674301</v>
      </c>
      <c r="J8" s="7">
        <f>COUNTIF($A:$A,"=Victory")/COUNT($F:$F)</f>
        <v>0.4956521739130435</v>
      </c>
      <c r="K8" s="5">
        <f>COUNTIF($A:$A,"=Defeat")/COUNT($F:$F)</f>
        <v>0.4652173913043478</v>
      </c>
      <c r="L8" s="9">
        <f>COUNTIF($A:$A,"=Draw")/COUNT($F:$F)</f>
        <v>3.9130434782608699E-2</v>
      </c>
      <c r="N8" s="23">
        <f>SUMIF($A:$A,"=Victory",$H:$H)/COUNTIF($A:$A,"=Victory")</f>
        <v>318.97461756070379</v>
      </c>
      <c r="O8" s="30">
        <f>SUMIF($A:$A,"=Defeat",$H:$H)/COUNTIF($A:$A,"=Defeat")</f>
        <v>413.91834382921667</v>
      </c>
      <c r="P8" s="31">
        <f>SUMIF($A:$A,"=Draw",$H:$H)/COUNTIF($A:$A,"=Draw")</f>
        <v>572.0814698272269</v>
      </c>
      <c r="Q8" s="37">
        <f>SUM(Table1[ExecTime])/COUNT(Table1[ExecTime])</f>
        <v>373.0482713917022</v>
      </c>
    </row>
    <row r="9" spans="1:28" x14ac:dyDescent="0.3">
      <c r="A9" t="s">
        <v>9</v>
      </c>
      <c r="B9">
        <v>45</v>
      </c>
      <c r="C9">
        <v>19</v>
      </c>
      <c r="D9" t="b">
        <v>1</v>
      </c>
      <c r="E9">
        <v>8</v>
      </c>
      <c r="F9">
        <v>2</v>
      </c>
      <c r="G9" s="1">
        <v>44175.681269363427</v>
      </c>
      <c r="H9">
        <v>2.91129326820373</v>
      </c>
    </row>
    <row r="10" spans="1:28" x14ac:dyDescent="0.3">
      <c r="A10" t="s">
        <v>9</v>
      </c>
      <c r="B10">
        <v>42</v>
      </c>
      <c r="C10">
        <v>22</v>
      </c>
      <c r="D10" t="b">
        <v>1</v>
      </c>
      <c r="E10">
        <v>9</v>
      </c>
      <c r="F10">
        <v>2</v>
      </c>
      <c r="G10" s="1">
        <v>44175.681302592595</v>
      </c>
      <c r="H10">
        <v>2.8716349601745601</v>
      </c>
    </row>
    <row r="11" spans="1:28" x14ac:dyDescent="0.3">
      <c r="A11" t="s">
        <v>8</v>
      </c>
      <c r="B11">
        <v>7</v>
      </c>
      <c r="C11">
        <v>55</v>
      </c>
      <c r="D11" t="b">
        <v>1</v>
      </c>
      <c r="E11">
        <v>10</v>
      </c>
      <c r="F11">
        <v>2</v>
      </c>
      <c r="G11" s="1">
        <v>44175.681326122685</v>
      </c>
      <c r="H11">
        <v>2.0327088832855198</v>
      </c>
    </row>
    <row r="12" spans="1:28" x14ac:dyDescent="0.3">
      <c r="A12" t="s">
        <v>9</v>
      </c>
      <c r="B12">
        <v>44</v>
      </c>
      <c r="C12">
        <v>20</v>
      </c>
      <c r="D12" t="b">
        <v>1</v>
      </c>
      <c r="E12">
        <v>11</v>
      </c>
      <c r="F12">
        <v>2</v>
      </c>
      <c r="G12" s="1">
        <v>44175.681354733795</v>
      </c>
      <c r="H12">
        <v>2.47064208984375</v>
      </c>
    </row>
    <row r="13" spans="1:28" x14ac:dyDescent="0.3">
      <c r="A13" t="s">
        <v>8</v>
      </c>
      <c r="B13">
        <v>29</v>
      </c>
      <c r="C13">
        <v>35</v>
      </c>
      <c r="D13" t="b">
        <v>1</v>
      </c>
      <c r="E13">
        <v>12</v>
      </c>
      <c r="F13">
        <v>2</v>
      </c>
      <c r="G13" s="1">
        <v>44175.681387094904</v>
      </c>
      <c r="H13">
        <v>2.7959187030792201</v>
      </c>
    </row>
    <row r="14" spans="1:28" x14ac:dyDescent="0.3">
      <c r="A14" t="s">
        <v>8</v>
      </c>
      <c r="B14">
        <v>28</v>
      </c>
      <c r="C14">
        <v>36</v>
      </c>
      <c r="D14" t="b">
        <v>1</v>
      </c>
      <c r="E14">
        <v>13</v>
      </c>
      <c r="F14">
        <v>2</v>
      </c>
      <c r="G14" s="1">
        <v>44175.68142497685</v>
      </c>
      <c r="H14">
        <v>3.27247762680053</v>
      </c>
    </row>
    <row r="15" spans="1:28" x14ac:dyDescent="0.3">
      <c r="A15" t="s">
        <v>8</v>
      </c>
      <c r="B15">
        <v>30</v>
      </c>
      <c r="C15">
        <v>34</v>
      </c>
      <c r="D15" t="b">
        <v>1</v>
      </c>
      <c r="E15">
        <v>14</v>
      </c>
      <c r="F15">
        <v>2</v>
      </c>
      <c r="G15" s="1">
        <v>44175.681458796294</v>
      </c>
      <c r="H15">
        <v>2.9207918643951398</v>
      </c>
    </row>
    <row r="16" spans="1:28" x14ac:dyDescent="0.3">
      <c r="A16" t="s">
        <v>8</v>
      </c>
      <c r="B16">
        <v>25</v>
      </c>
      <c r="C16">
        <v>39</v>
      </c>
      <c r="D16" t="b">
        <v>1</v>
      </c>
      <c r="E16">
        <v>15</v>
      </c>
      <c r="F16">
        <v>2</v>
      </c>
      <c r="G16" s="1">
        <v>44175.681486400463</v>
      </c>
      <c r="H16">
        <v>2.3849890232086102</v>
      </c>
    </row>
    <row r="17" spans="1:8" x14ac:dyDescent="0.3">
      <c r="A17" t="s">
        <v>9</v>
      </c>
      <c r="B17">
        <v>35</v>
      </c>
      <c r="C17">
        <v>29</v>
      </c>
      <c r="D17" t="b">
        <v>1</v>
      </c>
      <c r="E17">
        <v>16</v>
      </c>
      <c r="F17">
        <v>2</v>
      </c>
      <c r="G17" s="1">
        <v>44175.681516608798</v>
      </c>
      <c r="H17">
        <v>2.6094915866851802</v>
      </c>
    </row>
    <row r="18" spans="1:8" x14ac:dyDescent="0.3">
      <c r="A18" t="s">
        <v>9</v>
      </c>
      <c r="B18">
        <v>37</v>
      </c>
      <c r="C18">
        <v>27</v>
      </c>
      <c r="D18" t="b">
        <v>1</v>
      </c>
      <c r="E18">
        <v>17</v>
      </c>
      <c r="F18">
        <v>2</v>
      </c>
      <c r="G18" s="1">
        <v>44175.68156365741</v>
      </c>
      <c r="H18">
        <v>4.0649003982543901</v>
      </c>
    </row>
    <row r="19" spans="1:8" x14ac:dyDescent="0.3">
      <c r="A19" t="s">
        <v>8</v>
      </c>
      <c r="B19">
        <v>15</v>
      </c>
      <c r="C19">
        <v>49</v>
      </c>
      <c r="D19" t="b">
        <v>1</v>
      </c>
      <c r="E19">
        <v>18</v>
      </c>
      <c r="F19">
        <v>2</v>
      </c>
      <c r="G19" s="1">
        <v>44175.681605219906</v>
      </c>
      <c r="H19">
        <v>3.5911438465118399</v>
      </c>
    </row>
    <row r="20" spans="1:8" x14ac:dyDescent="0.3">
      <c r="A20" t="s">
        <v>8</v>
      </c>
      <c r="B20">
        <v>30</v>
      </c>
      <c r="C20">
        <v>34</v>
      </c>
      <c r="D20" t="b">
        <v>1</v>
      </c>
      <c r="E20">
        <v>19</v>
      </c>
      <c r="F20">
        <v>2</v>
      </c>
      <c r="G20" s="1">
        <v>44175.681637893518</v>
      </c>
      <c r="H20">
        <v>2.82213234901428</v>
      </c>
    </row>
    <row r="21" spans="1:8" x14ac:dyDescent="0.3">
      <c r="A21" t="s">
        <v>8</v>
      </c>
      <c r="B21">
        <v>27</v>
      </c>
      <c r="C21">
        <v>37</v>
      </c>
      <c r="D21" t="b">
        <v>1</v>
      </c>
      <c r="E21">
        <v>20</v>
      </c>
      <c r="F21">
        <v>2</v>
      </c>
      <c r="G21" s="1">
        <v>44175.681679085646</v>
      </c>
      <c r="H21">
        <v>3.55904197692871</v>
      </c>
    </row>
    <row r="22" spans="1:8" x14ac:dyDescent="0.3">
      <c r="A22" t="s">
        <v>9</v>
      </c>
      <c r="B22">
        <v>37</v>
      </c>
      <c r="C22">
        <v>27</v>
      </c>
      <c r="D22" t="b">
        <v>1</v>
      </c>
      <c r="E22">
        <v>21</v>
      </c>
      <c r="F22">
        <v>2</v>
      </c>
      <c r="G22" s="1">
        <v>44175.681708460645</v>
      </c>
      <c r="H22">
        <v>2.5371434688568102</v>
      </c>
    </row>
    <row r="23" spans="1:8" x14ac:dyDescent="0.3">
      <c r="A23" t="s">
        <v>9</v>
      </c>
      <c r="B23">
        <v>33</v>
      </c>
      <c r="C23">
        <v>31</v>
      </c>
      <c r="D23" t="b">
        <v>1</v>
      </c>
      <c r="E23">
        <v>22</v>
      </c>
      <c r="F23">
        <v>2</v>
      </c>
      <c r="G23" s="1">
        <v>44175.681747372684</v>
      </c>
      <c r="H23">
        <v>3.3614110946655198</v>
      </c>
    </row>
    <row r="24" spans="1:8" x14ac:dyDescent="0.3">
      <c r="A24" t="s">
        <v>9</v>
      </c>
      <c r="B24">
        <v>41</v>
      </c>
      <c r="C24">
        <v>23</v>
      </c>
      <c r="D24" t="b">
        <v>1</v>
      </c>
      <c r="E24">
        <v>23</v>
      </c>
      <c r="F24">
        <v>2</v>
      </c>
      <c r="G24" s="1">
        <v>44175.68178175926</v>
      </c>
      <c r="H24">
        <v>2.97022533416748</v>
      </c>
    </row>
    <row r="25" spans="1:8" x14ac:dyDescent="0.3">
      <c r="A25" t="s">
        <v>8</v>
      </c>
      <c r="B25">
        <v>25</v>
      </c>
      <c r="C25">
        <v>39</v>
      </c>
      <c r="D25" t="b">
        <v>1</v>
      </c>
      <c r="E25">
        <v>24</v>
      </c>
      <c r="F25">
        <v>2</v>
      </c>
      <c r="G25" s="1">
        <v>44175.681811851849</v>
      </c>
      <c r="H25">
        <v>2.59944343566894</v>
      </c>
    </row>
    <row r="26" spans="1:8" x14ac:dyDescent="0.3">
      <c r="A26" t="s">
        <v>9</v>
      </c>
      <c r="B26">
        <v>35</v>
      </c>
      <c r="C26">
        <v>29</v>
      </c>
      <c r="D26" t="b">
        <v>1</v>
      </c>
      <c r="E26">
        <v>25</v>
      </c>
      <c r="F26">
        <v>2</v>
      </c>
      <c r="G26" s="1">
        <v>44175.681844340281</v>
      </c>
      <c r="H26">
        <v>2.8065617084503098</v>
      </c>
    </row>
    <row r="27" spans="1:8" x14ac:dyDescent="0.3">
      <c r="A27" t="s">
        <v>8</v>
      </c>
      <c r="B27">
        <v>8</v>
      </c>
      <c r="C27">
        <v>56</v>
      </c>
      <c r="D27" t="b">
        <v>0</v>
      </c>
      <c r="E27">
        <v>1</v>
      </c>
      <c r="F27">
        <v>2</v>
      </c>
      <c r="G27" s="1">
        <v>44175.681877453702</v>
      </c>
      <c r="H27">
        <v>2.85971903800964</v>
      </c>
    </row>
    <row r="28" spans="1:8" x14ac:dyDescent="0.3">
      <c r="A28" t="s">
        <v>9</v>
      </c>
      <c r="B28">
        <v>42</v>
      </c>
      <c r="C28">
        <v>22</v>
      </c>
      <c r="D28" t="b">
        <v>0</v>
      </c>
      <c r="E28">
        <v>2</v>
      </c>
      <c r="F28">
        <v>2</v>
      </c>
      <c r="G28" s="1">
        <v>44175.681922164353</v>
      </c>
      <c r="H28">
        <v>3.8619501590728702</v>
      </c>
    </row>
    <row r="29" spans="1:8" x14ac:dyDescent="0.3">
      <c r="A29" t="s">
        <v>9</v>
      </c>
      <c r="B29">
        <v>35</v>
      </c>
      <c r="C29">
        <v>29</v>
      </c>
      <c r="D29" t="b">
        <v>0</v>
      </c>
      <c r="E29">
        <v>3</v>
      </c>
      <c r="F29">
        <v>2</v>
      </c>
      <c r="G29" s="1">
        <v>44175.681964687501</v>
      </c>
      <c r="H29">
        <v>3.67386794090271</v>
      </c>
    </row>
    <row r="30" spans="1:8" x14ac:dyDescent="0.3">
      <c r="A30" t="s">
        <v>9</v>
      </c>
      <c r="B30">
        <v>48</v>
      </c>
      <c r="C30">
        <v>16</v>
      </c>
      <c r="D30" t="b">
        <v>0</v>
      </c>
      <c r="E30">
        <v>4</v>
      </c>
      <c r="F30">
        <v>2</v>
      </c>
      <c r="G30" s="1">
        <v>44175.682000115739</v>
      </c>
      <c r="H30">
        <v>3.0617108345031698</v>
      </c>
    </row>
    <row r="31" spans="1:8" x14ac:dyDescent="0.3">
      <c r="A31" t="s">
        <v>8</v>
      </c>
      <c r="B31">
        <v>19</v>
      </c>
      <c r="C31">
        <v>45</v>
      </c>
      <c r="D31" t="b">
        <v>0</v>
      </c>
      <c r="E31">
        <v>5</v>
      </c>
      <c r="F31">
        <v>2</v>
      </c>
      <c r="G31" s="1">
        <v>44175.682036203703</v>
      </c>
      <c r="H31">
        <v>3.1174676418304399</v>
      </c>
    </row>
    <row r="32" spans="1:8" x14ac:dyDescent="0.3">
      <c r="A32" t="s">
        <v>9</v>
      </c>
      <c r="B32">
        <v>40</v>
      </c>
      <c r="C32">
        <v>24</v>
      </c>
      <c r="D32" t="b">
        <v>0</v>
      </c>
      <c r="E32">
        <v>6</v>
      </c>
      <c r="F32">
        <v>2</v>
      </c>
      <c r="G32" s="1">
        <v>44175.682076747682</v>
      </c>
      <c r="H32">
        <v>3.5031440258026101</v>
      </c>
    </row>
    <row r="33" spans="1:8" x14ac:dyDescent="0.3">
      <c r="A33" t="s">
        <v>8</v>
      </c>
      <c r="B33">
        <v>31</v>
      </c>
      <c r="C33">
        <v>33</v>
      </c>
      <c r="D33" t="b">
        <v>0</v>
      </c>
      <c r="E33">
        <v>7</v>
      </c>
      <c r="F33">
        <v>2</v>
      </c>
      <c r="G33" s="1">
        <v>44175.682107048611</v>
      </c>
      <c r="H33">
        <v>2.6176013946533199</v>
      </c>
    </row>
    <row r="34" spans="1:8" x14ac:dyDescent="0.3">
      <c r="A34" t="s">
        <v>8</v>
      </c>
      <c r="B34">
        <v>25</v>
      </c>
      <c r="C34">
        <v>39</v>
      </c>
      <c r="D34" t="b">
        <v>0</v>
      </c>
      <c r="E34">
        <v>8</v>
      </c>
      <c r="F34">
        <v>2</v>
      </c>
      <c r="G34" s="1">
        <v>44175.682140069446</v>
      </c>
      <c r="H34">
        <v>2.8531260490417401</v>
      </c>
    </row>
    <row r="35" spans="1:8" x14ac:dyDescent="0.3">
      <c r="A35" t="s">
        <v>9</v>
      </c>
      <c r="B35">
        <v>53</v>
      </c>
      <c r="C35">
        <v>11</v>
      </c>
      <c r="D35" t="b">
        <v>0</v>
      </c>
      <c r="E35">
        <v>9</v>
      </c>
      <c r="F35">
        <v>2</v>
      </c>
      <c r="G35" s="1">
        <v>44175.682177013892</v>
      </c>
      <c r="H35">
        <v>3.1914904117584202</v>
      </c>
    </row>
    <row r="36" spans="1:8" x14ac:dyDescent="0.3">
      <c r="A36" t="s">
        <v>9</v>
      </c>
      <c r="B36">
        <v>48</v>
      </c>
      <c r="C36">
        <v>16</v>
      </c>
      <c r="D36" t="b">
        <v>0</v>
      </c>
      <c r="E36">
        <v>10</v>
      </c>
      <c r="F36">
        <v>2</v>
      </c>
      <c r="G36" s="1">
        <v>44175.682211608793</v>
      </c>
      <c r="H36">
        <v>2.9892194271087602</v>
      </c>
    </row>
    <row r="37" spans="1:8" x14ac:dyDescent="0.3">
      <c r="A37" t="s">
        <v>9</v>
      </c>
      <c r="B37">
        <v>44</v>
      </c>
      <c r="C37">
        <v>20</v>
      </c>
      <c r="D37" t="b">
        <v>0</v>
      </c>
      <c r="E37">
        <v>11</v>
      </c>
      <c r="F37">
        <v>2</v>
      </c>
      <c r="G37" s="1">
        <v>44175.682245127318</v>
      </c>
      <c r="H37">
        <v>2.89550352096557</v>
      </c>
    </row>
    <row r="38" spans="1:8" x14ac:dyDescent="0.3">
      <c r="A38" t="s">
        <v>8</v>
      </c>
      <c r="B38">
        <v>18</v>
      </c>
      <c r="C38">
        <v>45</v>
      </c>
      <c r="D38" t="b">
        <v>0</v>
      </c>
      <c r="E38">
        <v>12</v>
      </c>
      <c r="F38">
        <v>2</v>
      </c>
      <c r="G38" s="1">
        <v>44175.682279849534</v>
      </c>
      <c r="H38">
        <v>2.9989500045776301</v>
      </c>
    </row>
    <row r="39" spans="1:8" x14ac:dyDescent="0.3">
      <c r="A39" t="s">
        <v>8</v>
      </c>
      <c r="B39">
        <v>24</v>
      </c>
      <c r="C39">
        <v>40</v>
      </c>
      <c r="D39" t="b">
        <v>0</v>
      </c>
      <c r="E39">
        <v>13</v>
      </c>
      <c r="F39">
        <v>2</v>
      </c>
      <c r="G39" s="1">
        <v>44175.682329305557</v>
      </c>
      <c r="H39">
        <v>4.2725896835327104</v>
      </c>
    </row>
    <row r="40" spans="1:8" x14ac:dyDescent="0.3">
      <c r="A40" t="s">
        <v>9</v>
      </c>
      <c r="B40">
        <v>50</v>
      </c>
      <c r="C40">
        <v>14</v>
      </c>
      <c r="D40" t="b">
        <v>0</v>
      </c>
      <c r="E40">
        <v>14</v>
      </c>
      <c r="F40">
        <v>2</v>
      </c>
      <c r="G40" s="1">
        <v>44175.682361504631</v>
      </c>
      <c r="H40">
        <v>2.78268074989318</v>
      </c>
    </row>
    <row r="41" spans="1:8" x14ac:dyDescent="0.3">
      <c r="A41" t="s">
        <v>9</v>
      </c>
      <c r="B41">
        <v>44</v>
      </c>
      <c r="C41">
        <v>20</v>
      </c>
      <c r="D41" t="b">
        <v>0</v>
      </c>
      <c r="E41">
        <v>15</v>
      </c>
      <c r="F41">
        <v>2</v>
      </c>
      <c r="G41" s="1">
        <v>44175.682405081017</v>
      </c>
      <c r="H41">
        <v>3.76471996307373</v>
      </c>
    </row>
    <row r="42" spans="1:8" x14ac:dyDescent="0.3">
      <c r="A42" t="s">
        <v>9</v>
      </c>
      <c r="B42">
        <v>36</v>
      </c>
      <c r="C42">
        <v>28</v>
      </c>
      <c r="D42" t="b">
        <v>0</v>
      </c>
      <c r="E42">
        <v>16</v>
      </c>
      <c r="F42">
        <v>2</v>
      </c>
      <c r="G42" s="1">
        <v>44175.682428900465</v>
      </c>
      <c r="H42">
        <v>2.05760526657104</v>
      </c>
    </row>
    <row r="43" spans="1:8" x14ac:dyDescent="0.3">
      <c r="A43" t="s">
        <v>8</v>
      </c>
      <c r="B43">
        <v>17</v>
      </c>
      <c r="C43">
        <v>47</v>
      </c>
      <c r="D43" t="b">
        <v>0</v>
      </c>
      <c r="E43">
        <v>17</v>
      </c>
      <c r="F43">
        <v>2</v>
      </c>
      <c r="G43" s="1">
        <v>44175.682469155094</v>
      </c>
      <c r="H43">
        <v>3.4779591560363698</v>
      </c>
    </row>
    <row r="44" spans="1:8" x14ac:dyDescent="0.3">
      <c r="A44" t="s">
        <v>8</v>
      </c>
      <c r="B44">
        <v>8</v>
      </c>
      <c r="C44">
        <v>56</v>
      </c>
      <c r="D44" t="b">
        <v>0</v>
      </c>
      <c r="E44">
        <v>18</v>
      </c>
      <c r="F44">
        <v>2</v>
      </c>
      <c r="G44" s="1">
        <v>44175.682492025466</v>
      </c>
      <c r="H44">
        <v>1.97522640228271</v>
      </c>
    </row>
    <row r="45" spans="1:8" x14ac:dyDescent="0.3">
      <c r="A45" t="s">
        <v>9</v>
      </c>
      <c r="B45">
        <v>43</v>
      </c>
      <c r="C45">
        <v>21</v>
      </c>
      <c r="D45" t="b">
        <v>0</v>
      </c>
      <c r="E45">
        <v>19</v>
      </c>
      <c r="F45">
        <v>2</v>
      </c>
      <c r="G45" s="1">
        <v>44175.682522256946</v>
      </c>
      <c r="H45">
        <v>2.6109850406646702</v>
      </c>
    </row>
    <row r="46" spans="1:8" x14ac:dyDescent="0.3">
      <c r="A46" t="s">
        <v>8</v>
      </c>
      <c r="B46">
        <v>8</v>
      </c>
      <c r="C46">
        <v>56</v>
      </c>
      <c r="D46" t="b">
        <v>0</v>
      </c>
      <c r="E46">
        <v>20</v>
      </c>
      <c r="F46">
        <v>2</v>
      </c>
      <c r="G46" s="1">
        <v>44175.682541412039</v>
      </c>
      <c r="H46">
        <v>1.6557159423828101</v>
      </c>
    </row>
    <row r="47" spans="1:8" x14ac:dyDescent="0.3">
      <c r="A47" t="s">
        <v>9</v>
      </c>
      <c r="B47">
        <v>43</v>
      </c>
      <c r="C47">
        <v>21</v>
      </c>
      <c r="D47" t="b">
        <v>0</v>
      </c>
      <c r="E47">
        <v>21</v>
      </c>
      <c r="F47">
        <v>2</v>
      </c>
      <c r="G47" s="1">
        <v>44175.682572835649</v>
      </c>
      <c r="H47">
        <v>2.7148313522338801</v>
      </c>
    </row>
    <row r="48" spans="1:8" x14ac:dyDescent="0.3">
      <c r="A48" t="s">
        <v>8</v>
      </c>
      <c r="B48">
        <v>8</v>
      </c>
      <c r="C48">
        <v>56</v>
      </c>
      <c r="D48" t="b">
        <v>0</v>
      </c>
      <c r="E48">
        <v>22</v>
      </c>
      <c r="F48">
        <v>2</v>
      </c>
      <c r="G48" s="1">
        <v>44175.682593032405</v>
      </c>
      <c r="H48">
        <v>1.74431371688842</v>
      </c>
    </row>
    <row r="49" spans="1:8" x14ac:dyDescent="0.3">
      <c r="A49" t="s">
        <v>9</v>
      </c>
      <c r="B49">
        <v>43</v>
      </c>
      <c r="C49">
        <v>21</v>
      </c>
      <c r="D49" t="b">
        <v>0</v>
      </c>
      <c r="E49">
        <v>23</v>
      </c>
      <c r="F49">
        <v>2</v>
      </c>
      <c r="G49" s="1">
        <v>44175.682627118054</v>
      </c>
      <c r="H49">
        <v>2.9455089569091699</v>
      </c>
    </row>
    <row r="50" spans="1:8" x14ac:dyDescent="0.3">
      <c r="A50" t="s">
        <v>8</v>
      </c>
      <c r="B50">
        <v>8</v>
      </c>
      <c r="C50">
        <v>56</v>
      </c>
      <c r="D50" t="b">
        <v>0</v>
      </c>
      <c r="E50">
        <v>24</v>
      </c>
      <c r="F50">
        <v>2</v>
      </c>
      <c r="G50" s="1">
        <v>44175.682646828704</v>
      </c>
      <c r="H50">
        <v>1.7030675411224301</v>
      </c>
    </row>
    <row r="51" spans="1:8" x14ac:dyDescent="0.3">
      <c r="A51" t="s">
        <v>9</v>
      </c>
      <c r="B51">
        <v>43</v>
      </c>
      <c r="C51">
        <v>21</v>
      </c>
      <c r="D51" t="b">
        <v>0</v>
      </c>
      <c r="E51">
        <v>25</v>
      </c>
      <c r="F51">
        <v>2</v>
      </c>
      <c r="G51" s="1">
        <v>44175.682682939812</v>
      </c>
      <c r="H51">
        <v>3.11880159378051</v>
      </c>
    </row>
    <row r="52" spans="1:8" x14ac:dyDescent="0.3">
      <c r="A52" t="s">
        <v>9</v>
      </c>
      <c r="B52">
        <v>49</v>
      </c>
      <c r="C52">
        <v>15</v>
      </c>
      <c r="D52" t="b">
        <v>1</v>
      </c>
      <c r="E52">
        <v>1</v>
      </c>
      <c r="F52">
        <v>3</v>
      </c>
      <c r="G52" s="1">
        <v>44175.682829664351</v>
      </c>
      <c r="H52">
        <v>12.676590204238799</v>
      </c>
    </row>
    <row r="53" spans="1:8" x14ac:dyDescent="0.3">
      <c r="A53" t="s">
        <v>8</v>
      </c>
      <c r="B53">
        <v>23</v>
      </c>
      <c r="C53">
        <v>41</v>
      </c>
      <c r="D53" t="b">
        <v>1</v>
      </c>
      <c r="E53">
        <v>2</v>
      </c>
      <c r="F53">
        <v>3</v>
      </c>
      <c r="G53" s="1">
        <v>44175.682886979164</v>
      </c>
      <c r="H53">
        <v>4.95179963111877</v>
      </c>
    </row>
    <row r="54" spans="1:8" x14ac:dyDescent="0.3">
      <c r="A54" t="s">
        <v>9</v>
      </c>
      <c r="B54">
        <v>36</v>
      </c>
      <c r="C54">
        <v>27</v>
      </c>
      <c r="D54" t="b">
        <v>1</v>
      </c>
      <c r="E54">
        <v>3</v>
      </c>
      <c r="F54">
        <v>3</v>
      </c>
      <c r="G54" s="1">
        <v>44175.683022430552</v>
      </c>
      <c r="H54">
        <v>11.7022244930267</v>
      </c>
    </row>
    <row r="55" spans="1:8" x14ac:dyDescent="0.3">
      <c r="A55" t="s">
        <v>8</v>
      </c>
      <c r="B55">
        <v>7</v>
      </c>
      <c r="C55">
        <v>56</v>
      </c>
      <c r="D55" t="b">
        <v>1</v>
      </c>
      <c r="E55">
        <v>4</v>
      </c>
      <c r="F55">
        <v>3</v>
      </c>
      <c r="G55" s="1">
        <v>44175.683103437499</v>
      </c>
      <c r="H55">
        <v>6.9987289905548096</v>
      </c>
    </row>
    <row r="56" spans="1:8" x14ac:dyDescent="0.3">
      <c r="A56" t="s">
        <v>8</v>
      </c>
      <c r="B56">
        <v>24</v>
      </c>
      <c r="C56">
        <v>40</v>
      </c>
      <c r="D56" t="b">
        <v>1</v>
      </c>
      <c r="E56">
        <v>5</v>
      </c>
      <c r="F56">
        <v>3</v>
      </c>
      <c r="G56" s="1">
        <v>44175.683193020835</v>
      </c>
      <c r="H56">
        <v>7.7394905090331996</v>
      </c>
    </row>
    <row r="57" spans="1:8" x14ac:dyDescent="0.3">
      <c r="A57" t="s">
        <v>8</v>
      </c>
      <c r="B57">
        <v>23</v>
      </c>
      <c r="C57">
        <v>41</v>
      </c>
      <c r="D57" t="b">
        <v>1</v>
      </c>
      <c r="E57">
        <v>6</v>
      </c>
      <c r="F57">
        <v>3</v>
      </c>
      <c r="G57" s="1">
        <v>44175.683288807872</v>
      </c>
      <c r="H57">
        <v>8.27579522132873</v>
      </c>
    </row>
    <row r="58" spans="1:8" x14ac:dyDescent="0.3">
      <c r="A58" t="s">
        <v>9</v>
      </c>
      <c r="B58">
        <v>35</v>
      </c>
      <c r="C58">
        <v>29</v>
      </c>
      <c r="D58" t="b">
        <v>1</v>
      </c>
      <c r="E58">
        <v>7</v>
      </c>
      <c r="F58">
        <v>3</v>
      </c>
      <c r="G58" s="1">
        <v>44175.683424317132</v>
      </c>
      <c r="H58">
        <v>11.7077782154083</v>
      </c>
    </row>
    <row r="59" spans="1:8" x14ac:dyDescent="0.3">
      <c r="A59" t="s">
        <v>8</v>
      </c>
      <c r="B59">
        <v>21</v>
      </c>
      <c r="C59">
        <v>43</v>
      </c>
      <c r="D59" t="b">
        <v>1</v>
      </c>
      <c r="E59">
        <v>8</v>
      </c>
      <c r="F59">
        <v>3</v>
      </c>
      <c r="G59" s="1">
        <v>44175.683546793982</v>
      </c>
      <c r="H59">
        <v>10.5814945697784</v>
      </c>
    </row>
    <row r="60" spans="1:8" x14ac:dyDescent="0.3">
      <c r="A60" t="s">
        <v>10</v>
      </c>
      <c r="B60">
        <v>32</v>
      </c>
      <c r="C60">
        <v>32</v>
      </c>
      <c r="D60" t="b">
        <v>1</v>
      </c>
      <c r="E60">
        <v>9</v>
      </c>
      <c r="F60">
        <v>3</v>
      </c>
      <c r="G60" s="1">
        <v>44175.683656041663</v>
      </c>
      <c r="H60">
        <v>9.4380190372467005</v>
      </c>
    </row>
    <row r="61" spans="1:8" x14ac:dyDescent="0.3">
      <c r="A61" t="s">
        <v>9</v>
      </c>
      <c r="B61">
        <v>47</v>
      </c>
      <c r="C61">
        <v>17</v>
      </c>
      <c r="D61" t="b">
        <v>1</v>
      </c>
      <c r="E61">
        <v>10</v>
      </c>
      <c r="F61">
        <v>3</v>
      </c>
      <c r="G61" s="1">
        <v>44175.683813888892</v>
      </c>
      <c r="H61">
        <v>13.638508558273299</v>
      </c>
    </row>
    <row r="62" spans="1:8" x14ac:dyDescent="0.3">
      <c r="A62" t="s">
        <v>8</v>
      </c>
      <c r="B62">
        <v>14</v>
      </c>
      <c r="C62">
        <v>50</v>
      </c>
      <c r="D62" t="b">
        <v>1</v>
      </c>
      <c r="E62">
        <v>11</v>
      </c>
      <c r="F62">
        <v>3</v>
      </c>
      <c r="G62" s="1">
        <v>44175.683991238424</v>
      </c>
      <c r="H62">
        <v>15.3227610588073</v>
      </c>
    </row>
    <row r="63" spans="1:8" x14ac:dyDescent="0.3">
      <c r="A63" t="s">
        <v>8</v>
      </c>
      <c r="B63">
        <v>25</v>
      </c>
      <c r="C63">
        <v>39</v>
      </c>
      <c r="D63" t="b">
        <v>1</v>
      </c>
      <c r="E63">
        <v>12</v>
      </c>
      <c r="F63">
        <v>3</v>
      </c>
      <c r="G63" s="1">
        <v>44175.684065983798</v>
      </c>
      <c r="H63">
        <v>6.4565846920013401</v>
      </c>
    </row>
    <row r="64" spans="1:8" x14ac:dyDescent="0.3">
      <c r="A64" t="s">
        <v>9</v>
      </c>
      <c r="B64">
        <v>43</v>
      </c>
      <c r="C64">
        <v>21</v>
      </c>
      <c r="D64" t="b">
        <v>1</v>
      </c>
      <c r="E64">
        <v>13</v>
      </c>
      <c r="F64">
        <v>3</v>
      </c>
      <c r="G64" s="1">
        <v>44175.68415721065</v>
      </c>
      <c r="H64">
        <v>7.8812804222106898</v>
      </c>
    </row>
    <row r="65" spans="1:8" x14ac:dyDescent="0.3">
      <c r="A65" t="s">
        <v>9</v>
      </c>
      <c r="B65">
        <v>36</v>
      </c>
      <c r="C65">
        <v>27</v>
      </c>
      <c r="D65" t="b">
        <v>1</v>
      </c>
      <c r="E65">
        <v>14</v>
      </c>
      <c r="F65">
        <v>3</v>
      </c>
      <c r="G65" s="1">
        <v>44175.684280034722</v>
      </c>
      <c r="H65">
        <v>10.610649585723801</v>
      </c>
    </row>
    <row r="66" spans="1:8" x14ac:dyDescent="0.3">
      <c r="A66" t="s">
        <v>8</v>
      </c>
      <c r="B66">
        <v>7</v>
      </c>
      <c r="C66">
        <v>56</v>
      </c>
      <c r="D66" t="b">
        <v>1</v>
      </c>
      <c r="E66">
        <v>15</v>
      </c>
      <c r="F66">
        <v>3</v>
      </c>
      <c r="G66" s="1">
        <v>44175.684395173608</v>
      </c>
      <c r="H66">
        <v>9.9483718872070295</v>
      </c>
    </row>
    <row r="67" spans="1:8" x14ac:dyDescent="0.3">
      <c r="A67" t="s">
        <v>8</v>
      </c>
      <c r="B67">
        <v>24</v>
      </c>
      <c r="C67">
        <v>40</v>
      </c>
      <c r="D67" t="b">
        <v>1</v>
      </c>
      <c r="E67">
        <v>16</v>
      </c>
      <c r="F67">
        <v>3</v>
      </c>
      <c r="G67" s="1">
        <v>44175.684516053239</v>
      </c>
      <c r="H67">
        <v>10.442326068878099</v>
      </c>
    </row>
    <row r="68" spans="1:8" x14ac:dyDescent="0.3">
      <c r="A68" t="s">
        <v>8</v>
      </c>
      <c r="B68">
        <v>23</v>
      </c>
      <c r="C68">
        <v>41</v>
      </c>
      <c r="D68" t="b">
        <v>1</v>
      </c>
      <c r="E68">
        <v>17</v>
      </c>
      <c r="F68">
        <v>3</v>
      </c>
      <c r="G68" s="1">
        <v>44175.684619641201</v>
      </c>
      <c r="H68">
        <v>8.9490315914153999</v>
      </c>
    </row>
    <row r="69" spans="1:8" x14ac:dyDescent="0.3">
      <c r="A69" t="s">
        <v>9</v>
      </c>
      <c r="B69">
        <v>35</v>
      </c>
      <c r="C69">
        <v>29</v>
      </c>
      <c r="D69" t="b">
        <v>1</v>
      </c>
      <c r="E69">
        <v>18</v>
      </c>
      <c r="F69">
        <v>3</v>
      </c>
      <c r="G69" s="1">
        <v>44175.684807673613</v>
      </c>
      <c r="H69">
        <v>16.246351718902499</v>
      </c>
    </row>
    <row r="70" spans="1:8" x14ac:dyDescent="0.3">
      <c r="A70" t="s">
        <v>8</v>
      </c>
      <c r="B70">
        <v>21</v>
      </c>
      <c r="C70">
        <v>43</v>
      </c>
      <c r="D70" t="b">
        <v>1</v>
      </c>
      <c r="E70">
        <v>19</v>
      </c>
      <c r="F70">
        <v>3</v>
      </c>
      <c r="G70" s="1">
        <v>44175.684980798615</v>
      </c>
      <c r="H70">
        <v>14.958266019821099</v>
      </c>
    </row>
    <row r="71" spans="1:8" x14ac:dyDescent="0.3">
      <c r="A71" t="s">
        <v>10</v>
      </c>
      <c r="B71">
        <v>32</v>
      </c>
      <c r="C71">
        <v>32</v>
      </c>
      <c r="D71" t="b">
        <v>1</v>
      </c>
      <c r="E71">
        <v>20</v>
      </c>
      <c r="F71">
        <v>3</v>
      </c>
      <c r="G71" s="1">
        <v>44175.685114224536</v>
      </c>
      <c r="H71">
        <v>11.5268683433532</v>
      </c>
    </row>
    <row r="72" spans="1:8" x14ac:dyDescent="0.3">
      <c r="A72" t="s">
        <v>9</v>
      </c>
      <c r="B72">
        <v>47</v>
      </c>
      <c r="C72">
        <v>17</v>
      </c>
      <c r="D72" t="b">
        <v>1</v>
      </c>
      <c r="E72">
        <v>21</v>
      </c>
      <c r="F72">
        <v>3</v>
      </c>
      <c r="G72" s="1">
        <v>44175.685283819446</v>
      </c>
      <c r="H72">
        <v>14.6511840820312</v>
      </c>
    </row>
    <row r="73" spans="1:8" x14ac:dyDescent="0.3">
      <c r="A73" t="s">
        <v>8</v>
      </c>
      <c r="B73">
        <v>14</v>
      </c>
      <c r="C73">
        <v>50</v>
      </c>
      <c r="D73" t="b">
        <v>1</v>
      </c>
      <c r="E73">
        <v>22</v>
      </c>
      <c r="F73">
        <v>3</v>
      </c>
      <c r="G73" s="1">
        <v>44175.685436192129</v>
      </c>
      <c r="H73">
        <v>13.165095567703201</v>
      </c>
    </row>
    <row r="74" spans="1:8" x14ac:dyDescent="0.3">
      <c r="A74" t="s">
        <v>8</v>
      </c>
      <c r="B74">
        <v>25</v>
      </c>
      <c r="C74">
        <v>39</v>
      </c>
      <c r="D74" t="b">
        <v>1</v>
      </c>
      <c r="E74">
        <v>23</v>
      </c>
      <c r="F74">
        <v>3</v>
      </c>
      <c r="G74" s="1">
        <v>44175.685527037036</v>
      </c>
      <c r="H74">
        <v>7.8477430343627903</v>
      </c>
    </row>
    <row r="75" spans="1:8" x14ac:dyDescent="0.3">
      <c r="A75" t="s">
        <v>9</v>
      </c>
      <c r="B75">
        <v>43</v>
      </c>
      <c r="C75">
        <v>21</v>
      </c>
      <c r="D75" t="b">
        <v>1</v>
      </c>
      <c r="E75">
        <v>24</v>
      </c>
      <c r="F75">
        <v>3</v>
      </c>
      <c r="G75" s="1">
        <v>44175.685624189813</v>
      </c>
      <c r="H75">
        <v>8.3933923244476301</v>
      </c>
    </row>
    <row r="76" spans="1:8" x14ac:dyDescent="0.3">
      <c r="A76" t="s">
        <v>9</v>
      </c>
      <c r="B76">
        <v>36</v>
      </c>
      <c r="C76">
        <v>27</v>
      </c>
      <c r="D76" t="b">
        <v>1</v>
      </c>
      <c r="E76">
        <v>25</v>
      </c>
      <c r="F76">
        <v>3</v>
      </c>
      <c r="G76" s="1">
        <v>44175.68574108796</v>
      </c>
      <c r="H76">
        <v>10.099960565567001</v>
      </c>
    </row>
    <row r="77" spans="1:8" x14ac:dyDescent="0.3">
      <c r="A77" t="s">
        <v>8</v>
      </c>
      <c r="B77">
        <v>19</v>
      </c>
      <c r="C77">
        <v>45</v>
      </c>
      <c r="D77" t="b">
        <v>0</v>
      </c>
      <c r="E77">
        <v>1</v>
      </c>
      <c r="F77">
        <v>3</v>
      </c>
      <c r="G77" s="1">
        <v>44175.68587332176</v>
      </c>
      <c r="H77">
        <v>11.424457073211601</v>
      </c>
    </row>
    <row r="78" spans="1:8" x14ac:dyDescent="0.3">
      <c r="A78" t="s">
        <v>9</v>
      </c>
      <c r="B78">
        <v>35</v>
      </c>
      <c r="C78">
        <v>29</v>
      </c>
      <c r="D78" t="b">
        <v>0</v>
      </c>
      <c r="E78">
        <v>2</v>
      </c>
      <c r="F78">
        <v>3</v>
      </c>
      <c r="G78" s="1">
        <v>44175.68598159722</v>
      </c>
      <c r="H78">
        <v>9.3549809455871493</v>
      </c>
    </row>
    <row r="79" spans="1:8" x14ac:dyDescent="0.3">
      <c r="A79" t="s">
        <v>9</v>
      </c>
      <c r="B79">
        <v>43</v>
      </c>
      <c r="C79">
        <v>21</v>
      </c>
      <c r="D79" t="b">
        <v>0</v>
      </c>
      <c r="E79">
        <v>3</v>
      </c>
      <c r="F79">
        <v>3</v>
      </c>
      <c r="G79" s="1">
        <v>44175.686079513885</v>
      </c>
      <c r="H79">
        <v>8.4586157798767001</v>
      </c>
    </row>
    <row r="80" spans="1:8" x14ac:dyDescent="0.3">
      <c r="A80" t="s">
        <v>8</v>
      </c>
      <c r="B80">
        <v>30</v>
      </c>
      <c r="C80">
        <v>34</v>
      </c>
      <c r="D80" t="b">
        <v>0</v>
      </c>
      <c r="E80">
        <v>4</v>
      </c>
      <c r="F80">
        <v>3</v>
      </c>
      <c r="G80" s="1">
        <v>44175.686158368058</v>
      </c>
      <c r="H80">
        <v>6.8131871223449698</v>
      </c>
    </row>
    <row r="81" spans="1:8" x14ac:dyDescent="0.3">
      <c r="A81" t="s">
        <v>9</v>
      </c>
      <c r="B81">
        <v>39</v>
      </c>
      <c r="C81">
        <v>25</v>
      </c>
      <c r="D81" t="b">
        <v>0</v>
      </c>
      <c r="E81">
        <v>5</v>
      </c>
      <c r="F81">
        <v>3</v>
      </c>
      <c r="G81" s="1">
        <v>44175.686304710645</v>
      </c>
      <c r="H81">
        <v>12.644688129425001</v>
      </c>
    </row>
    <row r="82" spans="1:8" x14ac:dyDescent="0.3">
      <c r="A82" t="s">
        <v>9</v>
      </c>
      <c r="B82">
        <v>50</v>
      </c>
      <c r="C82">
        <v>14</v>
      </c>
      <c r="D82" t="b">
        <v>0</v>
      </c>
      <c r="E82">
        <v>6</v>
      </c>
      <c r="F82">
        <v>3</v>
      </c>
      <c r="G82" s="1">
        <v>44175.686402939813</v>
      </c>
      <c r="H82">
        <v>8.4869987964630091</v>
      </c>
    </row>
    <row r="83" spans="1:8" x14ac:dyDescent="0.3">
      <c r="A83" t="s">
        <v>9</v>
      </c>
      <c r="B83">
        <v>34</v>
      </c>
      <c r="C83">
        <v>30</v>
      </c>
      <c r="D83" t="b">
        <v>0</v>
      </c>
      <c r="E83">
        <v>7</v>
      </c>
      <c r="F83">
        <v>3</v>
      </c>
      <c r="G83" s="1">
        <v>44175.686458750002</v>
      </c>
      <c r="H83">
        <v>4.8203608989715496</v>
      </c>
    </row>
    <row r="84" spans="1:8" x14ac:dyDescent="0.3">
      <c r="A84" t="s">
        <v>8</v>
      </c>
      <c r="B84">
        <v>25</v>
      </c>
      <c r="C84">
        <v>39</v>
      </c>
      <c r="D84" t="b">
        <v>0</v>
      </c>
      <c r="E84">
        <v>8</v>
      </c>
      <c r="F84">
        <v>3</v>
      </c>
      <c r="G84" s="1">
        <v>44175.686622118053</v>
      </c>
      <c r="H84">
        <v>14.1146640777587</v>
      </c>
    </row>
    <row r="85" spans="1:8" x14ac:dyDescent="0.3">
      <c r="A85" t="s">
        <v>8</v>
      </c>
      <c r="B85">
        <v>16</v>
      </c>
      <c r="C85">
        <v>48</v>
      </c>
      <c r="D85" t="b">
        <v>0</v>
      </c>
      <c r="E85">
        <v>9</v>
      </c>
      <c r="F85">
        <v>3</v>
      </c>
      <c r="G85" s="1">
        <v>44175.686738784723</v>
      </c>
      <c r="H85">
        <v>10.0797975063323</v>
      </c>
    </row>
    <row r="86" spans="1:8" x14ac:dyDescent="0.3">
      <c r="A86" t="s">
        <v>8</v>
      </c>
      <c r="B86">
        <v>16</v>
      </c>
      <c r="C86">
        <v>48</v>
      </c>
      <c r="D86" t="b">
        <v>0</v>
      </c>
      <c r="E86">
        <v>10</v>
      </c>
      <c r="F86">
        <v>3</v>
      </c>
      <c r="G86" s="1">
        <v>44175.686851018516</v>
      </c>
      <c r="H86">
        <v>9.69695949554443</v>
      </c>
    </row>
    <row r="87" spans="1:8" x14ac:dyDescent="0.3">
      <c r="A87" t="s">
        <v>8</v>
      </c>
      <c r="B87">
        <v>24</v>
      </c>
      <c r="C87">
        <v>40</v>
      </c>
      <c r="D87" t="b">
        <v>0</v>
      </c>
      <c r="E87">
        <v>11</v>
      </c>
      <c r="F87">
        <v>3</v>
      </c>
      <c r="G87" s="1">
        <v>44175.686948368057</v>
      </c>
      <c r="H87">
        <v>8.4111588001251203</v>
      </c>
    </row>
    <row r="88" spans="1:8" x14ac:dyDescent="0.3">
      <c r="A88" t="s">
        <v>8</v>
      </c>
      <c r="B88">
        <v>25</v>
      </c>
      <c r="C88">
        <v>39</v>
      </c>
      <c r="D88" t="b">
        <v>0</v>
      </c>
      <c r="E88">
        <v>12</v>
      </c>
      <c r="F88">
        <v>3</v>
      </c>
      <c r="G88" s="1">
        <v>44175.687102708333</v>
      </c>
      <c r="H88">
        <v>13.3347172737121</v>
      </c>
    </row>
    <row r="89" spans="1:8" x14ac:dyDescent="0.3">
      <c r="A89" t="s">
        <v>8</v>
      </c>
      <c r="B89">
        <v>16</v>
      </c>
      <c r="C89">
        <v>48</v>
      </c>
      <c r="D89" t="b">
        <v>0</v>
      </c>
      <c r="E89">
        <v>13</v>
      </c>
      <c r="F89">
        <v>3</v>
      </c>
      <c r="G89" s="1">
        <v>44175.687204965281</v>
      </c>
      <c r="H89">
        <v>8.8344452381133998</v>
      </c>
    </row>
    <row r="90" spans="1:8" x14ac:dyDescent="0.3">
      <c r="A90" t="s">
        <v>8</v>
      </c>
      <c r="B90">
        <v>16</v>
      </c>
      <c r="C90">
        <v>48</v>
      </c>
      <c r="D90" t="b">
        <v>0</v>
      </c>
      <c r="E90">
        <v>14</v>
      </c>
      <c r="F90">
        <v>3</v>
      </c>
      <c r="G90" s="1">
        <v>44175.687296053242</v>
      </c>
      <c r="H90">
        <v>7.8705129623412997</v>
      </c>
    </row>
    <row r="91" spans="1:8" x14ac:dyDescent="0.3">
      <c r="A91" t="s">
        <v>8</v>
      </c>
      <c r="B91">
        <v>24</v>
      </c>
      <c r="C91">
        <v>40</v>
      </c>
      <c r="D91" t="b">
        <v>0</v>
      </c>
      <c r="E91">
        <v>15</v>
      </c>
      <c r="F91">
        <v>3</v>
      </c>
      <c r="G91" s="1">
        <v>44175.687389166669</v>
      </c>
      <c r="H91">
        <v>8.0443036556243896</v>
      </c>
    </row>
    <row r="92" spans="1:8" x14ac:dyDescent="0.3">
      <c r="A92" t="s">
        <v>8</v>
      </c>
      <c r="B92">
        <v>25</v>
      </c>
      <c r="C92">
        <v>39</v>
      </c>
      <c r="D92" t="b">
        <v>0</v>
      </c>
      <c r="E92">
        <v>16</v>
      </c>
      <c r="F92">
        <v>3</v>
      </c>
      <c r="G92" s="1">
        <v>44175.687599363424</v>
      </c>
      <c r="H92">
        <v>18.1600594520568</v>
      </c>
    </row>
    <row r="93" spans="1:8" x14ac:dyDescent="0.3">
      <c r="A93" t="s">
        <v>8</v>
      </c>
      <c r="B93">
        <v>16</v>
      </c>
      <c r="C93">
        <v>48</v>
      </c>
      <c r="D93" t="b">
        <v>0</v>
      </c>
      <c r="E93">
        <v>17</v>
      </c>
      <c r="F93">
        <v>3</v>
      </c>
      <c r="G93" s="1">
        <v>44175.68771431713</v>
      </c>
      <c r="H93">
        <v>9.9319367408752406</v>
      </c>
    </row>
    <row r="94" spans="1:8" x14ac:dyDescent="0.3">
      <c r="A94" t="s">
        <v>8</v>
      </c>
      <c r="B94">
        <v>16</v>
      </c>
      <c r="C94">
        <v>48</v>
      </c>
      <c r="D94" t="b">
        <v>0</v>
      </c>
      <c r="E94">
        <v>18</v>
      </c>
      <c r="F94">
        <v>3</v>
      </c>
      <c r="G94" s="1">
        <v>44175.68782864583</v>
      </c>
      <c r="H94">
        <v>9.8779900074005091</v>
      </c>
    </row>
    <row r="95" spans="1:8" x14ac:dyDescent="0.3">
      <c r="A95" t="s">
        <v>8</v>
      </c>
      <c r="B95">
        <v>24</v>
      </c>
      <c r="C95">
        <v>40</v>
      </c>
      <c r="D95" t="b">
        <v>0</v>
      </c>
      <c r="E95">
        <v>19</v>
      </c>
      <c r="F95">
        <v>3</v>
      </c>
      <c r="G95" s="1">
        <v>44175.687944328703</v>
      </c>
      <c r="H95">
        <v>9.9943661689758301</v>
      </c>
    </row>
    <row r="96" spans="1:8" x14ac:dyDescent="0.3">
      <c r="A96" t="s">
        <v>8</v>
      </c>
      <c r="B96">
        <v>25</v>
      </c>
      <c r="C96">
        <v>39</v>
      </c>
      <c r="D96" t="b">
        <v>0</v>
      </c>
      <c r="E96">
        <v>20</v>
      </c>
      <c r="F96">
        <v>3</v>
      </c>
      <c r="G96" s="1">
        <v>44175.688099733794</v>
      </c>
      <c r="H96">
        <v>13.4269647598266</v>
      </c>
    </row>
    <row r="97" spans="1:8" x14ac:dyDescent="0.3">
      <c r="A97" t="s">
        <v>8</v>
      </c>
      <c r="B97">
        <v>16</v>
      </c>
      <c r="C97">
        <v>48</v>
      </c>
      <c r="D97" t="b">
        <v>0</v>
      </c>
      <c r="E97">
        <v>21</v>
      </c>
      <c r="F97">
        <v>3</v>
      </c>
      <c r="G97" s="1">
        <v>44175.68822314815</v>
      </c>
      <c r="H97">
        <v>10.662466287612901</v>
      </c>
    </row>
    <row r="98" spans="1:8" x14ac:dyDescent="0.3">
      <c r="A98" t="s">
        <v>8</v>
      </c>
      <c r="B98">
        <v>16</v>
      </c>
      <c r="C98">
        <v>48</v>
      </c>
      <c r="D98" t="b">
        <v>0</v>
      </c>
      <c r="E98">
        <v>22</v>
      </c>
      <c r="F98">
        <v>3</v>
      </c>
      <c r="G98" s="1">
        <v>44175.688328078701</v>
      </c>
      <c r="H98">
        <v>9.0643446445464999</v>
      </c>
    </row>
    <row r="99" spans="1:8" x14ac:dyDescent="0.3">
      <c r="A99" t="s">
        <v>8</v>
      </c>
      <c r="B99">
        <v>24</v>
      </c>
      <c r="C99">
        <v>40</v>
      </c>
      <c r="D99" t="b">
        <v>0</v>
      </c>
      <c r="E99">
        <v>23</v>
      </c>
      <c r="F99">
        <v>3</v>
      </c>
      <c r="G99" s="1">
        <v>44175.68843548611</v>
      </c>
      <c r="H99">
        <v>9.2799196243286097</v>
      </c>
    </row>
    <row r="100" spans="1:8" x14ac:dyDescent="0.3">
      <c r="A100" t="s">
        <v>8</v>
      </c>
      <c r="B100">
        <v>25</v>
      </c>
      <c r="C100">
        <v>39</v>
      </c>
      <c r="D100" t="b">
        <v>0</v>
      </c>
      <c r="E100">
        <v>24</v>
      </c>
      <c r="F100">
        <v>3</v>
      </c>
      <c r="G100" s="1">
        <v>44175.68866104167</v>
      </c>
      <c r="H100">
        <v>19.4883422851562</v>
      </c>
    </row>
    <row r="101" spans="1:8" x14ac:dyDescent="0.3">
      <c r="A101" t="s">
        <v>8</v>
      </c>
      <c r="B101">
        <v>16</v>
      </c>
      <c r="C101">
        <v>48</v>
      </c>
      <c r="D101" t="b">
        <v>0</v>
      </c>
      <c r="E101">
        <v>25</v>
      </c>
      <c r="F101">
        <v>3</v>
      </c>
      <c r="G101" s="1">
        <v>44175.688800787037</v>
      </c>
      <c r="H101">
        <v>12.0743174552917</v>
      </c>
    </row>
    <row r="102" spans="1:8" x14ac:dyDescent="0.3">
      <c r="A102" t="s">
        <v>8</v>
      </c>
      <c r="B102">
        <v>29</v>
      </c>
      <c r="C102">
        <v>35</v>
      </c>
      <c r="D102" t="b">
        <v>1</v>
      </c>
      <c r="E102">
        <v>1</v>
      </c>
      <c r="F102">
        <v>4</v>
      </c>
      <c r="G102" s="1">
        <v>44175.69027486111</v>
      </c>
      <c r="H102">
        <v>127.35995316505399</v>
      </c>
    </row>
    <row r="103" spans="1:8" x14ac:dyDescent="0.3">
      <c r="A103" t="s">
        <v>9</v>
      </c>
      <c r="B103">
        <v>43</v>
      </c>
      <c r="C103">
        <v>21</v>
      </c>
      <c r="D103" t="b">
        <v>1</v>
      </c>
      <c r="E103">
        <v>2</v>
      </c>
      <c r="F103">
        <v>4</v>
      </c>
      <c r="G103" s="1">
        <v>44175.691017858793</v>
      </c>
      <c r="H103">
        <v>64.193887710571204</v>
      </c>
    </row>
    <row r="104" spans="1:8" x14ac:dyDescent="0.3">
      <c r="A104" t="s">
        <v>8</v>
      </c>
      <c r="B104">
        <v>29</v>
      </c>
      <c r="C104">
        <v>35</v>
      </c>
      <c r="D104" t="b">
        <v>1</v>
      </c>
      <c r="E104">
        <v>3</v>
      </c>
      <c r="F104">
        <v>4</v>
      </c>
      <c r="G104" s="1">
        <v>44175.692553472225</v>
      </c>
      <c r="H104">
        <v>132.675629377365</v>
      </c>
    </row>
    <row r="105" spans="1:8" x14ac:dyDescent="0.3">
      <c r="A105" t="s">
        <v>8</v>
      </c>
      <c r="B105">
        <v>6</v>
      </c>
      <c r="C105">
        <v>58</v>
      </c>
      <c r="D105" t="b">
        <v>1</v>
      </c>
      <c r="E105">
        <v>4</v>
      </c>
      <c r="F105">
        <v>4</v>
      </c>
      <c r="G105" s="1">
        <v>44175.694103263886</v>
      </c>
      <c r="H105">
        <v>133.90145254135101</v>
      </c>
    </row>
    <row r="106" spans="1:8" x14ac:dyDescent="0.3">
      <c r="A106" t="s">
        <v>8</v>
      </c>
      <c r="B106">
        <v>21</v>
      </c>
      <c r="C106">
        <v>43</v>
      </c>
      <c r="D106" t="b">
        <v>1</v>
      </c>
      <c r="E106">
        <v>5</v>
      </c>
      <c r="F106">
        <v>4</v>
      </c>
      <c r="G106" s="1">
        <v>44175.695450810184</v>
      </c>
      <c r="H106">
        <v>116.427044868469</v>
      </c>
    </row>
    <row r="107" spans="1:8" x14ac:dyDescent="0.3">
      <c r="A107" t="s">
        <v>9</v>
      </c>
      <c r="B107">
        <v>44</v>
      </c>
      <c r="C107">
        <v>20</v>
      </c>
      <c r="D107" t="b">
        <v>1</v>
      </c>
      <c r="E107">
        <v>6</v>
      </c>
      <c r="F107">
        <v>4</v>
      </c>
      <c r="G107" s="1">
        <v>44175.696017534719</v>
      </c>
      <c r="H107">
        <v>48.9637033939361</v>
      </c>
    </row>
    <row r="108" spans="1:8" x14ac:dyDescent="0.3">
      <c r="A108" t="s">
        <v>9</v>
      </c>
      <c r="B108">
        <v>47</v>
      </c>
      <c r="C108">
        <v>17</v>
      </c>
      <c r="D108" t="b">
        <v>1</v>
      </c>
      <c r="E108">
        <v>7</v>
      </c>
      <c r="F108">
        <v>4</v>
      </c>
      <c r="G108" s="1">
        <v>44175.696992418983</v>
      </c>
      <c r="H108">
        <v>84.230571746826101</v>
      </c>
    </row>
    <row r="109" spans="1:8" x14ac:dyDescent="0.3">
      <c r="A109" t="s">
        <v>9</v>
      </c>
      <c r="B109">
        <v>33</v>
      </c>
      <c r="C109">
        <v>31</v>
      </c>
      <c r="D109" t="b">
        <v>1</v>
      </c>
      <c r="E109">
        <v>8</v>
      </c>
      <c r="F109">
        <v>4</v>
      </c>
      <c r="G109" s="1">
        <v>44175.698561122685</v>
      </c>
      <c r="H109">
        <v>135.53520464897099</v>
      </c>
    </row>
    <row r="110" spans="1:8" x14ac:dyDescent="0.3">
      <c r="A110" t="s">
        <v>8</v>
      </c>
      <c r="B110">
        <v>13</v>
      </c>
      <c r="C110">
        <v>51</v>
      </c>
      <c r="D110" t="b">
        <v>1</v>
      </c>
      <c r="E110">
        <v>9</v>
      </c>
      <c r="F110">
        <v>4</v>
      </c>
      <c r="G110" s="1">
        <v>44175.699610671298</v>
      </c>
      <c r="H110">
        <v>90.681763887405396</v>
      </c>
    </row>
    <row r="111" spans="1:8" x14ac:dyDescent="0.3">
      <c r="A111" t="s">
        <v>9</v>
      </c>
      <c r="B111">
        <v>55</v>
      </c>
      <c r="C111">
        <v>9</v>
      </c>
      <c r="D111" t="b">
        <v>1</v>
      </c>
      <c r="E111">
        <v>10</v>
      </c>
      <c r="F111">
        <v>4</v>
      </c>
      <c r="G111" s="1">
        <v>44175.700397604167</v>
      </c>
      <c r="H111">
        <v>67.990287542343097</v>
      </c>
    </row>
    <row r="112" spans="1:8" x14ac:dyDescent="0.3">
      <c r="A112" t="s">
        <v>9</v>
      </c>
      <c r="B112">
        <v>39</v>
      </c>
      <c r="C112">
        <v>25</v>
      </c>
      <c r="D112" t="b">
        <v>1</v>
      </c>
      <c r="E112">
        <v>11</v>
      </c>
      <c r="F112">
        <v>4</v>
      </c>
      <c r="G112" s="1">
        <v>44175.701054317127</v>
      </c>
      <c r="H112">
        <v>56.740842580795203</v>
      </c>
    </row>
    <row r="113" spans="1:8" x14ac:dyDescent="0.3">
      <c r="A113" t="s">
        <v>9</v>
      </c>
      <c r="B113">
        <v>43</v>
      </c>
      <c r="C113">
        <v>21</v>
      </c>
      <c r="D113" t="b">
        <v>1</v>
      </c>
      <c r="E113">
        <v>12</v>
      </c>
      <c r="F113">
        <v>4</v>
      </c>
      <c r="G113" s="1">
        <v>44175.701512511572</v>
      </c>
      <c r="H113">
        <v>39.586344957351599</v>
      </c>
    </row>
    <row r="114" spans="1:8" x14ac:dyDescent="0.3">
      <c r="A114" t="s">
        <v>8</v>
      </c>
      <c r="B114">
        <v>29</v>
      </c>
      <c r="C114">
        <v>35</v>
      </c>
      <c r="D114" t="b">
        <v>1</v>
      </c>
      <c r="E114">
        <v>13</v>
      </c>
      <c r="F114">
        <v>4</v>
      </c>
      <c r="G114" s="1">
        <v>44175.702545011576</v>
      </c>
      <c r="H114">
        <v>89.206791162490802</v>
      </c>
    </row>
    <row r="115" spans="1:8" x14ac:dyDescent="0.3">
      <c r="A115" t="s">
        <v>8</v>
      </c>
      <c r="B115">
        <v>6</v>
      </c>
      <c r="C115">
        <v>58</v>
      </c>
      <c r="D115" t="b">
        <v>1</v>
      </c>
      <c r="E115">
        <v>14</v>
      </c>
      <c r="F115">
        <v>4</v>
      </c>
      <c r="G115" s="1">
        <v>44175.703588078701</v>
      </c>
      <c r="H115">
        <v>90.121494770050006</v>
      </c>
    </row>
    <row r="116" spans="1:8" x14ac:dyDescent="0.3">
      <c r="A116" t="s">
        <v>8</v>
      </c>
      <c r="B116">
        <v>21</v>
      </c>
      <c r="C116">
        <v>43</v>
      </c>
      <c r="D116" t="b">
        <v>1</v>
      </c>
      <c r="E116">
        <v>15</v>
      </c>
      <c r="F116">
        <v>4</v>
      </c>
      <c r="G116" s="1">
        <v>44175.704846921297</v>
      </c>
      <c r="H116">
        <v>108.76245856285</v>
      </c>
    </row>
    <row r="117" spans="1:8" x14ac:dyDescent="0.3">
      <c r="A117" t="s">
        <v>9</v>
      </c>
      <c r="B117">
        <v>44</v>
      </c>
      <c r="C117">
        <v>20</v>
      </c>
      <c r="D117" t="b">
        <v>1</v>
      </c>
      <c r="E117">
        <v>16</v>
      </c>
      <c r="F117">
        <v>4</v>
      </c>
      <c r="G117" s="1">
        <v>44175.705533298613</v>
      </c>
      <c r="H117">
        <v>59.303473711013702</v>
      </c>
    </row>
    <row r="118" spans="1:8" x14ac:dyDescent="0.3">
      <c r="A118" t="s">
        <v>9</v>
      </c>
      <c r="B118">
        <v>47</v>
      </c>
      <c r="C118">
        <v>17</v>
      </c>
      <c r="D118" t="b">
        <v>1</v>
      </c>
      <c r="E118">
        <v>17</v>
      </c>
      <c r="F118">
        <v>4</v>
      </c>
      <c r="G118" s="1">
        <v>44175.706215509257</v>
      </c>
      <c r="H118">
        <v>58.941542387008603</v>
      </c>
    </row>
    <row r="119" spans="1:8" x14ac:dyDescent="0.3">
      <c r="A119" t="s">
        <v>9</v>
      </c>
      <c r="B119">
        <v>33</v>
      </c>
      <c r="C119">
        <v>31</v>
      </c>
      <c r="D119" t="b">
        <v>1</v>
      </c>
      <c r="E119">
        <v>18</v>
      </c>
      <c r="F119">
        <v>4</v>
      </c>
      <c r="G119" s="1">
        <v>44175.707407337963</v>
      </c>
      <c r="H119">
        <v>102.974606752395</v>
      </c>
    </row>
    <row r="120" spans="1:8" x14ac:dyDescent="0.3">
      <c r="A120" t="s">
        <v>8</v>
      </c>
      <c r="B120">
        <v>13</v>
      </c>
      <c r="C120">
        <v>51</v>
      </c>
      <c r="D120" t="b">
        <v>1</v>
      </c>
      <c r="E120">
        <v>19</v>
      </c>
      <c r="F120">
        <v>4</v>
      </c>
      <c r="G120" s="1">
        <v>44175.70830928241</v>
      </c>
      <c r="H120">
        <v>77.926927566528306</v>
      </c>
    </row>
    <row r="121" spans="1:8" x14ac:dyDescent="0.3">
      <c r="A121" t="s">
        <v>9</v>
      </c>
      <c r="B121">
        <v>55</v>
      </c>
      <c r="C121">
        <v>9</v>
      </c>
      <c r="D121" t="b">
        <v>1</v>
      </c>
      <c r="E121">
        <v>20</v>
      </c>
      <c r="F121">
        <v>4</v>
      </c>
      <c r="G121" s="1">
        <v>44175.709080613429</v>
      </c>
      <c r="H121">
        <v>66.642752170562702</v>
      </c>
    </row>
    <row r="122" spans="1:8" x14ac:dyDescent="0.3">
      <c r="A122" t="s">
        <v>9</v>
      </c>
      <c r="B122">
        <v>39</v>
      </c>
      <c r="C122">
        <v>25</v>
      </c>
      <c r="D122" t="b">
        <v>1</v>
      </c>
      <c r="E122">
        <v>21</v>
      </c>
      <c r="F122">
        <v>4</v>
      </c>
      <c r="G122" s="1">
        <v>44175.70974755787</v>
      </c>
      <c r="H122">
        <v>57.6237244606018</v>
      </c>
    </row>
    <row r="123" spans="1:8" x14ac:dyDescent="0.3">
      <c r="A123" t="s">
        <v>9</v>
      </c>
      <c r="B123">
        <v>43</v>
      </c>
      <c r="C123">
        <v>21</v>
      </c>
      <c r="D123" t="b">
        <v>1</v>
      </c>
      <c r="E123">
        <v>22</v>
      </c>
      <c r="F123">
        <v>4</v>
      </c>
      <c r="G123" s="1">
        <v>44175.710238391206</v>
      </c>
      <c r="H123">
        <v>42.408558607101398</v>
      </c>
    </row>
    <row r="124" spans="1:8" x14ac:dyDescent="0.3">
      <c r="A124" t="s">
        <v>8</v>
      </c>
      <c r="B124">
        <v>29</v>
      </c>
      <c r="C124">
        <v>35</v>
      </c>
      <c r="D124" t="b">
        <v>1</v>
      </c>
      <c r="E124">
        <v>23</v>
      </c>
      <c r="F124">
        <v>4</v>
      </c>
      <c r="G124" s="1">
        <v>44175.711293148146</v>
      </c>
      <c r="H124">
        <v>91.130946397781301</v>
      </c>
    </row>
    <row r="125" spans="1:8" x14ac:dyDescent="0.3">
      <c r="A125" t="s">
        <v>8</v>
      </c>
      <c r="B125">
        <v>6</v>
      </c>
      <c r="C125">
        <v>58</v>
      </c>
      <c r="D125" t="b">
        <v>1</v>
      </c>
      <c r="E125">
        <v>24</v>
      </c>
      <c r="F125">
        <v>4</v>
      </c>
      <c r="G125" s="1">
        <v>44175.712466226854</v>
      </c>
      <c r="H125">
        <v>101.353321313858</v>
      </c>
    </row>
    <row r="126" spans="1:8" x14ac:dyDescent="0.3">
      <c r="A126" t="s">
        <v>8</v>
      </c>
      <c r="B126">
        <v>21</v>
      </c>
      <c r="C126">
        <v>43</v>
      </c>
      <c r="D126" t="b">
        <v>1</v>
      </c>
      <c r="E126">
        <v>25</v>
      </c>
      <c r="F126">
        <v>4</v>
      </c>
      <c r="G126" s="1">
        <v>44175.713466203706</v>
      </c>
      <c r="H126">
        <v>86.3965034484863</v>
      </c>
    </row>
    <row r="127" spans="1:8" x14ac:dyDescent="0.3">
      <c r="A127" t="s">
        <v>9</v>
      </c>
      <c r="B127">
        <v>37</v>
      </c>
      <c r="C127">
        <v>27</v>
      </c>
      <c r="D127" t="b">
        <v>0</v>
      </c>
      <c r="E127">
        <v>1</v>
      </c>
      <c r="F127">
        <v>4</v>
      </c>
      <c r="G127" s="1">
        <v>44175.714207604164</v>
      </c>
      <c r="H127">
        <v>64.056577682495103</v>
      </c>
    </row>
    <row r="128" spans="1:8" x14ac:dyDescent="0.3">
      <c r="A128" t="s">
        <v>8</v>
      </c>
      <c r="B128">
        <v>12</v>
      </c>
      <c r="C128">
        <v>52</v>
      </c>
      <c r="D128" t="b">
        <v>0</v>
      </c>
      <c r="E128">
        <v>2</v>
      </c>
      <c r="F128">
        <v>4</v>
      </c>
      <c r="G128" s="1">
        <v>44175.71502452546</v>
      </c>
      <c r="H128">
        <v>70.580658197402897</v>
      </c>
    </row>
    <row r="129" spans="1:8" x14ac:dyDescent="0.3">
      <c r="A129" t="s">
        <v>9</v>
      </c>
      <c r="B129">
        <v>36</v>
      </c>
      <c r="C129">
        <v>28</v>
      </c>
      <c r="D129" t="b">
        <v>0</v>
      </c>
      <c r="E129">
        <v>3</v>
      </c>
      <c r="F129">
        <v>4</v>
      </c>
      <c r="G129" s="1">
        <v>44175.716062824074</v>
      </c>
      <c r="H129">
        <v>89.707715988159094</v>
      </c>
    </row>
    <row r="130" spans="1:8" x14ac:dyDescent="0.3">
      <c r="A130" t="s">
        <v>9</v>
      </c>
      <c r="B130">
        <v>37</v>
      </c>
      <c r="C130">
        <v>27</v>
      </c>
      <c r="D130" t="b">
        <v>0</v>
      </c>
      <c r="E130">
        <v>4</v>
      </c>
      <c r="F130">
        <v>4</v>
      </c>
      <c r="G130" s="1">
        <v>44175.716943425927</v>
      </c>
      <c r="H130">
        <v>76.084609508514404</v>
      </c>
    </row>
    <row r="131" spans="1:8" x14ac:dyDescent="0.3">
      <c r="A131" t="s">
        <v>8</v>
      </c>
      <c r="B131">
        <v>19</v>
      </c>
      <c r="C131">
        <v>45</v>
      </c>
      <c r="D131" t="b">
        <v>0</v>
      </c>
      <c r="E131">
        <v>5</v>
      </c>
      <c r="F131">
        <v>4</v>
      </c>
      <c r="G131" s="1">
        <v>44175.718087094909</v>
      </c>
      <c r="H131">
        <v>98.813102006912203</v>
      </c>
    </row>
    <row r="132" spans="1:8" x14ac:dyDescent="0.3">
      <c r="A132" t="s">
        <v>8</v>
      </c>
      <c r="B132">
        <v>27</v>
      </c>
      <c r="C132">
        <v>37</v>
      </c>
      <c r="D132" t="b">
        <v>0</v>
      </c>
      <c r="E132">
        <v>6</v>
      </c>
      <c r="F132">
        <v>4</v>
      </c>
      <c r="G132" s="1">
        <v>44175.719538680554</v>
      </c>
      <c r="H132">
        <v>125.41624212265</v>
      </c>
    </row>
    <row r="133" spans="1:8" x14ac:dyDescent="0.3">
      <c r="A133" t="s">
        <v>8</v>
      </c>
      <c r="B133">
        <v>26</v>
      </c>
      <c r="C133">
        <v>38</v>
      </c>
      <c r="D133" t="b">
        <v>0</v>
      </c>
      <c r="E133">
        <v>7</v>
      </c>
      <c r="F133">
        <v>4</v>
      </c>
      <c r="G133" s="1">
        <v>44175.720642766202</v>
      </c>
      <c r="H133">
        <v>95.392842531204195</v>
      </c>
    </row>
    <row r="134" spans="1:8" x14ac:dyDescent="0.3">
      <c r="A134" t="s">
        <v>9</v>
      </c>
      <c r="B134">
        <v>48</v>
      </c>
      <c r="C134">
        <v>16</v>
      </c>
      <c r="D134" t="b">
        <v>0</v>
      </c>
      <c r="E134">
        <v>8</v>
      </c>
      <c r="F134">
        <v>4</v>
      </c>
      <c r="G134" s="1">
        <v>44175.721380034724</v>
      </c>
      <c r="H134">
        <v>63.700170755386303</v>
      </c>
    </row>
    <row r="135" spans="1:8" x14ac:dyDescent="0.3">
      <c r="A135" t="s">
        <v>8</v>
      </c>
      <c r="B135">
        <v>24</v>
      </c>
      <c r="C135">
        <v>40</v>
      </c>
      <c r="D135" t="b">
        <v>0</v>
      </c>
      <c r="E135">
        <v>9</v>
      </c>
      <c r="F135">
        <v>4</v>
      </c>
      <c r="G135" s="1">
        <v>44175.722052280093</v>
      </c>
      <c r="H135">
        <v>58.081140756606999</v>
      </c>
    </row>
    <row r="136" spans="1:8" x14ac:dyDescent="0.3">
      <c r="A136" t="s">
        <v>9</v>
      </c>
      <c r="B136">
        <v>36</v>
      </c>
      <c r="C136">
        <v>28</v>
      </c>
      <c r="D136" t="b">
        <v>0</v>
      </c>
      <c r="E136">
        <v>10</v>
      </c>
      <c r="F136">
        <v>4</v>
      </c>
      <c r="G136" s="1">
        <v>44175.722727048611</v>
      </c>
      <c r="H136">
        <v>58.300403118133502</v>
      </c>
    </row>
    <row r="137" spans="1:8" x14ac:dyDescent="0.3">
      <c r="A137" t="s">
        <v>8</v>
      </c>
      <c r="B137">
        <v>22</v>
      </c>
      <c r="C137">
        <v>42</v>
      </c>
      <c r="D137" t="b">
        <v>0</v>
      </c>
      <c r="E137">
        <v>11</v>
      </c>
      <c r="F137">
        <v>4</v>
      </c>
      <c r="G137" s="1">
        <v>44175.723560601851</v>
      </c>
      <c r="H137">
        <v>72.018768548965397</v>
      </c>
    </row>
    <row r="138" spans="1:8" x14ac:dyDescent="0.3">
      <c r="A138" t="s">
        <v>8</v>
      </c>
      <c r="B138">
        <v>28</v>
      </c>
      <c r="C138">
        <v>36</v>
      </c>
      <c r="D138" t="b">
        <v>0</v>
      </c>
      <c r="E138">
        <v>12</v>
      </c>
      <c r="F138">
        <v>4</v>
      </c>
      <c r="G138" s="1">
        <v>44175.724252060187</v>
      </c>
      <c r="H138">
        <v>59.740967750549302</v>
      </c>
    </row>
    <row r="139" spans="1:8" x14ac:dyDescent="0.3">
      <c r="A139" t="s">
        <v>8</v>
      </c>
      <c r="B139">
        <v>30</v>
      </c>
      <c r="C139">
        <v>34</v>
      </c>
      <c r="D139" t="b">
        <v>0</v>
      </c>
      <c r="E139">
        <v>13</v>
      </c>
      <c r="F139">
        <v>4</v>
      </c>
      <c r="G139" s="1">
        <v>44175.725502384259</v>
      </c>
      <c r="H139">
        <v>108.02804303169199</v>
      </c>
    </row>
    <row r="140" spans="1:8" x14ac:dyDescent="0.3">
      <c r="A140" t="s">
        <v>10</v>
      </c>
      <c r="B140">
        <v>32</v>
      </c>
      <c r="C140">
        <v>32</v>
      </c>
      <c r="D140" t="b">
        <v>0</v>
      </c>
      <c r="E140">
        <v>14</v>
      </c>
      <c r="F140">
        <v>4</v>
      </c>
      <c r="G140" s="1">
        <v>44175.726340196758</v>
      </c>
      <c r="H140">
        <v>72.386955022811804</v>
      </c>
    </row>
    <row r="141" spans="1:8" x14ac:dyDescent="0.3">
      <c r="A141" t="s">
        <v>9</v>
      </c>
      <c r="B141">
        <v>43</v>
      </c>
      <c r="C141">
        <v>21</v>
      </c>
      <c r="D141" t="b">
        <v>0</v>
      </c>
      <c r="E141">
        <v>15</v>
      </c>
      <c r="F141">
        <v>4</v>
      </c>
      <c r="G141" s="1">
        <v>44175.726746886576</v>
      </c>
      <c r="H141">
        <v>35.137659311294499</v>
      </c>
    </row>
    <row r="142" spans="1:8" x14ac:dyDescent="0.3">
      <c r="A142" t="s">
        <v>10</v>
      </c>
      <c r="B142">
        <v>32</v>
      </c>
      <c r="C142">
        <v>32</v>
      </c>
      <c r="D142" t="b">
        <v>0</v>
      </c>
      <c r="E142">
        <v>16</v>
      </c>
      <c r="F142">
        <v>4</v>
      </c>
      <c r="G142" s="1">
        <v>44175.727713020831</v>
      </c>
      <c r="H142">
        <v>83.473793745040894</v>
      </c>
    </row>
    <row r="143" spans="1:8" x14ac:dyDescent="0.3">
      <c r="A143" t="s">
        <v>9</v>
      </c>
      <c r="B143">
        <v>34</v>
      </c>
      <c r="C143">
        <v>30</v>
      </c>
      <c r="D143" t="b">
        <v>0</v>
      </c>
      <c r="E143">
        <v>17</v>
      </c>
      <c r="F143">
        <v>4</v>
      </c>
      <c r="G143" s="1">
        <v>44175.728307986108</v>
      </c>
      <c r="H143">
        <v>51.404333591461103</v>
      </c>
    </row>
    <row r="144" spans="1:8" x14ac:dyDescent="0.3">
      <c r="A144" t="s">
        <v>9</v>
      </c>
      <c r="B144">
        <v>34</v>
      </c>
      <c r="C144">
        <v>30</v>
      </c>
      <c r="D144" t="b">
        <v>0</v>
      </c>
      <c r="E144">
        <v>18</v>
      </c>
      <c r="F144">
        <v>4</v>
      </c>
      <c r="G144" s="1">
        <v>44175.729216608794</v>
      </c>
      <c r="H144">
        <v>78.505561351776095</v>
      </c>
    </row>
    <row r="145" spans="1:8" x14ac:dyDescent="0.3">
      <c r="A145" t="s">
        <v>8</v>
      </c>
      <c r="B145">
        <v>28</v>
      </c>
      <c r="C145">
        <v>36</v>
      </c>
      <c r="D145" t="b">
        <v>0</v>
      </c>
      <c r="E145">
        <v>19</v>
      </c>
      <c r="F145">
        <v>4</v>
      </c>
      <c r="G145" s="1">
        <v>44175.730181261577</v>
      </c>
      <c r="H145">
        <v>83.345881700515704</v>
      </c>
    </row>
    <row r="146" spans="1:8" x14ac:dyDescent="0.3">
      <c r="A146" t="s">
        <v>9</v>
      </c>
      <c r="B146">
        <v>39</v>
      </c>
      <c r="C146">
        <v>25</v>
      </c>
      <c r="D146" t="b">
        <v>0</v>
      </c>
      <c r="E146">
        <v>20</v>
      </c>
      <c r="F146">
        <v>4</v>
      </c>
      <c r="G146" s="1">
        <v>44175.731023680557</v>
      </c>
      <c r="H146">
        <v>72.784003496170001</v>
      </c>
    </row>
    <row r="147" spans="1:8" x14ac:dyDescent="0.3">
      <c r="A147" t="s">
        <v>9</v>
      </c>
      <c r="B147">
        <v>35</v>
      </c>
      <c r="C147">
        <v>29</v>
      </c>
      <c r="D147" t="b">
        <v>0</v>
      </c>
      <c r="E147">
        <v>21</v>
      </c>
      <c r="F147">
        <v>4</v>
      </c>
      <c r="G147" s="1">
        <v>44175.731704942133</v>
      </c>
      <c r="H147">
        <v>58.859767913818303</v>
      </c>
    </row>
    <row r="148" spans="1:8" x14ac:dyDescent="0.3">
      <c r="A148" t="s">
        <v>8</v>
      </c>
      <c r="B148">
        <v>23</v>
      </c>
      <c r="C148">
        <v>41</v>
      </c>
      <c r="D148" t="b">
        <v>0</v>
      </c>
      <c r="E148">
        <v>22</v>
      </c>
      <c r="F148">
        <v>4</v>
      </c>
      <c r="G148" s="1">
        <v>44175.732479131948</v>
      </c>
      <c r="H148">
        <v>66.889617681503296</v>
      </c>
    </row>
    <row r="149" spans="1:8" x14ac:dyDescent="0.3">
      <c r="A149" t="s">
        <v>9</v>
      </c>
      <c r="B149">
        <v>34</v>
      </c>
      <c r="C149">
        <v>30</v>
      </c>
      <c r="D149" t="b">
        <v>0</v>
      </c>
      <c r="E149">
        <v>23</v>
      </c>
      <c r="F149">
        <v>4</v>
      </c>
      <c r="G149" s="1">
        <v>44175.733050532406</v>
      </c>
      <c r="H149">
        <v>49.367160558700498</v>
      </c>
    </row>
    <row r="150" spans="1:8" x14ac:dyDescent="0.3">
      <c r="A150" t="s">
        <v>9</v>
      </c>
      <c r="B150">
        <v>34</v>
      </c>
      <c r="C150">
        <v>30</v>
      </c>
      <c r="D150" t="b">
        <v>0</v>
      </c>
      <c r="E150">
        <v>24</v>
      </c>
      <c r="F150">
        <v>4</v>
      </c>
      <c r="G150" s="1">
        <v>44175.733961979167</v>
      </c>
      <c r="H150">
        <v>78.748976945877004</v>
      </c>
    </row>
    <row r="151" spans="1:8" x14ac:dyDescent="0.3">
      <c r="A151" t="s">
        <v>8</v>
      </c>
      <c r="B151">
        <v>28</v>
      </c>
      <c r="C151">
        <v>36</v>
      </c>
      <c r="D151" t="b">
        <v>0</v>
      </c>
      <c r="E151">
        <v>25</v>
      </c>
      <c r="F151">
        <v>4</v>
      </c>
      <c r="G151" s="1">
        <v>44175.734740347223</v>
      </c>
      <c r="H151">
        <v>67.250329494476304</v>
      </c>
    </row>
    <row r="152" spans="1:8" x14ac:dyDescent="0.3">
      <c r="A152" t="s">
        <v>9</v>
      </c>
      <c r="B152">
        <v>56</v>
      </c>
      <c r="C152">
        <v>8</v>
      </c>
      <c r="D152" t="b">
        <v>1</v>
      </c>
      <c r="E152">
        <v>1</v>
      </c>
      <c r="F152">
        <v>5</v>
      </c>
      <c r="G152" s="1">
        <v>44175.735940682869</v>
      </c>
      <c r="H152">
        <v>103.708340883255</v>
      </c>
    </row>
    <row r="153" spans="1:8" x14ac:dyDescent="0.3">
      <c r="A153" t="s">
        <v>9</v>
      </c>
      <c r="B153">
        <v>40</v>
      </c>
      <c r="C153">
        <v>24</v>
      </c>
      <c r="D153" t="b">
        <v>1</v>
      </c>
      <c r="E153">
        <v>2</v>
      </c>
      <c r="F153">
        <v>5</v>
      </c>
      <c r="G153" s="1">
        <v>44175.738964328702</v>
      </c>
      <c r="H153">
        <v>261.24321556091297</v>
      </c>
    </row>
    <row r="154" spans="1:8" x14ac:dyDescent="0.3">
      <c r="A154" t="s">
        <v>8</v>
      </c>
      <c r="B154">
        <v>28</v>
      </c>
      <c r="C154">
        <v>36</v>
      </c>
      <c r="D154" t="b">
        <v>1</v>
      </c>
      <c r="E154">
        <v>3</v>
      </c>
      <c r="F154">
        <v>5</v>
      </c>
      <c r="G154" s="1">
        <v>44175.743658576386</v>
      </c>
      <c r="H154">
        <v>405.58282279968199</v>
      </c>
    </row>
    <row r="155" spans="1:8" x14ac:dyDescent="0.3">
      <c r="A155" t="s">
        <v>9</v>
      </c>
      <c r="B155">
        <v>33</v>
      </c>
      <c r="C155">
        <v>31</v>
      </c>
      <c r="D155" t="b">
        <v>1</v>
      </c>
      <c r="E155">
        <v>4</v>
      </c>
      <c r="F155">
        <v>5</v>
      </c>
      <c r="G155" s="1">
        <v>44175.74544053241</v>
      </c>
      <c r="H155">
        <v>153.96015143394399</v>
      </c>
    </row>
    <row r="156" spans="1:8" x14ac:dyDescent="0.3">
      <c r="A156" t="s">
        <v>9</v>
      </c>
      <c r="B156">
        <v>34</v>
      </c>
      <c r="C156">
        <v>30</v>
      </c>
      <c r="D156" t="b">
        <v>1</v>
      </c>
      <c r="E156">
        <v>5</v>
      </c>
      <c r="F156">
        <v>5</v>
      </c>
      <c r="G156" s="1">
        <v>44175.747639664354</v>
      </c>
      <c r="H156">
        <v>190.00385069847101</v>
      </c>
    </row>
    <row r="157" spans="1:8" x14ac:dyDescent="0.3">
      <c r="A157" t="s">
        <v>9</v>
      </c>
      <c r="B157">
        <v>41</v>
      </c>
      <c r="C157">
        <v>23</v>
      </c>
      <c r="D157" t="b">
        <v>1</v>
      </c>
      <c r="E157">
        <v>6</v>
      </c>
      <c r="F157">
        <v>5</v>
      </c>
      <c r="G157" s="1">
        <v>44175.751811643517</v>
      </c>
      <c r="H157">
        <v>360.45901441574</v>
      </c>
    </row>
    <row r="158" spans="1:8" x14ac:dyDescent="0.3">
      <c r="A158" t="s">
        <v>8</v>
      </c>
      <c r="B158">
        <v>22</v>
      </c>
      <c r="C158">
        <v>42</v>
      </c>
      <c r="D158" t="b">
        <v>1</v>
      </c>
      <c r="E158">
        <v>7</v>
      </c>
      <c r="F158">
        <v>5</v>
      </c>
      <c r="G158" s="1">
        <v>44175.754340243053</v>
      </c>
      <c r="H158">
        <v>218.469955444335</v>
      </c>
    </row>
    <row r="159" spans="1:8" x14ac:dyDescent="0.3">
      <c r="A159" t="s">
        <v>8</v>
      </c>
      <c r="B159">
        <v>23</v>
      </c>
      <c r="C159">
        <v>41</v>
      </c>
      <c r="D159" t="b">
        <v>1</v>
      </c>
      <c r="E159">
        <v>8</v>
      </c>
      <c r="F159">
        <v>5</v>
      </c>
      <c r="G159" s="1">
        <v>44175.757109317128</v>
      </c>
      <c r="H159">
        <v>239.24755454063401</v>
      </c>
    </row>
    <row r="160" spans="1:8" x14ac:dyDescent="0.3">
      <c r="A160" t="s">
        <v>9</v>
      </c>
      <c r="B160">
        <v>38</v>
      </c>
      <c r="C160">
        <v>26</v>
      </c>
      <c r="D160" t="b">
        <v>1</v>
      </c>
      <c r="E160">
        <v>9</v>
      </c>
      <c r="F160">
        <v>5</v>
      </c>
      <c r="G160" s="1">
        <v>44175.760469340275</v>
      </c>
      <c r="H160">
        <v>290.30634856223998</v>
      </c>
    </row>
    <row r="161" spans="1:8" x14ac:dyDescent="0.3">
      <c r="A161" t="s">
        <v>8</v>
      </c>
      <c r="B161">
        <v>21</v>
      </c>
      <c r="C161">
        <v>43</v>
      </c>
      <c r="D161" t="b">
        <v>1</v>
      </c>
      <c r="E161">
        <v>10</v>
      </c>
      <c r="F161">
        <v>5</v>
      </c>
      <c r="G161" s="1">
        <v>44175.762981168984</v>
      </c>
      <c r="H161">
        <v>217.02154541015599</v>
      </c>
    </row>
    <row r="162" spans="1:8" x14ac:dyDescent="0.3">
      <c r="A162" t="s">
        <v>9</v>
      </c>
      <c r="B162">
        <v>33</v>
      </c>
      <c r="C162">
        <v>31</v>
      </c>
      <c r="D162" t="b">
        <v>1</v>
      </c>
      <c r="E162">
        <v>11</v>
      </c>
      <c r="F162">
        <v>5</v>
      </c>
      <c r="G162" s="1">
        <v>44175.764811759262</v>
      </c>
      <c r="H162">
        <v>158.16226768493601</v>
      </c>
    </row>
    <row r="163" spans="1:8" x14ac:dyDescent="0.3">
      <c r="A163" t="s">
        <v>9</v>
      </c>
      <c r="B163">
        <v>47</v>
      </c>
      <c r="C163">
        <v>17</v>
      </c>
      <c r="D163" t="b">
        <v>1</v>
      </c>
      <c r="E163">
        <v>12</v>
      </c>
      <c r="F163">
        <v>5</v>
      </c>
      <c r="G163" s="1">
        <v>44175.766698148145</v>
      </c>
      <c r="H163">
        <v>162.98300480842499</v>
      </c>
    </row>
    <row r="164" spans="1:8" x14ac:dyDescent="0.3">
      <c r="A164" t="s">
        <v>9</v>
      </c>
      <c r="B164">
        <v>34</v>
      </c>
      <c r="C164">
        <v>30</v>
      </c>
      <c r="D164" t="b">
        <v>1</v>
      </c>
      <c r="E164">
        <v>13</v>
      </c>
      <c r="F164">
        <v>5</v>
      </c>
      <c r="G164" s="1">
        <v>44175.771271400467</v>
      </c>
      <c r="H164">
        <v>395.12906885146998</v>
      </c>
    </row>
    <row r="165" spans="1:8" x14ac:dyDescent="0.3">
      <c r="A165" t="s">
        <v>9</v>
      </c>
      <c r="B165">
        <v>35</v>
      </c>
      <c r="C165">
        <v>29</v>
      </c>
      <c r="D165" t="b">
        <v>1</v>
      </c>
      <c r="E165">
        <v>14</v>
      </c>
      <c r="F165">
        <v>5</v>
      </c>
      <c r="G165" s="1">
        <v>44175.772392800929</v>
      </c>
      <c r="H165">
        <v>96.888969421386705</v>
      </c>
    </row>
    <row r="166" spans="1:8" x14ac:dyDescent="0.3">
      <c r="A166" t="s">
        <v>9</v>
      </c>
      <c r="B166">
        <v>35</v>
      </c>
      <c r="C166">
        <v>29</v>
      </c>
      <c r="D166" t="b">
        <v>1</v>
      </c>
      <c r="E166">
        <v>15</v>
      </c>
      <c r="F166">
        <v>5</v>
      </c>
      <c r="G166" s="1">
        <v>44175.77559109954</v>
      </c>
      <c r="H166">
        <v>276.33330178260798</v>
      </c>
    </row>
    <row r="167" spans="1:8" x14ac:dyDescent="0.3">
      <c r="A167" t="s">
        <v>8</v>
      </c>
      <c r="B167">
        <v>30</v>
      </c>
      <c r="C167">
        <v>34</v>
      </c>
      <c r="D167" t="b">
        <v>1</v>
      </c>
      <c r="E167">
        <v>16</v>
      </c>
      <c r="F167">
        <v>5</v>
      </c>
      <c r="G167" s="1">
        <v>44175.778107407408</v>
      </c>
      <c r="H167">
        <v>217.40904521942099</v>
      </c>
    </row>
    <row r="168" spans="1:8" x14ac:dyDescent="0.3">
      <c r="A168" t="s">
        <v>9</v>
      </c>
      <c r="B168">
        <v>41</v>
      </c>
      <c r="C168">
        <v>23</v>
      </c>
      <c r="D168" t="b">
        <v>1</v>
      </c>
      <c r="E168">
        <v>17</v>
      </c>
      <c r="F168">
        <v>5</v>
      </c>
      <c r="G168" s="1">
        <v>44175.780000740742</v>
      </c>
      <c r="H168">
        <v>163.583998441696</v>
      </c>
    </row>
    <row r="169" spans="1:8" x14ac:dyDescent="0.3">
      <c r="A169" t="s">
        <v>9</v>
      </c>
      <c r="B169">
        <v>33</v>
      </c>
      <c r="C169">
        <v>31</v>
      </c>
      <c r="D169" t="b">
        <v>1</v>
      </c>
      <c r="E169">
        <v>18</v>
      </c>
      <c r="F169">
        <v>5</v>
      </c>
      <c r="G169" s="1">
        <v>44175.782412326385</v>
      </c>
      <c r="H169">
        <v>208.360902070999</v>
      </c>
    </row>
    <row r="170" spans="1:8" x14ac:dyDescent="0.3">
      <c r="A170" t="s">
        <v>8</v>
      </c>
      <c r="B170">
        <v>0</v>
      </c>
      <c r="C170">
        <v>24</v>
      </c>
      <c r="D170" t="b">
        <v>1</v>
      </c>
      <c r="E170">
        <v>19</v>
      </c>
      <c r="F170">
        <v>5</v>
      </c>
      <c r="G170" s="1">
        <v>44175.782572222219</v>
      </c>
      <c r="H170">
        <v>13.8142344951629</v>
      </c>
    </row>
    <row r="171" spans="1:8" x14ac:dyDescent="0.3">
      <c r="A171" t="s">
        <v>9</v>
      </c>
      <c r="B171">
        <v>45</v>
      </c>
      <c r="C171">
        <v>19</v>
      </c>
      <c r="D171" t="b">
        <v>1</v>
      </c>
      <c r="E171">
        <v>20</v>
      </c>
      <c r="F171">
        <v>5</v>
      </c>
      <c r="G171" s="1">
        <v>44175.785317071757</v>
      </c>
      <c r="H171">
        <v>237.15333867072999</v>
      </c>
    </row>
    <row r="172" spans="1:8" x14ac:dyDescent="0.3">
      <c r="A172" t="s">
        <v>8</v>
      </c>
      <c r="B172">
        <v>29</v>
      </c>
      <c r="C172">
        <v>35</v>
      </c>
      <c r="D172" t="b">
        <v>1</v>
      </c>
      <c r="E172">
        <v>21</v>
      </c>
      <c r="F172">
        <v>5</v>
      </c>
      <c r="G172" s="1">
        <v>44175.787612141205</v>
      </c>
      <c r="H172">
        <v>198.293855428695</v>
      </c>
    </row>
    <row r="173" spans="1:8" x14ac:dyDescent="0.3">
      <c r="A173" t="s">
        <v>9</v>
      </c>
      <c r="B173">
        <v>41</v>
      </c>
      <c r="C173">
        <v>23</v>
      </c>
      <c r="D173" t="b">
        <v>1</v>
      </c>
      <c r="E173">
        <v>22</v>
      </c>
      <c r="F173">
        <v>5</v>
      </c>
      <c r="G173" s="1">
        <v>44175.7891987037</v>
      </c>
      <c r="H173">
        <v>137.078129529953</v>
      </c>
    </row>
    <row r="174" spans="1:8" x14ac:dyDescent="0.3">
      <c r="A174" t="s">
        <v>9</v>
      </c>
      <c r="B174">
        <v>40</v>
      </c>
      <c r="C174">
        <v>24</v>
      </c>
      <c r="D174" t="b">
        <v>1</v>
      </c>
      <c r="E174">
        <v>23</v>
      </c>
      <c r="F174">
        <v>5</v>
      </c>
      <c r="G174" s="1">
        <v>44175.789959965281</v>
      </c>
      <c r="H174">
        <v>65.7732253074646</v>
      </c>
    </row>
    <row r="175" spans="1:8" x14ac:dyDescent="0.3">
      <c r="A175" t="s">
        <v>9</v>
      </c>
      <c r="B175">
        <v>43</v>
      </c>
      <c r="C175">
        <v>21</v>
      </c>
      <c r="D175" t="b">
        <v>1</v>
      </c>
      <c r="E175">
        <v>24</v>
      </c>
      <c r="F175">
        <v>5</v>
      </c>
      <c r="G175" s="1">
        <v>44175.791480821761</v>
      </c>
      <c r="H175">
        <v>131.401612997055</v>
      </c>
    </row>
    <row r="176" spans="1:8" x14ac:dyDescent="0.3">
      <c r="A176" t="s">
        <v>9</v>
      </c>
      <c r="B176">
        <v>36</v>
      </c>
      <c r="C176">
        <v>28</v>
      </c>
      <c r="D176" t="b">
        <v>1</v>
      </c>
      <c r="E176">
        <v>25</v>
      </c>
      <c r="F176">
        <v>5</v>
      </c>
      <c r="G176" s="1">
        <v>44175.794223553239</v>
      </c>
      <c r="H176">
        <v>236.97225809097199</v>
      </c>
    </row>
    <row r="177" spans="1:8" x14ac:dyDescent="0.3">
      <c r="A177" t="s">
        <v>9</v>
      </c>
      <c r="B177">
        <v>42</v>
      </c>
      <c r="C177">
        <v>22</v>
      </c>
      <c r="D177" t="b">
        <v>0</v>
      </c>
      <c r="E177">
        <v>1</v>
      </c>
      <c r="F177">
        <v>5</v>
      </c>
      <c r="G177" s="1">
        <v>44175.796598749999</v>
      </c>
      <c r="H177">
        <v>205.21642804145799</v>
      </c>
    </row>
    <row r="178" spans="1:8" x14ac:dyDescent="0.3">
      <c r="A178" t="s">
        <v>9</v>
      </c>
      <c r="B178">
        <v>43</v>
      </c>
      <c r="C178">
        <v>21</v>
      </c>
      <c r="D178" t="b">
        <v>0</v>
      </c>
      <c r="E178">
        <v>2</v>
      </c>
      <c r="F178">
        <v>5</v>
      </c>
      <c r="G178" s="1">
        <v>44175.79947982639</v>
      </c>
      <c r="H178">
        <v>248.92354273795999</v>
      </c>
    </row>
    <row r="179" spans="1:8" x14ac:dyDescent="0.3">
      <c r="A179" t="s">
        <v>8</v>
      </c>
      <c r="B179">
        <v>21</v>
      </c>
      <c r="C179">
        <v>43</v>
      </c>
      <c r="D179" t="b">
        <v>0</v>
      </c>
      <c r="E179">
        <v>3</v>
      </c>
      <c r="F179">
        <v>5</v>
      </c>
      <c r="G179" s="1">
        <v>44175.802576099537</v>
      </c>
      <c r="H179">
        <v>267.51786279678299</v>
      </c>
    </row>
    <row r="180" spans="1:8" x14ac:dyDescent="0.3">
      <c r="A180" t="s">
        <v>8</v>
      </c>
      <c r="B180">
        <v>24</v>
      </c>
      <c r="C180">
        <v>40</v>
      </c>
      <c r="D180" t="b">
        <v>0</v>
      </c>
      <c r="E180">
        <v>4</v>
      </c>
      <c r="F180">
        <v>5</v>
      </c>
      <c r="G180" s="1">
        <v>44175.806955740743</v>
      </c>
      <c r="H180">
        <v>378.39995241165099</v>
      </c>
    </row>
    <row r="181" spans="1:8" x14ac:dyDescent="0.3">
      <c r="A181" t="s">
        <v>9</v>
      </c>
      <c r="B181">
        <v>40</v>
      </c>
      <c r="C181">
        <v>24</v>
      </c>
      <c r="D181" t="b">
        <v>0</v>
      </c>
      <c r="E181">
        <v>5</v>
      </c>
      <c r="F181">
        <v>5</v>
      </c>
      <c r="G181" s="1">
        <v>44175.808513206015</v>
      </c>
      <c r="H181">
        <v>134.56454753875701</v>
      </c>
    </row>
    <row r="182" spans="1:8" x14ac:dyDescent="0.3">
      <c r="A182" t="s">
        <v>9</v>
      </c>
      <c r="B182">
        <v>33</v>
      </c>
      <c r="C182">
        <v>31</v>
      </c>
      <c r="D182" t="b">
        <v>0</v>
      </c>
      <c r="E182">
        <v>6</v>
      </c>
      <c r="F182">
        <v>5</v>
      </c>
      <c r="G182" s="1">
        <v>44175.812458368055</v>
      </c>
      <c r="H182">
        <v>340.86146688461298</v>
      </c>
    </row>
    <row r="183" spans="1:8" x14ac:dyDescent="0.3">
      <c r="A183" t="s">
        <v>8</v>
      </c>
      <c r="B183">
        <v>11</v>
      </c>
      <c r="C183">
        <v>53</v>
      </c>
      <c r="D183" t="b">
        <v>0</v>
      </c>
      <c r="E183">
        <v>7</v>
      </c>
      <c r="F183">
        <v>5</v>
      </c>
      <c r="G183" s="1">
        <v>44175.815325138887</v>
      </c>
      <c r="H183">
        <v>247.688616752624</v>
      </c>
    </row>
    <row r="184" spans="1:8" x14ac:dyDescent="0.3">
      <c r="A184" t="s">
        <v>8</v>
      </c>
      <c r="B184">
        <v>14</v>
      </c>
      <c r="C184">
        <v>50</v>
      </c>
      <c r="D184" t="b">
        <v>0</v>
      </c>
      <c r="E184">
        <v>8</v>
      </c>
      <c r="F184">
        <v>5</v>
      </c>
      <c r="G184" s="1">
        <v>44175.818285266207</v>
      </c>
      <c r="H184">
        <v>255.753673553466</v>
      </c>
    </row>
    <row r="185" spans="1:8" x14ac:dyDescent="0.3">
      <c r="A185" t="s">
        <v>9</v>
      </c>
      <c r="B185">
        <v>45</v>
      </c>
      <c r="C185">
        <v>19</v>
      </c>
      <c r="D185" t="b">
        <v>0</v>
      </c>
      <c r="E185">
        <v>9</v>
      </c>
      <c r="F185">
        <v>5</v>
      </c>
      <c r="G185" s="1">
        <v>44175.819605659723</v>
      </c>
      <c r="H185">
        <v>114.081389427185</v>
      </c>
    </row>
    <row r="186" spans="1:8" x14ac:dyDescent="0.3">
      <c r="A186" t="s">
        <v>8</v>
      </c>
      <c r="B186">
        <v>28</v>
      </c>
      <c r="C186">
        <v>36</v>
      </c>
      <c r="D186" t="b">
        <v>0</v>
      </c>
      <c r="E186">
        <v>10</v>
      </c>
      <c r="F186">
        <v>5</v>
      </c>
      <c r="G186" s="1">
        <v>44175.824085115739</v>
      </c>
      <c r="H186">
        <v>387.02357387542702</v>
      </c>
    </row>
    <row r="187" spans="1:8" x14ac:dyDescent="0.3">
      <c r="A187" t="s">
        <v>8</v>
      </c>
      <c r="B187">
        <v>11</v>
      </c>
      <c r="C187">
        <v>53</v>
      </c>
      <c r="D187" t="b">
        <v>0</v>
      </c>
      <c r="E187">
        <v>11</v>
      </c>
      <c r="F187">
        <v>5</v>
      </c>
      <c r="G187" s="1">
        <v>44175.82639667824</v>
      </c>
      <c r="H187">
        <v>199.719630479812</v>
      </c>
    </row>
    <row r="188" spans="1:8" x14ac:dyDescent="0.3">
      <c r="A188" t="s">
        <v>10</v>
      </c>
      <c r="B188">
        <v>32</v>
      </c>
      <c r="C188">
        <v>32</v>
      </c>
      <c r="D188" t="b">
        <v>0</v>
      </c>
      <c r="E188">
        <v>12</v>
      </c>
      <c r="F188">
        <v>5</v>
      </c>
      <c r="G188" s="1">
        <v>44175.828054259262</v>
      </c>
      <c r="H188">
        <v>143.21449327468801</v>
      </c>
    </row>
    <row r="189" spans="1:8" x14ac:dyDescent="0.3">
      <c r="A189" t="s">
        <v>9</v>
      </c>
      <c r="B189">
        <v>40</v>
      </c>
      <c r="C189">
        <v>24</v>
      </c>
      <c r="D189" t="b">
        <v>0</v>
      </c>
      <c r="E189">
        <v>13</v>
      </c>
      <c r="F189">
        <v>5</v>
      </c>
      <c r="G189" s="1">
        <v>44175.829910706016</v>
      </c>
      <c r="H189">
        <v>160.39713287353501</v>
      </c>
    </row>
    <row r="190" spans="1:8" x14ac:dyDescent="0.3">
      <c r="A190" t="s">
        <v>9</v>
      </c>
      <c r="B190">
        <v>37</v>
      </c>
      <c r="C190">
        <v>27</v>
      </c>
      <c r="D190" t="b">
        <v>0</v>
      </c>
      <c r="E190">
        <v>14</v>
      </c>
      <c r="F190">
        <v>5</v>
      </c>
      <c r="G190" s="1">
        <v>44175.831682847223</v>
      </c>
      <c r="H190">
        <v>153.11231279373101</v>
      </c>
    </row>
    <row r="191" spans="1:8" x14ac:dyDescent="0.3">
      <c r="A191" t="s">
        <v>9</v>
      </c>
      <c r="B191">
        <v>34</v>
      </c>
      <c r="C191">
        <v>30</v>
      </c>
      <c r="D191" t="b">
        <v>0</v>
      </c>
      <c r="E191">
        <v>15</v>
      </c>
      <c r="F191">
        <v>5</v>
      </c>
      <c r="G191" s="1">
        <v>44175.833761967595</v>
      </c>
      <c r="H191">
        <v>179.63563299179</v>
      </c>
    </row>
    <row r="192" spans="1:8" x14ac:dyDescent="0.3">
      <c r="A192" t="s">
        <v>8</v>
      </c>
      <c r="B192">
        <v>13</v>
      </c>
      <c r="C192">
        <v>51</v>
      </c>
      <c r="D192" t="b">
        <v>0</v>
      </c>
      <c r="E192">
        <v>16</v>
      </c>
      <c r="F192">
        <v>5</v>
      </c>
      <c r="G192" s="1">
        <v>44175.838193020834</v>
      </c>
      <c r="H192">
        <v>382.84265208244301</v>
      </c>
    </row>
    <row r="193" spans="1:8" x14ac:dyDescent="0.3">
      <c r="A193" t="s">
        <v>8</v>
      </c>
      <c r="B193">
        <v>29</v>
      </c>
      <c r="C193">
        <v>35</v>
      </c>
      <c r="D193" t="b">
        <v>0</v>
      </c>
      <c r="E193">
        <v>17</v>
      </c>
      <c r="F193">
        <v>5</v>
      </c>
      <c r="G193" s="1">
        <v>44175.842018229167</v>
      </c>
      <c r="H193">
        <v>330.49895119667002</v>
      </c>
    </row>
    <row r="194" spans="1:8" x14ac:dyDescent="0.3">
      <c r="A194" t="s">
        <v>9</v>
      </c>
      <c r="B194">
        <v>39</v>
      </c>
      <c r="C194">
        <v>25</v>
      </c>
      <c r="D194" t="b">
        <v>0</v>
      </c>
      <c r="E194">
        <v>18</v>
      </c>
      <c r="F194">
        <v>5</v>
      </c>
      <c r="G194" s="1">
        <v>44175.843937465281</v>
      </c>
      <c r="H194">
        <v>165.82189321517899</v>
      </c>
    </row>
    <row r="195" spans="1:8" x14ac:dyDescent="0.3">
      <c r="A195" t="s">
        <v>9</v>
      </c>
      <c r="B195">
        <v>45</v>
      </c>
      <c r="C195">
        <v>19</v>
      </c>
      <c r="D195" t="b">
        <v>0</v>
      </c>
      <c r="E195">
        <v>19</v>
      </c>
      <c r="F195">
        <v>5</v>
      </c>
      <c r="G195" s="1">
        <v>44175.845183483798</v>
      </c>
      <c r="H195">
        <v>107.65469074249199</v>
      </c>
    </row>
    <row r="196" spans="1:8" x14ac:dyDescent="0.3">
      <c r="A196" t="s">
        <v>8</v>
      </c>
      <c r="B196">
        <v>28</v>
      </c>
      <c r="C196">
        <v>36</v>
      </c>
      <c r="D196" t="b">
        <v>0</v>
      </c>
      <c r="E196">
        <v>20</v>
      </c>
      <c r="F196">
        <v>5</v>
      </c>
      <c r="G196" s="1">
        <v>44175.849466122687</v>
      </c>
      <c r="H196">
        <v>370.01934385299597</v>
      </c>
    </row>
    <row r="197" spans="1:8" x14ac:dyDescent="0.3">
      <c r="A197" t="s">
        <v>8</v>
      </c>
      <c r="B197">
        <v>11</v>
      </c>
      <c r="C197">
        <v>53</v>
      </c>
      <c r="D197" t="b">
        <v>0</v>
      </c>
      <c r="E197">
        <v>21</v>
      </c>
      <c r="F197">
        <v>5</v>
      </c>
      <c r="G197" s="1">
        <v>44175.851609548612</v>
      </c>
      <c r="H197">
        <v>185.19168996810899</v>
      </c>
    </row>
    <row r="198" spans="1:8" x14ac:dyDescent="0.3">
      <c r="A198" t="s">
        <v>10</v>
      </c>
      <c r="B198">
        <v>32</v>
      </c>
      <c r="C198">
        <v>32</v>
      </c>
      <c r="D198" t="b">
        <v>0</v>
      </c>
      <c r="E198">
        <v>22</v>
      </c>
      <c r="F198">
        <v>5</v>
      </c>
      <c r="G198" s="1">
        <v>44175.853186250002</v>
      </c>
      <c r="H198">
        <v>136.22733402252101</v>
      </c>
    </row>
    <row r="199" spans="1:8" x14ac:dyDescent="0.3">
      <c r="A199" t="s">
        <v>9</v>
      </c>
      <c r="B199">
        <v>40</v>
      </c>
      <c r="C199">
        <v>24</v>
      </c>
      <c r="D199" t="b">
        <v>0</v>
      </c>
      <c r="E199">
        <v>23</v>
      </c>
      <c r="F199">
        <v>5</v>
      </c>
      <c r="G199" s="1">
        <v>44175.855034745371</v>
      </c>
      <c r="H199">
        <v>159.71008896827601</v>
      </c>
    </row>
    <row r="200" spans="1:8" x14ac:dyDescent="0.3">
      <c r="A200" t="s">
        <v>9</v>
      </c>
      <c r="B200">
        <v>37</v>
      </c>
      <c r="C200">
        <v>27</v>
      </c>
      <c r="D200" t="b">
        <v>0</v>
      </c>
      <c r="E200">
        <v>24</v>
      </c>
      <c r="F200">
        <v>5</v>
      </c>
      <c r="G200" s="1">
        <v>44175.856787500001</v>
      </c>
      <c r="H200">
        <v>151.43612909317</v>
      </c>
    </row>
    <row r="201" spans="1:8" x14ac:dyDescent="0.3">
      <c r="A201" t="s">
        <v>9</v>
      </c>
      <c r="B201">
        <v>34</v>
      </c>
      <c r="C201">
        <v>30</v>
      </c>
      <c r="D201" t="b">
        <v>0</v>
      </c>
      <c r="E201">
        <v>25</v>
      </c>
      <c r="F201">
        <v>5</v>
      </c>
      <c r="G201" s="1">
        <v>44175.858810266203</v>
      </c>
      <c r="H201">
        <v>174.766257762908</v>
      </c>
    </row>
    <row r="202" spans="1:8" x14ac:dyDescent="0.3">
      <c r="A202" t="s">
        <v>9</v>
      </c>
      <c r="B202">
        <v>36</v>
      </c>
      <c r="C202">
        <v>28</v>
      </c>
      <c r="D202" t="b">
        <v>1</v>
      </c>
      <c r="E202">
        <v>1</v>
      </c>
      <c r="F202">
        <v>6</v>
      </c>
      <c r="G202" s="1">
        <v>44175.993566817131</v>
      </c>
      <c r="H202">
        <v>1876.5668208599</v>
      </c>
    </row>
    <row r="203" spans="1:8" x14ac:dyDescent="0.3">
      <c r="A203" t="s">
        <v>8</v>
      </c>
      <c r="B203">
        <v>22</v>
      </c>
      <c r="C203">
        <v>42</v>
      </c>
      <c r="D203" t="b">
        <v>1</v>
      </c>
      <c r="E203">
        <v>2</v>
      </c>
      <c r="F203">
        <v>6</v>
      </c>
      <c r="G203" s="1">
        <v>44176.007640509262</v>
      </c>
      <c r="H203">
        <v>1215.96684241294</v>
      </c>
    </row>
    <row r="204" spans="1:8" x14ac:dyDescent="0.3">
      <c r="A204" t="s">
        <v>8</v>
      </c>
      <c r="B204">
        <v>18</v>
      </c>
      <c r="C204">
        <v>46</v>
      </c>
      <c r="D204" t="b">
        <v>1</v>
      </c>
      <c r="E204">
        <v>3</v>
      </c>
      <c r="F204">
        <v>6</v>
      </c>
      <c r="G204" s="1">
        <v>44176.020589733795</v>
      </c>
      <c r="H204">
        <v>1118.8127245902999</v>
      </c>
    </row>
    <row r="205" spans="1:8" x14ac:dyDescent="0.3">
      <c r="A205" t="s">
        <v>8</v>
      </c>
      <c r="B205">
        <v>24</v>
      </c>
      <c r="C205">
        <v>39</v>
      </c>
      <c r="D205" t="b">
        <v>1</v>
      </c>
      <c r="E205">
        <v>4</v>
      </c>
      <c r="F205">
        <v>6</v>
      </c>
      <c r="G205" s="1">
        <v>44176.038895173609</v>
      </c>
      <c r="H205">
        <v>1581.58929109573</v>
      </c>
    </row>
    <row r="206" spans="1:8" x14ac:dyDescent="0.3">
      <c r="A206" t="s">
        <v>9</v>
      </c>
      <c r="B206">
        <v>46</v>
      </c>
      <c r="C206">
        <v>18</v>
      </c>
      <c r="D206" t="b">
        <v>1</v>
      </c>
      <c r="E206">
        <v>5</v>
      </c>
      <c r="F206">
        <v>6</v>
      </c>
      <c r="G206" s="1">
        <v>44176.075347916667</v>
      </c>
      <c r="H206">
        <v>3149.51597714424</v>
      </c>
    </row>
    <row r="207" spans="1:8" x14ac:dyDescent="0.3">
      <c r="A207" t="s">
        <v>9</v>
      </c>
      <c r="B207">
        <v>45</v>
      </c>
      <c r="C207">
        <v>19</v>
      </c>
      <c r="D207" t="b">
        <v>1</v>
      </c>
      <c r="E207">
        <v>6</v>
      </c>
      <c r="F207">
        <v>6</v>
      </c>
      <c r="G207" s="1">
        <v>44176.091702916667</v>
      </c>
      <c r="H207">
        <v>1413.0724239349299</v>
      </c>
    </row>
    <row r="208" spans="1:8" x14ac:dyDescent="0.3">
      <c r="A208" t="s">
        <v>9</v>
      </c>
      <c r="B208">
        <v>34</v>
      </c>
      <c r="C208">
        <v>30</v>
      </c>
      <c r="D208" t="b">
        <v>1</v>
      </c>
      <c r="E208">
        <v>7</v>
      </c>
      <c r="F208">
        <v>6</v>
      </c>
      <c r="G208" s="1">
        <v>44176.127278368054</v>
      </c>
      <c r="H208">
        <v>3073.7186188697801</v>
      </c>
    </row>
    <row r="209" spans="1:8" x14ac:dyDescent="0.3">
      <c r="A209" t="s">
        <v>8</v>
      </c>
      <c r="B209">
        <v>22</v>
      </c>
      <c r="C209">
        <v>42</v>
      </c>
      <c r="D209" t="b">
        <v>1</v>
      </c>
      <c r="E209">
        <v>8</v>
      </c>
      <c r="F209">
        <v>6</v>
      </c>
      <c r="G209" s="1">
        <v>44176.16076042824</v>
      </c>
      <c r="H209">
        <v>2892.85087943077</v>
      </c>
    </row>
    <row r="210" spans="1:8" x14ac:dyDescent="0.3">
      <c r="A210" t="s">
        <v>10</v>
      </c>
      <c r="B210">
        <v>32</v>
      </c>
      <c r="C210">
        <v>32</v>
      </c>
      <c r="D210" t="b">
        <v>1</v>
      </c>
      <c r="E210">
        <v>9</v>
      </c>
      <c r="F210">
        <v>6</v>
      </c>
      <c r="G210" s="1">
        <v>44176.173799131946</v>
      </c>
      <c r="H210">
        <v>1126.5426287651001</v>
      </c>
    </row>
    <row r="211" spans="1:8" x14ac:dyDescent="0.3">
      <c r="A211" t="s">
        <v>10</v>
      </c>
      <c r="B211">
        <v>32</v>
      </c>
      <c r="C211">
        <v>32</v>
      </c>
      <c r="D211" t="b">
        <v>1</v>
      </c>
      <c r="E211">
        <v>10</v>
      </c>
      <c r="F211">
        <v>6</v>
      </c>
      <c r="G211" s="1">
        <v>44176.186796759263</v>
      </c>
      <c r="H211">
        <v>1122.99351119995</v>
      </c>
    </row>
    <row r="212" spans="1:8" x14ac:dyDescent="0.3">
      <c r="A212" t="s">
        <v>9</v>
      </c>
      <c r="B212">
        <v>51</v>
      </c>
      <c r="C212">
        <v>13</v>
      </c>
      <c r="D212" t="b">
        <v>1</v>
      </c>
      <c r="E212">
        <v>11</v>
      </c>
      <c r="F212">
        <v>6</v>
      </c>
      <c r="G212" s="1">
        <v>44176.205817638889</v>
      </c>
      <c r="H212">
        <v>1643.4035344123799</v>
      </c>
    </row>
    <row r="213" spans="1:8" x14ac:dyDescent="0.3">
      <c r="A213" t="s">
        <v>9</v>
      </c>
      <c r="B213">
        <v>55</v>
      </c>
      <c r="C213">
        <v>9</v>
      </c>
      <c r="D213" t="b">
        <v>1</v>
      </c>
      <c r="E213">
        <v>12</v>
      </c>
      <c r="F213">
        <v>6</v>
      </c>
      <c r="G213" s="1">
        <v>44176.230707256946</v>
      </c>
      <c r="H213">
        <v>2150.4631776809601</v>
      </c>
    </row>
    <row r="214" spans="1:8" x14ac:dyDescent="0.3">
      <c r="A214" t="s">
        <v>9</v>
      </c>
      <c r="B214">
        <v>39</v>
      </c>
      <c r="C214">
        <v>25</v>
      </c>
      <c r="D214" t="b">
        <v>1</v>
      </c>
      <c r="E214">
        <v>13</v>
      </c>
      <c r="F214">
        <v>6</v>
      </c>
      <c r="G214" s="1">
        <v>44176.248274837963</v>
      </c>
      <c r="H214">
        <v>1517.8389377593901</v>
      </c>
    </row>
    <row r="215" spans="1:8" x14ac:dyDescent="0.3">
      <c r="A215" t="s">
        <v>9</v>
      </c>
      <c r="B215">
        <v>43</v>
      </c>
      <c r="C215">
        <v>21</v>
      </c>
      <c r="D215" t="b">
        <v>1</v>
      </c>
      <c r="E215">
        <v>14</v>
      </c>
      <c r="F215">
        <v>6</v>
      </c>
      <c r="G215" s="1">
        <v>44176.259244837966</v>
      </c>
      <c r="H215">
        <v>947.80741119384697</v>
      </c>
    </row>
    <row r="216" spans="1:8" x14ac:dyDescent="0.3">
      <c r="A216" t="s">
        <v>8</v>
      </c>
      <c r="B216">
        <v>29</v>
      </c>
      <c r="C216">
        <v>35</v>
      </c>
      <c r="D216" t="b">
        <v>1</v>
      </c>
      <c r="E216">
        <v>15</v>
      </c>
      <c r="F216">
        <v>6</v>
      </c>
      <c r="G216" s="1">
        <v>44176.290981284721</v>
      </c>
      <c r="H216">
        <v>2742.0287835597901</v>
      </c>
    </row>
    <row r="217" spans="1:8" x14ac:dyDescent="0.3">
      <c r="A217" t="s">
        <v>8</v>
      </c>
      <c r="B217">
        <v>31</v>
      </c>
      <c r="C217">
        <v>33</v>
      </c>
      <c r="D217" t="b">
        <v>0</v>
      </c>
      <c r="E217">
        <v>1</v>
      </c>
      <c r="F217">
        <v>6</v>
      </c>
      <c r="G217" s="1">
        <v>44176.753863483798</v>
      </c>
      <c r="H217">
        <v>4002.6480944156601</v>
      </c>
    </row>
    <row r="218" spans="1:8" x14ac:dyDescent="0.3">
      <c r="A218" t="s">
        <v>10</v>
      </c>
      <c r="B218">
        <v>32</v>
      </c>
      <c r="C218">
        <v>32</v>
      </c>
      <c r="D218" t="b">
        <v>0</v>
      </c>
      <c r="E218">
        <v>2</v>
      </c>
      <c r="F218">
        <v>6</v>
      </c>
      <c r="G218" s="1">
        <v>44176.782138136572</v>
      </c>
      <c r="H218">
        <v>2442.92962503433</v>
      </c>
    </row>
    <row r="219" spans="1:8" x14ac:dyDescent="0.3">
      <c r="A219" t="s">
        <v>9</v>
      </c>
      <c r="B219">
        <v>34</v>
      </c>
      <c r="C219">
        <v>30</v>
      </c>
      <c r="D219" t="b">
        <v>0</v>
      </c>
      <c r="E219">
        <v>3</v>
      </c>
      <c r="F219">
        <v>6</v>
      </c>
      <c r="G219" s="1">
        <v>44176.79513903935</v>
      </c>
      <c r="H219">
        <v>1123.2773008346501</v>
      </c>
    </row>
    <row r="220" spans="1:8" x14ac:dyDescent="0.3">
      <c r="A220" t="s">
        <v>8</v>
      </c>
      <c r="B220">
        <v>31</v>
      </c>
      <c r="C220">
        <v>33</v>
      </c>
      <c r="D220" t="b">
        <v>0</v>
      </c>
      <c r="E220">
        <v>4</v>
      </c>
      <c r="F220">
        <v>6</v>
      </c>
      <c r="G220" s="1">
        <v>44176.829544502318</v>
      </c>
      <c r="H220">
        <v>2972.6320319175702</v>
      </c>
    </row>
    <row r="221" spans="1:8" x14ac:dyDescent="0.3">
      <c r="A221" t="s">
        <v>9</v>
      </c>
      <c r="B221">
        <v>44</v>
      </c>
      <c r="C221">
        <v>20</v>
      </c>
      <c r="D221" t="b">
        <v>0</v>
      </c>
      <c r="E221">
        <v>5</v>
      </c>
      <c r="F221">
        <v>6</v>
      </c>
      <c r="G221" s="1">
        <v>44176.882094131943</v>
      </c>
      <c r="H221">
        <v>4540.2866678237897</v>
      </c>
    </row>
    <row r="222" spans="1:8" x14ac:dyDescent="0.3">
      <c r="A222" t="s">
        <v>8</v>
      </c>
      <c r="B222">
        <v>12</v>
      </c>
      <c r="C222">
        <v>52</v>
      </c>
      <c r="D222" t="b">
        <v>0</v>
      </c>
      <c r="E222">
        <v>6</v>
      </c>
      <c r="F222">
        <v>6</v>
      </c>
      <c r="G222" s="1">
        <v>44176.923816863426</v>
      </c>
      <c r="H222">
        <v>3604.8431324958801</v>
      </c>
    </row>
    <row r="223" spans="1:8" x14ac:dyDescent="0.3">
      <c r="A223" t="s">
        <v>9</v>
      </c>
      <c r="B223">
        <v>42</v>
      </c>
      <c r="C223">
        <v>22</v>
      </c>
      <c r="D223" t="b">
        <v>0</v>
      </c>
      <c r="E223">
        <v>7</v>
      </c>
      <c r="F223">
        <v>6</v>
      </c>
      <c r="G223" s="1">
        <v>44176.952380682873</v>
      </c>
      <c r="H223">
        <v>2467.91281151771</v>
      </c>
    </row>
    <row r="224" spans="1:8" x14ac:dyDescent="0.3">
      <c r="A224" t="s">
        <v>9</v>
      </c>
      <c r="B224">
        <v>43</v>
      </c>
      <c r="C224">
        <v>21</v>
      </c>
      <c r="D224" t="b">
        <v>0</v>
      </c>
      <c r="E224">
        <v>8</v>
      </c>
      <c r="F224">
        <v>6</v>
      </c>
      <c r="G224" s="1">
        <v>44176.980684745373</v>
      </c>
      <c r="H224">
        <v>2445.47054028511</v>
      </c>
    </row>
    <row r="225" spans="1:8" x14ac:dyDescent="0.3">
      <c r="A225" t="s">
        <v>8</v>
      </c>
      <c r="B225">
        <v>21</v>
      </c>
      <c r="C225">
        <v>43</v>
      </c>
      <c r="D225" t="b">
        <v>0</v>
      </c>
      <c r="E225">
        <v>9</v>
      </c>
      <c r="F225">
        <v>6</v>
      </c>
      <c r="G225" s="1">
        <v>44177.014051597223</v>
      </c>
      <c r="H225">
        <v>2882.8943977355898</v>
      </c>
    </row>
    <row r="226" spans="1:8" x14ac:dyDescent="0.3">
      <c r="A226" t="s">
        <v>8</v>
      </c>
      <c r="B226">
        <v>24</v>
      </c>
      <c r="C226">
        <v>40</v>
      </c>
      <c r="D226" t="b">
        <v>0</v>
      </c>
      <c r="E226">
        <v>10</v>
      </c>
      <c r="F226">
        <v>6</v>
      </c>
      <c r="G226" s="1">
        <v>44177.063173113427</v>
      </c>
      <c r="H226">
        <v>4244.0994007587396</v>
      </c>
    </row>
    <row r="227" spans="1:8" x14ac:dyDescent="0.3">
      <c r="A227" t="s">
        <v>9</v>
      </c>
      <c r="B227">
        <v>40</v>
      </c>
      <c r="C227">
        <v>24</v>
      </c>
      <c r="D227" t="b">
        <v>0</v>
      </c>
      <c r="E227">
        <v>11</v>
      </c>
      <c r="F227">
        <v>6</v>
      </c>
      <c r="G227" s="1">
        <v>44177.077112569445</v>
      </c>
      <c r="H227">
        <v>1204.3690266609101</v>
      </c>
    </row>
    <row r="228" spans="1:8" x14ac:dyDescent="0.3">
      <c r="A228" t="s">
        <v>8</v>
      </c>
      <c r="B228">
        <v>17</v>
      </c>
      <c r="C228">
        <v>47</v>
      </c>
      <c r="D228" t="b">
        <v>0</v>
      </c>
      <c r="E228">
        <v>12</v>
      </c>
      <c r="F228">
        <v>6</v>
      </c>
      <c r="G228" s="1">
        <v>44177.129778888891</v>
      </c>
      <c r="H228">
        <v>4550.3695764541599</v>
      </c>
    </row>
    <row r="229" spans="1:8" x14ac:dyDescent="0.3">
      <c r="A229" t="s">
        <v>8</v>
      </c>
      <c r="B229">
        <v>25</v>
      </c>
      <c r="C229">
        <v>39</v>
      </c>
      <c r="D229" t="b">
        <v>0</v>
      </c>
      <c r="E229">
        <v>13</v>
      </c>
      <c r="F229">
        <v>6</v>
      </c>
      <c r="G229" s="1">
        <v>44177.169255775465</v>
      </c>
      <c r="H229">
        <v>3410.8033678531601</v>
      </c>
    </row>
    <row r="230" spans="1:8" x14ac:dyDescent="0.3">
      <c r="A230" t="s">
        <v>8</v>
      </c>
      <c r="B230">
        <v>30</v>
      </c>
      <c r="C230">
        <v>34</v>
      </c>
      <c r="D230" t="b">
        <v>0</v>
      </c>
      <c r="E230">
        <v>14</v>
      </c>
      <c r="F230">
        <v>6</v>
      </c>
      <c r="G230" s="1">
        <v>44177.192407106479</v>
      </c>
      <c r="H230">
        <v>2000.2734935283599</v>
      </c>
    </row>
    <row r="231" spans="1:8" x14ac:dyDescent="0.3">
      <c r="A231" t="s">
        <v>9</v>
      </c>
      <c r="B231">
        <v>43</v>
      </c>
      <c r="C231">
        <v>21</v>
      </c>
      <c r="D231" t="b">
        <v>0</v>
      </c>
      <c r="E231">
        <v>15</v>
      </c>
      <c r="F231">
        <v>6</v>
      </c>
      <c r="G231" s="1">
        <v>44177.203708703702</v>
      </c>
      <c r="H231">
        <v>976.45859646797101</v>
      </c>
    </row>
  </sheetData>
  <mergeCells count="6">
    <mergeCell ref="Z1:AB1"/>
    <mergeCell ref="W1:Y1"/>
    <mergeCell ref="K1:M1"/>
    <mergeCell ref="N1:P1"/>
    <mergeCell ref="Q1:S1"/>
    <mergeCell ref="T1:V1"/>
  </mergeCell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0D578-BFB5-458E-9909-533651E63D97}">
  <dimension ref="A1:AB231"/>
  <sheetViews>
    <sheetView topLeftCell="A195" workbookViewId="0">
      <selection activeCell="P9" sqref="P9"/>
    </sheetView>
  </sheetViews>
  <sheetFormatPr defaultRowHeight="14" x14ac:dyDescent="0.3"/>
  <cols>
    <col min="3" max="3" width="11" customWidth="1"/>
    <col min="4" max="4" width="11.58203125" customWidth="1"/>
    <col min="7" max="7" width="10.75" customWidth="1"/>
    <col min="8" max="8" width="11.08203125" customWidth="1"/>
    <col min="10" max="10" width="10.83203125" bestFit="1" customWidth="1"/>
  </cols>
  <sheetData>
    <row r="1" spans="1:28" x14ac:dyDescent="0.3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3" t="s">
        <v>7</v>
      </c>
      <c r="J1" s="2" t="s">
        <v>5</v>
      </c>
      <c r="K1" s="38">
        <v>2</v>
      </c>
      <c r="L1" s="38"/>
      <c r="M1" s="38"/>
      <c r="N1" s="38">
        <v>3</v>
      </c>
      <c r="O1" s="38"/>
      <c r="P1" s="38"/>
      <c r="Q1" s="38">
        <v>4</v>
      </c>
      <c r="R1" s="38"/>
      <c r="S1" s="38"/>
      <c r="T1" s="38">
        <v>5</v>
      </c>
      <c r="U1" s="38"/>
      <c r="V1" s="38"/>
      <c r="W1" s="38">
        <v>6</v>
      </c>
      <c r="X1" s="38"/>
      <c r="Y1" s="38"/>
      <c r="Z1" s="38" t="s">
        <v>13</v>
      </c>
      <c r="AA1" s="38"/>
      <c r="AB1" s="38"/>
    </row>
    <row r="2" spans="1:28" x14ac:dyDescent="0.3">
      <c r="A2" t="s">
        <v>8</v>
      </c>
      <c r="B2">
        <v>20</v>
      </c>
      <c r="C2">
        <v>44</v>
      </c>
      <c r="D2" t="b">
        <v>1</v>
      </c>
      <c r="E2">
        <v>1</v>
      </c>
      <c r="F2">
        <v>2</v>
      </c>
      <c r="G2" s="1">
        <v>44176.013764374999</v>
      </c>
      <c r="H2">
        <v>3.2361519336700399</v>
      </c>
      <c r="J2" s="3" t="s">
        <v>12</v>
      </c>
      <c r="K2" s="3" t="s">
        <v>9</v>
      </c>
      <c r="L2" s="3" t="s">
        <v>8</v>
      </c>
      <c r="M2" s="3" t="s">
        <v>10</v>
      </c>
      <c r="N2" s="3" t="s">
        <v>9</v>
      </c>
      <c r="O2" s="3" t="s">
        <v>8</v>
      </c>
      <c r="P2" s="3" t="s">
        <v>10</v>
      </c>
      <c r="Q2" s="3" t="s">
        <v>9</v>
      </c>
      <c r="R2" s="3" t="s">
        <v>8</v>
      </c>
      <c r="S2" s="3" t="s">
        <v>10</v>
      </c>
      <c r="T2" s="3" t="s">
        <v>9</v>
      </c>
      <c r="U2" s="3" t="s">
        <v>8</v>
      </c>
      <c r="V2" s="3" t="s">
        <v>10</v>
      </c>
      <c r="W2" s="3" t="s">
        <v>9</v>
      </c>
      <c r="X2" s="3" t="s">
        <v>8</v>
      </c>
      <c r="Y2" s="3" t="s">
        <v>10</v>
      </c>
      <c r="Z2" s="3" t="s">
        <v>9</v>
      </c>
      <c r="AA2" s="3" t="s">
        <v>8</v>
      </c>
      <c r="AB2" s="3" t="s">
        <v>10</v>
      </c>
    </row>
    <row r="3" spans="1:28" x14ac:dyDescent="0.3">
      <c r="A3" t="s">
        <v>9</v>
      </c>
      <c r="B3">
        <v>42</v>
      </c>
      <c r="C3">
        <v>22</v>
      </c>
      <c r="D3" t="b">
        <v>1</v>
      </c>
      <c r="E3">
        <v>2</v>
      </c>
      <c r="F3">
        <v>2</v>
      </c>
      <c r="G3" s="1">
        <v>44176.013798715278</v>
      </c>
      <c r="H3">
        <v>2.96705746650695</v>
      </c>
      <c r="J3" s="4" t="b">
        <v>1</v>
      </c>
      <c r="K3" s="7">
        <f>COUNTIFS($F:$F,"=2",$A:$A,"=Victory", $D:$D,"=TRUE")/COUNTIF($F:$F,"=2")</f>
        <v>0.38</v>
      </c>
      <c r="L3" s="5">
        <f>COUNTIFS($F:$F,"=2",$A:$A,"=Defeat", $D:$D,"=TRUE")/COUNTIF($F:$F,"=2")</f>
        <v>0.12</v>
      </c>
      <c r="M3" s="9">
        <f>COUNTIFS($F:$F,"=2",$A:$A,"=Draw", $D:$D,"=TRUE")/COUNTIF($F:$F,"=2")</f>
        <v>0</v>
      </c>
      <c r="N3" s="7">
        <f>COUNTIFS($F:$F,"=3",$A:$A,"=Victory", $D:$D,"=TRUE")/COUNTIF($F:$F,"=3")</f>
        <v>0.2</v>
      </c>
      <c r="O3" s="5">
        <f>COUNTIFS($F:$F,"=3",$A:$A,"=Defeat", $D:$D,"=TRUE")/COUNTIF($F:$F,"=3")</f>
        <v>0.3</v>
      </c>
      <c r="P3" s="9">
        <f>COUNTIFS($F:$F,"=3",$A:$A,"=Draw", $D:$D,"=TRUE")/COUNTIF($F:$F,"=3")</f>
        <v>0</v>
      </c>
      <c r="Q3" s="7">
        <f>COUNTIFS($F:$F,"=4",$A:$A,"=Victory", $D:$D,"=TRUE")/COUNTIF($F:$F,"=4")</f>
        <v>0.22</v>
      </c>
      <c r="R3" s="5">
        <f>COUNTIFS($F:$F,"=4",$A:$A,"=Defeat", $D:$D,"=TRUE")/COUNTIF($F:$F,"=4")</f>
        <v>0.28000000000000003</v>
      </c>
      <c r="S3" s="9">
        <f>COUNTIFS($F:$F,"=4",$A:$A,"=Draw", $D:$D,"=TRUE")/COUNTIF($F:$F,"=4")</f>
        <v>0</v>
      </c>
      <c r="T3" s="7">
        <f>COUNTIFS($F:$F,"=5",$A:$A,"=Victory", $D:$D,"=TRUE")/COUNTIF($F:$F,"=5")</f>
        <v>0.26</v>
      </c>
      <c r="U3" s="5">
        <f>COUNTIFS($F:$F,"=5",$A:$A,"=Defeat", $D:$D,"=TRUE")/COUNTIF($F:$F,"=5")</f>
        <v>0.24</v>
      </c>
      <c r="V3" s="9">
        <f>COUNTIFS($F:$F,"=5",$A:$A,"=Draw", $D:$D,"=TRUE")/COUNTIF($F:$F,"=5")</f>
        <v>0</v>
      </c>
      <c r="W3" s="7">
        <f>COUNTIFS($F:$F,"=6",$A:$A,"=Victory", $D:$D,"=TRUE")/COUNTIF($F:$F,"=6")</f>
        <v>0.2</v>
      </c>
      <c r="X3" s="5">
        <f>COUNTIFS($F:$F,"=6",$A:$A,"=Defeat", $D:$D,"=TRUE")/COUNTIF($F:$F,"=6")</f>
        <v>0.3</v>
      </c>
      <c r="Y3" s="9">
        <f>COUNTIFS($F:$F,"=6",$A:$A,"=Draw", $D:$D,"=TRUE")/COUNTIF($F:$F,"=5")</f>
        <v>0</v>
      </c>
      <c r="Z3" s="7">
        <f>COUNTIFS($A:$A,"=Victory", $D:$D,"=TRUE")/COUNT($F:$F)</f>
        <v>0.2565217391304348</v>
      </c>
      <c r="AA3" s="5">
        <f>COUNTIFS($A:$A,"=Defeat", $D:$D,"=TRUE")/COUNT($F:$F)</f>
        <v>0.24347826086956523</v>
      </c>
      <c r="AB3" s="9">
        <f>COUNTIFS($A:$A,"=Draw", $D:$D,"=TRUE")/COUNT($F:$F)</f>
        <v>0</v>
      </c>
    </row>
    <row r="4" spans="1:28" x14ac:dyDescent="0.3">
      <c r="A4" t="s">
        <v>9</v>
      </c>
      <c r="B4">
        <v>40</v>
      </c>
      <c r="C4">
        <v>24</v>
      </c>
      <c r="D4" t="b">
        <v>1</v>
      </c>
      <c r="E4">
        <v>3</v>
      </c>
      <c r="F4">
        <v>2</v>
      </c>
      <c r="G4" s="1">
        <v>44176.013840648149</v>
      </c>
      <c r="H4">
        <v>3.6232810020446702</v>
      </c>
      <c r="J4" s="4" t="b">
        <v>0</v>
      </c>
      <c r="K4" s="7">
        <f>COUNTIFS($F:$F,"=2",$A:$A,"=Victory", $D:$D,"=FALSE")/COUNTIF($F:$F,"=2")</f>
        <v>0.12</v>
      </c>
      <c r="L4" s="5">
        <f>IFERROR(COUNTIFS($F:$F,"=2",$A:$A,"=Defeat", $D:$D,"=FALSE")/COUNTIF($F:$F,"=2"),0)</f>
        <v>0.32</v>
      </c>
      <c r="M4" s="9">
        <f>IFERROR(COUNTIFS($F:$F,"=2",$A:$A,"=Draw", $D:$D,"=FALSE")/COUNTIF($F:$F,"=2"),0)</f>
        <v>0.06</v>
      </c>
      <c r="N4" s="7">
        <f>COUNTIFS($F:$F,"=3",$A:$A,"=Victory", $D:$D,"=FALSE")/COUNTIF($F:$F,"=3")</f>
        <v>0.04</v>
      </c>
      <c r="O4" s="5">
        <f>IFERROR(COUNTIFS($F:$F,"=3",$A:$A,"=Defeat", $D:$D,"=FALSE")/COUNTIF($F:$F,"=3"),0)</f>
        <v>0.44</v>
      </c>
      <c r="P4" s="9">
        <f>IFERROR(COUNTIFS($F:$F,"=3",$A:$A,"=Draw", $D:$D,"=FALSE")/COUNTIF($F:$F,"=3"),0)</f>
        <v>0.02</v>
      </c>
      <c r="Q4" s="7">
        <f>COUNTIFS($F:$F,"=4",$A:$A,"=Victory", $D:$D,"=FALSE")/COUNTIF($F:$F,"=4")</f>
        <v>0.1</v>
      </c>
      <c r="R4" s="5">
        <f>IFERROR(COUNTIFS($F:$F,"=4",$A:$A,"=Defeat", $D:$D,"=FALSE")/COUNTIF($F:$F,"=4"),0)</f>
        <v>0.4</v>
      </c>
      <c r="S4" s="9">
        <f>IFERROR(COUNTIFS($F:$F,"=4",$A:$A,"=Draw", $D:$D,"=FALSE")/COUNTIF($F:$F,"=4"),0)</f>
        <v>0</v>
      </c>
      <c r="T4" s="7">
        <f>COUNTIFS($F:$F,"=5",$A:$A,"=Victory", $D:$D,"=FALSE")/COUNTIF($F:$F,"=5")</f>
        <v>0.16</v>
      </c>
      <c r="U4" s="5">
        <f>IFERROR(COUNTIFS($F:$F,"=5",$A:$A,"=Defeat", $D:$D,"=FALSE")/COUNTIF($F:$F,"=5"),0)</f>
        <v>0.34</v>
      </c>
      <c r="V4" s="9">
        <f>IFERROR(COUNTIFS($F:$F,"=5",$A:$A,"=Draw", $D:$D,"=FALSE")/COUNTIF($F:$F,"=5"),0)</f>
        <v>0</v>
      </c>
      <c r="W4" s="7">
        <f>COUNTIFS($F:$F,"=6",$A:$A,"=Victory", $D:$D,"=FALSE")/COUNTIF($F:$F,"=6")</f>
        <v>0.23333333333333334</v>
      </c>
      <c r="X4" s="5">
        <f>IFERROR(COUNTIFS($F:$F,"=6",$A:$A,"=Defeat", $D:$D,"=FALSE")/COUNTIF($F:$F,"=6"),0)</f>
        <v>0.26666666666666666</v>
      </c>
      <c r="Y4" s="9">
        <f>IFERROR(COUNTIFS($F:$F,"=6",$A:$A,"=Draw", $D:$D,"=FALSE")/COUNTIF($F:$F,"=6"),0)</f>
        <v>0</v>
      </c>
      <c r="Z4" s="7">
        <f>COUNTIFS($A:$A,"=Victory", $D:$D,"=FALSE")/COUNT($F:$F)</f>
        <v>0.12173913043478261</v>
      </c>
      <c r="AA4" s="5">
        <f>IFERROR(COUNTIFS($A:$A,"=Defeat", $D:$D,"=FALSE")/COUNT($F:$F),0)</f>
        <v>0.36086956521739133</v>
      </c>
      <c r="AB4" s="9">
        <f>IFERROR(COUNTIFS($A:$A,"=Draw", $D:$D,"=FALSE")/COUNT($F:$F),0)</f>
        <v>1.7391304347826087E-2</v>
      </c>
    </row>
    <row r="5" spans="1:28" x14ac:dyDescent="0.3">
      <c r="A5" t="s">
        <v>9</v>
      </c>
      <c r="B5">
        <v>36</v>
      </c>
      <c r="C5">
        <v>28</v>
      </c>
      <c r="D5" t="b">
        <v>1</v>
      </c>
      <c r="E5">
        <v>4</v>
      </c>
      <c r="F5">
        <v>2</v>
      </c>
      <c r="G5" s="1">
        <v>44176.013883622683</v>
      </c>
      <c r="H5">
        <v>3.7127871513366699</v>
      </c>
      <c r="J5" s="4" t="s">
        <v>11</v>
      </c>
      <c r="K5" s="8">
        <f>SUM(K3:K4)</f>
        <v>0.5</v>
      </c>
      <c r="L5" s="6">
        <f t="shared" ref="L5:M5" si="0">SUM(L3:L4)</f>
        <v>0.44</v>
      </c>
      <c r="M5" s="10">
        <f t="shared" si="0"/>
        <v>0.06</v>
      </c>
      <c r="N5" s="8">
        <f>SUM(N3:N4)</f>
        <v>0.24000000000000002</v>
      </c>
      <c r="O5" s="6">
        <f t="shared" ref="O5:P5" si="1">SUM(O3:O4)</f>
        <v>0.74</v>
      </c>
      <c r="P5" s="10">
        <f t="shared" si="1"/>
        <v>0.02</v>
      </c>
      <c r="Q5" s="8">
        <f>SUM(Q3:Q4)</f>
        <v>0.32</v>
      </c>
      <c r="R5" s="6">
        <f t="shared" ref="R5:S5" si="2">SUM(R3:R4)</f>
        <v>0.68</v>
      </c>
      <c r="S5" s="10">
        <f t="shared" si="2"/>
        <v>0</v>
      </c>
      <c r="T5" s="8">
        <f>SUM(T3:T4)</f>
        <v>0.42000000000000004</v>
      </c>
      <c r="U5" s="6">
        <f t="shared" ref="U5:V5" si="3">SUM(U3:U4)</f>
        <v>0.58000000000000007</v>
      </c>
      <c r="V5" s="10">
        <f t="shared" si="3"/>
        <v>0</v>
      </c>
      <c r="W5" s="8">
        <f>SUM(W3:W4)</f>
        <v>0.43333333333333335</v>
      </c>
      <c r="X5" s="6">
        <f t="shared" ref="X5:Y5" si="4">SUM(X3:X4)</f>
        <v>0.56666666666666665</v>
      </c>
      <c r="Y5" s="10">
        <f t="shared" si="4"/>
        <v>0</v>
      </c>
      <c r="Z5" s="8">
        <f>SUM(Z3:Z4)</f>
        <v>0.37826086956521743</v>
      </c>
      <c r="AA5" s="6">
        <f>SUM(AA3:AA4)</f>
        <v>0.60434782608695659</v>
      </c>
      <c r="AB5" s="10">
        <f t="shared" ref="AB5" si="5">SUM(AB3:AB4)</f>
        <v>1.7391304347826087E-2</v>
      </c>
    </row>
    <row r="6" spans="1:28" x14ac:dyDescent="0.3">
      <c r="A6" t="s">
        <v>8</v>
      </c>
      <c r="B6">
        <v>22</v>
      </c>
      <c r="C6">
        <v>42</v>
      </c>
      <c r="D6" t="b">
        <v>1</v>
      </c>
      <c r="E6">
        <v>5</v>
      </c>
      <c r="F6">
        <v>2</v>
      </c>
      <c r="G6" s="1">
        <v>44176.01392582176</v>
      </c>
      <c r="H6">
        <v>3.64542388916015</v>
      </c>
    </row>
    <row r="7" spans="1:28" x14ac:dyDescent="0.3">
      <c r="A7" t="s">
        <v>9</v>
      </c>
      <c r="B7">
        <v>45</v>
      </c>
      <c r="C7">
        <v>19</v>
      </c>
      <c r="D7" t="b">
        <v>1</v>
      </c>
      <c r="E7">
        <v>6</v>
      </c>
      <c r="F7">
        <v>2</v>
      </c>
      <c r="G7" s="1">
        <v>44176.013958587966</v>
      </c>
      <c r="H7">
        <v>2.8308777809143</v>
      </c>
      <c r="J7" s="3" t="s">
        <v>9</v>
      </c>
      <c r="K7" s="3" t="s">
        <v>8</v>
      </c>
      <c r="L7" s="3" t="s">
        <v>10</v>
      </c>
      <c r="N7" s="3" t="s">
        <v>9</v>
      </c>
      <c r="O7" s="3" t="s">
        <v>8</v>
      </c>
      <c r="P7" s="3" t="s">
        <v>10</v>
      </c>
      <c r="Q7" s="3" t="s">
        <v>10</v>
      </c>
    </row>
    <row r="8" spans="1:28" x14ac:dyDescent="0.3">
      <c r="A8" t="s">
        <v>9</v>
      </c>
      <c r="B8">
        <v>34</v>
      </c>
      <c r="C8">
        <v>30</v>
      </c>
      <c r="D8" t="b">
        <v>1</v>
      </c>
      <c r="E8">
        <v>7</v>
      </c>
      <c r="F8">
        <v>2</v>
      </c>
      <c r="G8" s="1">
        <v>44176.014006689817</v>
      </c>
      <c r="H8">
        <v>4.1554245948791504</v>
      </c>
      <c r="J8" s="7">
        <f>COUNTIF($A:$A,"=Victory")/COUNT($F:$F)</f>
        <v>0.37826086956521737</v>
      </c>
      <c r="K8" s="5">
        <f>COUNTIF($A:$A,"=Defeat")/COUNT($F:$F)</f>
        <v>0.60434782608695647</v>
      </c>
      <c r="L8" s="9">
        <f>COUNTIF($A:$A,"=Draw")/COUNT($F:$F)</f>
        <v>1.7391304347826087E-2</v>
      </c>
      <c r="N8" s="23">
        <f>SUMIF($A:$A,"=Victory",$H:$H)/COUNTIF($A:$A,"=Victory")</f>
        <v>455.66132033008171</v>
      </c>
      <c r="O8" s="30">
        <f>SUMIF($A:$A,"=Defeat",$H:$H)/COUNTIF($A:$A,"=Defeat")</f>
        <v>313.19848710684408</v>
      </c>
      <c r="P8" s="31">
        <f>SUMIF($A:$A,"=Draw",$H:$H)/COUNTIF($A:$A,"=Draw")</f>
        <v>5.9495406150817622</v>
      </c>
      <c r="Q8" s="36">
        <f>SUM(Table3[ExecTime])/COUNT(Table3[ExecTime])</f>
        <v>361.74314234360349</v>
      </c>
    </row>
    <row r="9" spans="1:28" x14ac:dyDescent="0.3">
      <c r="A9" t="s">
        <v>9</v>
      </c>
      <c r="B9">
        <v>44</v>
      </c>
      <c r="C9">
        <v>20</v>
      </c>
      <c r="D9" t="b">
        <v>1</v>
      </c>
      <c r="E9">
        <v>8</v>
      </c>
      <c r="F9">
        <v>2</v>
      </c>
      <c r="G9" s="1">
        <v>44176.014028379628</v>
      </c>
      <c r="H9">
        <v>1.8745532035827599</v>
      </c>
    </row>
    <row r="10" spans="1:28" x14ac:dyDescent="0.3">
      <c r="A10" t="s">
        <v>9</v>
      </c>
      <c r="B10">
        <v>40</v>
      </c>
      <c r="C10">
        <v>24</v>
      </c>
      <c r="D10" t="b">
        <v>1</v>
      </c>
      <c r="E10">
        <v>9</v>
      </c>
      <c r="F10">
        <v>2</v>
      </c>
      <c r="G10" s="1">
        <v>44176.014076539352</v>
      </c>
      <c r="H10">
        <v>4.1594388484954798</v>
      </c>
    </row>
    <row r="11" spans="1:28" x14ac:dyDescent="0.3">
      <c r="A11" t="s">
        <v>8</v>
      </c>
      <c r="B11">
        <v>18</v>
      </c>
      <c r="C11">
        <v>46</v>
      </c>
      <c r="D11" t="b">
        <v>1</v>
      </c>
      <c r="E11">
        <v>10</v>
      </c>
      <c r="F11">
        <v>2</v>
      </c>
      <c r="G11" s="1">
        <v>44176.014111192133</v>
      </c>
      <c r="H11">
        <v>2.99344635009765</v>
      </c>
    </row>
    <row r="12" spans="1:28" x14ac:dyDescent="0.3">
      <c r="A12" t="s">
        <v>9</v>
      </c>
      <c r="B12">
        <v>40</v>
      </c>
      <c r="C12">
        <v>24</v>
      </c>
      <c r="D12" t="b">
        <v>1</v>
      </c>
      <c r="E12">
        <v>11</v>
      </c>
      <c r="F12">
        <v>2</v>
      </c>
      <c r="G12" s="1">
        <v>44176.01414032407</v>
      </c>
      <c r="H12">
        <v>2.5171325206756499</v>
      </c>
    </row>
    <row r="13" spans="1:28" x14ac:dyDescent="0.3">
      <c r="A13" t="s">
        <v>9</v>
      </c>
      <c r="B13">
        <v>38</v>
      </c>
      <c r="C13">
        <v>26</v>
      </c>
      <c r="D13" t="b">
        <v>1</v>
      </c>
      <c r="E13">
        <v>12</v>
      </c>
      <c r="F13">
        <v>2</v>
      </c>
      <c r="G13" s="1">
        <v>44176.014188368055</v>
      </c>
      <c r="H13">
        <v>4.1507701873779297</v>
      </c>
    </row>
    <row r="14" spans="1:28" x14ac:dyDescent="0.3">
      <c r="A14" t="s">
        <v>8</v>
      </c>
      <c r="B14">
        <v>28</v>
      </c>
      <c r="C14">
        <v>36</v>
      </c>
      <c r="D14" t="b">
        <v>1</v>
      </c>
      <c r="E14">
        <v>13</v>
      </c>
      <c r="F14">
        <v>2</v>
      </c>
      <c r="G14" s="1">
        <v>44176.014231921297</v>
      </c>
      <c r="H14">
        <v>3.7621662616729701</v>
      </c>
    </row>
    <row r="15" spans="1:28" x14ac:dyDescent="0.3">
      <c r="A15" t="s">
        <v>9</v>
      </c>
      <c r="B15">
        <v>43</v>
      </c>
      <c r="C15">
        <v>21</v>
      </c>
      <c r="D15" t="b">
        <v>1</v>
      </c>
      <c r="E15">
        <v>14</v>
      </c>
      <c r="F15">
        <v>2</v>
      </c>
      <c r="G15" s="1">
        <v>44176.014268263891</v>
      </c>
      <c r="H15">
        <v>3.1392760276794398</v>
      </c>
    </row>
    <row r="16" spans="1:28" x14ac:dyDescent="0.3">
      <c r="A16" t="s">
        <v>9</v>
      </c>
      <c r="B16">
        <v>41</v>
      </c>
      <c r="C16">
        <v>23</v>
      </c>
      <c r="D16" t="b">
        <v>1</v>
      </c>
      <c r="E16">
        <v>15</v>
      </c>
      <c r="F16">
        <v>2</v>
      </c>
      <c r="G16" s="1">
        <v>44176.014301111114</v>
      </c>
      <c r="H16">
        <v>2.8380954265594398</v>
      </c>
    </row>
    <row r="17" spans="1:8" x14ac:dyDescent="0.3">
      <c r="A17" t="s">
        <v>9</v>
      </c>
      <c r="B17">
        <v>33</v>
      </c>
      <c r="C17">
        <v>31</v>
      </c>
      <c r="D17" t="b">
        <v>1</v>
      </c>
      <c r="E17">
        <v>16</v>
      </c>
      <c r="F17">
        <v>2</v>
      </c>
      <c r="G17" s="1">
        <v>44176.014346678239</v>
      </c>
      <c r="H17">
        <v>3.9352004528045601</v>
      </c>
    </row>
    <row r="18" spans="1:8" x14ac:dyDescent="0.3">
      <c r="A18" t="s">
        <v>9</v>
      </c>
      <c r="B18">
        <v>42</v>
      </c>
      <c r="C18">
        <v>22</v>
      </c>
      <c r="D18" t="b">
        <v>1</v>
      </c>
      <c r="E18">
        <v>17</v>
      </c>
      <c r="F18">
        <v>2</v>
      </c>
      <c r="G18" s="1">
        <v>44176.014385671297</v>
      </c>
      <c r="H18">
        <v>3.3686928749084402</v>
      </c>
    </row>
    <row r="19" spans="1:8" x14ac:dyDescent="0.3">
      <c r="A19" t="s">
        <v>9</v>
      </c>
      <c r="B19">
        <v>40</v>
      </c>
      <c r="C19">
        <v>24</v>
      </c>
      <c r="D19" t="b">
        <v>1</v>
      </c>
      <c r="E19">
        <v>18</v>
      </c>
      <c r="F19">
        <v>2</v>
      </c>
      <c r="G19" s="1">
        <v>44176.014431446762</v>
      </c>
      <c r="H19">
        <v>3.95397925376892</v>
      </c>
    </row>
    <row r="20" spans="1:8" x14ac:dyDescent="0.3">
      <c r="A20" t="s">
        <v>9</v>
      </c>
      <c r="B20">
        <v>36</v>
      </c>
      <c r="C20">
        <v>28</v>
      </c>
      <c r="D20" t="b">
        <v>1</v>
      </c>
      <c r="E20">
        <v>19</v>
      </c>
      <c r="F20">
        <v>2</v>
      </c>
      <c r="G20" s="1">
        <v>44176.014480289348</v>
      </c>
      <c r="H20">
        <v>4.2192306518554599</v>
      </c>
    </row>
    <row r="21" spans="1:8" x14ac:dyDescent="0.3">
      <c r="A21" t="s">
        <v>8</v>
      </c>
      <c r="B21">
        <v>22</v>
      </c>
      <c r="C21">
        <v>42</v>
      </c>
      <c r="D21" t="b">
        <v>1</v>
      </c>
      <c r="E21">
        <v>20</v>
      </c>
      <c r="F21">
        <v>2</v>
      </c>
      <c r="G21" s="1">
        <v>44176.014523796293</v>
      </c>
      <c r="H21">
        <v>3.7579815387725799</v>
      </c>
    </row>
    <row r="22" spans="1:8" x14ac:dyDescent="0.3">
      <c r="A22" t="s">
        <v>9</v>
      </c>
      <c r="B22">
        <v>45</v>
      </c>
      <c r="C22">
        <v>19</v>
      </c>
      <c r="D22" t="b">
        <v>1</v>
      </c>
      <c r="E22">
        <v>21</v>
      </c>
      <c r="F22">
        <v>2</v>
      </c>
      <c r="G22" s="1">
        <v>44176.014571064814</v>
      </c>
      <c r="H22">
        <v>4.0844945907592702</v>
      </c>
    </row>
    <row r="23" spans="1:8" x14ac:dyDescent="0.3">
      <c r="A23" t="s">
        <v>9</v>
      </c>
      <c r="B23">
        <v>34</v>
      </c>
      <c r="C23">
        <v>30</v>
      </c>
      <c r="D23" t="b">
        <v>1</v>
      </c>
      <c r="E23">
        <v>22</v>
      </c>
      <c r="F23">
        <v>2</v>
      </c>
      <c r="G23" s="1">
        <v>44176.01463229167</v>
      </c>
      <c r="H23">
        <v>5.2894611358642498</v>
      </c>
    </row>
    <row r="24" spans="1:8" x14ac:dyDescent="0.3">
      <c r="A24" t="s">
        <v>9</v>
      </c>
      <c r="B24">
        <v>44</v>
      </c>
      <c r="C24">
        <v>20</v>
      </c>
      <c r="D24" t="b">
        <v>1</v>
      </c>
      <c r="E24">
        <v>23</v>
      </c>
      <c r="F24">
        <v>2</v>
      </c>
      <c r="G24" s="1">
        <v>44176.014663333335</v>
      </c>
      <c r="H24">
        <v>2.6801342964172301</v>
      </c>
    </row>
    <row r="25" spans="1:8" x14ac:dyDescent="0.3">
      <c r="A25" t="s">
        <v>9</v>
      </c>
      <c r="B25">
        <v>40</v>
      </c>
      <c r="C25">
        <v>24</v>
      </c>
      <c r="D25" t="b">
        <v>1</v>
      </c>
      <c r="E25">
        <v>24</v>
      </c>
      <c r="F25">
        <v>2</v>
      </c>
      <c r="G25" s="1">
        <v>44176.014724259257</v>
      </c>
      <c r="H25">
        <v>5.2641232013702304</v>
      </c>
    </row>
    <row r="26" spans="1:8" x14ac:dyDescent="0.3">
      <c r="A26" t="s">
        <v>8</v>
      </c>
      <c r="B26">
        <v>18</v>
      </c>
      <c r="C26">
        <v>46</v>
      </c>
      <c r="D26" t="b">
        <v>1</v>
      </c>
      <c r="E26">
        <v>25</v>
      </c>
      <c r="F26">
        <v>2</v>
      </c>
      <c r="G26" s="1">
        <v>44176.014775138887</v>
      </c>
      <c r="H26">
        <v>4.3952472209930402</v>
      </c>
    </row>
    <row r="27" spans="1:8" x14ac:dyDescent="0.3">
      <c r="A27" t="s">
        <v>8</v>
      </c>
      <c r="B27">
        <v>19</v>
      </c>
      <c r="C27">
        <v>44</v>
      </c>
      <c r="D27" t="b">
        <v>0</v>
      </c>
      <c r="E27">
        <v>1</v>
      </c>
      <c r="F27">
        <v>2</v>
      </c>
      <c r="G27" s="1">
        <v>44176.014824652775</v>
      </c>
      <c r="H27">
        <v>4.2775208950042698</v>
      </c>
    </row>
    <row r="28" spans="1:8" x14ac:dyDescent="0.3">
      <c r="A28" t="s">
        <v>8</v>
      </c>
      <c r="B28">
        <v>30</v>
      </c>
      <c r="C28">
        <v>34</v>
      </c>
      <c r="D28" t="b">
        <v>0</v>
      </c>
      <c r="E28">
        <v>2</v>
      </c>
      <c r="F28">
        <v>2</v>
      </c>
      <c r="G28" s="1">
        <v>44176.014867881946</v>
      </c>
      <c r="H28">
        <v>3.7334029674529998</v>
      </c>
    </row>
    <row r="29" spans="1:8" x14ac:dyDescent="0.3">
      <c r="A29" t="s">
        <v>8</v>
      </c>
      <c r="B29">
        <v>19</v>
      </c>
      <c r="C29">
        <v>45</v>
      </c>
      <c r="D29" t="b">
        <v>0</v>
      </c>
      <c r="E29">
        <v>3</v>
      </c>
      <c r="F29">
        <v>2</v>
      </c>
      <c r="G29" s="1">
        <v>44176.014912025465</v>
      </c>
      <c r="H29">
        <v>3.8138799667358398</v>
      </c>
    </row>
    <row r="30" spans="1:8" x14ac:dyDescent="0.3">
      <c r="A30" t="s">
        <v>8</v>
      </c>
      <c r="B30">
        <v>8</v>
      </c>
      <c r="C30">
        <v>54</v>
      </c>
      <c r="D30" t="b">
        <v>0</v>
      </c>
      <c r="E30">
        <v>4</v>
      </c>
      <c r="F30">
        <v>2</v>
      </c>
      <c r="G30" s="1">
        <v>44176.014950370372</v>
      </c>
      <c r="H30">
        <v>3.3129794597625701</v>
      </c>
    </row>
    <row r="31" spans="1:8" x14ac:dyDescent="0.3">
      <c r="A31" t="s">
        <v>8</v>
      </c>
      <c r="B31">
        <v>24</v>
      </c>
      <c r="C31">
        <v>40</v>
      </c>
      <c r="D31" t="b">
        <v>0</v>
      </c>
      <c r="E31">
        <v>5</v>
      </c>
      <c r="F31">
        <v>2</v>
      </c>
      <c r="G31" s="1">
        <v>44176.014993865741</v>
      </c>
      <c r="H31">
        <v>3.75689697265625</v>
      </c>
    </row>
    <row r="32" spans="1:8" x14ac:dyDescent="0.3">
      <c r="A32" t="s">
        <v>8</v>
      </c>
      <c r="B32">
        <v>27</v>
      </c>
      <c r="C32">
        <v>37</v>
      </c>
      <c r="D32" t="b">
        <v>0</v>
      </c>
      <c r="E32">
        <v>6</v>
      </c>
      <c r="F32">
        <v>2</v>
      </c>
      <c r="G32" s="1">
        <v>44176.015030358794</v>
      </c>
      <c r="H32">
        <v>3.1522667407989502</v>
      </c>
    </row>
    <row r="33" spans="1:8" x14ac:dyDescent="0.3">
      <c r="A33" t="s">
        <v>9</v>
      </c>
      <c r="B33">
        <v>37</v>
      </c>
      <c r="C33">
        <v>27</v>
      </c>
      <c r="D33" t="b">
        <v>0</v>
      </c>
      <c r="E33">
        <v>7</v>
      </c>
      <c r="F33">
        <v>2</v>
      </c>
      <c r="G33" s="1">
        <v>44176.015074340277</v>
      </c>
      <c r="H33">
        <v>3.8005635738372798</v>
      </c>
    </row>
    <row r="34" spans="1:8" x14ac:dyDescent="0.3">
      <c r="A34" t="s">
        <v>8</v>
      </c>
      <c r="B34">
        <v>28</v>
      </c>
      <c r="C34">
        <v>36</v>
      </c>
      <c r="D34" t="b">
        <v>0</v>
      </c>
      <c r="E34">
        <v>8</v>
      </c>
      <c r="F34">
        <v>2</v>
      </c>
      <c r="G34" s="1">
        <v>44176.015116064817</v>
      </c>
      <c r="H34">
        <v>3.6031115055084202</v>
      </c>
    </row>
    <row r="35" spans="1:8" x14ac:dyDescent="0.3">
      <c r="A35" t="s">
        <v>9</v>
      </c>
      <c r="B35">
        <v>43</v>
      </c>
      <c r="C35">
        <v>21</v>
      </c>
      <c r="D35" t="b">
        <v>0</v>
      </c>
      <c r="E35">
        <v>9</v>
      </c>
      <c r="F35">
        <v>2</v>
      </c>
      <c r="G35" s="1">
        <v>44176.015162870368</v>
      </c>
      <c r="H35">
        <v>4.0441918373107901</v>
      </c>
    </row>
    <row r="36" spans="1:8" x14ac:dyDescent="0.3">
      <c r="A36" t="s">
        <v>10</v>
      </c>
      <c r="B36">
        <v>32</v>
      </c>
      <c r="C36">
        <v>32</v>
      </c>
      <c r="D36" t="b">
        <v>0</v>
      </c>
      <c r="E36">
        <v>10</v>
      </c>
      <c r="F36">
        <v>2</v>
      </c>
      <c r="G36" s="1">
        <v>44176.015196759261</v>
      </c>
      <c r="H36">
        <v>2.9274649620056099</v>
      </c>
    </row>
    <row r="37" spans="1:8" x14ac:dyDescent="0.3">
      <c r="A37" t="s">
        <v>8</v>
      </c>
      <c r="B37">
        <v>8</v>
      </c>
      <c r="C37">
        <v>54</v>
      </c>
      <c r="D37" t="b">
        <v>0</v>
      </c>
      <c r="E37">
        <v>11</v>
      </c>
      <c r="F37">
        <v>2</v>
      </c>
      <c r="G37" s="1">
        <v>44176.015232025464</v>
      </c>
      <c r="H37">
        <v>3.0465164184570299</v>
      </c>
    </row>
    <row r="38" spans="1:8" x14ac:dyDescent="0.3">
      <c r="A38" t="s">
        <v>8</v>
      </c>
      <c r="B38">
        <v>24</v>
      </c>
      <c r="C38">
        <v>40</v>
      </c>
      <c r="D38" t="b">
        <v>0</v>
      </c>
      <c r="E38">
        <v>12</v>
      </c>
      <c r="F38">
        <v>2</v>
      </c>
      <c r="G38" s="1">
        <v>44176.015271041666</v>
      </c>
      <c r="H38">
        <v>3.3706815242767298</v>
      </c>
    </row>
    <row r="39" spans="1:8" x14ac:dyDescent="0.3">
      <c r="A39" t="s">
        <v>8</v>
      </c>
      <c r="B39">
        <v>27</v>
      </c>
      <c r="C39">
        <v>37</v>
      </c>
      <c r="D39" t="b">
        <v>0</v>
      </c>
      <c r="E39">
        <v>13</v>
      </c>
      <c r="F39">
        <v>2</v>
      </c>
      <c r="G39" s="1">
        <v>44176.015303159722</v>
      </c>
      <c r="H39">
        <v>2.77324986457824</v>
      </c>
    </row>
    <row r="40" spans="1:8" x14ac:dyDescent="0.3">
      <c r="A40" t="s">
        <v>9</v>
      </c>
      <c r="B40">
        <v>37</v>
      </c>
      <c r="C40">
        <v>27</v>
      </c>
      <c r="D40" t="b">
        <v>0</v>
      </c>
      <c r="E40">
        <v>14</v>
      </c>
      <c r="F40">
        <v>2</v>
      </c>
      <c r="G40" s="1">
        <v>44176.015344097221</v>
      </c>
      <c r="H40">
        <v>3.5364387035369802</v>
      </c>
    </row>
    <row r="41" spans="1:8" x14ac:dyDescent="0.3">
      <c r="A41" t="s">
        <v>8</v>
      </c>
      <c r="B41">
        <v>28</v>
      </c>
      <c r="C41">
        <v>36</v>
      </c>
      <c r="D41" t="b">
        <v>0</v>
      </c>
      <c r="E41">
        <v>15</v>
      </c>
      <c r="F41">
        <v>2</v>
      </c>
      <c r="G41" s="1">
        <v>44176.015385752318</v>
      </c>
      <c r="H41">
        <v>3.5986564159393302</v>
      </c>
    </row>
    <row r="42" spans="1:8" x14ac:dyDescent="0.3">
      <c r="A42" t="s">
        <v>9</v>
      </c>
      <c r="B42">
        <v>43</v>
      </c>
      <c r="C42">
        <v>21</v>
      </c>
      <c r="D42" t="b">
        <v>0</v>
      </c>
      <c r="E42">
        <v>16</v>
      </c>
      <c r="F42">
        <v>2</v>
      </c>
      <c r="G42" s="1">
        <v>44176.015422835648</v>
      </c>
      <c r="H42">
        <v>3.2032628059387198</v>
      </c>
    </row>
    <row r="43" spans="1:8" x14ac:dyDescent="0.3">
      <c r="A43" t="s">
        <v>10</v>
      </c>
      <c r="B43">
        <v>32</v>
      </c>
      <c r="C43">
        <v>32</v>
      </c>
      <c r="D43" t="b">
        <v>0</v>
      </c>
      <c r="E43">
        <v>17</v>
      </c>
      <c r="F43">
        <v>2</v>
      </c>
      <c r="G43" s="1">
        <v>44176.015457349538</v>
      </c>
      <c r="H43">
        <v>2.9818201065063401</v>
      </c>
    </row>
    <row r="44" spans="1:8" x14ac:dyDescent="0.3">
      <c r="A44" t="s">
        <v>8</v>
      </c>
      <c r="B44">
        <v>8</v>
      </c>
      <c r="C44">
        <v>54</v>
      </c>
      <c r="D44" t="b">
        <v>0</v>
      </c>
      <c r="E44">
        <v>18</v>
      </c>
      <c r="F44">
        <v>2</v>
      </c>
      <c r="G44" s="1">
        <v>44176.015496562497</v>
      </c>
      <c r="H44">
        <v>3.38791751861572</v>
      </c>
    </row>
    <row r="45" spans="1:8" x14ac:dyDescent="0.3">
      <c r="A45" t="s">
        <v>8</v>
      </c>
      <c r="B45">
        <v>24</v>
      </c>
      <c r="C45">
        <v>40</v>
      </c>
      <c r="D45" t="b">
        <v>0</v>
      </c>
      <c r="E45">
        <v>19</v>
      </c>
      <c r="F45">
        <v>2</v>
      </c>
      <c r="G45" s="1">
        <v>44176.015548148149</v>
      </c>
      <c r="H45">
        <v>4.4573979377746502</v>
      </c>
    </row>
    <row r="46" spans="1:8" x14ac:dyDescent="0.3">
      <c r="A46" t="s">
        <v>8</v>
      </c>
      <c r="B46">
        <v>27</v>
      </c>
      <c r="C46">
        <v>37</v>
      </c>
      <c r="D46" t="b">
        <v>0</v>
      </c>
      <c r="E46">
        <v>20</v>
      </c>
      <c r="F46">
        <v>2</v>
      </c>
      <c r="G46" s="1">
        <v>44176.015585659719</v>
      </c>
      <c r="H46">
        <v>3.2395753860473602</v>
      </c>
    </row>
    <row r="47" spans="1:8" x14ac:dyDescent="0.3">
      <c r="A47" t="s">
        <v>9</v>
      </c>
      <c r="B47">
        <v>37</v>
      </c>
      <c r="C47">
        <v>27</v>
      </c>
      <c r="D47" t="b">
        <v>0</v>
      </c>
      <c r="E47">
        <v>21</v>
      </c>
      <c r="F47">
        <v>2</v>
      </c>
      <c r="G47" s="1">
        <v>44176.015626921297</v>
      </c>
      <c r="H47">
        <v>3.5655281543731601</v>
      </c>
    </row>
    <row r="48" spans="1:8" x14ac:dyDescent="0.3">
      <c r="A48" t="s">
        <v>8</v>
      </c>
      <c r="B48">
        <v>28</v>
      </c>
      <c r="C48">
        <v>36</v>
      </c>
      <c r="D48" t="b">
        <v>0</v>
      </c>
      <c r="E48">
        <v>22</v>
      </c>
      <c r="F48">
        <v>2</v>
      </c>
      <c r="G48" s="1">
        <v>44176.015678530093</v>
      </c>
      <c r="H48">
        <v>4.4592406749725297</v>
      </c>
    </row>
    <row r="49" spans="1:8" x14ac:dyDescent="0.3">
      <c r="A49" t="s">
        <v>9</v>
      </c>
      <c r="B49">
        <v>43</v>
      </c>
      <c r="C49">
        <v>21</v>
      </c>
      <c r="D49" t="b">
        <v>0</v>
      </c>
      <c r="E49">
        <v>23</v>
      </c>
      <c r="F49">
        <v>2</v>
      </c>
      <c r="G49" s="1">
        <v>44176.015724537036</v>
      </c>
      <c r="H49">
        <v>3.97392272949218</v>
      </c>
    </row>
    <row r="50" spans="1:8" x14ac:dyDescent="0.3">
      <c r="A50" t="s">
        <v>10</v>
      </c>
      <c r="B50">
        <v>32</v>
      </c>
      <c r="C50">
        <v>32</v>
      </c>
      <c r="D50" t="b">
        <v>0</v>
      </c>
      <c r="E50">
        <v>24</v>
      </c>
      <c r="F50">
        <v>2</v>
      </c>
      <c r="G50" s="1">
        <v>44176.015766666664</v>
      </c>
      <c r="H50">
        <v>3.6382770538329998</v>
      </c>
    </row>
    <row r="51" spans="1:8" x14ac:dyDescent="0.3">
      <c r="A51" t="s">
        <v>8</v>
      </c>
      <c r="B51">
        <v>8</v>
      </c>
      <c r="C51">
        <v>54</v>
      </c>
      <c r="D51" t="b">
        <v>0</v>
      </c>
      <c r="E51">
        <v>25</v>
      </c>
      <c r="F51">
        <v>2</v>
      </c>
      <c r="G51" s="1">
        <v>44176.015814143517</v>
      </c>
      <c r="H51">
        <v>4.1027987003326398</v>
      </c>
    </row>
    <row r="52" spans="1:8" x14ac:dyDescent="0.3">
      <c r="A52" t="s">
        <v>8</v>
      </c>
      <c r="B52">
        <v>20</v>
      </c>
      <c r="C52">
        <v>44</v>
      </c>
      <c r="D52" t="b">
        <v>1</v>
      </c>
      <c r="E52">
        <v>1</v>
      </c>
      <c r="F52">
        <v>3</v>
      </c>
      <c r="G52" s="1">
        <v>44176.015953414353</v>
      </c>
      <c r="H52">
        <v>12.032010793685901</v>
      </c>
    </row>
    <row r="53" spans="1:8" x14ac:dyDescent="0.3">
      <c r="A53" t="s">
        <v>9</v>
      </c>
      <c r="B53">
        <v>40</v>
      </c>
      <c r="C53">
        <v>24</v>
      </c>
      <c r="D53" t="b">
        <v>1</v>
      </c>
      <c r="E53">
        <v>2</v>
      </c>
      <c r="F53">
        <v>3</v>
      </c>
      <c r="G53" s="1">
        <v>44176.016037060188</v>
      </c>
      <c r="H53">
        <v>7.2266194820403999</v>
      </c>
    </row>
    <row r="54" spans="1:8" x14ac:dyDescent="0.3">
      <c r="A54" t="s">
        <v>8</v>
      </c>
      <c r="B54">
        <v>6</v>
      </c>
      <c r="C54">
        <v>58</v>
      </c>
      <c r="D54" t="b">
        <v>1</v>
      </c>
      <c r="E54">
        <v>3</v>
      </c>
      <c r="F54">
        <v>3</v>
      </c>
      <c r="G54" s="1">
        <v>44176.016195555552</v>
      </c>
      <c r="H54">
        <v>13.6931488513946</v>
      </c>
    </row>
    <row r="55" spans="1:8" x14ac:dyDescent="0.3">
      <c r="A55" t="s">
        <v>8</v>
      </c>
      <c r="B55">
        <v>22</v>
      </c>
      <c r="C55">
        <v>42</v>
      </c>
      <c r="D55" t="b">
        <v>1</v>
      </c>
      <c r="E55">
        <v>4</v>
      </c>
      <c r="F55">
        <v>3</v>
      </c>
      <c r="G55" s="1">
        <v>44176.016370173609</v>
      </c>
      <c r="H55">
        <v>15.085516929626399</v>
      </c>
    </row>
    <row r="56" spans="1:8" x14ac:dyDescent="0.3">
      <c r="A56" t="s">
        <v>8</v>
      </c>
      <c r="B56">
        <v>24</v>
      </c>
      <c r="C56">
        <v>40</v>
      </c>
      <c r="D56" t="b">
        <v>1</v>
      </c>
      <c r="E56">
        <v>5</v>
      </c>
      <c r="F56">
        <v>3</v>
      </c>
      <c r="G56" s="1">
        <v>44176.016492777781</v>
      </c>
      <c r="H56">
        <v>10.5933811664581</v>
      </c>
    </row>
    <row r="57" spans="1:8" x14ac:dyDescent="0.3">
      <c r="A57" t="s">
        <v>9</v>
      </c>
      <c r="B57">
        <v>40</v>
      </c>
      <c r="C57">
        <v>24</v>
      </c>
      <c r="D57" t="b">
        <v>1</v>
      </c>
      <c r="E57">
        <v>6</v>
      </c>
      <c r="F57">
        <v>3</v>
      </c>
      <c r="G57" s="1">
        <v>44176.016563194447</v>
      </c>
      <c r="H57">
        <v>6.0841119289398096</v>
      </c>
    </row>
    <row r="58" spans="1:8" x14ac:dyDescent="0.3">
      <c r="A58" t="s">
        <v>8</v>
      </c>
      <c r="B58">
        <v>29</v>
      </c>
      <c r="C58">
        <v>35</v>
      </c>
      <c r="D58" t="b">
        <v>1</v>
      </c>
      <c r="E58">
        <v>7</v>
      </c>
      <c r="F58">
        <v>3</v>
      </c>
      <c r="G58" s="1">
        <v>44176.016731597221</v>
      </c>
      <c r="H58">
        <v>14.5496134757995</v>
      </c>
    </row>
    <row r="59" spans="1:8" x14ac:dyDescent="0.3">
      <c r="A59" t="s">
        <v>8</v>
      </c>
      <c r="B59">
        <v>25</v>
      </c>
      <c r="C59">
        <v>39</v>
      </c>
      <c r="D59" t="b">
        <v>1</v>
      </c>
      <c r="E59">
        <v>8</v>
      </c>
      <c r="F59">
        <v>3</v>
      </c>
      <c r="G59" s="1">
        <v>44176.016851261571</v>
      </c>
      <c r="H59">
        <v>10.3395872116088</v>
      </c>
    </row>
    <row r="60" spans="1:8" x14ac:dyDescent="0.3">
      <c r="A60" t="s">
        <v>8</v>
      </c>
      <c r="B60">
        <v>28</v>
      </c>
      <c r="C60">
        <v>36</v>
      </c>
      <c r="D60" t="b">
        <v>1</v>
      </c>
      <c r="E60">
        <v>9</v>
      </c>
      <c r="F60">
        <v>3</v>
      </c>
      <c r="G60" s="1">
        <v>44176.017038993057</v>
      </c>
      <c r="H60">
        <v>16.218468427657999</v>
      </c>
    </row>
    <row r="61" spans="1:8" x14ac:dyDescent="0.3">
      <c r="A61" t="s">
        <v>8</v>
      </c>
      <c r="B61">
        <v>7</v>
      </c>
      <c r="C61">
        <v>57</v>
      </c>
      <c r="D61" t="b">
        <v>1</v>
      </c>
      <c r="E61">
        <v>10</v>
      </c>
      <c r="F61">
        <v>3</v>
      </c>
      <c r="G61" s="1">
        <v>44176.017172083331</v>
      </c>
      <c r="H61">
        <v>11.499351978302</v>
      </c>
    </row>
    <row r="62" spans="1:8" x14ac:dyDescent="0.3">
      <c r="A62" t="s">
        <v>9</v>
      </c>
      <c r="B62">
        <v>41</v>
      </c>
      <c r="C62">
        <v>23</v>
      </c>
      <c r="D62" t="b">
        <v>1</v>
      </c>
      <c r="E62">
        <v>11</v>
      </c>
      <c r="F62">
        <v>3</v>
      </c>
      <c r="G62" s="1">
        <v>44176.017382129627</v>
      </c>
      <c r="H62">
        <v>18.1470065116882</v>
      </c>
    </row>
    <row r="63" spans="1:8" x14ac:dyDescent="0.3">
      <c r="A63" t="s">
        <v>8</v>
      </c>
      <c r="B63">
        <v>7</v>
      </c>
      <c r="C63">
        <v>57</v>
      </c>
      <c r="D63" t="b">
        <v>1</v>
      </c>
      <c r="E63">
        <v>12</v>
      </c>
      <c r="F63">
        <v>3</v>
      </c>
      <c r="G63" s="1">
        <v>44176.017529537035</v>
      </c>
      <c r="H63">
        <v>12.734767198562601</v>
      </c>
    </row>
    <row r="64" spans="1:8" x14ac:dyDescent="0.3">
      <c r="A64" t="s">
        <v>9</v>
      </c>
      <c r="B64">
        <v>41</v>
      </c>
      <c r="C64">
        <v>23</v>
      </c>
      <c r="D64" t="b">
        <v>1</v>
      </c>
      <c r="E64">
        <v>13</v>
      </c>
      <c r="F64">
        <v>3</v>
      </c>
      <c r="G64" s="1">
        <v>44176.01770621528</v>
      </c>
      <c r="H64">
        <v>15.2639112472534</v>
      </c>
    </row>
    <row r="65" spans="1:8" x14ac:dyDescent="0.3">
      <c r="A65" t="s">
        <v>8</v>
      </c>
      <c r="B65">
        <v>7</v>
      </c>
      <c r="C65">
        <v>57</v>
      </c>
      <c r="D65" t="b">
        <v>1</v>
      </c>
      <c r="E65">
        <v>14</v>
      </c>
      <c r="F65">
        <v>3</v>
      </c>
      <c r="G65" s="1">
        <v>44176.017865138892</v>
      </c>
      <c r="H65">
        <v>13.730048418045</v>
      </c>
    </row>
    <row r="66" spans="1:8" x14ac:dyDescent="0.3">
      <c r="A66" t="s">
        <v>9</v>
      </c>
      <c r="B66">
        <v>41</v>
      </c>
      <c r="C66">
        <v>23</v>
      </c>
      <c r="D66" t="b">
        <v>1</v>
      </c>
      <c r="E66">
        <v>15</v>
      </c>
      <c r="F66">
        <v>3</v>
      </c>
      <c r="G66" s="1">
        <v>44176.018020810188</v>
      </c>
      <c r="H66">
        <v>13.4493196010589</v>
      </c>
    </row>
    <row r="67" spans="1:8" x14ac:dyDescent="0.3">
      <c r="A67" t="s">
        <v>8</v>
      </c>
      <c r="B67">
        <v>7</v>
      </c>
      <c r="C67">
        <v>57</v>
      </c>
      <c r="D67" t="b">
        <v>1</v>
      </c>
      <c r="E67">
        <v>16</v>
      </c>
      <c r="F67">
        <v>3</v>
      </c>
      <c r="G67" s="1">
        <v>44176.018161805558</v>
      </c>
      <c r="H67">
        <v>12.181600093841499</v>
      </c>
    </row>
    <row r="68" spans="1:8" x14ac:dyDescent="0.3">
      <c r="A68" t="s">
        <v>9</v>
      </c>
      <c r="B68">
        <v>41</v>
      </c>
      <c r="C68">
        <v>23</v>
      </c>
      <c r="D68" t="b">
        <v>1</v>
      </c>
      <c r="E68">
        <v>17</v>
      </c>
      <c r="F68">
        <v>3</v>
      </c>
      <c r="G68" s="1">
        <v>44176.018322418982</v>
      </c>
      <c r="H68">
        <v>13.8757553100585</v>
      </c>
    </row>
    <row r="69" spans="1:8" x14ac:dyDescent="0.3">
      <c r="A69" t="s">
        <v>8</v>
      </c>
      <c r="B69">
        <v>7</v>
      </c>
      <c r="C69">
        <v>57</v>
      </c>
      <c r="D69" t="b">
        <v>1</v>
      </c>
      <c r="E69">
        <v>18</v>
      </c>
      <c r="F69">
        <v>3</v>
      </c>
      <c r="G69" s="1">
        <v>44176.018449224539</v>
      </c>
      <c r="H69">
        <v>10.956453084945601</v>
      </c>
    </row>
    <row r="70" spans="1:8" x14ac:dyDescent="0.3">
      <c r="A70" t="s">
        <v>9</v>
      </c>
      <c r="B70">
        <v>41</v>
      </c>
      <c r="C70">
        <v>23</v>
      </c>
      <c r="D70" t="b">
        <v>1</v>
      </c>
      <c r="E70">
        <v>19</v>
      </c>
      <c r="F70">
        <v>3</v>
      </c>
      <c r="G70" s="1">
        <v>44176.01858207176</v>
      </c>
      <c r="H70">
        <v>11.477581024169901</v>
      </c>
    </row>
    <row r="71" spans="1:8" x14ac:dyDescent="0.3">
      <c r="A71" t="s">
        <v>8</v>
      </c>
      <c r="B71">
        <v>7</v>
      </c>
      <c r="C71">
        <v>57</v>
      </c>
      <c r="D71" t="b">
        <v>1</v>
      </c>
      <c r="E71">
        <v>20</v>
      </c>
      <c r="F71">
        <v>3</v>
      </c>
      <c r="G71" s="1">
        <v>44176.018704120368</v>
      </c>
      <c r="H71">
        <v>10.5453007221221</v>
      </c>
    </row>
    <row r="72" spans="1:8" x14ac:dyDescent="0.3">
      <c r="A72" t="s">
        <v>9</v>
      </c>
      <c r="B72">
        <v>41</v>
      </c>
      <c r="C72">
        <v>23</v>
      </c>
      <c r="D72" t="b">
        <v>1</v>
      </c>
      <c r="E72">
        <v>21</v>
      </c>
      <c r="F72">
        <v>3</v>
      </c>
      <c r="G72" s="1">
        <v>44176.01884733796</v>
      </c>
      <c r="H72">
        <v>12.373898506164499</v>
      </c>
    </row>
    <row r="73" spans="1:8" x14ac:dyDescent="0.3">
      <c r="A73" t="s">
        <v>8</v>
      </c>
      <c r="B73">
        <v>7</v>
      </c>
      <c r="C73">
        <v>57</v>
      </c>
      <c r="D73" t="b">
        <v>1</v>
      </c>
      <c r="E73">
        <v>22</v>
      </c>
      <c r="F73">
        <v>3</v>
      </c>
      <c r="G73" s="1">
        <v>44176.018978761575</v>
      </c>
      <c r="H73">
        <v>11.353890180587699</v>
      </c>
    </row>
    <row r="74" spans="1:8" x14ac:dyDescent="0.3">
      <c r="A74" t="s">
        <v>9</v>
      </c>
      <c r="B74">
        <v>41</v>
      </c>
      <c r="C74">
        <v>23</v>
      </c>
      <c r="D74" t="b">
        <v>1</v>
      </c>
      <c r="E74">
        <v>23</v>
      </c>
      <c r="F74">
        <v>3</v>
      </c>
      <c r="G74" s="1">
        <v>44176.01913508102</v>
      </c>
      <c r="H74">
        <v>13.5064632892608</v>
      </c>
    </row>
    <row r="75" spans="1:8" x14ac:dyDescent="0.3">
      <c r="A75" t="s">
        <v>8</v>
      </c>
      <c r="B75">
        <v>7</v>
      </c>
      <c r="C75">
        <v>57</v>
      </c>
      <c r="D75" t="b">
        <v>1</v>
      </c>
      <c r="E75">
        <v>24</v>
      </c>
      <c r="F75">
        <v>3</v>
      </c>
      <c r="G75" s="1">
        <v>44176.019267418982</v>
      </c>
      <c r="H75">
        <v>11.4329648017883</v>
      </c>
    </row>
    <row r="76" spans="1:8" x14ac:dyDescent="0.3">
      <c r="A76" t="s">
        <v>9</v>
      </c>
      <c r="B76">
        <v>41</v>
      </c>
      <c r="C76">
        <v>23</v>
      </c>
      <c r="D76" t="b">
        <v>1</v>
      </c>
      <c r="E76">
        <v>25</v>
      </c>
      <c r="F76">
        <v>3</v>
      </c>
      <c r="G76" s="1">
        <v>44176.019420879631</v>
      </c>
      <c r="H76">
        <v>13.2587037086486</v>
      </c>
    </row>
    <row r="77" spans="1:8" x14ac:dyDescent="0.3">
      <c r="A77" t="s">
        <v>8</v>
      </c>
      <c r="B77">
        <v>19</v>
      </c>
      <c r="C77">
        <v>45</v>
      </c>
      <c r="D77" t="b">
        <v>0</v>
      </c>
      <c r="E77">
        <v>1</v>
      </c>
      <c r="F77">
        <v>3</v>
      </c>
      <c r="G77" s="1">
        <v>44176.01958763889</v>
      </c>
      <c r="H77">
        <v>14.4080445766448</v>
      </c>
    </row>
    <row r="78" spans="1:8" x14ac:dyDescent="0.3">
      <c r="A78" t="s">
        <v>8</v>
      </c>
      <c r="B78">
        <v>20</v>
      </c>
      <c r="C78">
        <v>44</v>
      </c>
      <c r="D78" t="b">
        <v>0</v>
      </c>
      <c r="E78">
        <v>2</v>
      </c>
      <c r="F78">
        <v>3</v>
      </c>
      <c r="G78" s="1">
        <v>44176.01971685185</v>
      </c>
      <c r="H78">
        <v>11.1630594730377</v>
      </c>
    </row>
    <row r="79" spans="1:8" x14ac:dyDescent="0.3">
      <c r="A79" t="s">
        <v>9</v>
      </c>
      <c r="B79">
        <v>34</v>
      </c>
      <c r="C79">
        <v>30</v>
      </c>
      <c r="D79" t="b">
        <v>0</v>
      </c>
      <c r="E79">
        <v>3</v>
      </c>
      <c r="F79">
        <v>3</v>
      </c>
      <c r="G79" s="1">
        <v>44176.019899027779</v>
      </c>
      <c r="H79">
        <v>15.740152835845899</v>
      </c>
    </row>
    <row r="80" spans="1:8" x14ac:dyDescent="0.3">
      <c r="A80" t="s">
        <v>8</v>
      </c>
      <c r="B80">
        <v>20</v>
      </c>
      <c r="C80">
        <v>44</v>
      </c>
      <c r="D80" t="b">
        <v>0</v>
      </c>
      <c r="E80">
        <v>4</v>
      </c>
      <c r="F80">
        <v>3</v>
      </c>
      <c r="G80" s="1">
        <v>44176.020117997687</v>
      </c>
      <c r="H80">
        <v>18.919404029846099</v>
      </c>
    </row>
    <row r="81" spans="1:8" x14ac:dyDescent="0.3">
      <c r="A81" t="s">
        <v>10</v>
      </c>
      <c r="B81">
        <v>32</v>
      </c>
      <c r="C81">
        <v>32</v>
      </c>
      <c r="D81" t="b">
        <v>0</v>
      </c>
      <c r="E81">
        <v>5</v>
      </c>
      <c r="F81">
        <v>3</v>
      </c>
      <c r="G81" s="1">
        <v>44176.020282951387</v>
      </c>
      <c r="H81">
        <v>14.2506003379821</v>
      </c>
    </row>
    <row r="82" spans="1:8" x14ac:dyDescent="0.3">
      <c r="A82" t="s">
        <v>9</v>
      </c>
      <c r="B82">
        <v>40</v>
      </c>
      <c r="C82">
        <v>24</v>
      </c>
      <c r="D82" t="b">
        <v>0</v>
      </c>
      <c r="E82">
        <v>6</v>
      </c>
      <c r="F82">
        <v>3</v>
      </c>
      <c r="G82" s="1">
        <v>44176.020419421293</v>
      </c>
      <c r="H82">
        <v>11.7900614738464</v>
      </c>
    </row>
    <row r="83" spans="1:8" x14ac:dyDescent="0.3">
      <c r="A83" t="s">
        <v>8</v>
      </c>
      <c r="B83">
        <v>16</v>
      </c>
      <c r="C83">
        <v>48</v>
      </c>
      <c r="D83" t="b">
        <v>0</v>
      </c>
      <c r="E83">
        <v>7</v>
      </c>
      <c r="F83">
        <v>3</v>
      </c>
      <c r="G83" s="1">
        <v>44176.020640196759</v>
      </c>
      <c r="H83">
        <v>19.0747597217559</v>
      </c>
    </row>
    <row r="84" spans="1:8" x14ac:dyDescent="0.3">
      <c r="A84" t="s">
        <v>8</v>
      </c>
      <c r="B84">
        <v>16</v>
      </c>
      <c r="C84">
        <v>48</v>
      </c>
      <c r="D84" t="b">
        <v>0</v>
      </c>
      <c r="E84">
        <v>8</v>
      </c>
      <c r="F84">
        <v>3</v>
      </c>
      <c r="G84" s="1">
        <v>44176.020824768515</v>
      </c>
      <c r="H84">
        <v>15.946774244308401</v>
      </c>
    </row>
    <row r="85" spans="1:8" x14ac:dyDescent="0.3">
      <c r="A85" t="s">
        <v>8</v>
      </c>
      <c r="B85">
        <v>16</v>
      </c>
      <c r="C85">
        <v>48</v>
      </c>
      <c r="D85" t="b">
        <v>0</v>
      </c>
      <c r="E85">
        <v>9</v>
      </c>
      <c r="F85">
        <v>3</v>
      </c>
      <c r="G85" s="1">
        <v>44176.021049502313</v>
      </c>
      <c r="H85">
        <v>19.416198253631499</v>
      </c>
    </row>
    <row r="86" spans="1:8" x14ac:dyDescent="0.3">
      <c r="A86" t="s">
        <v>8</v>
      </c>
      <c r="B86">
        <v>16</v>
      </c>
      <c r="C86">
        <v>48</v>
      </c>
      <c r="D86" t="b">
        <v>0</v>
      </c>
      <c r="E86">
        <v>10</v>
      </c>
      <c r="F86">
        <v>3</v>
      </c>
      <c r="G86" s="1">
        <v>44176.021259224537</v>
      </c>
      <c r="H86">
        <v>18.119240999221802</v>
      </c>
    </row>
    <row r="87" spans="1:8" x14ac:dyDescent="0.3">
      <c r="A87" t="s">
        <v>8</v>
      </c>
      <c r="B87">
        <v>16</v>
      </c>
      <c r="C87">
        <v>48</v>
      </c>
      <c r="D87" t="b">
        <v>0</v>
      </c>
      <c r="E87">
        <v>11</v>
      </c>
      <c r="F87">
        <v>3</v>
      </c>
      <c r="G87" s="1">
        <v>44176.021442858793</v>
      </c>
      <c r="H87">
        <v>15.8661844730377</v>
      </c>
    </row>
    <row r="88" spans="1:8" x14ac:dyDescent="0.3">
      <c r="A88" t="s">
        <v>8</v>
      </c>
      <c r="B88">
        <v>16</v>
      </c>
      <c r="C88">
        <v>48</v>
      </c>
      <c r="D88" t="b">
        <v>0</v>
      </c>
      <c r="E88">
        <v>12</v>
      </c>
      <c r="F88">
        <v>3</v>
      </c>
      <c r="G88" s="1">
        <v>44176.021625532405</v>
      </c>
      <c r="H88">
        <v>15.783056497573799</v>
      </c>
    </row>
    <row r="89" spans="1:8" x14ac:dyDescent="0.3">
      <c r="A89" t="s">
        <v>8</v>
      </c>
      <c r="B89">
        <v>16</v>
      </c>
      <c r="C89">
        <v>48</v>
      </c>
      <c r="D89" t="b">
        <v>0</v>
      </c>
      <c r="E89">
        <v>13</v>
      </c>
      <c r="F89">
        <v>3</v>
      </c>
      <c r="G89" s="1">
        <v>44176.021805787037</v>
      </c>
      <c r="H89">
        <v>15.573325395584099</v>
      </c>
    </row>
    <row r="90" spans="1:8" x14ac:dyDescent="0.3">
      <c r="A90" t="s">
        <v>8</v>
      </c>
      <c r="B90">
        <v>16</v>
      </c>
      <c r="C90">
        <v>48</v>
      </c>
      <c r="D90" t="b">
        <v>0</v>
      </c>
      <c r="E90">
        <v>14</v>
      </c>
      <c r="F90">
        <v>3</v>
      </c>
      <c r="G90" s="1">
        <v>44176.022005231483</v>
      </c>
      <c r="H90">
        <v>17.231875419616699</v>
      </c>
    </row>
    <row r="91" spans="1:8" x14ac:dyDescent="0.3">
      <c r="A91" t="s">
        <v>8</v>
      </c>
      <c r="B91">
        <v>16</v>
      </c>
      <c r="C91">
        <v>48</v>
      </c>
      <c r="D91" t="b">
        <v>0</v>
      </c>
      <c r="E91">
        <v>15</v>
      </c>
      <c r="F91">
        <v>3</v>
      </c>
      <c r="G91" s="1">
        <v>44176.022201516207</v>
      </c>
      <c r="H91">
        <v>16.957529783248901</v>
      </c>
    </row>
    <row r="92" spans="1:8" x14ac:dyDescent="0.3">
      <c r="A92" t="s">
        <v>8</v>
      </c>
      <c r="B92">
        <v>16</v>
      </c>
      <c r="C92">
        <v>48</v>
      </c>
      <c r="D92" t="b">
        <v>0</v>
      </c>
      <c r="E92">
        <v>16</v>
      </c>
      <c r="F92">
        <v>3</v>
      </c>
      <c r="G92" s="1">
        <v>44176.022379097223</v>
      </c>
      <c r="H92">
        <v>15.3423237800598</v>
      </c>
    </row>
    <row r="93" spans="1:8" x14ac:dyDescent="0.3">
      <c r="A93" t="s">
        <v>8</v>
      </c>
      <c r="B93">
        <v>16</v>
      </c>
      <c r="C93">
        <v>48</v>
      </c>
      <c r="D93" t="b">
        <v>0</v>
      </c>
      <c r="E93">
        <v>17</v>
      </c>
      <c r="F93">
        <v>3</v>
      </c>
      <c r="G93" s="1">
        <v>44176.022551238428</v>
      </c>
      <c r="H93">
        <v>14.8721792697906</v>
      </c>
    </row>
    <row r="94" spans="1:8" x14ac:dyDescent="0.3">
      <c r="A94" t="s">
        <v>8</v>
      </c>
      <c r="B94">
        <v>16</v>
      </c>
      <c r="C94">
        <v>48</v>
      </c>
      <c r="D94" t="b">
        <v>0</v>
      </c>
      <c r="E94">
        <v>18</v>
      </c>
      <c r="F94">
        <v>3</v>
      </c>
      <c r="G94" s="1">
        <v>44176.022742835645</v>
      </c>
      <c r="H94">
        <v>16.552444696426299</v>
      </c>
    </row>
    <row r="95" spans="1:8" x14ac:dyDescent="0.3">
      <c r="A95" t="s">
        <v>8</v>
      </c>
      <c r="B95">
        <v>16</v>
      </c>
      <c r="C95">
        <v>48</v>
      </c>
      <c r="D95" t="b">
        <v>0</v>
      </c>
      <c r="E95">
        <v>19</v>
      </c>
      <c r="F95">
        <v>3</v>
      </c>
      <c r="G95" s="1">
        <v>44176.022925590281</v>
      </c>
      <c r="H95">
        <v>15.790394067764201</v>
      </c>
    </row>
    <row r="96" spans="1:8" x14ac:dyDescent="0.3">
      <c r="A96" t="s">
        <v>8</v>
      </c>
      <c r="B96">
        <v>16</v>
      </c>
      <c r="C96">
        <v>48</v>
      </c>
      <c r="D96" t="b">
        <v>0</v>
      </c>
      <c r="E96">
        <v>20</v>
      </c>
      <c r="F96">
        <v>3</v>
      </c>
      <c r="G96" s="1">
        <v>44176.02319162037</v>
      </c>
      <c r="H96">
        <v>22.9837086200714</v>
      </c>
    </row>
    <row r="97" spans="1:8" x14ac:dyDescent="0.3">
      <c r="A97" t="s">
        <v>8</v>
      </c>
      <c r="B97">
        <v>16</v>
      </c>
      <c r="C97">
        <v>48</v>
      </c>
      <c r="D97" t="b">
        <v>0</v>
      </c>
      <c r="E97">
        <v>21</v>
      </c>
      <c r="F97">
        <v>3</v>
      </c>
      <c r="G97" s="1">
        <v>44176.023383310188</v>
      </c>
      <c r="H97">
        <v>16.560930967330901</v>
      </c>
    </row>
    <row r="98" spans="1:8" x14ac:dyDescent="0.3">
      <c r="A98" t="s">
        <v>8</v>
      </c>
      <c r="B98">
        <v>16</v>
      </c>
      <c r="C98">
        <v>48</v>
      </c>
      <c r="D98" t="b">
        <v>0</v>
      </c>
      <c r="E98">
        <v>22</v>
      </c>
      <c r="F98">
        <v>3</v>
      </c>
      <c r="G98" s="1">
        <v>44176.023562488423</v>
      </c>
      <c r="H98">
        <v>15.4802002906799</v>
      </c>
    </row>
    <row r="99" spans="1:8" x14ac:dyDescent="0.3">
      <c r="A99" t="s">
        <v>8</v>
      </c>
      <c r="B99">
        <v>16</v>
      </c>
      <c r="C99">
        <v>48</v>
      </c>
      <c r="D99" t="b">
        <v>0</v>
      </c>
      <c r="E99">
        <v>23</v>
      </c>
      <c r="F99">
        <v>3</v>
      </c>
      <c r="G99" s="1">
        <v>44176.023743622682</v>
      </c>
      <c r="H99">
        <v>15.6495761871337</v>
      </c>
    </row>
    <row r="100" spans="1:8" x14ac:dyDescent="0.3">
      <c r="A100" t="s">
        <v>8</v>
      </c>
      <c r="B100">
        <v>16</v>
      </c>
      <c r="C100">
        <v>48</v>
      </c>
      <c r="D100" t="b">
        <v>0</v>
      </c>
      <c r="E100">
        <v>24</v>
      </c>
      <c r="F100">
        <v>3</v>
      </c>
      <c r="G100" s="1">
        <v>44176.023923761575</v>
      </c>
      <c r="H100">
        <v>15.5649027824401</v>
      </c>
    </row>
    <row r="101" spans="1:8" x14ac:dyDescent="0.3">
      <c r="A101" t="s">
        <v>8</v>
      </c>
      <c r="B101">
        <v>16</v>
      </c>
      <c r="C101">
        <v>48</v>
      </c>
      <c r="D101" t="b">
        <v>0</v>
      </c>
      <c r="E101">
        <v>25</v>
      </c>
      <c r="F101">
        <v>3</v>
      </c>
      <c r="G101" s="1">
        <v>44176.024099236114</v>
      </c>
      <c r="H101">
        <v>15.1608822345733</v>
      </c>
    </row>
    <row r="102" spans="1:8" x14ac:dyDescent="0.3">
      <c r="A102" t="s">
        <v>9</v>
      </c>
      <c r="B102">
        <v>44</v>
      </c>
      <c r="C102">
        <v>20</v>
      </c>
      <c r="D102" t="b">
        <v>1</v>
      </c>
      <c r="E102">
        <v>1</v>
      </c>
      <c r="F102">
        <v>4</v>
      </c>
      <c r="G102" s="1">
        <v>44176.024807685186</v>
      </c>
      <c r="H102">
        <v>61.208438873291001</v>
      </c>
    </row>
    <row r="103" spans="1:8" x14ac:dyDescent="0.3">
      <c r="A103" t="s">
        <v>8</v>
      </c>
      <c r="B103">
        <v>26</v>
      </c>
      <c r="C103">
        <v>38</v>
      </c>
      <c r="D103" t="b">
        <v>1</v>
      </c>
      <c r="E103">
        <v>2</v>
      </c>
      <c r="F103">
        <v>4</v>
      </c>
      <c r="G103" s="1">
        <v>44176.025731898146</v>
      </c>
      <c r="H103">
        <v>79.852273225784302</v>
      </c>
    </row>
    <row r="104" spans="1:8" x14ac:dyDescent="0.3">
      <c r="A104" t="s">
        <v>9</v>
      </c>
      <c r="B104">
        <v>47</v>
      </c>
      <c r="C104">
        <v>17</v>
      </c>
      <c r="D104" t="b">
        <v>1</v>
      </c>
      <c r="E104">
        <v>3</v>
      </c>
      <c r="F104">
        <v>4</v>
      </c>
      <c r="G104" s="1">
        <v>44176.026574849537</v>
      </c>
      <c r="H104">
        <v>72.830431938171301</v>
      </c>
    </row>
    <row r="105" spans="1:8" x14ac:dyDescent="0.3">
      <c r="A105" t="s">
        <v>8</v>
      </c>
      <c r="B105">
        <v>31</v>
      </c>
      <c r="C105">
        <v>33</v>
      </c>
      <c r="D105" t="b">
        <v>1</v>
      </c>
      <c r="E105">
        <v>4</v>
      </c>
      <c r="F105">
        <v>4</v>
      </c>
      <c r="G105" s="1">
        <v>44176.027779236108</v>
      </c>
      <c r="H105">
        <v>104.059435844421</v>
      </c>
    </row>
    <row r="106" spans="1:8" x14ac:dyDescent="0.3">
      <c r="A106" t="s">
        <v>9</v>
      </c>
      <c r="B106">
        <v>38</v>
      </c>
      <c r="C106">
        <v>26</v>
      </c>
      <c r="D106" t="b">
        <v>1</v>
      </c>
      <c r="E106">
        <v>5</v>
      </c>
      <c r="F106">
        <v>4</v>
      </c>
      <c r="G106" s="1">
        <v>44176.028872199073</v>
      </c>
      <c r="H106">
        <v>94.431930780410696</v>
      </c>
    </row>
    <row r="107" spans="1:8" x14ac:dyDescent="0.3">
      <c r="A107" t="s">
        <v>8</v>
      </c>
      <c r="B107">
        <v>29</v>
      </c>
      <c r="C107">
        <v>35</v>
      </c>
      <c r="D107" t="b">
        <v>1</v>
      </c>
      <c r="E107">
        <v>6</v>
      </c>
      <c r="F107">
        <v>4</v>
      </c>
      <c r="G107" s="1">
        <v>44176.02956033565</v>
      </c>
      <c r="H107">
        <v>59.4549558162689</v>
      </c>
    </row>
    <row r="108" spans="1:8" x14ac:dyDescent="0.3">
      <c r="A108" t="s">
        <v>8</v>
      </c>
      <c r="B108">
        <v>31</v>
      </c>
      <c r="C108">
        <v>33</v>
      </c>
      <c r="D108" t="b">
        <v>1</v>
      </c>
      <c r="E108">
        <v>7</v>
      </c>
      <c r="F108">
        <v>4</v>
      </c>
      <c r="G108" s="1">
        <v>44176.030642662037</v>
      </c>
      <c r="H108">
        <v>93.5131738185882</v>
      </c>
    </row>
    <row r="109" spans="1:8" x14ac:dyDescent="0.3">
      <c r="A109" t="s">
        <v>9</v>
      </c>
      <c r="B109">
        <v>54</v>
      </c>
      <c r="C109">
        <v>10</v>
      </c>
      <c r="D109" t="b">
        <v>1</v>
      </c>
      <c r="E109">
        <v>8</v>
      </c>
      <c r="F109">
        <v>4</v>
      </c>
      <c r="G109" s="1">
        <v>44176.031084166665</v>
      </c>
      <c r="H109">
        <v>38.146012783050502</v>
      </c>
    </row>
    <row r="110" spans="1:8" x14ac:dyDescent="0.3">
      <c r="A110" t="s">
        <v>8</v>
      </c>
      <c r="B110">
        <v>11</v>
      </c>
      <c r="C110">
        <v>53</v>
      </c>
      <c r="D110" t="b">
        <v>1</v>
      </c>
      <c r="E110">
        <v>9</v>
      </c>
      <c r="F110">
        <v>4</v>
      </c>
      <c r="G110" s="1">
        <v>44176.031614143518</v>
      </c>
      <c r="H110">
        <v>45.789940118789602</v>
      </c>
    </row>
    <row r="111" spans="1:8" x14ac:dyDescent="0.3">
      <c r="A111" t="s">
        <v>9</v>
      </c>
      <c r="B111">
        <v>45</v>
      </c>
      <c r="C111">
        <v>19</v>
      </c>
      <c r="D111" t="b">
        <v>1</v>
      </c>
      <c r="E111">
        <v>10</v>
      </c>
      <c r="F111">
        <v>4</v>
      </c>
      <c r="G111" s="1">
        <v>44176.032739270835</v>
      </c>
      <c r="H111">
        <v>97.210675954818697</v>
      </c>
    </row>
    <row r="112" spans="1:8" x14ac:dyDescent="0.3">
      <c r="A112" t="s">
        <v>9</v>
      </c>
      <c r="B112">
        <v>40</v>
      </c>
      <c r="C112">
        <v>24</v>
      </c>
      <c r="D112" t="b">
        <v>1</v>
      </c>
      <c r="E112">
        <v>11</v>
      </c>
      <c r="F112">
        <v>4</v>
      </c>
      <c r="G112" s="1">
        <v>44176.033120509259</v>
      </c>
      <c r="H112">
        <v>32.938181638717602</v>
      </c>
    </row>
    <row r="113" spans="1:8" x14ac:dyDescent="0.3">
      <c r="A113" t="s">
        <v>8</v>
      </c>
      <c r="B113">
        <v>11</v>
      </c>
      <c r="C113">
        <v>53</v>
      </c>
      <c r="D113" t="b">
        <v>1</v>
      </c>
      <c r="E113">
        <v>12</v>
      </c>
      <c r="F113">
        <v>4</v>
      </c>
      <c r="G113" s="1">
        <v>44176.033619270835</v>
      </c>
      <c r="H113">
        <v>43.092448472976599</v>
      </c>
    </row>
    <row r="114" spans="1:8" x14ac:dyDescent="0.3">
      <c r="A114" t="s">
        <v>9</v>
      </c>
      <c r="B114">
        <v>45</v>
      </c>
      <c r="C114">
        <v>19</v>
      </c>
      <c r="D114" t="b">
        <v>1</v>
      </c>
      <c r="E114">
        <v>13</v>
      </c>
      <c r="F114">
        <v>4</v>
      </c>
      <c r="G114" s="1">
        <v>44176.03420415509</v>
      </c>
      <c r="H114">
        <v>50.532657861709502</v>
      </c>
    </row>
    <row r="115" spans="1:8" x14ac:dyDescent="0.3">
      <c r="A115" t="s">
        <v>8</v>
      </c>
      <c r="B115">
        <v>30</v>
      </c>
      <c r="C115">
        <v>34</v>
      </c>
      <c r="D115" t="b">
        <v>1</v>
      </c>
      <c r="E115">
        <v>14</v>
      </c>
      <c r="F115">
        <v>4</v>
      </c>
      <c r="G115" s="1">
        <v>44176.035400289351</v>
      </c>
      <c r="H115">
        <v>103.345454931259</v>
      </c>
    </row>
    <row r="116" spans="1:8" x14ac:dyDescent="0.3">
      <c r="A116" t="s">
        <v>8</v>
      </c>
      <c r="B116">
        <v>19</v>
      </c>
      <c r="C116">
        <v>45</v>
      </c>
      <c r="D116" t="b">
        <v>1</v>
      </c>
      <c r="E116">
        <v>15</v>
      </c>
      <c r="F116">
        <v>4</v>
      </c>
      <c r="G116" s="1">
        <v>44176.0360534375</v>
      </c>
      <c r="H116">
        <v>56.432034015655503</v>
      </c>
    </row>
    <row r="117" spans="1:8" x14ac:dyDescent="0.3">
      <c r="A117" t="s">
        <v>8</v>
      </c>
      <c r="B117">
        <v>13</v>
      </c>
      <c r="C117">
        <v>51</v>
      </c>
      <c r="D117" t="b">
        <v>1</v>
      </c>
      <c r="E117">
        <v>16</v>
      </c>
      <c r="F117">
        <v>4</v>
      </c>
      <c r="G117" s="1">
        <v>44176.037397430555</v>
      </c>
      <c r="H117">
        <v>116.120033740997</v>
      </c>
    </row>
    <row r="118" spans="1:8" x14ac:dyDescent="0.3">
      <c r="A118" t="s">
        <v>9</v>
      </c>
      <c r="B118">
        <v>44</v>
      </c>
      <c r="C118">
        <v>20</v>
      </c>
      <c r="D118" t="b">
        <v>1</v>
      </c>
      <c r="E118">
        <v>17</v>
      </c>
      <c r="F118">
        <v>4</v>
      </c>
      <c r="G118" s="1">
        <v>44176.038042442131</v>
      </c>
      <c r="H118">
        <v>55.728783130645702</v>
      </c>
    </row>
    <row r="119" spans="1:8" x14ac:dyDescent="0.3">
      <c r="A119" t="s">
        <v>8</v>
      </c>
      <c r="B119">
        <v>26</v>
      </c>
      <c r="C119">
        <v>38</v>
      </c>
      <c r="D119" t="b">
        <v>1</v>
      </c>
      <c r="E119">
        <v>18</v>
      </c>
      <c r="F119">
        <v>4</v>
      </c>
      <c r="G119" s="1">
        <v>44176.038819305555</v>
      </c>
      <c r="H119">
        <v>67.120620727539006</v>
      </c>
    </row>
    <row r="120" spans="1:8" x14ac:dyDescent="0.3">
      <c r="A120" t="s">
        <v>9</v>
      </c>
      <c r="B120">
        <v>47</v>
      </c>
      <c r="C120">
        <v>17</v>
      </c>
      <c r="D120" t="b">
        <v>1</v>
      </c>
      <c r="E120">
        <v>19</v>
      </c>
      <c r="F120">
        <v>4</v>
      </c>
      <c r="G120" s="1">
        <v>44176.03958960648</v>
      </c>
      <c r="H120">
        <v>66.553325891494694</v>
      </c>
    </row>
    <row r="121" spans="1:8" x14ac:dyDescent="0.3">
      <c r="A121" t="s">
        <v>8</v>
      </c>
      <c r="B121">
        <v>31</v>
      </c>
      <c r="C121">
        <v>33</v>
      </c>
      <c r="D121" t="b">
        <v>1</v>
      </c>
      <c r="E121">
        <v>20</v>
      </c>
      <c r="F121">
        <v>4</v>
      </c>
      <c r="G121" s="1">
        <v>44176.040840208334</v>
      </c>
      <c r="H121">
        <v>108.05187869071899</v>
      </c>
    </row>
    <row r="122" spans="1:8" x14ac:dyDescent="0.3">
      <c r="A122" t="s">
        <v>9</v>
      </c>
      <c r="B122">
        <v>38</v>
      </c>
      <c r="C122">
        <v>26</v>
      </c>
      <c r="D122" t="b">
        <v>1</v>
      </c>
      <c r="E122">
        <v>21</v>
      </c>
      <c r="F122">
        <v>4</v>
      </c>
      <c r="G122" s="1">
        <v>44176.042094722223</v>
      </c>
      <c r="H122">
        <v>108.389109849929</v>
      </c>
    </row>
    <row r="123" spans="1:8" x14ac:dyDescent="0.3">
      <c r="A123" t="s">
        <v>8</v>
      </c>
      <c r="B123">
        <v>29</v>
      </c>
      <c r="C123">
        <v>35</v>
      </c>
      <c r="D123" t="b">
        <v>1</v>
      </c>
      <c r="E123">
        <v>22</v>
      </c>
      <c r="F123">
        <v>4</v>
      </c>
      <c r="G123" s="1">
        <v>44176.042842361108</v>
      </c>
      <c r="H123">
        <v>64.595662593841496</v>
      </c>
    </row>
    <row r="124" spans="1:8" x14ac:dyDescent="0.3">
      <c r="A124" t="s">
        <v>8</v>
      </c>
      <c r="B124">
        <v>31</v>
      </c>
      <c r="C124">
        <v>33</v>
      </c>
      <c r="D124" t="b">
        <v>1</v>
      </c>
      <c r="E124">
        <v>23</v>
      </c>
      <c r="F124">
        <v>4</v>
      </c>
      <c r="G124" s="1">
        <v>44176.044008483797</v>
      </c>
      <c r="H124">
        <v>100.751942873001</v>
      </c>
    </row>
    <row r="125" spans="1:8" x14ac:dyDescent="0.3">
      <c r="A125" t="s">
        <v>9</v>
      </c>
      <c r="B125">
        <v>54</v>
      </c>
      <c r="C125">
        <v>10</v>
      </c>
      <c r="D125" t="b">
        <v>1</v>
      </c>
      <c r="E125">
        <v>24</v>
      </c>
      <c r="F125">
        <v>4</v>
      </c>
      <c r="G125" s="1">
        <v>44176.044559780094</v>
      </c>
      <c r="H125">
        <v>47.631135702133101</v>
      </c>
    </row>
    <row r="126" spans="1:8" x14ac:dyDescent="0.3">
      <c r="A126" t="s">
        <v>8</v>
      </c>
      <c r="B126">
        <v>11</v>
      </c>
      <c r="C126">
        <v>53</v>
      </c>
      <c r="D126" t="b">
        <v>1</v>
      </c>
      <c r="E126">
        <v>25</v>
      </c>
      <c r="F126">
        <v>4</v>
      </c>
      <c r="G126" s="1">
        <v>44176.04533108796</v>
      </c>
      <c r="H126">
        <v>66.639957904815603</v>
      </c>
    </row>
    <row r="127" spans="1:8" x14ac:dyDescent="0.3">
      <c r="A127" t="s">
        <v>8</v>
      </c>
      <c r="B127">
        <v>8</v>
      </c>
      <c r="C127">
        <v>56</v>
      </c>
      <c r="D127" t="b">
        <v>0</v>
      </c>
      <c r="E127">
        <v>1</v>
      </c>
      <c r="F127">
        <v>4</v>
      </c>
      <c r="G127" s="1">
        <v>44176.04614716435</v>
      </c>
      <c r="H127">
        <v>70.508403539657493</v>
      </c>
    </row>
    <row r="128" spans="1:8" x14ac:dyDescent="0.3">
      <c r="A128" t="s">
        <v>9</v>
      </c>
      <c r="B128">
        <v>38</v>
      </c>
      <c r="C128">
        <v>26</v>
      </c>
      <c r="D128" t="b">
        <v>0</v>
      </c>
      <c r="E128">
        <v>2</v>
      </c>
      <c r="F128">
        <v>4</v>
      </c>
      <c r="G128" s="1">
        <v>44176.047563877313</v>
      </c>
      <c r="H128">
        <v>122.40231728553699</v>
      </c>
    </row>
    <row r="129" spans="1:8" x14ac:dyDescent="0.3">
      <c r="A129" t="s">
        <v>9</v>
      </c>
      <c r="B129">
        <v>49</v>
      </c>
      <c r="C129">
        <v>15</v>
      </c>
      <c r="D129" t="b">
        <v>0</v>
      </c>
      <c r="E129">
        <v>3</v>
      </c>
      <c r="F129">
        <v>4</v>
      </c>
      <c r="G129" s="1">
        <v>44176.049255219907</v>
      </c>
      <c r="H129">
        <v>146.13288998603801</v>
      </c>
    </row>
    <row r="130" spans="1:8" x14ac:dyDescent="0.3">
      <c r="A130" t="s">
        <v>9</v>
      </c>
      <c r="B130">
        <v>42</v>
      </c>
      <c r="C130">
        <v>22</v>
      </c>
      <c r="D130" t="b">
        <v>0</v>
      </c>
      <c r="E130">
        <v>4</v>
      </c>
      <c r="F130">
        <v>4</v>
      </c>
      <c r="G130" s="1">
        <v>44176.050284999998</v>
      </c>
      <c r="H130">
        <v>88.972576856613102</v>
      </c>
    </row>
    <row r="131" spans="1:8" x14ac:dyDescent="0.3">
      <c r="A131" t="s">
        <v>9</v>
      </c>
      <c r="B131">
        <v>45</v>
      </c>
      <c r="C131">
        <v>19</v>
      </c>
      <c r="D131" t="b">
        <v>0</v>
      </c>
      <c r="E131">
        <v>5</v>
      </c>
      <c r="F131">
        <v>4</v>
      </c>
      <c r="G131" s="1">
        <v>44176.051112534726</v>
      </c>
      <c r="H131">
        <v>71.499418020248399</v>
      </c>
    </row>
    <row r="132" spans="1:8" x14ac:dyDescent="0.3">
      <c r="A132" t="s">
        <v>8</v>
      </c>
      <c r="B132">
        <v>28</v>
      </c>
      <c r="C132">
        <v>36</v>
      </c>
      <c r="D132" t="b">
        <v>0</v>
      </c>
      <c r="E132">
        <v>6</v>
      </c>
      <c r="F132">
        <v>4</v>
      </c>
      <c r="G132" s="1">
        <v>44176.052263969905</v>
      </c>
      <c r="H132">
        <v>99.483011960983205</v>
      </c>
    </row>
    <row r="133" spans="1:8" x14ac:dyDescent="0.3">
      <c r="A133" t="s">
        <v>8</v>
      </c>
      <c r="B133">
        <v>31</v>
      </c>
      <c r="C133">
        <v>33</v>
      </c>
      <c r="D133" t="b">
        <v>0</v>
      </c>
      <c r="E133">
        <v>7</v>
      </c>
      <c r="F133">
        <v>4</v>
      </c>
      <c r="G133" s="1">
        <v>44176.053081423612</v>
      </c>
      <c r="H133">
        <v>70.627358198165894</v>
      </c>
    </row>
    <row r="134" spans="1:8" x14ac:dyDescent="0.3">
      <c r="A134" t="s">
        <v>8</v>
      </c>
      <c r="B134">
        <v>27</v>
      </c>
      <c r="C134">
        <v>37</v>
      </c>
      <c r="D134" t="b">
        <v>0</v>
      </c>
      <c r="E134">
        <v>8</v>
      </c>
      <c r="F134">
        <v>4</v>
      </c>
      <c r="G134" s="1">
        <v>44176.05415851852</v>
      </c>
      <c r="H134">
        <v>93.061086654663001</v>
      </c>
    </row>
    <row r="135" spans="1:8" x14ac:dyDescent="0.3">
      <c r="A135" t="s">
        <v>8</v>
      </c>
      <c r="B135">
        <v>15</v>
      </c>
      <c r="C135">
        <v>49</v>
      </c>
      <c r="D135" t="b">
        <v>0</v>
      </c>
      <c r="E135">
        <v>9</v>
      </c>
      <c r="F135">
        <v>4</v>
      </c>
      <c r="G135" s="1">
        <v>44176.055356655095</v>
      </c>
      <c r="H135">
        <v>103.518532514572</v>
      </c>
    </row>
    <row r="136" spans="1:8" x14ac:dyDescent="0.3">
      <c r="A136" t="s">
        <v>8</v>
      </c>
      <c r="B136">
        <v>23</v>
      </c>
      <c r="C136">
        <v>41</v>
      </c>
      <c r="D136" t="b">
        <v>0</v>
      </c>
      <c r="E136">
        <v>10</v>
      </c>
      <c r="F136">
        <v>4</v>
      </c>
      <c r="G136" s="1">
        <v>44176.056517199075</v>
      </c>
      <c r="H136">
        <v>100.27043819427401</v>
      </c>
    </row>
    <row r="137" spans="1:8" x14ac:dyDescent="0.3">
      <c r="A137" t="s">
        <v>8</v>
      </c>
      <c r="B137">
        <v>22</v>
      </c>
      <c r="C137">
        <v>42</v>
      </c>
      <c r="D137" t="b">
        <v>0</v>
      </c>
      <c r="E137">
        <v>11</v>
      </c>
      <c r="F137">
        <v>4</v>
      </c>
      <c r="G137" s="1">
        <v>44176.058160509259</v>
      </c>
      <c r="H137">
        <v>141.98180770874001</v>
      </c>
    </row>
    <row r="138" spans="1:8" x14ac:dyDescent="0.3">
      <c r="A138" t="s">
        <v>8</v>
      </c>
      <c r="B138">
        <v>13</v>
      </c>
      <c r="C138">
        <v>51</v>
      </c>
      <c r="D138" t="b">
        <v>0</v>
      </c>
      <c r="E138">
        <v>12</v>
      </c>
      <c r="F138">
        <v>4</v>
      </c>
      <c r="G138" s="1">
        <v>44176.059522662035</v>
      </c>
      <c r="H138">
        <v>117.68931388854899</v>
      </c>
    </row>
    <row r="139" spans="1:8" x14ac:dyDescent="0.3">
      <c r="A139" t="s">
        <v>8</v>
      </c>
      <c r="B139">
        <v>16</v>
      </c>
      <c r="C139">
        <v>48</v>
      </c>
      <c r="D139" t="b">
        <v>0</v>
      </c>
      <c r="E139">
        <v>13</v>
      </c>
      <c r="F139">
        <v>4</v>
      </c>
      <c r="G139" s="1">
        <v>44176.06056445602</v>
      </c>
      <c r="H139">
        <v>90.010395765304494</v>
      </c>
    </row>
    <row r="140" spans="1:8" x14ac:dyDescent="0.3">
      <c r="A140" t="s">
        <v>8</v>
      </c>
      <c r="B140">
        <v>22</v>
      </c>
      <c r="C140">
        <v>42</v>
      </c>
      <c r="D140" t="b">
        <v>0</v>
      </c>
      <c r="E140">
        <v>14</v>
      </c>
      <c r="F140">
        <v>4</v>
      </c>
      <c r="G140" s="1">
        <v>44176.061755902774</v>
      </c>
      <c r="H140">
        <v>102.93997311592101</v>
      </c>
    </row>
    <row r="141" spans="1:8" x14ac:dyDescent="0.3">
      <c r="A141" t="s">
        <v>8</v>
      </c>
      <c r="B141">
        <v>10</v>
      </c>
      <c r="C141">
        <v>54</v>
      </c>
      <c r="D141" t="b">
        <v>0</v>
      </c>
      <c r="E141">
        <v>15</v>
      </c>
      <c r="F141">
        <v>4</v>
      </c>
      <c r="G141" s="1">
        <v>44176.06226366898</v>
      </c>
      <c r="H141">
        <v>43.870534658432</v>
      </c>
    </row>
    <row r="142" spans="1:8" x14ac:dyDescent="0.3">
      <c r="A142" t="s">
        <v>8</v>
      </c>
      <c r="B142">
        <v>24</v>
      </c>
      <c r="C142">
        <v>40</v>
      </c>
      <c r="D142" t="b">
        <v>0</v>
      </c>
      <c r="E142">
        <v>16</v>
      </c>
      <c r="F142">
        <v>4</v>
      </c>
      <c r="G142" s="1">
        <v>44176.063132928241</v>
      </c>
      <c r="H142">
        <v>75.104359388351398</v>
      </c>
    </row>
    <row r="143" spans="1:8" x14ac:dyDescent="0.3">
      <c r="A143" t="s">
        <v>9</v>
      </c>
      <c r="B143">
        <v>33</v>
      </c>
      <c r="C143">
        <v>31</v>
      </c>
      <c r="D143" t="b">
        <v>0</v>
      </c>
      <c r="E143">
        <v>17</v>
      </c>
      <c r="F143">
        <v>4</v>
      </c>
      <c r="G143" s="1">
        <v>44176.064272199073</v>
      </c>
      <c r="H143">
        <v>98.432422161102295</v>
      </c>
    </row>
    <row r="144" spans="1:8" x14ac:dyDescent="0.3">
      <c r="A144" t="s">
        <v>8</v>
      </c>
      <c r="B144">
        <v>22</v>
      </c>
      <c r="C144">
        <v>42</v>
      </c>
      <c r="D144" t="b">
        <v>0</v>
      </c>
      <c r="E144">
        <v>18</v>
      </c>
      <c r="F144">
        <v>4</v>
      </c>
      <c r="G144" s="1">
        <v>44176.064985150464</v>
      </c>
      <c r="H144">
        <v>61.598768949508603</v>
      </c>
    </row>
    <row r="145" spans="1:8" x14ac:dyDescent="0.3">
      <c r="A145" t="s">
        <v>8</v>
      </c>
      <c r="B145">
        <v>28</v>
      </c>
      <c r="C145">
        <v>36</v>
      </c>
      <c r="D145" t="b">
        <v>0</v>
      </c>
      <c r="E145">
        <v>19</v>
      </c>
      <c r="F145">
        <v>4</v>
      </c>
      <c r="G145" s="1">
        <v>44176.065771377318</v>
      </c>
      <c r="H145">
        <v>67.9300439357757</v>
      </c>
    </row>
    <row r="146" spans="1:8" x14ac:dyDescent="0.3">
      <c r="A146" t="s">
        <v>8</v>
      </c>
      <c r="B146">
        <v>14</v>
      </c>
      <c r="C146">
        <v>50</v>
      </c>
      <c r="D146" t="b">
        <v>0</v>
      </c>
      <c r="E146">
        <v>20</v>
      </c>
      <c r="F146">
        <v>4</v>
      </c>
      <c r="G146" s="1">
        <v>44176.066459444446</v>
      </c>
      <c r="H146">
        <v>59.448436737060497</v>
      </c>
    </row>
    <row r="147" spans="1:8" x14ac:dyDescent="0.3">
      <c r="A147" t="s">
        <v>8</v>
      </c>
      <c r="B147">
        <v>20</v>
      </c>
      <c r="C147">
        <v>44</v>
      </c>
      <c r="D147" t="b">
        <v>0</v>
      </c>
      <c r="E147">
        <v>21</v>
      </c>
      <c r="F147">
        <v>4</v>
      </c>
      <c r="G147" s="1">
        <v>44176.068308530092</v>
      </c>
      <c r="H147">
        <v>159.76080465316701</v>
      </c>
    </row>
    <row r="148" spans="1:8" x14ac:dyDescent="0.3">
      <c r="A148" t="s">
        <v>8</v>
      </c>
      <c r="B148">
        <v>20</v>
      </c>
      <c r="C148">
        <v>44</v>
      </c>
      <c r="D148" t="b">
        <v>0</v>
      </c>
      <c r="E148">
        <v>22</v>
      </c>
      <c r="F148">
        <v>4</v>
      </c>
      <c r="G148" s="1">
        <v>44176.069444363427</v>
      </c>
      <c r="H148">
        <v>98.136152744293199</v>
      </c>
    </row>
    <row r="149" spans="1:8" x14ac:dyDescent="0.3">
      <c r="A149" t="s">
        <v>8</v>
      </c>
      <c r="B149">
        <v>27</v>
      </c>
      <c r="C149">
        <v>37</v>
      </c>
      <c r="D149" t="b">
        <v>0</v>
      </c>
      <c r="E149">
        <v>23</v>
      </c>
      <c r="F149">
        <v>4</v>
      </c>
      <c r="G149" s="1">
        <v>44176.070300740743</v>
      </c>
      <c r="H149">
        <v>73.991004705429006</v>
      </c>
    </row>
    <row r="150" spans="1:8" x14ac:dyDescent="0.3">
      <c r="A150" t="s">
        <v>8</v>
      </c>
      <c r="B150">
        <v>17</v>
      </c>
      <c r="C150">
        <v>47</v>
      </c>
      <c r="D150" t="b">
        <v>0</v>
      </c>
      <c r="E150">
        <v>24</v>
      </c>
      <c r="F150">
        <v>4</v>
      </c>
      <c r="G150" s="1">
        <v>44176.070971423615</v>
      </c>
      <c r="H150">
        <v>57.947677850723203</v>
      </c>
    </row>
    <row r="151" spans="1:8" x14ac:dyDescent="0.3">
      <c r="A151" t="s">
        <v>8</v>
      </c>
      <c r="B151">
        <v>10</v>
      </c>
      <c r="C151">
        <v>54</v>
      </c>
      <c r="D151" t="b">
        <v>0</v>
      </c>
      <c r="E151">
        <v>25</v>
      </c>
      <c r="F151">
        <v>4</v>
      </c>
      <c r="G151" s="1">
        <v>44176.071900277777</v>
      </c>
      <c r="H151">
        <v>80.252287626266394</v>
      </c>
    </row>
    <row r="152" spans="1:8" x14ac:dyDescent="0.3">
      <c r="A152" t="s">
        <v>9</v>
      </c>
      <c r="B152">
        <v>38</v>
      </c>
      <c r="C152">
        <v>26</v>
      </c>
      <c r="D152" t="b">
        <v>1</v>
      </c>
      <c r="E152">
        <v>1</v>
      </c>
      <c r="F152">
        <v>5</v>
      </c>
      <c r="G152" s="1">
        <v>44176.076658773149</v>
      </c>
      <c r="H152">
        <v>411.13345837592999</v>
      </c>
    </row>
    <row r="153" spans="1:8" x14ac:dyDescent="0.3">
      <c r="A153" t="s">
        <v>8</v>
      </c>
      <c r="B153">
        <v>29</v>
      </c>
      <c r="C153">
        <v>35</v>
      </c>
      <c r="D153" t="b">
        <v>1</v>
      </c>
      <c r="E153">
        <v>2</v>
      </c>
      <c r="F153">
        <v>5</v>
      </c>
      <c r="G153" s="1">
        <v>44176.07963443287</v>
      </c>
      <c r="H153">
        <v>257.09678053855799</v>
      </c>
    </row>
    <row r="154" spans="1:8" x14ac:dyDescent="0.3">
      <c r="A154" t="s">
        <v>8</v>
      </c>
      <c r="B154">
        <v>31</v>
      </c>
      <c r="C154">
        <v>33</v>
      </c>
      <c r="D154" t="b">
        <v>1</v>
      </c>
      <c r="E154">
        <v>3</v>
      </c>
      <c r="F154">
        <v>5</v>
      </c>
      <c r="G154" s="1">
        <v>44176.084356608793</v>
      </c>
      <c r="H154">
        <v>407.99570035934403</v>
      </c>
    </row>
    <row r="155" spans="1:8" x14ac:dyDescent="0.3">
      <c r="A155" t="s">
        <v>9</v>
      </c>
      <c r="B155">
        <v>54</v>
      </c>
      <c r="C155">
        <v>10</v>
      </c>
      <c r="D155" t="b">
        <v>1</v>
      </c>
      <c r="E155">
        <v>4</v>
      </c>
      <c r="F155">
        <v>5</v>
      </c>
      <c r="G155" s="1">
        <v>44176.085893344905</v>
      </c>
      <c r="H155">
        <v>132.77392864227201</v>
      </c>
    </row>
    <row r="156" spans="1:8" x14ac:dyDescent="0.3">
      <c r="A156" t="s">
        <v>8</v>
      </c>
      <c r="B156">
        <v>11</v>
      </c>
      <c r="C156">
        <v>53</v>
      </c>
      <c r="D156" t="b">
        <v>1</v>
      </c>
      <c r="E156">
        <v>5</v>
      </c>
      <c r="F156">
        <v>5</v>
      </c>
      <c r="G156" s="1">
        <v>44176.088088101853</v>
      </c>
      <c r="H156">
        <v>189.62636327743499</v>
      </c>
    </row>
    <row r="157" spans="1:8" x14ac:dyDescent="0.3">
      <c r="A157" t="s">
        <v>9</v>
      </c>
      <c r="B157">
        <v>45</v>
      </c>
      <c r="C157">
        <v>19</v>
      </c>
      <c r="D157" t="b">
        <v>1</v>
      </c>
      <c r="E157">
        <v>6</v>
      </c>
      <c r="F157">
        <v>5</v>
      </c>
      <c r="G157" s="1">
        <v>44176.091895115744</v>
      </c>
      <c r="H157">
        <v>328.92622661590502</v>
      </c>
    </row>
    <row r="158" spans="1:8" x14ac:dyDescent="0.3">
      <c r="A158" t="s">
        <v>9</v>
      </c>
      <c r="B158">
        <v>40</v>
      </c>
      <c r="C158">
        <v>24</v>
      </c>
      <c r="D158" t="b">
        <v>1</v>
      </c>
      <c r="E158">
        <v>7</v>
      </c>
      <c r="F158">
        <v>5</v>
      </c>
      <c r="G158" s="1">
        <v>44176.092989594908</v>
      </c>
      <c r="H158">
        <v>94.563084363937307</v>
      </c>
    </row>
    <row r="159" spans="1:8" x14ac:dyDescent="0.3">
      <c r="A159" t="s">
        <v>8</v>
      </c>
      <c r="B159">
        <v>18</v>
      </c>
      <c r="C159">
        <v>46</v>
      </c>
      <c r="D159" t="b">
        <v>1</v>
      </c>
      <c r="E159">
        <v>8</v>
      </c>
      <c r="F159">
        <v>5</v>
      </c>
      <c r="G159" s="1">
        <v>44176.094510810188</v>
      </c>
      <c r="H159">
        <v>131.432818651199</v>
      </c>
    </row>
    <row r="160" spans="1:8" x14ac:dyDescent="0.3">
      <c r="A160" t="s">
        <v>9</v>
      </c>
      <c r="B160">
        <v>40</v>
      </c>
      <c r="C160">
        <v>24</v>
      </c>
      <c r="D160" t="b">
        <v>1</v>
      </c>
      <c r="E160">
        <v>9</v>
      </c>
      <c r="F160">
        <v>5</v>
      </c>
      <c r="G160" s="1">
        <v>44176.097339201391</v>
      </c>
      <c r="H160">
        <v>244.373020887374</v>
      </c>
    </row>
    <row r="161" spans="1:8" x14ac:dyDescent="0.3">
      <c r="A161" t="s">
        <v>8</v>
      </c>
      <c r="B161">
        <v>10</v>
      </c>
      <c r="C161">
        <v>54</v>
      </c>
      <c r="D161" t="b">
        <v>1</v>
      </c>
      <c r="E161">
        <v>10</v>
      </c>
      <c r="F161">
        <v>5</v>
      </c>
      <c r="G161" s="1">
        <v>44176.100542025466</v>
      </c>
      <c r="H161">
        <v>276.72305703163101</v>
      </c>
    </row>
    <row r="162" spans="1:8" x14ac:dyDescent="0.3">
      <c r="A162" t="s">
        <v>8</v>
      </c>
      <c r="B162">
        <v>16</v>
      </c>
      <c r="C162">
        <v>48</v>
      </c>
      <c r="D162" t="b">
        <v>1</v>
      </c>
      <c r="E162">
        <v>11</v>
      </c>
      <c r="F162">
        <v>5</v>
      </c>
      <c r="G162" s="1">
        <v>44176.103749293979</v>
      </c>
      <c r="H162">
        <v>277.10811591148303</v>
      </c>
    </row>
    <row r="163" spans="1:8" x14ac:dyDescent="0.3">
      <c r="A163" t="s">
        <v>9</v>
      </c>
      <c r="B163">
        <v>39</v>
      </c>
      <c r="C163">
        <v>25</v>
      </c>
      <c r="D163" t="b">
        <v>1</v>
      </c>
      <c r="E163">
        <v>12</v>
      </c>
      <c r="F163">
        <v>5</v>
      </c>
      <c r="G163" s="1">
        <v>44176.106128842592</v>
      </c>
      <c r="H163">
        <v>205.59260869026099</v>
      </c>
    </row>
    <row r="164" spans="1:8" x14ac:dyDescent="0.3">
      <c r="A164" t="s">
        <v>8</v>
      </c>
      <c r="B164">
        <v>17</v>
      </c>
      <c r="C164">
        <v>47</v>
      </c>
      <c r="D164" t="b">
        <v>1</v>
      </c>
      <c r="E164">
        <v>13</v>
      </c>
      <c r="F164">
        <v>5</v>
      </c>
      <c r="G164" s="1">
        <v>44176.108015659724</v>
      </c>
      <c r="H164">
        <v>163.019315481185</v>
      </c>
    </row>
    <row r="165" spans="1:8" x14ac:dyDescent="0.3">
      <c r="A165" t="s">
        <v>9</v>
      </c>
      <c r="B165">
        <v>47</v>
      </c>
      <c r="C165">
        <v>17</v>
      </c>
      <c r="D165" t="b">
        <v>1</v>
      </c>
      <c r="E165">
        <v>14</v>
      </c>
      <c r="F165">
        <v>5</v>
      </c>
      <c r="G165" s="1">
        <v>44176.111919918978</v>
      </c>
      <c r="H165">
        <v>337.32691097259499</v>
      </c>
    </row>
    <row r="166" spans="1:8" x14ac:dyDescent="0.3">
      <c r="A166" t="s">
        <v>9</v>
      </c>
      <c r="B166">
        <v>39</v>
      </c>
      <c r="C166">
        <v>25</v>
      </c>
      <c r="D166" t="b">
        <v>1</v>
      </c>
      <c r="E166">
        <v>15</v>
      </c>
      <c r="F166">
        <v>5</v>
      </c>
      <c r="G166" s="1">
        <v>44176.115225173613</v>
      </c>
      <c r="H166">
        <v>285.57431077957102</v>
      </c>
    </row>
    <row r="167" spans="1:8" x14ac:dyDescent="0.3">
      <c r="A167" t="s">
        <v>9</v>
      </c>
      <c r="B167">
        <v>47</v>
      </c>
      <c r="C167">
        <v>17</v>
      </c>
      <c r="D167" t="b">
        <v>1</v>
      </c>
      <c r="E167">
        <v>16</v>
      </c>
      <c r="F167">
        <v>5</v>
      </c>
      <c r="G167" s="1">
        <v>44176.117932731482</v>
      </c>
      <c r="H167">
        <v>233.93213224410999</v>
      </c>
    </row>
    <row r="168" spans="1:8" x14ac:dyDescent="0.3">
      <c r="A168" t="s">
        <v>8</v>
      </c>
      <c r="B168">
        <v>31</v>
      </c>
      <c r="C168">
        <v>33</v>
      </c>
      <c r="D168" t="b">
        <v>1</v>
      </c>
      <c r="E168">
        <v>17</v>
      </c>
      <c r="F168">
        <v>5</v>
      </c>
      <c r="G168" s="1">
        <v>44176.122370578705</v>
      </c>
      <c r="H168">
        <v>383.42989754676802</v>
      </c>
    </row>
    <row r="169" spans="1:8" x14ac:dyDescent="0.3">
      <c r="A169" t="s">
        <v>9</v>
      </c>
      <c r="B169">
        <v>38</v>
      </c>
      <c r="C169">
        <v>26</v>
      </c>
      <c r="D169" t="b">
        <v>1</v>
      </c>
      <c r="E169">
        <v>18</v>
      </c>
      <c r="F169">
        <v>5</v>
      </c>
      <c r="G169" s="1">
        <v>44176.127013599536</v>
      </c>
      <c r="H169">
        <v>401.15747475623999</v>
      </c>
    </row>
    <row r="170" spans="1:8" x14ac:dyDescent="0.3">
      <c r="A170" t="s">
        <v>8</v>
      </c>
      <c r="B170">
        <v>29</v>
      </c>
      <c r="C170">
        <v>35</v>
      </c>
      <c r="D170" t="b">
        <v>1</v>
      </c>
      <c r="E170">
        <v>19</v>
      </c>
      <c r="F170">
        <v>5</v>
      </c>
      <c r="G170" s="1">
        <v>44176.129989837966</v>
      </c>
      <c r="H170">
        <v>257.146529436111</v>
      </c>
    </row>
    <row r="171" spans="1:8" x14ac:dyDescent="0.3">
      <c r="A171" t="s">
        <v>8</v>
      </c>
      <c r="B171">
        <v>31</v>
      </c>
      <c r="C171">
        <v>33</v>
      </c>
      <c r="D171" t="b">
        <v>1</v>
      </c>
      <c r="E171">
        <v>20</v>
      </c>
      <c r="F171">
        <v>5</v>
      </c>
      <c r="G171" s="1">
        <v>44176.134768738426</v>
      </c>
      <c r="H171">
        <v>412.89670848846401</v>
      </c>
    </row>
    <row r="172" spans="1:8" x14ac:dyDescent="0.3">
      <c r="A172" t="s">
        <v>9</v>
      </c>
      <c r="B172">
        <v>54</v>
      </c>
      <c r="C172">
        <v>10</v>
      </c>
      <c r="D172" t="b">
        <v>1</v>
      </c>
      <c r="E172">
        <v>21</v>
      </c>
      <c r="F172">
        <v>5</v>
      </c>
      <c r="G172" s="1">
        <v>44176.13633400463</v>
      </c>
      <c r="H172">
        <v>135.23865962028501</v>
      </c>
    </row>
    <row r="173" spans="1:8" x14ac:dyDescent="0.3">
      <c r="A173" t="s">
        <v>8</v>
      </c>
      <c r="B173">
        <v>11</v>
      </c>
      <c r="C173">
        <v>53</v>
      </c>
      <c r="D173" t="b">
        <v>1</v>
      </c>
      <c r="E173">
        <v>22</v>
      </c>
      <c r="F173">
        <v>5</v>
      </c>
      <c r="G173" s="1">
        <v>44176.138447812496</v>
      </c>
      <c r="H173">
        <v>182.63269829750001</v>
      </c>
    </row>
    <row r="174" spans="1:8" x14ac:dyDescent="0.3">
      <c r="A174" t="s">
        <v>9</v>
      </c>
      <c r="B174">
        <v>45</v>
      </c>
      <c r="C174">
        <v>19</v>
      </c>
      <c r="D174" t="b">
        <v>1</v>
      </c>
      <c r="E174">
        <v>23</v>
      </c>
      <c r="F174">
        <v>5</v>
      </c>
      <c r="G174" s="1">
        <v>44176.142269953707</v>
      </c>
      <c r="H174">
        <v>330.23199820518403</v>
      </c>
    </row>
    <row r="175" spans="1:8" x14ac:dyDescent="0.3">
      <c r="A175" t="s">
        <v>9</v>
      </c>
      <c r="B175">
        <v>40</v>
      </c>
      <c r="C175">
        <v>24</v>
      </c>
      <c r="D175" t="b">
        <v>1</v>
      </c>
      <c r="E175">
        <v>24</v>
      </c>
      <c r="F175">
        <v>5</v>
      </c>
      <c r="G175" s="1">
        <v>44176.143316898146</v>
      </c>
      <c r="H175">
        <v>90.454922914505005</v>
      </c>
    </row>
    <row r="176" spans="1:8" x14ac:dyDescent="0.3">
      <c r="A176" t="s">
        <v>8</v>
      </c>
      <c r="B176">
        <v>18</v>
      </c>
      <c r="C176">
        <v>46</v>
      </c>
      <c r="D176" t="b">
        <v>1</v>
      </c>
      <c r="E176">
        <v>25</v>
      </c>
      <c r="F176">
        <v>5</v>
      </c>
      <c r="G176" s="1">
        <v>44176.145150543984</v>
      </c>
      <c r="H176">
        <v>158.42585420608501</v>
      </c>
    </row>
    <row r="177" spans="1:8" x14ac:dyDescent="0.3">
      <c r="A177" t="s">
        <v>8</v>
      </c>
      <c r="B177">
        <v>25</v>
      </c>
      <c r="C177">
        <v>39</v>
      </c>
      <c r="D177" t="b">
        <v>0</v>
      </c>
      <c r="E177">
        <v>1</v>
      </c>
      <c r="F177">
        <v>5</v>
      </c>
      <c r="G177" s="1">
        <v>44176.146967199071</v>
      </c>
      <c r="H177">
        <v>156.95952296256999</v>
      </c>
    </row>
    <row r="178" spans="1:8" x14ac:dyDescent="0.3">
      <c r="A178" t="s">
        <v>9</v>
      </c>
      <c r="B178">
        <v>37</v>
      </c>
      <c r="C178">
        <v>27</v>
      </c>
      <c r="D178" t="b">
        <v>0</v>
      </c>
      <c r="E178">
        <v>2</v>
      </c>
      <c r="F178">
        <v>5</v>
      </c>
      <c r="G178" s="1">
        <v>44176.149021273151</v>
      </c>
      <c r="H178">
        <v>177.471415042877</v>
      </c>
    </row>
    <row r="179" spans="1:8" x14ac:dyDescent="0.3">
      <c r="A179" t="s">
        <v>9</v>
      </c>
      <c r="B179">
        <v>37</v>
      </c>
      <c r="C179">
        <v>27</v>
      </c>
      <c r="D179" t="b">
        <v>0</v>
      </c>
      <c r="E179">
        <v>3</v>
      </c>
      <c r="F179">
        <v>5</v>
      </c>
      <c r="G179" s="1">
        <v>44176.1524943287</v>
      </c>
      <c r="H179">
        <v>300.07156944274902</v>
      </c>
    </row>
    <row r="180" spans="1:8" x14ac:dyDescent="0.3">
      <c r="A180" t="s">
        <v>8</v>
      </c>
      <c r="B180">
        <v>6</v>
      </c>
      <c r="C180">
        <v>58</v>
      </c>
      <c r="D180" t="b">
        <v>0</v>
      </c>
      <c r="E180">
        <v>4</v>
      </c>
      <c r="F180">
        <v>5</v>
      </c>
      <c r="G180" s="1">
        <v>44176.155520266206</v>
      </c>
      <c r="H180">
        <v>261.44047808647099</v>
      </c>
    </row>
    <row r="181" spans="1:8" x14ac:dyDescent="0.3">
      <c r="A181" t="s">
        <v>8</v>
      </c>
      <c r="B181">
        <v>20</v>
      </c>
      <c r="C181">
        <v>42</v>
      </c>
      <c r="D181" t="b">
        <v>0</v>
      </c>
      <c r="E181">
        <v>5</v>
      </c>
      <c r="F181">
        <v>5</v>
      </c>
      <c r="G181" s="1">
        <v>44176.158086342592</v>
      </c>
      <c r="H181">
        <v>221.70889759063701</v>
      </c>
    </row>
    <row r="182" spans="1:8" x14ac:dyDescent="0.3">
      <c r="A182" t="s">
        <v>8</v>
      </c>
      <c r="B182">
        <v>29</v>
      </c>
      <c r="C182">
        <v>35</v>
      </c>
      <c r="D182" t="b">
        <v>0</v>
      </c>
      <c r="E182">
        <v>6</v>
      </c>
      <c r="F182">
        <v>5</v>
      </c>
      <c r="G182" s="1">
        <v>44176.162929837963</v>
      </c>
      <c r="H182">
        <v>418.477097034454</v>
      </c>
    </row>
    <row r="183" spans="1:8" x14ac:dyDescent="0.3">
      <c r="A183" t="s">
        <v>8</v>
      </c>
      <c r="B183">
        <v>30</v>
      </c>
      <c r="C183">
        <v>34</v>
      </c>
      <c r="D183" t="b">
        <v>0</v>
      </c>
      <c r="E183">
        <v>7</v>
      </c>
      <c r="F183">
        <v>5</v>
      </c>
      <c r="G183" s="1">
        <v>44176.166311539353</v>
      </c>
      <c r="H183">
        <v>292.17937541007899</v>
      </c>
    </row>
    <row r="184" spans="1:8" x14ac:dyDescent="0.3">
      <c r="A184" t="s">
        <v>9</v>
      </c>
      <c r="B184">
        <v>37</v>
      </c>
      <c r="C184">
        <v>27</v>
      </c>
      <c r="D184" t="b">
        <v>0</v>
      </c>
      <c r="E184">
        <v>8</v>
      </c>
      <c r="F184">
        <v>5</v>
      </c>
      <c r="G184" s="1">
        <v>44176.169716446762</v>
      </c>
      <c r="H184">
        <v>294.18354964256201</v>
      </c>
    </row>
    <row r="185" spans="1:8" x14ac:dyDescent="0.3">
      <c r="A185" t="s">
        <v>8</v>
      </c>
      <c r="B185">
        <v>29</v>
      </c>
      <c r="C185">
        <v>35</v>
      </c>
      <c r="D185" t="b">
        <v>0</v>
      </c>
      <c r="E185">
        <v>9</v>
      </c>
      <c r="F185">
        <v>5</v>
      </c>
      <c r="G185" s="1">
        <v>44176.172912835646</v>
      </c>
      <c r="H185">
        <v>276.16871309280299</v>
      </c>
    </row>
    <row r="186" spans="1:8" x14ac:dyDescent="0.3">
      <c r="A186" t="s">
        <v>9</v>
      </c>
      <c r="B186">
        <v>49</v>
      </c>
      <c r="C186">
        <v>15</v>
      </c>
      <c r="D186" t="b">
        <v>0</v>
      </c>
      <c r="E186">
        <v>10</v>
      </c>
      <c r="F186">
        <v>5</v>
      </c>
      <c r="G186" s="1">
        <v>44176.175479756945</v>
      </c>
      <c r="H186">
        <v>221.780543088912</v>
      </c>
    </row>
    <row r="187" spans="1:8" x14ac:dyDescent="0.3">
      <c r="A187" t="s">
        <v>8</v>
      </c>
      <c r="B187">
        <v>11</v>
      </c>
      <c r="C187">
        <v>53</v>
      </c>
      <c r="D187" t="b">
        <v>0</v>
      </c>
      <c r="E187">
        <v>11</v>
      </c>
      <c r="F187">
        <v>5</v>
      </c>
      <c r="G187" s="1">
        <v>44176.179568101848</v>
      </c>
      <c r="H187">
        <v>353.23222064971901</v>
      </c>
    </row>
    <row r="188" spans="1:8" x14ac:dyDescent="0.3">
      <c r="A188" t="s">
        <v>9</v>
      </c>
      <c r="B188">
        <v>44</v>
      </c>
      <c r="C188">
        <v>20</v>
      </c>
      <c r="D188" t="b">
        <v>0</v>
      </c>
      <c r="E188">
        <v>12</v>
      </c>
      <c r="F188">
        <v>5</v>
      </c>
      <c r="G188" s="1">
        <v>44176.181485289351</v>
      </c>
      <c r="H188">
        <v>165.644721031188</v>
      </c>
    </row>
    <row r="189" spans="1:8" x14ac:dyDescent="0.3">
      <c r="A189" t="s">
        <v>8</v>
      </c>
      <c r="B189">
        <v>25</v>
      </c>
      <c r="C189">
        <v>39</v>
      </c>
      <c r="D189" t="b">
        <v>0</v>
      </c>
      <c r="E189">
        <v>13</v>
      </c>
      <c r="F189">
        <v>5</v>
      </c>
      <c r="G189" s="1">
        <v>44176.183000266203</v>
      </c>
      <c r="H189">
        <v>130.89342546463001</v>
      </c>
    </row>
    <row r="190" spans="1:8" x14ac:dyDescent="0.3">
      <c r="A190" t="s">
        <v>8</v>
      </c>
      <c r="B190">
        <v>29</v>
      </c>
      <c r="C190">
        <v>35</v>
      </c>
      <c r="D190" t="b">
        <v>0</v>
      </c>
      <c r="E190">
        <v>14</v>
      </c>
      <c r="F190">
        <v>5</v>
      </c>
      <c r="G190" s="1">
        <v>44176.188461064812</v>
      </c>
      <c r="H190">
        <v>471.81212854385302</v>
      </c>
    </row>
    <row r="191" spans="1:8" x14ac:dyDescent="0.3">
      <c r="A191" t="s">
        <v>8</v>
      </c>
      <c r="B191">
        <v>30</v>
      </c>
      <c r="C191">
        <v>34</v>
      </c>
      <c r="D191" t="b">
        <v>0</v>
      </c>
      <c r="E191">
        <v>15</v>
      </c>
      <c r="F191">
        <v>5</v>
      </c>
      <c r="G191" s="1">
        <v>44176.191869317132</v>
      </c>
      <c r="H191">
        <v>294.47125983238197</v>
      </c>
    </row>
    <row r="192" spans="1:8" x14ac:dyDescent="0.3">
      <c r="A192" t="s">
        <v>9</v>
      </c>
      <c r="B192">
        <v>37</v>
      </c>
      <c r="C192">
        <v>27</v>
      </c>
      <c r="D192" t="b">
        <v>0</v>
      </c>
      <c r="E192">
        <v>16</v>
      </c>
      <c r="F192">
        <v>5</v>
      </c>
      <c r="G192" s="1">
        <v>44176.196569398147</v>
      </c>
      <c r="H192">
        <v>406.08755445480301</v>
      </c>
    </row>
    <row r="193" spans="1:8" x14ac:dyDescent="0.3">
      <c r="A193" t="s">
        <v>8</v>
      </c>
      <c r="B193">
        <v>14</v>
      </c>
      <c r="C193">
        <v>50</v>
      </c>
      <c r="D193" t="b">
        <v>0</v>
      </c>
      <c r="E193">
        <v>17</v>
      </c>
      <c r="F193">
        <v>5</v>
      </c>
      <c r="G193" s="1">
        <v>44176.201337500002</v>
      </c>
      <c r="H193">
        <v>411.96271896362299</v>
      </c>
    </row>
    <row r="194" spans="1:8" x14ac:dyDescent="0.3">
      <c r="A194" t="s">
        <v>8</v>
      </c>
      <c r="B194">
        <v>6</v>
      </c>
      <c r="C194">
        <v>58</v>
      </c>
      <c r="D194" t="b">
        <v>0</v>
      </c>
      <c r="E194">
        <v>18</v>
      </c>
      <c r="F194">
        <v>5</v>
      </c>
      <c r="G194" s="1">
        <v>44176.204294687501</v>
      </c>
      <c r="H194">
        <v>255.50150513648899</v>
      </c>
    </row>
    <row r="195" spans="1:8" x14ac:dyDescent="0.3">
      <c r="A195" t="s">
        <v>8</v>
      </c>
      <c r="B195">
        <v>20</v>
      </c>
      <c r="C195">
        <v>42</v>
      </c>
      <c r="D195" t="b">
        <v>0</v>
      </c>
      <c r="E195">
        <v>19</v>
      </c>
      <c r="F195">
        <v>5</v>
      </c>
      <c r="G195" s="1">
        <v>44176.206886296299</v>
      </c>
      <c r="H195">
        <v>223.91423702239899</v>
      </c>
    </row>
    <row r="196" spans="1:8" x14ac:dyDescent="0.3">
      <c r="A196" t="s">
        <v>8</v>
      </c>
      <c r="B196">
        <v>29</v>
      </c>
      <c r="C196">
        <v>35</v>
      </c>
      <c r="D196" t="b">
        <v>0</v>
      </c>
      <c r="E196">
        <v>20</v>
      </c>
      <c r="F196">
        <v>5</v>
      </c>
      <c r="G196" s="1">
        <v>44176.211622037037</v>
      </c>
      <c r="H196">
        <v>409.16737556457502</v>
      </c>
    </row>
    <row r="197" spans="1:8" x14ac:dyDescent="0.3">
      <c r="A197" t="s">
        <v>8</v>
      </c>
      <c r="B197">
        <v>30</v>
      </c>
      <c r="C197">
        <v>34</v>
      </c>
      <c r="D197" t="b">
        <v>0</v>
      </c>
      <c r="E197">
        <v>21</v>
      </c>
      <c r="F197">
        <v>5</v>
      </c>
      <c r="G197" s="1">
        <v>44176.215002280092</v>
      </c>
      <c r="H197">
        <v>292.05258226394602</v>
      </c>
    </row>
    <row r="198" spans="1:8" x14ac:dyDescent="0.3">
      <c r="A198" t="s">
        <v>9</v>
      </c>
      <c r="B198">
        <v>37</v>
      </c>
      <c r="C198">
        <v>27</v>
      </c>
      <c r="D198" t="b">
        <v>0</v>
      </c>
      <c r="E198">
        <v>22</v>
      </c>
      <c r="F198">
        <v>5</v>
      </c>
      <c r="G198" s="1">
        <v>44176.218432002315</v>
      </c>
      <c r="H198">
        <v>296.328783750534</v>
      </c>
    </row>
    <row r="199" spans="1:8" x14ac:dyDescent="0.3">
      <c r="A199" t="s">
        <v>8</v>
      </c>
      <c r="B199">
        <v>29</v>
      </c>
      <c r="C199">
        <v>35</v>
      </c>
      <c r="D199" t="b">
        <v>0</v>
      </c>
      <c r="E199">
        <v>23</v>
      </c>
      <c r="F199">
        <v>5</v>
      </c>
      <c r="G199" s="1">
        <v>44176.221601562502</v>
      </c>
      <c r="H199">
        <v>273.84982395172102</v>
      </c>
    </row>
    <row r="200" spans="1:8" x14ac:dyDescent="0.3">
      <c r="A200" t="s">
        <v>9</v>
      </c>
      <c r="B200">
        <v>49</v>
      </c>
      <c r="C200">
        <v>15</v>
      </c>
      <c r="D200" t="b">
        <v>0</v>
      </c>
      <c r="E200">
        <v>24</v>
      </c>
      <c r="F200">
        <v>5</v>
      </c>
      <c r="G200" s="1">
        <v>44176.224152627314</v>
      </c>
      <c r="H200">
        <v>220.410571575164</v>
      </c>
    </row>
    <row r="201" spans="1:8" x14ac:dyDescent="0.3">
      <c r="A201" t="s">
        <v>8</v>
      </c>
      <c r="B201">
        <v>11</v>
      </c>
      <c r="C201">
        <v>53</v>
      </c>
      <c r="D201" t="b">
        <v>0</v>
      </c>
      <c r="E201">
        <v>25</v>
      </c>
      <c r="F201">
        <v>5</v>
      </c>
      <c r="G201" s="1">
        <v>44176.228241365738</v>
      </c>
      <c r="H201">
        <v>353.26587843894902</v>
      </c>
    </row>
    <row r="202" spans="1:8" x14ac:dyDescent="0.3">
      <c r="A202" t="s">
        <v>8</v>
      </c>
      <c r="B202">
        <v>31</v>
      </c>
      <c r="C202">
        <v>33</v>
      </c>
      <c r="D202" t="b">
        <v>1</v>
      </c>
      <c r="E202">
        <v>1</v>
      </c>
      <c r="F202">
        <v>6</v>
      </c>
      <c r="G202" s="1">
        <v>44176.243547430553</v>
      </c>
      <c r="H202">
        <v>1322.4442617893201</v>
      </c>
    </row>
    <row r="203" spans="1:8" x14ac:dyDescent="0.3">
      <c r="A203" t="s">
        <v>9</v>
      </c>
      <c r="B203">
        <v>49</v>
      </c>
      <c r="C203">
        <v>15</v>
      </c>
      <c r="D203" t="b">
        <v>1</v>
      </c>
      <c r="E203">
        <v>2</v>
      </c>
      <c r="F203">
        <v>6</v>
      </c>
      <c r="G203" s="1">
        <v>44176.253710393517</v>
      </c>
      <c r="H203">
        <v>878.08009290695099</v>
      </c>
    </row>
    <row r="204" spans="1:8" x14ac:dyDescent="0.3">
      <c r="A204" t="s">
        <v>8</v>
      </c>
      <c r="B204">
        <v>27</v>
      </c>
      <c r="C204">
        <v>37</v>
      </c>
      <c r="D204" t="b">
        <v>1</v>
      </c>
      <c r="E204">
        <v>3</v>
      </c>
      <c r="F204">
        <v>6</v>
      </c>
      <c r="G204" s="1">
        <v>44176.272661631941</v>
      </c>
      <c r="H204">
        <v>1637.3872272968199</v>
      </c>
    </row>
    <row r="205" spans="1:8" x14ac:dyDescent="0.3">
      <c r="A205" t="s">
        <v>8</v>
      </c>
      <c r="B205">
        <v>24</v>
      </c>
      <c r="C205">
        <v>40</v>
      </c>
      <c r="D205" t="b">
        <v>1</v>
      </c>
      <c r="E205">
        <v>4</v>
      </c>
      <c r="F205">
        <v>6</v>
      </c>
      <c r="G205" s="1">
        <v>44176.291282326391</v>
      </c>
      <c r="H205">
        <v>1608.8280127048399</v>
      </c>
    </row>
    <row r="206" spans="1:8" x14ac:dyDescent="0.3">
      <c r="A206" t="s">
        <v>8</v>
      </c>
      <c r="B206">
        <v>0</v>
      </c>
      <c r="C206">
        <v>28</v>
      </c>
      <c r="D206" t="b">
        <v>1</v>
      </c>
      <c r="E206">
        <v>5</v>
      </c>
      <c r="F206">
        <v>6</v>
      </c>
      <c r="G206" s="1">
        <v>44176.294755034723</v>
      </c>
      <c r="H206">
        <v>300.04230833053498</v>
      </c>
    </row>
    <row r="207" spans="1:8" x14ac:dyDescent="0.3">
      <c r="A207" t="s">
        <v>9</v>
      </c>
      <c r="B207">
        <v>39</v>
      </c>
      <c r="C207">
        <v>25</v>
      </c>
      <c r="D207" t="b">
        <v>1</v>
      </c>
      <c r="E207">
        <v>6</v>
      </c>
      <c r="F207">
        <v>6</v>
      </c>
      <c r="G207" s="1">
        <v>44176.31459008102</v>
      </c>
      <c r="H207">
        <v>1713.7473640441799</v>
      </c>
    </row>
    <row r="208" spans="1:8" x14ac:dyDescent="0.3">
      <c r="A208" t="s">
        <v>9</v>
      </c>
      <c r="B208">
        <v>46</v>
      </c>
      <c r="C208">
        <v>18</v>
      </c>
      <c r="D208" t="b">
        <v>1</v>
      </c>
      <c r="E208">
        <v>7</v>
      </c>
      <c r="F208">
        <v>6</v>
      </c>
      <c r="G208" s="1">
        <v>44176.332713807868</v>
      </c>
      <c r="H208">
        <v>1565.88926506042</v>
      </c>
    </row>
    <row r="209" spans="1:8" x14ac:dyDescent="0.3">
      <c r="A209" t="s">
        <v>8</v>
      </c>
      <c r="B209">
        <v>13</v>
      </c>
      <c r="C209">
        <v>51</v>
      </c>
      <c r="D209" t="b">
        <v>1</v>
      </c>
      <c r="E209">
        <v>8</v>
      </c>
      <c r="F209">
        <v>6</v>
      </c>
      <c r="G209" s="1">
        <v>44176.346751597222</v>
      </c>
      <c r="H209">
        <v>1212.86501312255</v>
      </c>
    </row>
    <row r="210" spans="1:8" x14ac:dyDescent="0.3">
      <c r="A210" t="s">
        <v>8</v>
      </c>
      <c r="B210">
        <v>23</v>
      </c>
      <c r="C210">
        <v>41</v>
      </c>
      <c r="D210" t="b">
        <v>1</v>
      </c>
      <c r="E210">
        <v>9</v>
      </c>
      <c r="F210">
        <v>6</v>
      </c>
      <c r="G210" s="1">
        <v>44176.363363634257</v>
      </c>
      <c r="H210">
        <v>1435.2795431613899</v>
      </c>
    </row>
    <row r="211" spans="1:8" x14ac:dyDescent="0.3">
      <c r="A211" t="s">
        <v>9</v>
      </c>
      <c r="B211">
        <v>37</v>
      </c>
      <c r="C211">
        <v>27</v>
      </c>
      <c r="D211" t="b">
        <v>1</v>
      </c>
      <c r="E211">
        <v>10</v>
      </c>
      <c r="F211">
        <v>6</v>
      </c>
      <c r="G211" s="1">
        <v>44176.372416006947</v>
      </c>
      <c r="H211">
        <v>782.12482023239102</v>
      </c>
    </row>
    <row r="212" spans="1:8" x14ac:dyDescent="0.3">
      <c r="A212" t="s">
        <v>8</v>
      </c>
      <c r="B212">
        <v>21</v>
      </c>
      <c r="C212">
        <v>43</v>
      </c>
      <c r="D212" t="b">
        <v>1</v>
      </c>
      <c r="E212">
        <v>11</v>
      </c>
      <c r="F212">
        <v>6</v>
      </c>
      <c r="G212" s="1">
        <v>44176.390346921296</v>
      </c>
      <c r="H212">
        <v>1549.2291226386999</v>
      </c>
    </row>
    <row r="213" spans="1:8" x14ac:dyDescent="0.3">
      <c r="A213" t="s">
        <v>9</v>
      </c>
      <c r="B213">
        <v>47</v>
      </c>
      <c r="C213">
        <v>17</v>
      </c>
      <c r="D213" t="b">
        <v>1</v>
      </c>
      <c r="E213">
        <v>12</v>
      </c>
      <c r="F213">
        <v>6</v>
      </c>
      <c r="G213" s="1">
        <v>44176.408263854166</v>
      </c>
      <c r="H213">
        <v>1548.0232279300601</v>
      </c>
    </row>
    <row r="214" spans="1:8" x14ac:dyDescent="0.3">
      <c r="A214" t="s">
        <v>8</v>
      </c>
      <c r="B214">
        <v>31</v>
      </c>
      <c r="C214">
        <v>33</v>
      </c>
      <c r="D214" t="b">
        <v>1</v>
      </c>
      <c r="E214">
        <v>13</v>
      </c>
      <c r="F214">
        <v>6</v>
      </c>
      <c r="G214" s="1">
        <v>44176.446274363429</v>
      </c>
      <c r="H214">
        <v>3284.1067378520902</v>
      </c>
    </row>
    <row r="215" spans="1:8" x14ac:dyDescent="0.3">
      <c r="A215" t="s">
        <v>9</v>
      </c>
      <c r="B215">
        <v>38</v>
      </c>
      <c r="C215">
        <v>26</v>
      </c>
      <c r="D215" t="b">
        <v>1</v>
      </c>
      <c r="E215">
        <v>14</v>
      </c>
      <c r="F215">
        <v>6</v>
      </c>
      <c r="G215" s="1">
        <v>44176.489431365742</v>
      </c>
      <c r="H215">
        <v>3728.76488876342</v>
      </c>
    </row>
    <row r="216" spans="1:8" x14ac:dyDescent="0.3">
      <c r="A216" t="s">
        <v>8</v>
      </c>
      <c r="B216">
        <v>29</v>
      </c>
      <c r="C216">
        <v>35</v>
      </c>
      <c r="D216" t="b">
        <v>1</v>
      </c>
      <c r="E216">
        <v>15</v>
      </c>
      <c r="F216">
        <v>6</v>
      </c>
      <c r="G216" s="1">
        <v>44176.511622650462</v>
      </c>
      <c r="H216">
        <v>1917.32603001594</v>
      </c>
    </row>
    <row r="217" spans="1:8" x14ac:dyDescent="0.3">
      <c r="A217" t="s">
        <v>8</v>
      </c>
      <c r="B217">
        <v>31</v>
      </c>
      <c r="C217">
        <v>33</v>
      </c>
      <c r="D217" t="b">
        <v>0</v>
      </c>
      <c r="E217">
        <v>1</v>
      </c>
      <c r="F217">
        <v>6</v>
      </c>
      <c r="G217" s="1">
        <v>44176.75554366898</v>
      </c>
      <c r="H217">
        <v>4160.6729924678802</v>
      </c>
    </row>
    <row r="218" spans="1:8" x14ac:dyDescent="0.3">
      <c r="A218" t="s">
        <v>8</v>
      </c>
      <c r="B218">
        <v>19</v>
      </c>
      <c r="C218">
        <v>45</v>
      </c>
      <c r="D218" t="b">
        <v>0</v>
      </c>
      <c r="E218">
        <v>2</v>
      </c>
      <c r="F218">
        <v>6</v>
      </c>
      <c r="G218" s="1">
        <v>44176.771578472224</v>
      </c>
      <c r="H218">
        <v>1385.40589618682</v>
      </c>
    </row>
    <row r="219" spans="1:8" x14ac:dyDescent="0.3">
      <c r="A219" t="s">
        <v>9</v>
      </c>
      <c r="B219">
        <v>33</v>
      </c>
      <c r="C219">
        <v>31</v>
      </c>
      <c r="D219" t="b">
        <v>0</v>
      </c>
      <c r="E219">
        <v>3</v>
      </c>
      <c r="F219">
        <v>6</v>
      </c>
      <c r="G219" s="1">
        <v>44176.83935574074</v>
      </c>
      <c r="H219">
        <v>5855.9544341564097</v>
      </c>
    </row>
    <row r="220" spans="1:8" x14ac:dyDescent="0.3">
      <c r="A220" t="s">
        <v>9</v>
      </c>
      <c r="B220">
        <v>50</v>
      </c>
      <c r="C220">
        <v>14</v>
      </c>
      <c r="D220" t="b">
        <v>0</v>
      </c>
      <c r="E220">
        <v>4</v>
      </c>
      <c r="F220">
        <v>6</v>
      </c>
      <c r="G220" s="1">
        <v>44176.900316446758</v>
      </c>
      <c r="H220">
        <v>5267.0049428939801</v>
      </c>
    </row>
    <row r="221" spans="1:8" x14ac:dyDescent="0.3">
      <c r="A221" t="s">
        <v>8</v>
      </c>
      <c r="B221">
        <v>31</v>
      </c>
      <c r="C221">
        <v>33</v>
      </c>
      <c r="D221" t="b">
        <v>0</v>
      </c>
      <c r="E221">
        <v>5</v>
      </c>
      <c r="F221">
        <v>6</v>
      </c>
      <c r="G221" s="1">
        <v>44176.922869618058</v>
      </c>
      <c r="H221">
        <v>1948.5941405296301</v>
      </c>
    </row>
    <row r="222" spans="1:8" x14ac:dyDescent="0.3">
      <c r="A222" t="s">
        <v>8</v>
      </c>
      <c r="B222">
        <v>18</v>
      </c>
      <c r="C222">
        <v>45</v>
      </c>
      <c r="D222" t="b">
        <v>0</v>
      </c>
      <c r="E222">
        <v>6</v>
      </c>
      <c r="F222">
        <v>6</v>
      </c>
      <c r="G222" s="1">
        <v>44176.942300046299</v>
      </c>
      <c r="H222">
        <v>1678.78886270523</v>
      </c>
    </row>
    <row r="223" spans="1:8" x14ac:dyDescent="0.3">
      <c r="A223" t="s">
        <v>9</v>
      </c>
      <c r="B223">
        <v>50</v>
      </c>
      <c r="C223">
        <v>14</v>
      </c>
      <c r="D223" t="b">
        <v>0</v>
      </c>
      <c r="E223">
        <v>7</v>
      </c>
      <c r="F223">
        <v>6</v>
      </c>
      <c r="G223" s="1">
        <v>44176.96352208333</v>
      </c>
      <c r="H223">
        <v>1833.58461093902</v>
      </c>
    </row>
    <row r="224" spans="1:8" x14ac:dyDescent="0.3">
      <c r="A224" t="s">
        <v>8</v>
      </c>
      <c r="B224">
        <v>18</v>
      </c>
      <c r="C224">
        <v>45</v>
      </c>
      <c r="D224" t="b">
        <v>0</v>
      </c>
      <c r="E224">
        <v>8</v>
      </c>
      <c r="F224">
        <v>6</v>
      </c>
      <c r="G224" s="1">
        <v>44177.013017013887</v>
      </c>
      <c r="H224">
        <v>4276.3613145351401</v>
      </c>
    </row>
    <row r="225" spans="1:8" x14ac:dyDescent="0.3">
      <c r="A225" t="s">
        <v>9</v>
      </c>
      <c r="B225">
        <v>36</v>
      </c>
      <c r="C225">
        <v>28</v>
      </c>
      <c r="D225" t="b">
        <v>0</v>
      </c>
      <c r="E225">
        <v>9</v>
      </c>
      <c r="F225">
        <v>6</v>
      </c>
      <c r="G225" s="1">
        <v>44177.048733506941</v>
      </c>
      <c r="H225">
        <v>3085.9044051170299</v>
      </c>
    </row>
    <row r="226" spans="1:8" x14ac:dyDescent="0.3">
      <c r="A226" t="s">
        <v>9</v>
      </c>
      <c r="B226">
        <v>38</v>
      </c>
      <c r="C226">
        <v>26</v>
      </c>
      <c r="D226" t="b">
        <v>0</v>
      </c>
      <c r="E226">
        <v>10</v>
      </c>
      <c r="F226">
        <v>6</v>
      </c>
      <c r="G226" s="1">
        <v>44177.07686238426</v>
      </c>
      <c r="H226">
        <v>2430.3350911140401</v>
      </c>
    </row>
    <row r="227" spans="1:8" x14ac:dyDescent="0.3">
      <c r="A227" t="s">
        <v>9</v>
      </c>
      <c r="B227">
        <v>49</v>
      </c>
      <c r="C227">
        <v>15</v>
      </c>
      <c r="D227" t="b">
        <v>0</v>
      </c>
      <c r="E227">
        <v>11</v>
      </c>
      <c r="F227">
        <v>6</v>
      </c>
      <c r="G227" s="1">
        <v>44177.108788703707</v>
      </c>
      <c r="H227">
        <v>2758.4341621398898</v>
      </c>
    </row>
    <row r="228" spans="1:8" x14ac:dyDescent="0.3">
      <c r="A228" t="s">
        <v>9</v>
      </c>
      <c r="B228">
        <v>35</v>
      </c>
      <c r="C228">
        <v>29</v>
      </c>
      <c r="D228" t="b">
        <v>0</v>
      </c>
      <c r="E228">
        <v>12</v>
      </c>
      <c r="F228">
        <v>6</v>
      </c>
      <c r="G228" s="1">
        <v>44177.124822372687</v>
      </c>
      <c r="H228">
        <v>1385.30830621719</v>
      </c>
    </row>
    <row r="229" spans="1:8" x14ac:dyDescent="0.3">
      <c r="A229" t="s">
        <v>8</v>
      </c>
      <c r="B229">
        <v>21</v>
      </c>
      <c r="C229">
        <v>42</v>
      </c>
      <c r="D229" t="b">
        <v>0</v>
      </c>
      <c r="E229">
        <v>13</v>
      </c>
      <c r="F229">
        <v>6</v>
      </c>
      <c r="G229" s="1">
        <v>44177.146881817127</v>
      </c>
      <c r="H229">
        <v>1905.93641543388</v>
      </c>
    </row>
    <row r="230" spans="1:8" x14ac:dyDescent="0.3">
      <c r="A230" t="s">
        <v>8</v>
      </c>
      <c r="B230">
        <v>26</v>
      </c>
      <c r="C230">
        <v>38</v>
      </c>
      <c r="D230" t="b">
        <v>0</v>
      </c>
      <c r="E230">
        <v>14</v>
      </c>
      <c r="F230">
        <v>6</v>
      </c>
      <c r="G230" s="1">
        <v>44177.171880983798</v>
      </c>
      <c r="H230">
        <v>2159.9266445636699</v>
      </c>
    </row>
    <row r="231" spans="1:8" x14ac:dyDescent="0.3">
      <c r="A231" t="s">
        <v>8</v>
      </c>
      <c r="B231">
        <v>0</v>
      </c>
      <c r="C231">
        <v>17</v>
      </c>
      <c r="D231" t="b">
        <v>0</v>
      </c>
      <c r="E231">
        <v>15</v>
      </c>
      <c r="F231">
        <v>6</v>
      </c>
      <c r="G231" s="1">
        <v>44177.172466793978</v>
      </c>
      <c r="H231">
        <v>50.614290475845301</v>
      </c>
    </row>
  </sheetData>
  <mergeCells count="6">
    <mergeCell ref="Z1:AB1"/>
    <mergeCell ref="K1:M1"/>
    <mergeCell ref="N1:P1"/>
    <mergeCell ref="Q1:S1"/>
    <mergeCell ref="T1:V1"/>
    <mergeCell ref="W1:Y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FD506-6677-4293-A7BE-ACF95A831D5A}">
  <dimension ref="A1:AB231"/>
  <sheetViews>
    <sheetView topLeftCell="A195" workbookViewId="0">
      <selection activeCell="Q8" sqref="Q8"/>
    </sheetView>
  </sheetViews>
  <sheetFormatPr defaultRowHeight="14" x14ac:dyDescent="0.3"/>
  <cols>
    <col min="1" max="1" width="8.25" bestFit="1" customWidth="1"/>
    <col min="2" max="2" width="8.08203125" bestFit="1" customWidth="1"/>
    <col min="3" max="3" width="11.25" bestFit="1" customWidth="1"/>
    <col min="4" max="4" width="11.83203125" bestFit="1" customWidth="1"/>
    <col min="5" max="5" width="5.5" bestFit="1" customWidth="1"/>
    <col min="6" max="6" width="7.9140625" bestFit="1" customWidth="1"/>
    <col min="7" max="7" width="11" bestFit="1" customWidth="1"/>
    <col min="8" max="8" width="11.75" bestFit="1" customWidth="1"/>
    <col min="9" max="9" width="11.75" customWidth="1"/>
    <col min="10" max="10" width="10.83203125" bestFit="1" customWidth="1"/>
  </cols>
  <sheetData>
    <row r="1" spans="1:28" x14ac:dyDescent="0.3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3" t="s">
        <v>7</v>
      </c>
      <c r="J1" s="2" t="s">
        <v>5</v>
      </c>
      <c r="K1" s="38">
        <v>2</v>
      </c>
      <c r="L1" s="38"/>
      <c r="M1" s="38"/>
      <c r="N1" s="38">
        <v>3</v>
      </c>
      <c r="O1" s="38"/>
      <c r="P1" s="38"/>
      <c r="Q1" s="38">
        <v>4</v>
      </c>
      <c r="R1" s="38"/>
      <c r="S1" s="38"/>
      <c r="T1" s="38">
        <v>5</v>
      </c>
      <c r="U1" s="38"/>
      <c r="V1" s="38"/>
      <c r="W1" s="38">
        <v>6</v>
      </c>
      <c r="X1" s="38"/>
      <c r="Y1" s="38"/>
      <c r="Z1" s="38" t="s">
        <v>13</v>
      </c>
      <c r="AA1" s="38"/>
      <c r="AB1" s="38"/>
    </row>
    <row r="2" spans="1:28" x14ac:dyDescent="0.3">
      <c r="A2" t="s">
        <v>9</v>
      </c>
      <c r="B2">
        <v>41</v>
      </c>
      <c r="C2">
        <v>23</v>
      </c>
      <c r="D2" t="b">
        <v>1</v>
      </c>
      <c r="E2">
        <v>1</v>
      </c>
      <c r="F2">
        <v>2</v>
      </c>
      <c r="G2" s="1">
        <v>44176.508104259257</v>
      </c>
      <c r="H2">
        <v>4.9518127441406197</v>
      </c>
      <c r="J2" s="3" t="s">
        <v>12</v>
      </c>
      <c r="K2" s="3" t="s">
        <v>9</v>
      </c>
      <c r="L2" s="3" t="s">
        <v>8</v>
      </c>
      <c r="M2" s="3" t="s">
        <v>10</v>
      </c>
      <c r="N2" s="3" t="s">
        <v>9</v>
      </c>
      <c r="O2" s="3" t="s">
        <v>8</v>
      </c>
      <c r="P2" s="3" t="s">
        <v>10</v>
      </c>
      <c r="Q2" s="3" t="s">
        <v>9</v>
      </c>
      <c r="R2" s="3" t="s">
        <v>8</v>
      </c>
      <c r="S2" s="3" t="s">
        <v>10</v>
      </c>
      <c r="T2" s="3" t="s">
        <v>9</v>
      </c>
      <c r="U2" s="3" t="s">
        <v>8</v>
      </c>
      <c r="V2" s="3" t="s">
        <v>10</v>
      </c>
      <c r="W2" s="3" t="s">
        <v>9</v>
      </c>
      <c r="X2" s="3" t="s">
        <v>8</v>
      </c>
      <c r="Y2" s="3" t="s">
        <v>10</v>
      </c>
      <c r="Z2" s="3" t="s">
        <v>9</v>
      </c>
      <c r="AA2" s="3" t="s">
        <v>8</v>
      </c>
      <c r="AB2" s="3" t="s">
        <v>10</v>
      </c>
    </row>
    <row r="3" spans="1:28" x14ac:dyDescent="0.3">
      <c r="A3" t="s">
        <v>8</v>
      </c>
      <c r="B3">
        <v>18</v>
      </c>
      <c r="C3">
        <v>46</v>
      </c>
      <c r="D3" t="b">
        <v>1</v>
      </c>
      <c r="E3">
        <v>2</v>
      </c>
      <c r="F3">
        <v>2</v>
      </c>
      <c r="G3" s="1">
        <v>44176.508153692128</v>
      </c>
      <c r="H3">
        <v>4.26954770088195</v>
      </c>
      <c r="J3" s="4" t="b">
        <v>1</v>
      </c>
      <c r="K3" s="7">
        <f>COUNTIFS($F:$F,"=2",$A:$A,"=Victory", $D:$D,"=TRUE")/COUNTIF($F:$F,"=2")</f>
        <v>0.4</v>
      </c>
      <c r="L3" s="5">
        <f>COUNTIFS($F:$F,"=2",$A:$A,"=Defeat", $D:$D,"=TRUE")/COUNTIF($F:$F,"=2")</f>
        <v>0.1</v>
      </c>
      <c r="M3" s="9">
        <f>COUNTIFS($F:$F,"=2",$A:$A,"=Draw", $D:$D,"=TRUE")/COUNTIF($F:$F,"=2")</f>
        <v>0</v>
      </c>
      <c r="N3" s="7">
        <f>COUNTIFS($F:$F,"=3",$A:$A,"=Victory", $D:$D,"=TRUE")/COUNTIF($F:$F,"=3")</f>
        <v>0.24</v>
      </c>
      <c r="O3" s="5">
        <f>COUNTIFS($F:$F,"=3",$A:$A,"=Defeat", $D:$D,"=TRUE")/COUNTIF($F:$F,"=3")</f>
        <v>0.26</v>
      </c>
      <c r="P3" s="9">
        <f>COUNTIFS($F:$F,"=3",$A:$A,"=Draw", $D:$D,"=TRUE")/COUNTIF($F:$F,"=3")</f>
        <v>0</v>
      </c>
      <c r="Q3" s="7">
        <f>COUNTIFS($F:$F,"=4",$A:$A,"=Victory", $D:$D,"=TRUE")/COUNTIF($F:$F,"=4")</f>
        <v>0.2</v>
      </c>
      <c r="R3" s="5">
        <f>COUNTIFS($F:$F,"=4",$A:$A,"=Defeat", $D:$D,"=TRUE")/COUNTIF($F:$F,"=4")</f>
        <v>0.3</v>
      </c>
      <c r="S3" s="9">
        <f>COUNTIFS($F:$F,"=4",$A:$A,"=Draw", $D:$D,"=TRUE")/COUNTIF($F:$F,"=4")</f>
        <v>0</v>
      </c>
      <c r="T3" s="7">
        <f>COUNTIFS($F:$F,"=5",$A:$A,"=Victory", $D:$D,"=TRUE")/COUNTIF($F:$F,"=5")</f>
        <v>0.24</v>
      </c>
      <c r="U3" s="5">
        <f>COUNTIFS($F:$F,"=5",$A:$A,"=Defeat", $D:$D,"=TRUE")/COUNTIF($F:$F,"=5")</f>
        <v>0.26</v>
      </c>
      <c r="V3" s="9">
        <f>COUNTIFS($F:$F,"=5",$A:$A,"=Draw", $D:$D,"=TRUE")/COUNTIF($F:$F,"=5")</f>
        <v>0</v>
      </c>
      <c r="W3" s="7">
        <f>COUNTIFS($F:$F,"=6",$A:$A,"=Victory", $D:$D,"=TRUE")/COUNTIF($F:$F,"=6")</f>
        <v>0.2</v>
      </c>
      <c r="X3" s="5">
        <f>COUNTIFS($F:$F,"=6",$A:$A,"=Defeat", $D:$D,"=TRUE")/COUNTIF($F:$F,"=6")</f>
        <v>0.3</v>
      </c>
      <c r="Y3" s="9">
        <f>COUNTIFS($F:$F,"=6",$A:$A,"=Draw", $D:$D,"=TRUE")/COUNTIF($F:$F,"=5")</f>
        <v>0</v>
      </c>
      <c r="Z3" s="7">
        <f>COUNTIFS($A:$A,"=Victory", $D:$D,"=TRUE")/COUNT($F:$F)</f>
        <v>0.2608695652173913</v>
      </c>
      <c r="AA3" s="5">
        <f>COUNTIFS($A:$A,"=Defeat", $D:$D,"=TRUE")/COUNT($F:$F)</f>
        <v>0.2391304347826087</v>
      </c>
      <c r="AB3" s="9">
        <f>COUNTIFS($A:$A,"=Draw", $D:$D,"=TRUE")/COUNT($F:$F)</f>
        <v>0</v>
      </c>
    </row>
    <row r="4" spans="1:28" x14ac:dyDescent="0.3">
      <c r="A4" t="s">
        <v>9</v>
      </c>
      <c r="B4">
        <v>40</v>
      </c>
      <c r="C4">
        <v>24</v>
      </c>
      <c r="D4" t="b">
        <v>1</v>
      </c>
      <c r="E4">
        <v>3</v>
      </c>
      <c r="F4">
        <v>2</v>
      </c>
      <c r="G4" s="1">
        <v>44176.508192361114</v>
      </c>
      <c r="H4">
        <v>3.3414180278778001</v>
      </c>
      <c r="J4" s="4" t="b">
        <v>0</v>
      </c>
      <c r="K4" s="7">
        <f>COUNTIFS($F:$F,"=2",$A:$A,"=Victory", $D:$D,"=FALSE")/COUNTIF($F:$F,"=2")</f>
        <v>0.14000000000000001</v>
      </c>
      <c r="L4" s="5">
        <f>IFERROR(COUNTIFS($F:$F,"=2",$A:$A,"=Defeat", $D:$D,"=FALSE")/COUNTIF($F:$F,"=2"),0)</f>
        <v>0.3</v>
      </c>
      <c r="M4" s="9">
        <f>IFERROR(COUNTIFS($F:$F,"=2",$A:$A,"=Draw", $D:$D,"=FALSE")/COUNTIF($F:$F,"=2"),0)</f>
        <v>0.06</v>
      </c>
      <c r="N4" s="7">
        <f>COUNTIFS($F:$F,"=3",$A:$A,"=Victory", $D:$D,"=FALSE")/COUNTIF($F:$F,"=3")</f>
        <v>0.18</v>
      </c>
      <c r="O4" s="5">
        <f>IFERROR(COUNTIFS($F:$F,"=3",$A:$A,"=Defeat", $D:$D,"=FALSE")/COUNTIF($F:$F,"=3"),0)</f>
        <v>0.32</v>
      </c>
      <c r="P4" s="9">
        <f>IFERROR(COUNTIFS($F:$F,"=3",$A:$A,"=Draw", $D:$D,"=FALSE")/COUNTIF($F:$F,"=3"),0)</f>
        <v>0</v>
      </c>
      <c r="Q4" s="7">
        <f>COUNTIFS($F:$F,"=4",$A:$A,"=Victory", $D:$D,"=FALSE")/COUNTIF($F:$F,"=4")</f>
        <v>0.08</v>
      </c>
      <c r="R4" s="5">
        <f>IFERROR(COUNTIFS($F:$F,"=4",$A:$A,"=Defeat", $D:$D,"=FALSE")/COUNTIF($F:$F,"=4"),0)</f>
        <v>0.42</v>
      </c>
      <c r="S4" s="9">
        <f>IFERROR(COUNTIFS($F:$F,"=4",$A:$A,"=Draw", $D:$D,"=FALSE")/COUNTIF($F:$F,"=4"),0)</f>
        <v>0</v>
      </c>
      <c r="T4" s="7">
        <f>COUNTIFS($F:$F,"=5",$A:$A,"=Victory", $D:$D,"=FALSE")/COUNTIF($F:$F,"=5")</f>
        <v>0.14000000000000001</v>
      </c>
      <c r="U4" s="5">
        <f>IFERROR(COUNTIFS($F:$F,"=5",$A:$A,"=Defeat", $D:$D,"=FALSE")/COUNTIF($F:$F,"=5"),0)</f>
        <v>0.34</v>
      </c>
      <c r="V4" s="9">
        <f>IFERROR(COUNTIFS($F:$F,"=5",$A:$A,"=Draw", $D:$D,"=FALSE")/COUNTIF($F:$F,"=5"),0)</f>
        <v>0.02</v>
      </c>
      <c r="W4" s="7">
        <f>COUNTIFS($F:$F,"=6",$A:$A,"=Victory", $D:$D,"=FALSE")/COUNTIF($F:$F,"=6")</f>
        <v>0.1</v>
      </c>
      <c r="X4" s="5">
        <f>IFERROR(COUNTIFS($F:$F,"=6",$A:$A,"=Defeat", $D:$D,"=FALSE")/COUNTIF($F:$F,"=6"),0)</f>
        <v>0.4</v>
      </c>
      <c r="Y4" s="9">
        <f>IFERROR(COUNTIFS($F:$F,"=6",$A:$A,"=Draw", $D:$D,"=FALSE")/COUNTIF($F:$F,"=6"),0)</f>
        <v>0</v>
      </c>
      <c r="Z4" s="7">
        <f>COUNTIFS($A:$A,"=Victory", $D:$D,"=FALSE")/COUNT($F:$F)</f>
        <v>0.13043478260869565</v>
      </c>
      <c r="AA4" s="5">
        <f>IFERROR(COUNTIFS($A:$A,"=Defeat", $D:$D,"=FALSE")/COUNT($F:$F),0)</f>
        <v>0.35217391304347828</v>
      </c>
      <c r="AB4" s="9">
        <f>IFERROR(COUNTIFS($A:$A,"=Draw", $D:$D,"=FALSE")/COUNT($F:$F),0)</f>
        <v>1.7391304347826087E-2</v>
      </c>
    </row>
    <row r="5" spans="1:28" x14ac:dyDescent="0.3">
      <c r="A5" t="s">
        <v>9</v>
      </c>
      <c r="B5">
        <v>38</v>
      </c>
      <c r="C5">
        <v>26</v>
      </c>
      <c r="D5" t="b">
        <v>1</v>
      </c>
      <c r="E5">
        <v>4</v>
      </c>
      <c r="F5">
        <v>2</v>
      </c>
      <c r="G5" s="1">
        <v>44176.508257245368</v>
      </c>
      <c r="H5">
        <v>5.6060497760772696</v>
      </c>
      <c r="J5" s="4" t="s">
        <v>11</v>
      </c>
      <c r="K5" s="8">
        <f>SUM(K3:K4)</f>
        <v>0.54</v>
      </c>
      <c r="L5" s="6">
        <f t="shared" ref="L5:M5" si="0">SUM(L3:L4)</f>
        <v>0.4</v>
      </c>
      <c r="M5" s="10">
        <f t="shared" si="0"/>
        <v>0.06</v>
      </c>
      <c r="N5" s="8">
        <f>SUM(N3:N4)</f>
        <v>0.42</v>
      </c>
      <c r="O5" s="6">
        <f t="shared" ref="O5:P5" si="1">SUM(O3:O4)</f>
        <v>0.58000000000000007</v>
      </c>
      <c r="P5" s="10">
        <f t="shared" si="1"/>
        <v>0</v>
      </c>
      <c r="Q5" s="8">
        <f>SUM(Q3:Q4)</f>
        <v>0.28000000000000003</v>
      </c>
      <c r="R5" s="6">
        <f t="shared" ref="R5:S5" si="2">SUM(R3:R4)</f>
        <v>0.72</v>
      </c>
      <c r="S5" s="10">
        <f t="shared" si="2"/>
        <v>0</v>
      </c>
      <c r="T5" s="8">
        <f>SUM(T3:T4)</f>
        <v>0.38</v>
      </c>
      <c r="U5" s="6">
        <f t="shared" ref="U5:V5" si="3">SUM(U3:U4)</f>
        <v>0.60000000000000009</v>
      </c>
      <c r="V5" s="10">
        <f t="shared" si="3"/>
        <v>0.02</v>
      </c>
      <c r="W5" s="8">
        <f>SUM(W3:W4)</f>
        <v>0.30000000000000004</v>
      </c>
      <c r="X5" s="6">
        <f t="shared" ref="X5:Y5" si="4">SUM(X3:X4)</f>
        <v>0.7</v>
      </c>
      <c r="Y5" s="10">
        <f t="shared" si="4"/>
        <v>0</v>
      </c>
      <c r="Z5" s="8">
        <f>SUM(Z3:Z4)</f>
        <v>0.39130434782608692</v>
      </c>
      <c r="AA5" s="6">
        <f t="shared" ref="AA5:AB5" si="5">SUM(AA3:AA4)</f>
        <v>0.59130434782608698</v>
      </c>
      <c r="AB5" s="10">
        <f t="shared" si="5"/>
        <v>1.7391304347826087E-2</v>
      </c>
    </row>
    <row r="6" spans="1:28" x14ac:dyDescent="0.3">
      <c r="A6" t="s">
        <v>8</v>
      </c>
      <c r="B6">
        <v>28</v>
      </c>
      <c r="C6">
        <v>36</v>
      </c>
      <c r="D6" t="b">
        <v>1</v>
      </c>
      <c r="E6">
        <v>5</v>
      </c>
      <c r="F6">
        <v>2</v>
      </c>
      <c r="G6" s="1">
        <v>44176.508316736108</v>
      </c>
      <c r="H6">
        <v>5.1396069526672301</v>
      </c>
    </row>
    <row r="7" spans="1:28" x14ac:dyDescent="0.3">
      <c r="A7" t="s">
        <v>9</v>
      </c>
      <c r="B7">
        <v>43</v>
      </c>
      <c r="C7">
        <v>21</v>
      </c>
      <c r="D7" t="b">
        <v>1</v>
      </c>
      <c r="E7">
        <v>6</v>
      </c>
      <c r="F7">
        <v>2</v>
      </c>
      <c r="G7" s="1">
        <v>44176.508375520832</v>
      </c>
      <c r="H7">
        <v>5.0788283348083496</v>
      </c>
      <c r="J7" s="3" t="s">
        <v>9</v>
      </c>
      <c r="K7" s="3" t="s">
        <v>8</v>
      </c>
      <c r="L7" s="3" t="s">
        <v>10</v>
      </c>
      <c r="N7" s="3" t="s">
        <v>9</v>
      </c>
      <c r="O7" s="3" t="s">
        <v>8</v>
      </c>
      <c r="P7" s="3" t="s">
        <v>10</v>
      </c>
      <c r="Q7" s="3" t="s">
        <v>13</v>
      </c>
    </row>
    <row r="8" spans="1:28" x14ac:dyDescent="0.3">
      <c r="A8" t="s">
        <v>9</v>
      </c>
      <c r="B8">
        <v>41</v>
      </c>
      <c r="C8">
        <v>23</v>
      </c>
      <c r="D8" t="b">
        <v>1</v>
      </c>
      <c r="E8">
        <v>7</v>
      </c>
      <c r="F8">
        <v>2</v>
      </c>
      <c r="G8" s="1">
        <v>44176.508423749998</v>
      </c>
      <c r="H8">
        <v>4.1651742458343497</v>
      </c>
      <c r="J8" s="7">
        <f>COUNTIF($A:$A,"=Victory")/COUNT($F:$F)</f>
        <v>0.39130434782608697</v>
      </c>
      <c r="K8" s="5">
        <f>COUNTIF($A:$A,"=Defeat")/COUNT($F:$F)</f>
        <v>0.59130434782608698</v>
      </c>
      <c r="L8" s="9">
        <f>COUNTIF($A:$A,"=Draw")/COUNT($F:$F)</f>
        <v>1.7391304347826087E-2</v>
      </c>
      <c r="N8" s="23">
        <f>SUMIF($A:$A,"=Victory",$H:$H)/COUNTIF($A:$A,"=Victory")</f>
        <v>227.46140011416486</v>
      </c>
      <c r="O8" s="30">
        <f>SUMIF($A:$A,"=Defeat",$H:$H)/COUNTIF($A:$A,"=Defeat")</f>
        <v>439.28158050600138</v>
      </c>
      <c r="P8" s="31">
        <f>SUMIF($A:$A,"=Draw",$H:$H)/COUNTIF($A:$A,"=Draw")</f>
        <v>163.63046264648415</v>
      </c>
      <c r="Q8" s="36">
        <f>SUM(Table4[ExecTime])/COUNT(Table4[ExecTime])</f>
        <v>351.60149047685644</v>
      </c>
    </row>
    <row r="9" spans="1:28" x14ac:dyDescent="0.3">
      <c r="A9" t="s">
        <v>9</v>
      </c>
      <c r="B9">
        <v>33</v>
      </c>
      <c r="C9">
        <v>31</v>
      </c>
      <c r="D9" t="b">
        <v>1</v>
      </c>
      <c r="E9">
        <v>8</v>
      </c>
      <c r="F9">
        <v>2</v>
      </c>
      <c r="G9" s="1">
        <v>44176.508483020836</v>
      </c>
      <c r="H9">
        <v>5.1203405857086102</v>
      </c>
    </row>
    <row r="10" spans="1:28" x14ac:dyDescent="0.3">
      <c r="A10" t="s">
        <v>9</v>
      </c>
      <c r="B10">
        <v>42</v>
      </c>
      <c r="C10">
        <v>22</v>
      </c>
      <c r="D10" t="b">
        <v>1</v>
      </c>
      <c r="E10">
        <v>9</v>
      </c>
      <c r="F10">
        <v>2</v>
      </c>
      <c r="G10" s="1">
        <v>44176.508526469908</v>
      </c>
      <c r="H10">
        <v>3.7527599334716699</v>
      </c>
    </row>
    <row r="11" spans="1:28" x14ac:dyDescent="0.3">
      <c r="A11" t="s">
        <v>9</v>
      </c>
      <c r="B11">
        <v>40</v>
      </c>
      <c r="C11">
        <v>24</v>
      </c>
      <c r="D11" t="b">
        <v>1</v>
      </c>
      <c r="E11">
        <v>10</v>
      </c>
      <c r="F11">
        <v>2</v>
      </c>
      <c r="G11" s="1">
        <v>44176.508584479168</v>
      </c>
      <c r="H11">
        <v>5.0116758346557599</v>
      </c>
    </row>
    <row r="12" spans="1:28" x14ac:dyDescent="0.3">
      <c r="A12" t="s">
        <v>9</v>
      </c>
      <c r="B12">
        <v>36</v>
      </c>
      <c r="C12">
        <v>28</v>
      </c>
      <c r="D12" t="b">
        <v>1</v>
      </c>
      <c r="E12">
        <v>11</v>
      </c>
      <c r="F12">
        <v>2</v>
      </c>
      <c r="G12" s="1">
        <v>44176.508639131942</v>
      </c>
      <c r="H12">
        <v>4.7205641269683802</v>
      </c>
    </row>
    <row r="13" spans="1:28" x14ac:dyDescent="0.3">
      <c r="A13" t="s">
        <v>8</v>
      </c>
      <c r="B13">
        <v>22</v>
      </c>
      <c r="C13">
        <v>42</v>
      </c>
      <c r="D13" t="b">
        <v>1</v>
      </c>
      <c r="E13">
        <v>12</v>
      </c>
      <c r="F13">
        <v>2</v>
      </c>
      <c r="G13" s="1">
        <v>44176.508686018518</v>
      </c>
      <c r="H13">
        <v>4.0496261119842503</v>
      </c>
    </row>
    <row r="14" spans="1:28" x14ac:dyDescent="0.3">
      <c r="A14" t="s">
        <v>9</v>
      </c>
      <c r="B14">
        <v>45</v>
      </c>
      <c r="C14">
        <v>19</v>
      </c>
      <c r="D14" t="b">
        <v>1</v>
      </c>
      <c r="E14">
        <v>13</v>
      </c>
      <c r="F14">
        <v>2</v>
      </c>
      <c r="G14" s="1">
        <v>44176.508732199072</v>
      </c>
      <c r="H14">
        <v>3.98996782302856</v>
      </c>
    </row>
    <row r="15" spans="1:28" x14ac:dyDescent="0.3">
      <c r="A15" t="s">
        <v>9</v>
      </c>
      <c r="B15">
        <v>34</v>
      </c>
      <c r="C15">
        <v>30</v>
      </c>
      <c r="D15" t="b">
        <v>1</v>
      </c>
      <c r="E15">
        <v>14</v>
      </c>
      <c r="F15">
        <v>2</v>
      </c>
      <c r="G15" s="1">
        <v>44176.508794895832</v>
      </c>
      <c r="H15">
        <v>5.4160828590393004</v>
      </c>
    </row>
    <row r="16" spans="1:28" x14ac:dyDescent="0.3">
      <c r="A16" t="s">
        <v>9</v>
      </c>
      <c r="B16">
        <v>44</v>
      </c>
      <c r="C16">
        <v>20</v>
      </c>
      <c r="D16" t="b">
        <v>1</v>
      </c>
      <c r="E16">
        <v>15</v>
      </c>
      <c r="F16">
        <v>2</v>
      </c>
      <c r="G16" s="1">
        <v>44176.508829328704</v>
      </c>
      <c r="H16">
        <v>2.9749011993408199</v>
      </c>
    </row>
    <row r="17" spans="1:8" x14ac:dyDescent="0.3">
      <c r="A17" t="s">
        <v>9</v>
      </c>
      <c r="B17">
        <v>40</v>
      </c>
      <c r="C17">
        <v>24</v>
      </c>
      <c r="D17" t="b">
        <v>1</v>
      </c>
      <c r="E17">
        <v>16</v>
      </c>
      <c r="F17">
        <v>2</v>
      </c>
      <c r="G17" s="1">
        <v>44176.508896770836</v>
      </c>
      <c r="H17">
        <v>5.8261401653289697</v>
      </c>
    </row>
    <row r="18" spans="1:8" x14ac:dyDescent="0.3">
      <c r="A18" t="s">
        <v>8</v>
      </c>
      <c r="B18">
        <v>18</v>
      </c>
      <c r="C18">
        <v>46</v>
      </c>
      <c r="D18" t="b">
        <v>1</v>
      </c>
      <c r="E18">
        <v>17</v>
      </c>
      <c r="F18">
        <v>2</v>
      </c>
      <c r="G18" s="1">
        <v>44176.508953090277</v>
      </c>
      <c r="H18">
        <v>4.8662195205688397</v>
      </c>
    </row>
    <row r="19" spans="1:8" x14ac:dyDescent="0.3">
      <c r="A19" t="s">
        <v>9</v>
      </c>
      <c r="B19">
        <v>40</v>
      </c>
      <c r="C19">
        <v>24</v>
      </c>
      <c r="D19" t="b">
        <v>1</v>
      </c>
      <c r="E19">
        <v>18</v>
      </c>
      <c r="F19">
        <v>2</v>
      </c>
      <c r="G19" s="1">
        <v>44176.508994606484</v>
      </c>
      <c r="H19">
        <v>3.58692073822021</v>
      </c>
    </row>
    <row r="20" spans="1:8" x14ac:dyDescent="0.3">
      <c r="A20" t="s">
        <v>9</v>
      </c>
      <c r="B20">
        <v>38</v>
      </c>
      <c r="C20">
        <v>26</v>
      </c>
      <c r="D20" t="b">
        <v>1</v>
      </c>
      <c r="E20">
        <v>19</v>
      </c>
      <c r="F20">
        <v>2</v>
      </c>
      <c r="G20" s="1">
        <v>44176.509060092591</v>
      </c>
      <c r="H20">
        <v>5.6584939956665004</v>
      </c>
    </row>
    <row r="21" spans="1:8" x14ac:dyDescent="0.3">
      <c r="A21" t="s">
        <v>8</v>
      </c>
      <c r="B21">
        <v>28</v>
      </c>
      <c r="C21">
        <v>36</v>
      </c>
      <c r="D21" t="b">
        <v>1</v>
      </c>
      <c r="E21">
        <v>20</v>
      </c>
      <c r="F21">
        <v>2</v>
      </c>
      <c r="G21" s="1">
        <v>44176.509110266205</v>
      </c>
      <c r="H21">
        <v>4.3335213661193803</v>
      </c>
    </row>
    <row r="22" spans="1:8" x14ac:dyDescent="0.3">
      <c r="A22" t="s">
        <v>9</v>
      </c>
      <c r="B22">
        <v>43</v>
      </c>
      <c r="C22">
        <v>21</v>
      </c>
      <c r="D22" t="b">
        <v>1</v>
      </c>
      <c r="E22">
        <v>21</v>
      </c>
      <c r="F22">
        <v>2</v>
      </c>
      <c r="G22" s="1">
        <v>44176.509154155094</v>
      </c>
      <c r="H22">
        <v>3.7909381389617902</v>
      </c>
    </row>
    <row r="23" spans="1:8" x14ac:dyDescent="0.3">
      <c r="A23" t="s">
        <v>9</v>
      </c>
      <c r="B23">
        <v>41</v>
      </c>
      <c r="C23">
        <v>23</v>
      </c>
      <c r="D23" t="b">
        <v>1</v>
      </c>
      <c r="E23">
        <v>22</v>
      </c>
      <c r="F23">
        <v>2</v>
      </c>
      <c r="G23" s="1">
        <v>44176.509193611113</v>
      </c>
      <c r="H23">
        <v>3.4077770709991402</v>
      </c>
    </row>
    <row r="24" spans="1:8" x14ac:dyDescent="0.3">
      <c r="A24" t="s">
        <v>9</v>
      </c>
      <c r="B24">
        <v>33</v>
      </c>
      <c r="C24">
        <v>31</v>
      </c>
      <c r="D24" t="b">
        <v>1</v>
      </c>
      <c r="E24">
        <v>23</v>
      </c>
      <c r="F24">
        <v>2</v>
      </c>
      <c r="G24" s="1">
        <v>44176.509246585651</v>
      </c>
      <c r="H24">
        <v>4.5762274265289298</v>
      </c>
    </row>
    <row r="25" spans="1:8" x14ac:dyDescent="0.3">
      <c r="A25" t="s">
        <v>9</v>
      </c>
      <c r="B25">
        <v>42</v>
      </c>
      <c r="C25">
        <v>22</v>
      </c>
      <c r="D25" t="b">
        <v>1</v>
      </c>
      <c r="E25">
        <v>24</v>
      </c>
      <c r="F25">
        <v>2</v>
      </c>
      <c r="G25" s="1">
        <v>44176.509287256944</v>
      </c>
      <c r="H25">
        <v>3.5127799510955802</v>
      </c>
    </row>
    <row r="26" spans="1:8" x14ac:dyDescent="0.3">
      <c r="A26" t="s">
        <v>9</v>
      </c>
      <c r="B26">
        <v>40</v>
      </c>
      <c r="C26">
        <v>24</v>
      </c>
      <c r="D26" t="b">
        <v>1</v>
      </c>
      <c r="E26">
        <v>25</v>
      </c>
      <c r="F26">
        <v>2</v>
      </c>
      <c r="G26" s="1">
        <v>44176.509342303238</v>
      </c>
      <c r="H26">
        <v>4.7554833889007497</v>
      </c>
    </row>
    <row r="27" spans="1:8" x14ac:dyDescent="0.3">
      <c r="A27" t="s">
        <v>8</v>
      </c>
      <c r="B27">
        <v>10</v>
      </c>
      <c r="C27">
        <v>54</v>
      </c>
      <c r="D27" t="b">
        <v>0</v>
      </c>
      <c r="E27">
        <v>1</v>
      </c>
      <c r="F27">
        <v>2</v>
      </c>
      <c r="G27" s="1">
        <v>44176.509392881948</v>
      </c>
      <c r="H27">
        <v>4.3687415122985804</v>
      </c>
    </row>
    <row r="28" spans="1:8" x14ac:dyDescent="0.3">
      <c r="A28" t="s">
        <v>8</v>
      </c>
      <c r="B28">
        <v>20</v>
      </c>
      <c r="C28">
        <v>44</v>
      </c>
      <c r="D28" t="b">
        <v>0</v>
      </c>
      <c r="E28">
        <v>2</v>
      </c>
      <c r="F28">
        <v>2</v>
      </c>
      <c r="G28" s="1">
        <v>44176.509452881946</v>
      </c>
      <c r="H28">
        <v>5.1846294403076101</v>
      </c>
    </row>
    <row r="29" spans="1:8" x14ac:dyDescent="0.3">
      <c r="A29" t="s">
        <v>9</v>
      </c>
      <c r="B29">
        <v>40</v>
      </c>
      <c r="C29">
        <v>24</v>
      </c>
      <c r="D29" t="b">
        <v>0</v>
      </c>
      <c r="E29">
        <v>3</v>
      </c>
      <c r="F29">
        <v>2</v>
      </c>
      <c r="G29" s="1">
        <v>44176.509488564814</v>
      </c>
      <c r="H29">
        <v>3.0827965736389098</v>
      </c>
    </row>
    <row r="30" spans="1:8" x14ac:dyDescent="0.3">
      <c r="A30" t="s">
        <v>8</v>
      </c>
      <c r="B30">
        <v>19</v>
      </c>
      <c r="C30">
        <v>45</v>
      </c>
      <c r="D30" t="b">
        <v>0</v>
      </c>
      <c r="E30">
        <v>4</v>
      </c>
      <c r="F30">
        <v>2</v>
      </c>
      <c r="G30" s="1">
        <v>44176.509526550923</v>
      </c>
      <c r="H30">
        <v>3.2811810970306299</v>
      </c>
    </row>
    <row r="31" spans="1:8" x14ac:dyDescent="0.3">
      <c r="A31" t="s">
        <v>8</v>
      </c>
      <c r="B31">
        <v>8</v>
      </c>
      <c r="C31">
        <v>54</v>
      </c>
      <c r="D31" t="b">
        <v>0</v>
      </c>
      <c r="E31">
        <v>5</v>
      </c>
      <c r="F31">
        <v>2</v>
      </c>
      <c r="G31" s="1">
        <v>44176.509571122682</v>
      </c>
      <c r="H31">
        <v>3.85014653205871</v>
      </c>
    </row>
    <row r="32" spans="1:8" x14ac:dyDescent="0.3">
      <c r="A32" t="s">
        <v>8</v>
      </c>
      <c r="B32">
        <v>24</v>
      </c>
      <c r="C32">
        <v>40</v>
      </c>
      <c r="D32" t="b">
        <v>0</v>
      </c>
      <c r="E32">
        <v>6</v>
      </c>
      <c r="F32">
        <v>2</v>
      </c>
      <c r="G32" s="1">
        <v>44176.509621516205</v>
      </c>
      <c r="H32">
        <v>4.3549411296844402</v>
      </c>
    </row>
    <row r="33" spans="1:8" x14ac:dyDescent="0.3">
      <c r="A33" t="s">
        <v>8</v>
      </c>
      <c r="B33">
        <v>27</v>
      </c>
      <c r="C33">
        <v>37</v>
      </c>
      <c r="D33" t="b">
        <v>0</v>
      </c>
      <c r="E33">
        <v>7</v>
      </c>
      <c r="F33">
        <v>2</v>
      </c>
      <c r="G33" s="1">
        <v>44176.509662372686</v>
      </c>
      <c r="H33">
        <v>3.52846956253051</v>
      </c>
    </row>
    <row r="34" spans="1:8" x14ac:dyDescent="0.3">
      <c r="A34" t="s">
        <v>9</v>
      </c>
      <c r="B34">
        <v>37</v>
      </c>
      <c r="C34">
        <v>27</v>
      </c>
      <c r="D34" t="b">
        <v>0</v>
      </c>
      <c r="E34">
        <v>8</v>
      </c>
      <c r="F34">
        <v>2</v>
      </c>
      <c r="G34" s="1">
        <v>44176.509712534724</v>
      </c>
      <c r="H34">
        <v>4.3335165977478001</v>
      </c>
    </row>
    <row r="35" spans="1:8" x14ac:dyDescent="0.3">
      <c r="A35" t="s">
        <v>8</v>
      </c>
      <c r="B35">
        <v>28</v>
      </c>
      <c r="C35">
        <v>36</v>
      </c>
      <c r="D35" t="b">
        <v>0</v>
      </c>
      <c r="E35">
        <v>9</v>
      </c>
      <c r="F35">
        <v>2</v>
      </c>
      <c r="G35" s="1">
        <v>44176.509764872688</v>
      </c>
      <c r="H35">
        <v>4.5207505226135201</v>
      </c>
    </row>
    <row r="36" spans="1:8" x14ac:dyDescent="0.3">
      <c r="A36" t="s">
        <v>9</v>
      </c>
      <c r="B36">
        <v>43</v>
      </c>
      <c r="C36">
        <v>21</v>
      </c>
      <c r="D36" t="b">
        <v>0</v>
      </c>
      <c r="E36">
        <v>10</v>
      </c>
      <c r="F36">
        <v>2</v>
      </c>
      <c r="G36" s="1">
        <v>44176.509814942132</v>
      </c>
      <c r="H36">
        <v>4.3251140117645201</v>
      </c>
    </row>
    <row r="37" spans="1:8" x14ac:dyDescent="0.3">
      <c r="A37" t="s">
        <v>10</v>
      </c>
      <c r="B37">
        <v>32</v>
      </c>
      <c r="C37">
        <v>32</v>
      </c>
      <c r="D37" t="b">
        <v>0</v>
      </c>
      <c r="E37">
        <v>11</v>
      </c>
      <c r="F37">
        <v>2</v>
      </c>
      <c r="G37" s="1">
        <v>44176.509858773148</v>
      </c>
      <c r="H37">
        <v>3.7868762016296298</v>
      </c>
    </row>
    <row r="38" spans="1:8" x14ac:dyDescent="0.3">
      <c r="A38" t="s">
        <v>8</v>
      </c>
      <c r="B38">
        <v>8</v>
      </c>
      <c r="C38">
        <v>54</v>
      </c>
      <c r="D38" t="b">
        <v>0</v>
      </c>
      <c r="E38">
        <v>12</v>
      </c>
      <c r="F38">
        <v>2</v>
      </c>
      <c r="G38" s="1">
        <v>44176.509902847225</v>
      </c>
      <c r="H38">
        <v>3.8069777488708398</v>
      </c>
    </row>
    <row r="39" spans="1:8" x14ac:dyDescent="0.3">
      <c r="A39" t="s">
        <v>8</v>
      </c>
      <c r="B39">
        <v>24</v>
      </c>
      <c r="C39">
        <v>40</v>
      </c>
      <c r="D39" t="b">
        <v>0</v>
      </c>
      <c r="E39">
        <v>13</v>
      </c>
      <c r="F39">
        <v>2</v>
      </c>
      <c r="G39" s="1">
        <v>44176.509953483794</v>
      </c>
      <c r="H39">
        <v>4.3746311664581299</v>
      </c>
    </row>
    <row r="40" spans="1:8" x14ac:dyDescent="0.3">
      <c r="A40" t="s">
        <v>8</v>
      </c>
      <c r="B40">
        <v>27</v>
      </c>
      <c r="C40">
        <v>37</v>
      </c>
      <c r="D40" t="b">
        <v>0</v>
      </c>
      <c r="E40">
        <v>14</v>
      </c>
      <c r="F40">
        <v>2</v>
      </c>
      <c r="G40" s="1">
        <v>44176.509994884262</v>
      </c>
      <c r="H40">
        <v>3.5770165920257502</v>
      </c>
    </row>
    <row r="41" spans="1:8" x14ac:dyDescent="0.3">
      <c r="A41" t="s">
        <v>9</v>
      </c>
      <c r="B41">
        <v>37</v>
      </c>
      <c r="C41">
        <v>27</v>
      </c>
      <c r="D41" t="b">
        <v>0</v>
      </c>
      <c r="E41">
        <v>15</v>
      </c>
      <c r="F41">
        <v>2</v>
      </c>
      <c r="G41" s="1">
        <v>44176.51004212963</v>
      </c>
      <c r="H41">
        <v>4.0811829566955504</v>
      </c>
    </row>
    <row r="42" spans="1:8" x14ac:dyDescent="0.3">
      <c r="A42" t="s">
        <v>8</v>
      </c>
      <c r="B42">
        <v>28</v>
      </c>
      <c r="C42">
        <v>36</v>
      </c>
      <c r="D42" t="b">
        <v>0</v>
      </c>
      <c r="E42">
        <v>16</v>
      </c>
      <c r="F42">
        <v>2</v>
      </c>
      <c r="G42" s="1">
        <v>44176.510092013887</v>
      </c>
      <c r="H42">
        <v>4.3104267120361301</v>
      </c>
    </row>
    <row r="43" spans="1:8" x14ac:dyDescent="0.3">
      <c r="A43" t="s">
        <v>9</v>
      </c>
      <c r="B43">
        <v>43</v>
      </c>
      <c r="C43">
        <v>21</v>
      </c>
      <c r="D43" t="b">
        <v>0</v>
      </c>
      <c r="E43">
        <v>17</v>
      </c>
      <c r="F43">
        <v>2</v>
      </c>
      <c r="G43" s="1">
        <v>44176.510139826387</v>
      </c>
      <c r="H43">
        <v>4.1296033859252903</v>
      </c>
    </row>
    <row r="44" spans="1:8" x14ac:dyDescent="0.3">
      <c r="A44" t="s">
        <v>10</v>
      </c>
      <c r="B44">
        <v>32</v>
      </c>
      <c r="C44">
        <v>32</v>
      </c>
      <c r="D44" t="b">
        <v>0</v>
      </c>
      <c r="E44">
        <v>18</v>
      </c>
      <c r="F44">
        <v>2</v>
      </c>
      <c r="G44" s="1">
        <v>44176.510183680555</v>
      </c>
      <c r="H44">
        <v>3.7881066799163801</v>
      </c>
    </row>
    <row r="45" spans="1:8" x14ac:dyDescent="0.3">
      <c r="A45" t="s">
        <v>8</v>
      </c>
      <c r="B45">
        <v>8</v>
      </c>
      <c r="C45">
        <v>54</v>
      </c>
      <c r="D45" t="b">
        <v>0</v>
      </c>
      <c r="E45">
        <v>19</v>
      </c>
      <c r="F45">
        <v>2</v>
      </c>
      <c r="G45" s="1">
        <v>44176.510227430554</v>
      </c>
      <c r="H45">
        <v>3.77895760536193</v>
      </c>
    </row>
    <row r="46" spans="1:8" x14ac:dyDescent="0.3">
      <c r="A46" t="s">
        <v>8</v>
      </c>
      <c r="B46">
        <v>24</v>
      </c>
      <c r="C46">
        <v>40</v>
      </c>
      <c r="D46" t="b">
        <v>0</v>
      </c>
      <c r="E46">
        <v>20</v>
      </c>
      <c r="F46">
        <v>2</v>
      </c>
      <c r="G46" s="1">
        <v>44176.510278043985</v>
      </c>
      <c r="H46">
        <v>4.3728089332580504</v>
      </c>
    </row>
    <row r="47" spans="1:8" x14ac:dyDescent="0.3">
      <c r="A47" t="s">
        <v>8</v>
      </c>
      <c r="B47">
        <v>27</v>
      </c>
      <c r="C47">
        <v>37</v>
      </c>
      <c r="D47" t="b">
        <v>0</v>
      </c>
      <c r="E47">
        <v>21</v>
      </c>
      <c r="F47">
        <v>2</v>
      </c>
      <c r="G47" s="1">
        <v>44176.510319259258</v>
      </c>
      <c r="H47">
        <v>3.5592586994171098</v>
      </c>
    </row>
    <row r="48" spans="1:8" x14ac:dyDescent="0.3">
      <c r="A48" t="s">
        <v>9</v>
      </c>
      <c r="B48">
        <v>37</v>
      </c>
      <c r="C48">
        <v>27</v>
      </c>
      <c r="D48" t="b">
        <v>0</v>
      </c>
      <c r="E48">
        <v>22</v>
      </c>
      <c r="F48">
        <v>2</v>
      </c>
      <c r="G48" s="1">
        <v>44176.510367314811</v>
      </c>
      <c r="H48">
        <v>4.1514041423797599</v>
      </c>
    </row>
    <row r="49" spans="1:8" x14ac:dyDescent="0.3">
      <c r="A49" t="s">
        <v>8</v>
      </c>
      <c r="B49">
        <v>28</v>
      </c>
      <c r="C49">
        <v>36</v>
      </c>
      <c r="D49" t="b">
        <v>0</v>
      </c>
      <c r="E49">
        <v>23</v>
      </c>
      <c r="F49">
        <v>2</v>
      </c>
      <c r="G49" s="1">
        <v>44176.510420243052</v>
      </c>
      <c r="H49">
        <v>4.5727179050445503</v>
      </c>
    </row>
    <row r="50" spans="1:8" x14ac:dyDescent="0.3">
      <c r="A50" t="s">
        <v>9</v>
      </c>
      <c r="B50">
        <v>43</v>
      </c>
      <c r="C50">
        <v>21</v>
      </c>
      <c r="D50" t="b">
        <v>0</v>
      </c>
      <c r="E50">
        <v>24</v>
      </c>
      <c r="F50">
        <v>2</v>
      </c>
      <c r="G50" s="1">
        <v>44176.51046888889</v>
      </c>
      <c r="H50">
        <v>4.2037696838378897</v>
      </c>
    </row>
    <row r="51" spans="1:8" x14ac:dyDescent="0.3">
      <c r="A51" t="s">
        <v>10</v>
      </c>
      <c r="B51">
        <v>32</v>
      </c>
      <c r="C51">
        <v>32</v>
      </c>
      <c r="D51" t="b">
        <v>0</v>
      </c>
      <c r="E51">
        <v>25</v>
      </c>
      <c r="F51">
        <v>2</v>
      </c>
      <c r="G51" s="1">
        <v>44176.510511886576</v>
      </c>
      <c r="H51">
        <v>3.7150173187255802</v>
      </c>
    </row>
    <row r="52" spans="1:8" x14ac:dyDescent="0.3">
      <c r="A52" t="s">
        <v>9</v>
      </c>
      <c r="B52">
        <v>45</v>
      </c>
      <c r="C52">
        <v>19</v>
      </c>
      <c r="D52" t="b">
        <v>1</v>
      </c>
      <c r="E52">
        <v>1</v>
      </c>
      <c r="F52">
        <v>3</v>
      </c>
      <c r="G52" s="1">
        <v>44176.510697337966</v>
      </c>
      <c r="H52">
        <v>16.0220465660095</v>
      </c>
    </row>
    <row r="53" spans="1:8" x14ac:dyDescent="0.3">
      <c r="A53" t="s">
        <v>8</v>
      </c>
      <c r="B53">
        <v>22</v>
      </c>
      <c r="C53">
        <v>42</v>
      </c>
      <c r="D53" t="b">
        <v>1</v>
      </c>
      <c r="E53">
        <v>2</v>
      </c>
      <c r="F53">
        <v>3</v>
      </c>
      <c r="G53" s="1">
        <v>44176.51085875</v>
      </c>
      <c r="H53">
        <v>13.945487499237</v>
      </c>
    </row>
    <row r="54" spans="1:8" x14ac:dyDescent="0.3">
      <c r="A54" t="s">
        <v>8</v>
      </c>
      <c r="B54">
        <v>28</v>
      </c>
      <c r="C54">
        <v>36</v>
      </c>
      <c r="D54" t="b">
        <v>1</v>
      </c>
      <c r="E54">
        <v>3</v>
      </c>
      <c r="F54">
        <v>3</v>
      </c>
      <c r="G54" s="1">
        <v>44176.511052638889</v>
      </c>
      <c r="H54">
        <v>16.7507224082946</v>
      </c>
    </row>
    <row r="55" spans="1:8" x14ac:dyDescent="0.3">
      <c r="A55" t="s">
        <v>8</v>
      </c>
      <c r="B55">
        <v>22</v>
      </c>
      <c r="C55">
        <v>42</v>
      </c>
      <c r="D55" t="b">
        <v>1</v>
      </c>
      <c r="E55">
        <v>4</v>
      </c>
      <c r="F55">
        <v>3</v>
      </c>
      <c r="G55" s="1">
        <v>44176.511186041665</v>
      </c>
      <c r="H55">
        <v>11.526554346084501</v>
      </c>
    </row>
    <row r="56" spans="1:8" x14ac:dyDescent="0.3">
      <c r="A56" t="s">
        <v>9</v>
      </c>
      <c r="B56">
        <v>37</v>
      </c>
      <c r="C56">
        <v>27</v>
      </c>
      <c r="D56" t="b">
        <v>1</v>
      </c>
      <c r="E56">
        <v>5</v>
      </c>
      <c r="F56">
        <v>3</v>
      </c>
      <c r="G56" s="1">
        <v>44176.511401828706</v>
      </c>
      <c r="H56">
        <v>18.6436560153961</v>
      </c>
    </row>
    <row r="57" spans="1:8" x14ac:dyDescent="0.3">
      <c r="A57" t="s">
        <v>8</v>
      </c>
      <c r="B57">
        <v>17</v>
      </c>
      <c r="C57">
        <v>47</v>
      </c>
      <c r="D57" t="b">
        <v>1</v>
      </c>
      <c r="E57">
        <v>6</v>
      </c>
      <c r="F57">
        <v>3</v>
      </c>
      <c r="G57" s="1">
        <v>44176.511584004627</v>
      </c>
      <c r="H57">
        <v>15.739773035049399</v>
      </c>
    </row>
    <row r="58" spans="1:8" x14ac:dyDescent="0.3">
      <c r="A58" t="s">
        <v>9</v>
      </c>
      <c r="B58">
        <v>39</v>
      </c>
      <c r="C58">
        <v>25</v>
      </c>
      <c r="D58" t="b">
        <v>1</v>
      </c>
      <c r="E58">
        <v>7</v>
      </c>
      <c r="F58">
        <v>3</v>
      </c>
      <c r="G58" s="1">
        <v>44176.511833807868</v>
      </c>
      <c r="H58">
        <v>21.581900358199999</v>
      </c>
    </row>
    <row r="59" spans="1:8" x14ac:dyDescent="0.3">
      <c r="A59" t="s">
        <v>9</v>
      </c>
      <c r="B59">
        <v>45</v>
      </c>
      <c r="C59">
        <v>19</v>
      </c>
      <c r="D59" t="b">
        <v>1</v>
      </c>
      <c r="E59">
        <v>8</v>
      </c>
      <c r="F59">
        <v>3</v>
      </c>
      <c r="G59" s="1">
        <v>44176.511963217592</v>
      </c>
      <c r="H59">
        <v>11.180026769637999</v>
      </c>
    </row>
    <row r="60" spans="1:8" x14ac:dyDescent="0.3">
      <c r="A60" t="s">
        <v>8</v>
      </c>
      <c r="B60">
        <v>7</v>
      </c>
      <c r="C60">
        <v>57</v>
      </c>
      <c r="D60" t="b">
        <v>1</v>
      </c>
      <c r="E60">
        <v>9</v>
      </c>
      <c r="F60">
        <v>3</v>
      </c>
      <c r="G60" s="1">
        <v>44176.512241736113</v>
      </c>
      <c r="H60">
        <v>24.063952207565301</v>
      </c>
    </row>
    <row r="61" spans="1:8" x14ac:dyDescent="0.3">
      <c r="A61" t="s">
        <v>9</v>
      </c>
      <c r="B61">
        <v>41</v>
      </c>
      <c r="C61">
        <v>23</v>
      </c>
      <c r="D61" t="b">
        <v>1</v>
      </c>
      <c r="E61">
        <v>10</v>
      </c>
      <c r="F61">
        <v>3</v>
      </c>
      <c r="G61" s="1">
        <v>44176.512475960648</v>
      </c>
      <c r="H61">
        <v>20.235583305358801</v>
      </c>
    </row>
    <row r="62" spans="1:8" x14ac:dyDescent="0.3">
      <c r="A62" t="s">
        <v>8</v>
      </c>
      <c r="B62">
        <v>7</v>
      </c>
      <c r="C62">
        <v>57</v>
      </c>
      <c r="D62" t="b">
        <v>1</v>
      </c>
      <c r="E62">
        <v>11</v>
      </c>
      <c r="F62">
        <v>3</v>
      </c>
      <c r="G62" s="1">
        <v>44176.512658344909</v>
      </c>
      <c r="H62">
        <v>15.757177591323799</v>
      </c>
    </row>
    <row r="63" spans="1:8" x14ac:dyDescent="0.3">
      <c r="A63" t="s">
        <v>9</v>
      </c>
      <c r="B63">
        <v>41</v>
      </c>
      <c r="C63">
        <v>23</v>
      </c>
      <c r="D63" t="b">
        <v>1</v>
      </c>
      <c r="E63">
        <v>12</v>
      </c>
      <c r="F63">
        <v>3</v>
      </c>
      <c r="G63" s="1">
        <v>44176.512849861108</v>
      </c>
      <c r="H63">
        <v>16.546851634979198</v>
      </c>
    </row>
    <row r="64" spans="1:8" x14ac:dyDescent="0.3">
      <c r="A64" t="s">
        <v>8</v>
      </c>
      <c r="B64">
        <v>7</v>
      </c>
      <c r="C64">
        <v>57</v>
      </c>
      <c r="D64" t="b">
        <v>1</v>
      </c>
      <c r="E64">
        <v>13</v>
      </c>
      <c r="F64">
        <v>3</v>
      </c>
      <c r="G64" s="1">
        <v>44176.513015567129</v>
      </c>
      <c r="H64">
        <v>14.315665960311801</v>
      </c>
    </row>
    <row r="65" spans="1:8" x14ac:dyDescent="0.3">
      <c r="A65" t="s">
        <v>9</v>
      </c>
      <c r="B65">
        <v>41</v>
      </c>
      <c r="C65">
        <v>23</v>
      </c>
      <c r="D65" t="b">
        <v>1</v>
      </c>
      <c r="E65">
        <v>14</v>
      </c>
      <c r="F65">
        <v>3</v>
      </c>
      <c r="G65" s="1">
        <v>44176.513198958331</v>
      </c>
      <c r="H65">
        <v>15.844075679778999</v>
      </c>
    </row>
    <row r="66" spans="1:8" x14ac:dyDescent="0.3">
      <c r="A66" t="s">
        <v>8</v>
      </c>
      <c r="B66">
        <v>7</v>
      </c>
      <c r="C66">
        <v>57</v>
      </c>
      <c r="D66" t="b">
        <v>1</v>
      </c>
      <c r="E66">
        <v>15</v>
      </c>
      <c r="F66">
        <v>3</v>
      </c>
      <c r="G66" s="1">
        <v>44176.513372511574</v>
      </c>
      <c r="H66">
        <v>14.9941165447235</v>
      </c>
    </row>
    <row r="67" spans="1:8" x14ac:dyDescent="0.3">
      <c r="A67" t="s">
        <v>9</v>
      </c>
      <c r="B67">
        <v>41</v>
      </c>
      <c r="C67">
        <v>23</v>
      </c>
      <c r="D67" t="b">
        <v>1</v>
      </c>
      <c r="E67">
        <v>16</v>
      </c>
      <c r="F67">
        <v>3</v>
      </c>
      <c r="G67" s="1">
        <v>44176.513556585647</v>
      </c>
      <c r="H67">
        <v>15.9035403728485</v>
      </c>
    </row>
    <row r="68" spans="1:8" x14ac:dyDescent="0.3">
      <c r="A68" t="s">
        <v>8</v>
      </c>
      <c r="B68">
        <v>7</v>
      </c>
      <c r="C68">
        <v>57</v>
      </c>
      <c r="D68" t="b">
        <v>1</v>
      </c>
      <c r="E68">
        <v>17</v>
      </c>
      <c r="F68">
        <v>3</v>
      </c>
      <c r="G68" s="1">
        <v>44176.513728391204</v>
      </c>
      <c r="H68">
        <v>14.844531774520799</v>
      </c>
    </row>
    <row r="69" spans="1:8" x14ac:dyDescent="0.3">
      <c r="A69" t="s">
        <v>9</v>
      </c>
      <c r="B69">
        <v>41</v>
      </c>
      <c r="C69">
        <v>23</v>
      </c>
      <c r="D69" t="b">
        <v>1</v>
      </c>
      <c r="E69">
        <v>18</v>
      </c>
      <c r="F69">
        <v>3</v>
      </c>
      <c r="G69" s="1">
        <v>44176.513910462963</v>
      </c>
      <c r="H69">
        <v>15.730544567108099</v>
      </c>
    </row>
    <row r="70" spans="1:8" x14ac:dyDescent="0.3">
      <c r="A70" t="s">
        <v>8</v>
      </c>
      <c r="B70">
        <v>7</v>
      </c>
      <c r="C70">
        <v>57</v>
      </c>
      <c r="D70" t="b">
        <v>1</v>
      </c>
      <c r="E70">
        <v>19</v>
      </c>
      <c r="F70">
        <v>3</v>
      </c>
      <c r="G70" s="1">
        <v>44176.514079120374</v>
      </c>
      <c r="H70">
        <v>14.570937633514401</v>
      </c>
    </row>
    <row r="71" spans="1:8" x14ac:dyDescent="0.3">
      <c r="A71" t="s">
        <v>9</v>
      </c>
      <c r="B71">
        <v>41</v>
      </c>
      <c r="C71">
        <v>23</v>
      </c>
      <c r="D71" t="b">
        <v>1</v>
      </c>
      <c r="E71">
        <v>20</v>
      </c>
      <c r="F71">
        <v>3</v>
      </c>
      <c r="G71" s="1">
        <v>44176.514262708333</v>
      </c>
      <c r="H71">
        <v>15.86106300354</v>
      </c>
    </row>
    <row r="72" spans="1:8" x14ac:dyDescent="0.3">
      <c r="A72" t="s">
        <v>8</v>
      </c>
      <c r="B72">
        <v>7</v>
      </c>
      <c r="C72">
        <v>57</v>
      </c>
      <c r="D72" t="b">
        <v>1</v>
      </c>
      <c r="E72">
        <v>21</v>
      </c>
      <c r="F72">
        <v>3</v>
      </c>
      <c r="G72" s="1">
        <v>44176.5144349537</v>
      </c>
      <c r="H72">
        <v>14.8821282386779</v>
      </c>
    </row>
    <row r="73" spans="1:8" x14ac:dyDescent="0.3">
      <c r="A73" t="s">
        <v>9</v>
      </c>
      <c r="B73">
        <v>41</v>
      </c>
      <c r="C73">
        <v>23</v>
      </c>
      <c r="D73" t="b">
        <v>1</v>
      </c>
      <c r="E73">
        <v>22</v>
      </c>
      <c r="F73">
        <v>3</v>
      </c>
      <c r="G73" s="1">
        <v>44176.514615162036</v>
      </c>
      <c r="H73">
        <v>15.5687079429626</v>
      </c>
    </row>
    <row r="74" spans="1:8" x14ac:dyDescent="0.3">
      <c r="A74" t="s">
        <v>8</v>
      </c>
      <c r="B74">
        <v>7</v>
      </c>
      <c r="C74">
        <v>57</v>
      </c>
      <c r="D74" t="b">
        <v>1</v>
      </c>
      <c r="E74">
        <v>23</v>
      </c>
      <c r="F74">
        <v>3</v>
      </c>
      <c r="G74" s="1">
        <v>44176.514780543985</v>
      </c>
      <c r="H74">
        <v>14.288907051086399</v>
      </c>
    </row>
    <row r="75" spans="1:8" x14ac:dyDescent="0.3">
      <c r="A75" t="s">
        <v>9</v>
      </c>
      <c r="B75">
        <v>41</v>
      </c>
      <c r="C75">
        <v>23</v>
      </c>
      <c r="D75" t="b">
        <v>1</v>
      </c>
      <c r="E75">
        <v>24</v>
      </c>
      <c r="F75">
        <v>3</v>
      </c>
      <c r="G75" s="1">
        <v>44176.514960405089</v>
      </c>
      <c r="H75">
        <v>15.5397481918334</v>
      </c>
    </row>
    <row r="76" spans="1:8" x14ac:dyDescent="0.3">
      <c r="A76" t="s">
        <v>8</v>
      </c>
      <c r="B76">
        <v>7</v>
      </c>
      <c r="C76">
        <v>57</v>
      </c>
      <c r="D76" t="b">
        <v>1</v>
      </c>
      <c r="E76">
        <v>25</v>
      </c>
      <c r="F76">
        <v>3</v>
      </c>
      <c r="G76" s="1">
        <v>44176.515126215279</v>
      </c>
      <c r="H76">
        <v>14.325216531753499</v>
      </c>
    </row>
    <row r="77" spans="1:8" x14ac:dyDescent="0.3">
      <c r="A77" t="s">
        <v>9</v>
      </c>
      <c r="B77">
        <v>37</v>
      </c>
      <c r="C77">
        <v>27</v>
      </c>
      <c r="D77" t="b">
        <v>0</v>
      </c>
      <c r="E77">
        <v>1</v>
      </c>
      <c r="F77">
        <v>3</v>
      </c>
      <c r="G77" s="1">
        <v>44176.51532269676</v>
      </c>
      <c r="H77">
        <v>16.975048780441199</v>
      </c>
    </row>
    <row r="78" spans="1:8" x14ac:dyDescent="0.3">
      <c r="A78" t="s">
        <v>9</v>
      </c>
      <c r="B78">
        <v>39</v>
      </c>
      <c r="C78">
        <v>24</v>
      </c>
      <c r="D78" t="b">
        <v>0</v>
      </c>
      <c r="E78">
        <v>2</v>
      </c>
      <c r="F78">
        <v>3</v>
      </c>
      <c r="G78" s="1">
        <v>44176.515449907405</v>
      </c>
      <c r="H78">
        <v>10.9904165267944</v>
      </c>
    </row>
    <row r="79" spans="1:8" x14ac:dyDescent="0.3">
      <c r="A79" t="s">
        <v>8</v>
      </c>
      <c r="B79">
        <v>25</v>
      </c>
      <c r="C79">
        <v>39</v>
      </c>
      <c r="D79" t="b">
        <v>0</v>
      </c>
      <c r="E79">
        <v>3</v>
      </c>
      <c r="F79">
        <v>3</v>
      </c>
      <c r="G79" s="1">
        <v>44176.51567064815</v>
      </c>
      <c r="H79">
        <v>19.0707073211669</v>
      </c>
    </row>
    <row r="80" spans="1:8" x14ac:dyDescent="0.3">
      <c r="A80" t="s">
        <v>8</v>
      </c>
      <c r="B80">
        <v>28</v>
      </c>
      <c r="C80">
        <v>36</v>
      </c>
      <c r="D80" t="b">
        <v>0</v>
      </c>
      <c r="E80">
        <v>4</v>
      </c>
      <c r="F80">
        <v>3</v>
      </c>
      <c r="G80" s="1">
        <v>44176.515896805555</v>
      </c>
      <c r="H80">
        <v>19.539795637130698</v>
      </c>
    </row>
    <row r="81" spans="1:8" x14ac:dyDescent="0.3">
      <c r="A81" t="s">
        <v>8</v>
      </c>
      <c r="B81">
        <v>10</v>
      </c>
      <c r="C81">
        <v>54</v>
      </c>
      <c r="D81" t="b">
        <v>0</v>
      </c>
      <c r="E81">
        <v>5</v>
      </c>
      <c r="F81">
        <v>3</v>
      </c>
      <c r="G81" s="1">
        <v>44176.516125601855</v>
      </c>
      <c r="H81">
        <v>19.768025875091499</v>
      </c>
    </row>
    <row r="82" spans="1:8" x14ac:dyDescent="0.3">
      <c r="A82" t="s">
        <v>9</v>
      </c>
      <c r="B82">
        <v>33</v>
      </c>
      <c r="C82">
        <v>31</v>
      </c>
      <c r="D82" t="b">
        <v>0</v>
      </c>
      <c r="E82">
        <v>6</v>
      </c>
      <c r="F82">
        <v>3</v>
      </c>
      <c r="G82" s="1">
        <v>44176.516416840277</v>
      </c>
      <c r="H82">
        <v>25.163149356841998</v>
      </c>
    </row>
    <row r="83" spans="1:8" x14ac:dyDescent="0.3">
      <c r="A83" t="s">
        <v>8</v>
      </c>
      <c r="B83">
        <v>9</v>
      </c>
      <c r="C83">
        <v>55</v>
      </c>
      <c r="D83" t="b">
        <v>0</v>
      </c>
      <c r="E83">
        <v>7</v>
      </c>
      <c r="F83">
        <v>3</v>
      </c>
      <c r="G83" s="1">
        <v>44176.516630185186</v>
      </c>
      <c r="H83">
        <v>18.432192564010599</v>
      </c>
    </row>
    <row r="84" spans="1:8" x14ac:dyDescent="0.3">
      <c r="A84" t="s">
        <v>9</v>
      </c>
      <c r="B84">
        <v>39</v>
      </c>
      <c r="C84">
        <v>24</v>
      </c>
      <c r="D84" t="b">
        <v>0</v>
      </c>
      <c r="E84">
        <v>8</v>
      </c>
      <c r="F84">
        <v>3</v>
      </c>
      <c r="G84" s="1">
        <v>44176.516788379631</v>
      </c>
      <c r="H84">
        <v>13.6679151058197</v>
      </c>
    </row>
    <row r="85" spans="1:8" x14ac:dyDescent="0.3">
      <c r="A85" t="s">
        <v>8</v>
      </c>
      <c r="B85">
        <v>25</v>
      </c>
      <c r="C85">
        <v>39</v>
      </c>
      <c r="D85" t="b">
        <v>0</v>
      </c>
      <c r="E85">
        <v>9</v>
      </c>
      <c r="F85">
        <v>3</v>
      </c>
      <c r="G85" s="1">
        <v>44176.517027743059</v>
      </c>
      <c r="H85">
        <v>20.681253910064601</v>
      </c>
    </row>
    <row r="86" spans="1:8" x14ac:dyDescent="0.3">
      <c r="A86" t="s">
        <v>8</v>
      </c>
      <c r="B86">
        <v>28</v>
      </c>
      <c r="C86">
        <v>36</v>
      </c>
      <c r="D86" t="b">
        <v>0</v>
      </c>
      <c r="E86">
        <v>10</v>
      </c>
      <c r="F86">
        <v>3</v>
      </c>
      <c r="G86" s="1">
        <v>44176.517220486108</v>
      </c>
      <c r="H86">
        <v>16.651614904403601</v>
      </c>
    </row>
    <row r="87" spans="1:8" x14ac:dyDescent="0.3">
      <c r="A87" t="s">
        <v>8</v>
      </c>
      <c r="B87">
        <v>10</v>
      </c>
      <c r="C87">
        <v>54</v>
      </c>
      <c r="D87" t="b">
        <v>0</v>
      </c>
      <c r="E87">
        <v>11</v>
      </c>
      <c r="F87">
        <v>3</v>
      </c>
      <c r="G87" s="1">
        <v>44176.517435787035</v>
      </c>
      <c r="H87">
        <v>18.601432800292901</v>
      </c>
    </row>
    <row r="88" spans="1:8" x14ac:dyDescent="0.3">
      <c r="A88" t="s">
        <v>9</v>
      </c>
      <c r="B88">
        <v>33</v>
      </c>
      <c r="C88">
        <v>31</v>
      </c>
      <c r="D88" t="b">
        <v>0</v>
      </c>
      <c r="E88">
        <v>12</v>
      </c>
      <c r="F88">
        <v>3</v>
      </c>
      <c r="G88" s="1">
        <v>44176.517715416667</v>
      </c>
      <c r="H88">
        <v>24.1595041751861</v>
      </c>
    </row>
    <row r="89" spans="1:8" x14ac:dyDescent="0.3">
      <c r="A89" t="s">
        <v>8</v>
      </c>
      <c r="B89">
        <v>9</v>
      </c>
      <c r="C89">
        <v>55</v>
      </c>
      <c r="D89" t="b">
        <v>0</v>
      </c>
      <c r="E89">
        <v>13</v>
      </c>
      <c r="F89">
        <v>3</v>
      </c>
      <c r="G89" s="1">
        <v>44176.517953159724</v>
      </c>
      <c r="H89">
        <v>20.5393724441528</v>
      </c>
    </row>
    <row r="90" spans="1:8" x14ac:dyDescent="0.3">
      <c r="A90" t="s">
        <v>9</v>
      </c>
      <c r="B90">
        <v>39</v>
      </c>
      <c r="C90">
        <v>24</v>
      </c>
      <c r="D90" t="b">
        <v>0</v>
      </c>
      <c r="E90">
        <v>14</v>
      </c>
      <c r="F90">
        <v>3</v>
      </c>
      <c r="G90" s="1">
        <v>44176.518075636573</v>
      </c>
      <c r="H90">
        <v>10.581952571868801</v>
      </c>
    </row>
    <row r="91" spans="1:8" x14ac:dyDescent="0.3">
      <c r="A91" t="s">
        <v>8</v>
      </c>
      <c r="B91">
        <v>25</v>
      </c>
      <c r="C91">
        <v>39</v>
      </c>
      <c r="D91" t="b">
        <v>0</v>
      </c>
      <c r="E91">
        <v>15</v>
      </c>
      <c r="F91">
        <v>3</v>
      </c>
      <c r="G91" s="1">
        <v>44176.518285798615</v>
      </c>
      <c r="H91">
        <v>18.157140254974301</v>
      </c>
    </row>
    <row r="92" spans="1:8" x14ac:dyDescent="0.3">
      <c r="A92" t="s">
        <v>8</v>
      </c>
      <c r="B92">
        <v>28</v>
      </c>
      <c r="C92">
        <v>36</v>
      </c>
      <c r="D92" t="b">
        <v>0</v>
      </c>
      <c r="E92">
        <v>16</v>
      </c>
      <c r="F92">
        <v>3</v>
      </c>
      <c r="G92" s="1">
        <v>44176.518475659723</v>
      </c>
      <c r="H92">
        <v>16.404414653778002</v>
      </c>
    </row>
    <row r="93" spans="1:8" x14ac:dyDescent="0.3">
      <c r="A93" t="s">
        <v>8</v>
      </c>
      <c r="B93">
        <v>10</v>
      </c>
      <c r="C93">
        <v>54</v>
      </c>
      <c r="D93" t="b">
        <v>0</v>
      </c>
      <c r="E93">
        <v>17</v>
      </c>
      <c r="F93">
        <v>3</v>
      </c>
      <c r="G93" s="1">
        <v>44176.518654548614</v>
      </c>
      <c r="H93">
        <v>15.455002784729</v>
      </c>
    </row>
    <row r="94" spans="1:8" x14ac:dyDescent="0.3">
      <c r="A94" t="s">
        <v>9</v>
      </c>
      <c r="B94">
        <v>33</v>
      </c>
      <c r="C94">
        <v>31</v>
      </c>
      <c r="D94" t="b">
        <v>0</v>
      </c>
      <c r="E94">
        <v>18</v>
      </c>
      <c r="F94">
        <v>3</v>
      </c>
      <c r="G94" s="1">
        <v>44176.518904583332</v>
      </c>
      <c r="H94">
        <v>21.6012976169586</v>
      </c>
    </row>
    <row r="95" spans="1:8" x14ac:dyDescent="0.3">
      <c r="A95" t="s">
        <v>8</v>
      </c>
      <c r="B95">
        <v>9</v>
      </c>
      <c r="C95">
        <v>55</v>
      </c>
      <c r="D95" t="b">
        <v>0</v>
      </c>
      <c r="E95">
        <v>19</v>
      </c>
      <c r="F95">
        <v>3</v>
      </c>
      <c r="G95" s="1">
        <v>44176.519110949077</v>
      </c>
      <c r="H95">
        <v>17.829460382461502</v>
      </c>
    </row>
    <row r="96" spans="1:8" x14ac:dyDescent="0.3">
      <c r="A96" t="s">
        <v>9</v>
      </c>
      <c r="B96">
        <v>39</v>
      </c>
      <c r="C96">
        <v>24</v>
      </c>
      <c r="D96" t="b">
        <v>0</v>
      </c>
      <c r="E96">
        <v>20</v>
      </c>
      <c r="F96">
        <v>3</v>
      </c>
      <c r="G96" s="1">
        <v>44176.519228900463</v>
      </c>
      <c r="H96">
        <v>10.189522743225</v>
      </c>
    </row>
    <row r="97" spans="1:8" x14ac:dyDescent="0.3">
      <c r="A97" t="s">
        <v>8</v>
      </c>
      <c r="B97">
        <v>25</v>
      </c>
      <c r="C97">
        <v>39</v>
      </c>
      <c r="D97" t="b">
        <v>0</v>
      </c>
      <c r="E97">
        <v>21</v>
      </c>
      <c r="F97">
        <v>3</v>
      </c>
      <c r="G97" s="1">
        <v>44176.519439756943</v>
      </c>
      <c r="H97">
        <v>18.2178649902343</v>
      </c>
    </row>
    <row r="98" spans="1:8" x14ac:dyDescent="0.3">
      <c r="A98" t="s">
        <v>8</v>
      </c>
      <c r="B98">
        <v>28</v>
      </c>
      <c r="C98">
        <v>36</v>
      </c>
      <c r="D98" t="b">
        <v>0</v>
      </c>
      <c r="E98">
        <v>22</v>
      </c>
      <c r="F98">
        <v>3</v>
      </c>
      <c r="G98" s="1">
        <v>44176.519625324072</v>
      </c>
      <c r="H98">
        <v>16.032423734664899</v>
      </c>
    </row>
    <row r="99" spans="1:8" x14ac:dyDescent="0.3">
      <c r="A99" t="s">
        <v>8</v>
      </c>
      <c r="B99">
        <v>10</v>
      </c>
      <c r="C99">
        <v>54</v>
      </c>
      <c r="D99" t="b">
        <v>0</v>
      </c>
      <c r="E99">
        <v>23</v>
      </c>
      <c r="F99">
        <v>3</v>
      </c>
      <c r="G99" s="1">
        <v>44176.519801655093</v>
      </c>
      <c r="H99">
        <v>15.234202623367301</v>
      </c>
    </row>
    <row r="100" spans="1:8" x14ac:dyDescent="0.3">
      <c r="A100" t="s">
        <v>9</v>
      </c>
      <c r="B100">
        <v>33</v>
      </c>
      <c r="C100">
        <v>31</v>
      </c>
      <c r="D100" t="b">
        <v>0</v>
      </c>
      <c r="E100">
        <v>24</v>
      </c>
      <c r="F100">
        <v>3</v>
      </c>
      <c r="G100" s="1">
        <v>44176.520047847225</v>
      </c>
      <c r="H100">
        <v>21.269961357116699</v>
      </c>
    </row>
    <row r="101" spans="1:8" x14ac:dyDescent="0.3">
      <c r="A101" t="s">
        <v>8</v>
      </c>
      <c r="B101">
        <v>9</v>
      </c>
      <c r="C101">
        <v>55</v>
      </c>
      <c r="D101" t="b">
        <v>0</v>
      </c>
      <c r="E101">
        <v>25</v>
      </c>
      <c r="F101">
        <v>3</v>
      </c>
      <c r="G101" s="1">
        <v>44176.520261226855</v>
      </c>
      <c r="H101">
        <v>18.4357814788818</v>
      </c>
    </row>
    <row r="102" spans="1:8" x14ac:dyDescent="0.3">
      <c r="A102" t="s">
        <v>8</v>
      </c>
      <c r="B102">
        <v>30</v>
      </c>
      <c r="C102">
        <v>34</v>
      </c>
      <c r="D102" t="b">
        <v>1</v>
      </c>
      <c r="E102">
        <v>1</v>
      </c>
      <c r="F102">
        <v>4</v>
      </c>
      <c r="G102" s="1">
        <v>44176.522021400466</v>
      </c>
      <c r="H102">
        <v>152.07833313941899</v>
      </c>
    </row>
    <row r="103" spans="1:8" x14ac:dyDescent="0.3">
      <c r="A103" t="s">
        <v>8</v>
      </c>
      <c r="B103">
        <v>18</v>
      </c>
      <c r="C103">
        <v>46</v>
      </c>
      <c r="D103" t="b">
        <v>1</v>
      </c>
      <c r="E103">
        <v>2</v>
      </c>
      <c r="F103">
        <v>4</v>
      </c>
      <c r="G103" s="1">
        <v>44176.523157905096</v>
      </c>
      <c r="H103">
        <v>98.1942329406738</v>
      </c>
    </row>
    <row r="104" spans="1:8" x14ac:dyDescent="0.3">
      <c r="A104" t="s">
        <v>8</v>
      </c>
      <c r="B104">
        <v>24</v>
      </c>
      <c r="C104">
        <v>40</v>
      </c>
      <c r="D104" t="b">
        <v>1</v>
      </c>
      <c r="E104">
        <v>3</v>
      </c>
      <c r="F104">
        <v>4</v>
      </c>
      <c r="G104" s="1">
        <v>44176.524531284726</v>
      </c>
      <c r="H104">
        <v>118.65816736221301</v>
      </c>
    </row>
    <row r="105" spans="1:8" x14ac:dyDescent="0.3">
      <c r="A105" t="s">
        <v>9</v>
      </c>
      <c r="B105">
        <v>43</v>
      </c>
      <c r="C105">
        <v>21</v>
      </c>
      <c r="D105" t="b">
        <v>1</v>
      </c>
      <c r="E105">
        <v>4</v>
      </c>
      <c r="F105">
        <v>4</v>
      </c>
      <c r="G105" s="1">
        <v>44176.525608645832</v>
      </c>
      <c r="H105">
        <v>93.083842515945406</v>
      </c>
    </row>
    <row r="106" spans="1:8" x14ac:dyDescent="0.3">
      <c r="A106" t="s">
        <v>8</v>
      </c>
      <c r="B106">
        <v>15</v>
      </c>
      <c r="C106">
        <v>49</v>
      </c>
      <c r="D106" t="b">
        <v>1</v>
      </c>
      <c r="E106">
        <v>5</v>
      </c>
      <c r="F106">
        <v>4</v>
      </c>
      <c r="G106" s="1">
        <v>44176.526818796294</v>
      </c>
      <c r="H106">
        <v>104.556637525558</v>
      </c>
    </row>
    <row r="107" spans="1:8" x14ac:dyDescent="0.3">
      <c r="A107" t="s">
        <v>8</v>
      </c>
      <c r="B107">
        <v>28</v>
      </c>
      <c r="C107">
        <v>36</v>
      </c>
      <c r="D107" t="b">
        <v>1</v>
      </c>
      <c r="E107">
        <v>6</v>
      </c>
      <c r="F107">
        <v>4</v>
      </c>
      <c r="G107" s="1">
        <v>44176.528479814813</v>
      </c>
      <c r="H107">
        <v>143.51230430602999</v>
      </c>
    </row>
    <row r="108" spans="1:8" x14ac:dyDescent="0.3">
      <c r="A108" t="s">
        <v>9</v>
      </c>
      <c r="B108">
        <v>33</v>
      </c>
      <c r="C108">
        <v>31</v>
      </c>
      <c r="D108" t="b">
        <v>1</v>
      </c>
      <c r="E108">
        <v>7</v>
      </c>
      <c r="F108">
        <v>4</v>
      </c>
      <c r="G108" s="1">
        <v>44176.529520949072</v>
      </c>
      <c r="H108">
        <v>89.953771829605103</v>
      </c>
    </row>
    <row r="109" spans="1:8" x14ac:dyDescent="0.3">
      <c r="A109" t="s">
        <v>9</v>
      </c>
      <c r="B109">
        <v>38</v>
      </c>
      <c r="C109">
        <v>26</v>
      </c>
      <c r="D109" t="b">
        <v>1</v>
      </c>
      <c r="E109">
        <v>8</v>
      </c>
      <c r="F109">
        <v>4</v>
      </c>
      <c r="G109" s="1">
        <v>44176.530773171296</v>
      </c>
      <c r="H109">
        <v>108.19221472740099</v>
      </c>
    </row>
    <row r="110" spans="1:8" x14ac:dyDescent="0.3">
      <c r="A110" t="s">
        <v>8</v>
      </c>
      <c r="B110">
        <v>19</v>
      </c>
      <c r="C110">
        <v>45</v>
      </c>
      <c r="D110" t="b">
        <v>1</v>
      </c>
      <c r="E110">
        <v>9</v>
      </c>
      <c r="F110">
        <v>4</v>
      </c>
      <c r="G110" s="1">
        <v>44176.532097372685</v>
      </c>
      <c r="H110">
        <v>114.409977197647</v>
      </c>
    </row>
    <row r="111" spans="1:8" x14ac:dyDescent="0.3">
      <c r="A111" t="s">
        <v>8</v>
      </c>
      <c r="B111">
        <v>13</v>
      </c>
      <c r="C111">
        <v>51</v>
      </c>
      <c r="D111" t="b">
        <v>1</v>
      </c>
      <c r="E111">
        <v>10</v>
      </c>
      <c r="F111">
        <v>4</v>
      </c>
      <c r="G111" s="1">
        <v>44176.533927557874</v>
      </c>
      <c r="H111">
        <v>158.12644791603</v>
      </c>
    </row>
    <row r="112" spans="1:8" x14ac:dyDescent="0.3">
      <c r="A112" t="s">
        <v>9</v>
      </c>
      <c r="B112">
        <v>44</v>
      </c>
      <c r="C112">
        <v>20</v>
      </c>
      <c r="D112" t="b">
        <v>1</v>
      </c>
      <c r="E112">
        <v>11</v>
      </c>
      <c r="F112">
        <v>4</v>
      </c>
      <c r="G112" s="1">
        <v>44176.534738182869</v>
      </c>
      <c r="H112">
        <v>70.036981344222994</v>
      </c>
    </row>
    <row r="113" spans="1:8" x14ac:dyDescent="0.3">
      <c r="A113" t="s">
        <v>8</v>
      </c>
      <c r="B113">
        <v>26</v>
      </c>
      <c r="C113">
        <v>38</v>
      </c>
      <c r="D113" t="b">
        <v>1</v>
      </c>
      <c r="E113">
        <v>12</v>
      </c>
      <c r="F113">
        <v>4</v>
      </c>
      <c r="G113" s="1">
        <v>44176.535777118057</v>
      </c>
      <c r="H113">
        <v>89.763338088989201</v>
      </c>
    </row>
    <row r="114" spans="1:8" x14ac:dyDescent="0.3">
      <c r="A114" t="s">
        <v>9</v>
      </c>
      <c r="B114">
        <v>47</v>
      </c>
      <c r="C114">
        <v>17</v>
      </c>
      <c r="D114" t="b">
        <v>1</v>
      </c>
      <c r="E114">
        <v>13</v>
      </c>
      <c r="F114">
        <v>4</v>
      </c>
      <c r="G114" s="1">
        <v>44176.536765625002</v>
      </c>
      <c r="H114">
        <v>85.405487537384005</v>
      </c>
    </row>
    <row r="115" spans="1:8" x14ac:dyDescent="0.3">
      <c r="A115" t="s">
        <v>8</v>
      </c>
      <c r="B115">
        <v>31</v>
      </c>
      <c r="C115">
        <v>33</v>
      </c>
      <c r="D115" t="b">
        <v>1</v>
      </c>
      <c r="E115">
        <v>14</v>
      </c>
      <c r="F115">
        <v>4</v>
      </c>
      <c r="G115" s="1">
        <v>44176.538275115738</v>
      </c>
      <c r="H115">
        <v>130.41922163963301</v>
      </c>
    </row>
    <row r="116" spans="1:8" x14ac:dyDescent="0.3">
      <c r="A116" t="s">
        <v>9</v>
      </c>
      <c r="B116">
        <v>38</v>
      </c>
      <c r="C116">
        <v>26</v>
      </c>
      <c r="D116" t="b">
        <v>1</v>
      </c>
      <c r="E116">
        <v>15</v>
      </c>
      <c r="F116">
        <v>4</v>
      </c>
      <c r="G116" s="1">
        <v>44176.539612499997</v>
      </c>
      <c r="H116">
        <v>115.550477981567</v>
      </c>
    </row>
    <row r="117" spans="1:8" x14ac:dyDescent="0.3">
      <c r="A117" t="s">
        <v>8</v>
      </c>
      <c r="B117">
        <v>29</v>
      </c>
      <c r="C117">
        <v>35</v>
      </c>
      <c r="D117" t="b">
        <v>1</v>
      </c>
      <c r="E117">
        <v>16</v>
      </c>
      <c r="F117">
        <v>4</v>
      </c>
      <c r="G117" s="1">
        <v>44176.540461249999</v>
      </c>
      <c r="H117">
        <v>73.331197261810303</v>
      </c>
    </row>
    <row r="118" spans="1:8" x14ac:dyDescent="0.3">
      <c r="A118" t="s">
        <v>8</v>
      </c>
      <c r="B118">
        <v>31</v>
      </c>
      <c r="C118">
        <v>33</v>
      </c>
      <c r="D118" t="b">
        <v>1</v>
      </c>
      <c r="E118">
        <v>17</v>
      </c>
      <c r="F118">
        <v>4</v>
      </c>
      <c r="G118" s="1">
        <v>44176.54178806713</v>
      </c>
      <c r="H118">
        <v>114.63659691810599</v>
      </c>
    </row>
    <row r="119" spans="1:8" x14ac:dyDescent="0.3">
      <c r="A119" t="s">
        <v>9</v>
      </c>
      <c r="B119">
        <v>54</v>
      </c>
      <c r="C119">
        <v>10</v>
      </c>
      <c r="D119" t="b">
        <v>1</v>
      </c>
      <c r="E119">
        <v>18</v>
      </c>
      <c r="F119">
        <v>4</v>
      </c>
      <c r="G119" s="1">
        <v>44176.542345520837</v>
      </c>
      <c r="H119">
        <v>48.164413213729802</v>
      </c>
    </row>
    <row r="120" spans="1:8" x14ac:dyDescent="0.3">
      <c r="A120" t="s">
        <v>8</v>
      </c>
      <c r="B120">
        <v>11</v>
      </c>
      <c r="C120">
        <v>53</v>
      </c>
      <c r="D120" t="b">
        <v>1</v>
      </c>
      <c r="E120">
        <v>19</v>
      </c>
      <c r="F120">
        <v>4</v>
      </c>
      <c r="G120" s="1">
        <v>44176.542990891205</v>
      </c>
      <c r="H120">
        <v>55.758559465408297</v>
      </c>
    </row>
    <row r="121" spans="1:8" x14ac:dyDescent="0.3">
      <c r="A121" t="s">
        <v>9</v>
      </c>
      <c r="B121">
        <v>45</v>
      </c>
      <c r="C121">
        <v>19</v>
      </c>
      <c r="D121" t="b">
        <v>1</v>
      </c>
      <c r="E121">
        <v>20</v>
      </c>
      <c r="F121">
        <v>4</v>
      </c>
      <c r="G121" s="1">
        <v>44176.544351712961</v>
      </c>
      <c r="H121">
        <v>117.57395529746999</v>
      </c>
    </row>
    <row r="122" spans="1:8" x14ac:dyDescent="0.3">
      <c r="A122" t="s">
        <v>9</v>
      </c>
      <c r="B122">
        <v>40</v>
      </c>
      <c r="C122">
        <v>24</v>
      </c>
      <c r="D122" t="b">
        <v>1</v>
      </c>
      <c r="E122">
        <v>21</v>
      </c>
      <c r="F122">
        <v>4</v>
      </c>
      <c r="G122" s="1">
        <v>44176.544803553239</v>
      </c>
      <c r="H122">
        <v>39.037627696990903</v>
      </c>
    </row>
    <row r="123" spans="1:8" x14ac:dyDescent="0.3">
      <c r="A123" t="s">
        <v>8</v>
      </c>
      <c r="B123">
        <v>11</v>
      </c>
      <c r="C123">
        <v>53</v>
      </c>
      <c r="D123" t="b">
        <v>1</v>
      </c>
      <c r="E123">
        <v>22</v>
      </c>
      <c r="F123">
        <v>4</v>
      </c>
      <c r="G123" s="1">
        <v>44176.545431331018</v>
      </c>
      <c r="H123">
        <v>54.239657640457096</v>
      </c>
    </row>
    <row r="124" spans="1:8" x14ac:dyDescent="0.3">
      <c r="A124" t="s">
        <v>9</v>
      </c>
      <c r="B124">
        <v>45</v>
      </c>
      <c r="C124">
        <v>19</v>
      </c>
      <c r="D124" t="b">
        <v>1</v>
      </c>
      <c r="E124">
        <v>23</v>
      </c>
      <c r="F124">
        <v>4</v>
      </c>
      <c r="G124" s="1">
        <v>44176.546180694444</v>
      </c>
      <c r="H124">
        <v>64.744235992431598</v>
      </c>
    </row>
    <row r="125" spans="1:8" x14ac:dyDescent="0.3">
      <c r="A125" t="s">
        <v>8</v>
      </c>
      <c r="B125">
        <v>30</v>
      </c>
      <c r="C125">
        <v>34</v>
      </c>
      <c r="D125" t="b">
        <v>1</v>
      </c>
      <c r="E125">
        <v>24</v>
      </c>
      <c r="F125">
        <v>4</v>
      </c>
      <c r="G125" s="1">
        <v>44176.54768127315</v>
      </c>
      <c r="H125">
        <v>129.649604082107</v>
      </c>
    </row>
    <row r="126" spans="1:8" x14ac:dyDescent="0.3">
      <c r="A126" t="s">
        <v>8</v>
      </c>
      <c r="B126">
        <v>19</v>
      </c>
      <c r="C126">
        <v>45</v>
      </c>
      <c r="D126" t="b">
        <v>1</v>
      </c>
      <c r="E126">
        <v>25</v>
      </c>
      <c r="F126">
        <v>4</v>
      </c>
      <c r="G126" s="1">
        <v>44176.548534050926</v>
      </c>
      <c r="H126">
        <v>73.6797292232513</v>
      </c>
    </row>
    <row r="127" spans="1:8" x14ac:dyDescent="0.3">
      <c r="A127" t="s">
        <v>9</v>
      </c>
      <c r="B127">
        <v>49</v>
      </c>
      <c r="C127">
        <v>15</v>
      </c>
      <c r="D127" t="b">
        <v>0</v>
      </c>
      <c r="E127">
        <v>1</v>
      </c>
      <c r="F127">
        <v>4</v>
      </c>
      <c r="G127" s="1">
        <v>44176.54982320602</v>
      </c>
      <c r="H127">
        <v>111.38268113136201</v>
      </c>
    </row>
    <row r="128" spans="1:8" x14ac:dyDescent="0.3">
      <c r="A128" t="s">
        <v>9</v>
      </c>
      <c r="B128">
        <v>42</v>
      </c>
      <c r="C128">
        <v>22</v>
      </c>
      <c r="D128" t="b">
        <v>0</v>
      </c>
      <c r="E128">
        <v>2</v>
      </c>
      <c r="F128">
        <v>4</v>
      </c>
      <c r="G128" s="1">
        <v>44176.550565081016</v>
      </c>
      <c r="H128">
        <v>64.098082065582204</v>
      </c>
    </row>
    <row r="129" spans="1:8" x14ac:dyDescent="0.3">
      <c r="A129" t="s">
        <v>9</v>
      </c>
      <c r="B129">
        <v>45</v>
      </c>
      <c r="C129">
        <v>19</v>
      </c>
      <c r="D129" t="b">
        <v>0</v>
      </c>
      <c r="E129">
        <v>3</v>
      </c>
      <c r="F129">
        <v>4</v>
      </c>
      <c r="G129" s="1">
        <v>44176.551207303244</v>
      </c>
      <c r="H129">
        <v>55.486896038055399</v>
      </c>
    </row>
    <row r="130" spans="1:8" x14ac:dyDescent="0.3">
      <c r="A130" t="s">
        <v>8</v>
      </c>
      <c r="B130">
        <v>28</v>
      </c>
      <c r="C130">
        <v>36</v>
      </c>
      <c r="D130" t="b">
        <v>0</v>
      </c>
      <c r="E130">
        <v>4</v>
      </c>
      <c r="F130">
        <v>4</v>
      </c>
      <c r="G130" s="1">
        <v>44176.552094108796</v>
      </c>
      <c r="H130">
        <v>76.618210554122896</v>
      </c>
    </row>
    <row r="131" spans="1:8" x14ac:dyDescent="0.3">
      <c r="A131" t="s">
        <v>8</v>
      </c>
      <c r="B131">
        <v>31</v>
      </c>
      <c r="C131">
        <v>33</v>
      </c>
      <c r="D131" t="b">
        <v>0</v>
      </c>
      <c r="E131">
        <v>5</v>
      </c>
      <c r="F131">
        <v>4</v>
      </c>
      <c r="G131" s="1">
        <v>44176.552774050928</v>
      </c>
      <c r="H131">
        <v>58.746711730957003</v>
      </c>
    </row>
    <row r="132" spans="1:8" x14ac:dyDescent="0.3">
      <c r="A132" t="s">
        <v>8</v>
      </c>
      <c r="B132">
        <v>27</v>
      </c>
      <c r="C132">
        <v>37</v>
      </c>
      <c r="D132" t="b">
        <v>0</v>
      </c>
      <c r="E132">
        <v>6</v>
      </c>
      <c r="F132">
        <v>4</v>
      </c>
      <c r="G132" s="1">
        <v>44176.553747812497</v>
      </c>
      <c r="H132">
        <v>84.132371187209998</v>
      </c>
    </row>
    <row r="133" spans="1:8" x14ac:dyDescent="0.3">
      <c r="A133" t="s">
        <v>8</v>
      </c>
      <c r="B133">
        <v>15</v>
      </c>
      <c r="C133">
        <v>49</v>
      </c>
      <c r="D133" t="b">
        <v>0</v>
      </c>
      <c r="E133">
        <v>7</v>
      </c>
      <c r="F133">
        <v>4</v>
      </c>
      <c r="G133" s="1">
        <v>44176.554931296298</v>
      </c>
      <c r="H133">
        <v>102.252052545547</v>
      </c>
    </row>
    <row r="134" spans="1:8" x14ac:dyDescent="0.3">
      <c r="A134" t="s">
        <v>8</v>
      </c>
      <c r="B134">
        <v>23</v>
      </c>
      <c r="C134">
        <v>41</v>
      </c>
      <c r="D134" t="b">
        <v>0</v>
      </c>
      <c r="E134">
        <v>8</v>
      </c>
      <c r="F134">
        <v>4</v>
      </c>
      <c r="G134" s="1">
        <v>44176.556393541665</v>
      </c>
      <c r="H134">
        <v>126.337719678878</v>
      </c>
    </row>
    <row r="135" spans="1:8" x14ac:dyDescent="0.3">
      <c r="A135" t="s">
        <v>8</v>
      </c>
      <c r="B135">
        <v>22</v>
      </c>
      <c r="C135">
        <v>42</v>
      </c>
      <c r="D135" t="b">
        <v>0</v>
      </c>
      <c r="E135">
        <v>9</v>
      </c>
      <c r="F135">
        <v>4</v>
      </c>
      <c r="G135" s="1">
        <v>44176.55814951389</v>
      </c>
      <c r="H135">
        <v>151.71495795249899</v>
      </c>
    </row>
    <row r="136" spans="1:8" x14ac:dyDescent="0.3">
      <c r="A136" t="s">
        <v>8</v>
      </c>
      <c r="B136">
        <v>13</v>
      </c>
      <c r="C136">
        <v>51</v>
      </c>
      <c r="D136" t="b">
        <v>0</v>
      </c>
      <c r="E136">
        <v>10</v>
      </c>
      <c r="F136">
        <v>4</v>
      </c>
      <c r="G136" s="1">
        <v>44176.559488692132</v>
      </c>
      <c r="H136">
        <v>115.703763246536</v>
      </c>
    </row>
    <row r="137" spans="1:8" x14ac:dyDescent="0.3">
      <c r="A137" t="s">
        <v>8</v>
      </c>
      <c r="B137">
        <v>16</v>
      </c>
      <c r="C137">
        <v>48</v>
      </c>
      <c r="D137" t="b">
        <v>0</v>
      </c>
      <c r="E137">
        <v>11</v>
      </c>
      <c r="F137">
        <v>4</v>
      </c>
      <c r="G137" s="1">
        <v>44176.560219328705</v>
      </c>
      <c r="H137">
        <v>63.125522375106797</v>
      </c>
    </row>
    <row r="138" spans="1:8" x14ac:dyDescent="0.3">
      <c r="A138" t="s">
        <v>8</v>
      </c>
      <c r="B138">
        <v>22</v>
      </c>
      <c r="C138">
        <v>42</v>
      </c>
      <c r="D138" t="b">
        <v>0</v>
      </c>
      <c r="E138">
        <v>12</v>
      </c>
      <c r="F138">
        <v>4</v>
      </c>
      <c r="G138" s="1">
        <v>44176.561276354165</v>
      </c>
      <c r="H138">
        <v>91.326295137405396</v>
      </c>
    </row>
    <row r="139" spans="1:8" x14ac:dyDescent="0.3">
      <c r="A139" t="s">
        <v>8</v>
      </c>
      <c r="B139">
        <v>10</v>
      </c>
      <c r="C139">
        <v>54</v>
      </c>
      <c r="D139" t="b">
        <v>0</v>
      </c>
      <c r="E139">
        <v>13</v>
      </c>
      <c r="F139">
        <v>4</v>
      </c>
      <c r="G139" s="1">
        <v>44176.561682141204</v>
      </c>
      <c r="H139">
        <v>35.058851003646801</v>
      </c>
    </row>
    <row r="140" spans="1:8" x14ac:dyDescent="0.3">
      <c r="A140" t="s">
        <v>8</v>
      </c>
      <c r="B140">
        <v>24</v>
      </c>
      <c r="C140">
        <v>40</v>
      </c>
      <c r="D140" t="b">
        <v>0</v>
      </c>
      <c r="E140">
        <v>14</v>
      </c>
      <c r="F140">
        <v>4</v>
      </c>
      <c r="G140" s="1">
        <v>44176.562390104169</v>
      </c>
      <c r="H140">
        <v>61.168522357940603</v>
      </c>
    </row>
    <row r="141" spans="1:8" x14ac:dyDescent="0.3">
      <c r="A141" t="s">
        <v>9</v>
      </c>
      <c r="B141">
        <v>33</v>
      </c>
      <c r="C141">
        <v>31</v>
      </c>
      <c r="D141" t="b">
        <v>0</v>
      </c>
      <c r="E141">
        <v>15</v>
      </c>
      <c r="F141">
        <v>4</v>
      </c>
      <c r="G141" s="1">
        <v>44176.563279386573</v>
      </c>
      <c r="H141">
        <v>76.832717657089205</v>
      </c>
    </row>
    <row r="142" spans="1:8" x14ac:dyDescent="0.3">
      <c r="A142" t="s">
        <v>8</v>
      </c>
      <c r="B142">
        <v>22</v>
      </c>
      <c r="C142">
        <v>42</v>
      </c>
      <c r="D142" t="b">
        <v>0</v>
      </c>
      <c r="E142">
        <v>16</v>
      </c>
      <c r="F142">
        <v>4</v>
      </c>
      <c r="G142" s="1">
        <v>44176.563736469907</v>
      </c>
      <c r="H142">
        <v>39.4923384189605</v>
      </c>
    </row>
    <row r="143" spans="1:8" x14ac:dyDescent="0.3">
      <c r="A143" t="s">
        <v>8</v>
      </c>
      <c r="B143">
        <v>28</v>
      </c>
      <c r="C143">
        <v>36</v>
      </c>
      <c r="D143" t="b">
        <v>0</v>
      </c>
      <c r="E143">
        <v>17</v>
      </c>
      <c r="F143">
        <v>4</v>
      </c>
      <c r="G143" s="1">
        <v>44176.564373865738</v>
      </c>
      <c r="H143">
        <v>55.069503545761101</v>
      </c>
    </row>
    <row r="144" spans="1:8" x14ac:dyDescent="0.3">
      <c r="A144" t="s">
        <v>8</v>
      </c>
      <c r="B144">
        <v>14</v>
      </c>
      <c r="C144">
        <v>50</v>
      </c>
      <c r="D144" t="b">
        <v>0</v>
      </c>
      <c r="E144">
        <v>18</v>
      </c>
      <c r="F144">
        <v>4</v>
      </c>
      <c r="G144" s="1">
        <v>44176.564899490739</v>
      </c>
      <c r="H144">
        <v>45.414491415023797</v>
      </c>
    </row>
    <row r="145" spans="1:8" x14ac:dyDescent="0.3">
      <c r="A145" t="s">
        <v>8</v>
      </c>
      <c r="B145">
        <v>20</v>
      </c>
      <c r="C145">
        <v>44</v>
      </c>
      <c r="D145" t="b">
        <v>0</v>
      </c>
      <c r="E145">
        <v>19</v>
      </c>
      <c r="F145">
        <v>4</v>
      </c>
      <c r="G145" s="1">
        <v>44176.566289768518</v>
      </c>
      <c r="H145">
        <v>120.11866807937599</v>
      </c>
    </row>
    <row r="146" spans="1:8" x14ac:dyDescent="0.3">
      <c r="A146" t="s">
        <v>8</v>
      </c>
      <c r="B146">
        <v>20</v>
      </c>
      <c r="C146">
        <v>44</v>
      </c>
      <c r="D146" t="b">
        <v>0</v>
      </c>
      <c r="E146">
        <v>20</v>
      </c>
      <c r="F146">
        <v>4</v>
      </c>
      <c r="G146" s="1">
        <v>44176.567273460649</v>
      </c>
      <c r="H146">
        <v>84.991135358810396</v>
      </c>
    </row>
    <row r="147" spans="1:8" x14ac:dyDescent="0.3">
      <c r="A147" t="s">
        <v>8</v>
      </c>
      <c r="B147">
        <v>27</v>
      </c>
      <c r="C147">
        <v>37</v>
      </c>
      <c r="D147" t="b">
        <v>0</v>
      </c>
      <c r="E147">
        <v>21</v>
      </c>
      <c r="F147">
        <v>4</v>
      </c>
      <c r="G147" s="1">
        <v>44176.568051400463</v>
      </c>
      <c r="H147">
        <v>67.213082313537598</v>
      </c>
    </row>
    <row r="148" spans="1:8" x14ac:dyDescent="0.3">
      <c r="A148" t="s">
        <v>8</v>
      </c>
      <c r="B148">
        <v>17</v>
      </c>
      <c r="C148">
        <v>47</v>
      </c>
      <c r="D148" t="b">
        <v>0</v>
      </c>
      <c r="E148">
        <v>22</v>
      </c>
      <c r="F148">
        <v>4</v>
      </c>
      <c r="G148" s="1">
        <v>44176.568615393517</v>
      </c>
      <c r="H148">
        <v>48.728671312332096</v>
      </c>
    </row>
    <row r="149" spans="1:8" x14ac:dyDescent="0.3">
      <c r="A149" t="s">
        <v>8</v>
      </c>
      <c r="B149">
        <v>10</v>
      </c>
      <c r="C149">
        <v>54</v>
      </c>
      <c r="D149" t="b">
        <v>0</v>
      </c>
      <c r="E149">
        <v>23</v>
      </c>
      <c r="F149">
        <v>4</v>
      </c>
      <c r="G149" s="1">
        <v>44176.569441307867</v>
      </c>
      <c r="H149">
        <v>71.358420848846393</v>
      </c>
    </row>
    <row r="150" spans="1:8" x14ac:dyDescent="0.3">
      <c r="A150" t="s">
        <v>8</v>
      </c>
      <c r="B150">
        <v>13</v>
      </c>
      <c r="C150">
        <v>51</v>
      </c>
      <c r="D150" t="b">
        <v>0</v>
      </c>
      <c r="E150">
        <v>24</v>
      </c>
      <c r="F150">
        <v>4</v>
      </c>
      <c r="G150" s="1">
        <v>44176.570349583337</v>
      </c>
      <c r="H150">
        <v>78.474171876907306</v>
      </c>
    </row>
    <row r="151" spans="1:8" x14ac:dyDescent="0.3">
      <c r="A151" t="s">
        <v>8</v>
      </c>
      <c r="B151">
        <v>16</v>
      </c>
      <c r="C151">
        <v>48</v>
      </c>
      <c r="D151" t="b">
        <v>0</v>
      </c>
      <c r="E151">
        <v>25</v>
      </c>
      <c r="F151">
        <v>4</v>
      </c>
      <c r="G151" s="1">
        <v>44176.570950856483</v>
      </c>
      <c r="H151">
        <v>51.948446989059399</v>
      </c>
    </row>
    <row r="152" spans="1:8" x14ac:dyDescent="0.3">
      <c r="A152" t="s">
        <v>9</v>
      </c>
      <c r="B152">
        <v>52</v>
      </c>
      <c r="C152">
        <v>12</v>
      </c>
      <c r="D152" t="b">
        <v>1</v>
      </c>
      <c r="E152">
        <v>1</v>
      </c>
      <c r="F152">
        <v>5</v>
      </c>
      <c r="G152" s="1">
        <v>44176.713511747686</v>
      </c>
      <c r="H152">
        <v>543.08491873741104</v>
      </c>
    </row>
    <row r="153" spans="1:8" x14ac:dyDescent="0.3">
      <c r="A153" t="s">
        <v>8</v>
      </c>
      <c r="B153">
        <v>26</v>
      </c>
      <c r="C153">
        <v>38</v>
      </c>
      <c r="D153" t="b">
        <v>1</v>
      </c>
      <c r="E153">
        <v>2</v>
      </c>
      <c r="F153">
        <v>5</v>
      </c>
      <c r="G153" s="1">
        <v>44176.719361435185</v>
      </c>
      <c r="H153">
        <v>505.41165351867602</v>
      </c>
    </row>
    <row r="154" spans="1:8" x14ac:dyDescent="0.3">
      <c r="A154" t="s">
        <v>9</v>
      </c>
      <c r="B154">
        <v>38</v>
      </c>
      <c r="C154">
        <v>26</v>
      </c>
      <c r="D154" t="b">
        <v>1</v>
      </c>
      <c r="E154">
        <v>3</v>
      </c>
      <c r="F154">
        <v>5</v>
      </c>
      <c r="G154" s="1">
        <v>44176.723061562501</v>
      </c>
      <c r="H154">
        <v>319.69091105461098</v>
      </c>
    </row>
    <row r="155" spans="1:8" x14ac:dyDescent="0.3">
      <c r="A155" t="s">
        <v>8</v>
      </c>
      <c r="B155">
        <v>23</v>
      </c>
      <c r="C155">
        <v>41</v>
      </c>
      <c r="D155" t="b">
        <v>1</v>
      </c>
      <c r="E155">
        <v>4</v>
      </c>
      <c r="F155">
        <v>5</v>
      </c>
      <c r="G155" s="1">
        <v>44176.72697747685</v>
      </c>
      <c r="H155">
        <v>338.33371949195799</v>
      </c>
    </row>
    <row r="156" spans="1:8" x14ac:dyDescent="0.3">
      <c r="A156" t="s">
        <v>9</v>
      </c>
      <c r="B156">
        <v>37</v>
      </c>
      <c r="C156">
        <v>27</v>
      </c>
      <c r="D156" t="b">
        <v>1</v>
      </c>
      <c r="E156">
        <v>5</v>
      </c>
      <c r="F156">
        <v>5</v>
      </c>
      <c r="G156" s="1">
        <v>44176.734962453702</v>
      </c>
      <c r="H156">
        <v>689.90200757980301</v>
      </c>
    </row>
    <row r="157" spans="1:8" x14ac:dyDescent="0.3">
      <c r="A157" t="s">
        <v>8</v>
      </c>
      <c r="B157">
        <v>28</v>
      </c>
      <c r="C157">
        <v>36</v>
      </c>
      <c r="D157" t="b">
        <v>1</v>
      </c>
      <c r="E157">
        <v>6</v>
      </c>
      <c r="F157">
        <v>5</v>
      </c>
      <c r="G157" s="1">
        <v>44176.74024013889</v>
      </c>
      <c r="H157">
        <v>455.99198579788202</v>
      </c>
    </row>
    <row r="158" spans="1:8" x14ac:dyDescent="0.3">
      <c r="A158" t="s">
        <v>9</v>
      </c>
      <c r="B158">
        <v>33</v>
      </c>
      <c r="C158">
        <v>31</v>
      </c>
      <c r="D158" t="b">
        <v>1</v>
      </c>
      <c r="E158">
        <v>7</v>
      </c>
      <c r="F158">
        <v>5</v>
      </c>
      <c r="G158" s="1">
        <v>44176.744201226851</v>
      </c>
      <c r="H158">
        <v>342.23705554008399</v>
      </c>
    </row>
    <row r="159" spans="1:8" x14ac:dyDescent="0.3">
      <c r="A159" t="s">
        <v>8</v>
      </c>
      <c r="B159">
        <v>30</v>
      </c>
      <c r="C159">
        <v>34</v>
      </c>
      <c r="D159" t="b">
        <v>1</v>
      </c>
      <c r="E159">
        <v>8</v>
      </c>
      <c r="F159">
        <v>5</v>
      </c>
      <c r="G159" s="1">
        <v>44176.750928912035</v>
      </c>
      <c r="H159">
        <v>581.27247405052105</v>
      </c>
    </row>
    <row r="160" spans="1:8" x14ac:dyDescent="0.3">
      <c r="A160" t="s">
        <v>9</v>
      </c>
      <c r="B160">
        <v>44</v>
      </c>
      <c r="C160">
        <v>20</v>
      </c>
      <c r="D160" t="b">
        <v>1</v>
      </c>
      <c r="E160">
        <v>9</v>
      </c>
      <c r="F160">
        <v>5</v>
      </c>
      <c r="G160" s="1">
        <v>44176.757933761575</v>
      </c>
      <c r="H160">
        <v>605.21899271011296</v>
      </c>
    </row>
    <row r="161" spans="1:8" x14ac:dyDescent="0.3">
      <c r="A161" t="s">
        <v>8</v>
      </c>
      <c r="B161">
        <v>14</v>
      </c>
      <c r="C161">
        <v>50</v>
      </c>
      <c r="D161" t="b">
        <v>1</v>
      </c>
      <c r="E161">
        <v>10</v>
      </c>
      <c r="F161">
        <v>5</v>
      </c>
      <c r="G161" s="1">
        <v>44176.762324687501</v>
      </c>
      <c r="H161">
        <v>379.375980138778</v>
      </c>
    </row>
    <row r="162" spans="1:8" x14ac:dyDescent="0.3">
      <c r="A162" t="s">
        <v>9</v>
      </c>
      <c r="B162">
        <v>42</v>
      </c>
      <c r="C162">
        <v>22</v>
      </c>
      <c r="D162" t="b">
        <v>1</v>
      </c>
      <c r="E162">
        <v>11</v>
      </c>
      <c r="F162">
        <v>5</v>
      </c>
      <c r="G162" s="1">
        <v>44176.764106736111</v>
      </c>
      <c r="H162">
        <v>153.96881604194601</v>
      </c>
    </row>
    <row r="163" spans="1:8" x14ac:dyDescent="0.3">
      <c r="A163" t="s">
        <v>8</v>
      </c>
      <c r="B163">
        <v>28</v>
      </c>
      <c r="C163">
        <v>36</v>
      </c>
      <c r="D163" t="b">
        <v>1</v>
      </c>
      <c r="E163">
        <v>12</v>
      </c>
      <c r="F163">
        <v>5</v>
      </c>
      <c r="G163" s="1">
        <v>44176.769312951386</v>
      </c>
      <c r="H163">
        <v>449.81635069847101</v>
      </c>
    </row>
    <row r="164" spans="1:8" x14ac:dyDescent="0.3">
      <c r="A164" t="s">
        <v>8</v>
      </c>
      <c r="B164">
        <v>22</v>
      </c>
      <c r="C164">
        <v>42</v>
      </c>
      <c r="D164" t="b">
        <v>1</v>
      </c>
      <c r="E164">
        <v>13</v>
      </c>
      <c r="F164">
        <v>5</v>
      </c>
      <c r="G164" s="1">
        <v>44176.771933981479</v>
      </c>
      <c r="H164">
        <v>226.45615792274401</v>
      </c>
    </row>
    <row r="165" spans="1:8" x14ac:dyDescent="0.3">
      <c r="A165" t="s">
        <v>8</v>
      </c>
      <c r="B165">
        <v>27</v>
      </c>
      <c r="C165">
        <v>37</v>
      </c>
      <c r="D165" t="b">
        <v>1</v>
      </c>
      <c r="E165">
        <v>14</v>
      </c>
      <c r="F165">
        <v>5</v>
      </c>
      <c r="G165" s="1">
        <v>44176.783488530091</v>
      </c>
      <c r="H165">
        <v>998.31316208839405</v>
      </c>
    </row>
    <row r="166" spans="1:8" x14ac:dyDescent="0.3">
      <c r="A166" t="s">
        <v>8</v>
      </c>
      <c r="B166">
        <v>24</v>
      </c>
      <c r="C166">
        <v>40</v>
      </c>
      <c r="D166" t="b">
        <v>1</v>
      </c>
      <c r="E166">
        <v>15</v>
      </c>
      <c r="F166">
        <v>5</v>
      </c>
      <c r="G166" s="1">
        <v>44176.78751465278</v>
      </c>
      <c r="H166">
        <v>347.85770630836402</v>
      </c>
    </row>
    <row r="167" spans="1:8" x14ac:dyDescent="0.3">
      <c r="A167" t="s">
        <v>9</v>
      </c>
      <c r="B167">
        <v>40</v>
      </c>
      <c r="C167">
        <v>24</v>
      </c>
      <c r="D167" t="b">
        <v>1</v>
      </c>
      <c r="E167">
        <v>16</v>
      </c>
      <c r="F167">
        <v>5</v>
      </c>
      <c r="G167" s="1">
        <v>44176.789497349535</v>
      </c>
      <c r="H167">
        <v>171.304370641708</v>
      </c>
    </row>
    <row r="168" spans="1:8" x14ac:dyDescent="0.3">
      <c r="A168" t="s">
        <v>9</v>
      </c>
      <c r="B168">
        <v>38</v>
      </c>
      <c r="C168">
        <v>26</v>
      </c>
      <c r="D168" t="b">
        <v>1</v>
      </c>
      <c r="E168">
        <v>17</v>
      </c>
      <c r="F168">
        <v>5</v>
      </c>
      <c r="G168" s="1">
        <v>44176.796867546298</v>
      </c>
      <c r="H168">
        <v>636.78511953353802</v>
      </c>
    </row>
    <row r="169" spans="1:8" x14ac:dyDescent="0.3">
      <c r="A169" t="s">
        <v>8</v>
      </c>
      <c r="B169">
        <v>29</v>
      </c>
      <c r="C169">
        <v>35</v>
      </c>
      <c r="D169" t="b">
        <v>1</v>
      </c>
      <c r="E169">
        <v>18</v>
      </c>
      <c r="F169">
        <v>5</v>
      </c>
      <c r="G169" s="1">
        <v>44176.801518946762</v>
      </c>
      <c r="H169">
        <v>401.88141942024203</v>
      </c>
    </row>
    <row r="170" spans="1:8" x14ac:dyDescent="0.3">
      <c r="A170" t="s">
        <v>8</v>
      </c>
      <c r="B170">
        <v>31</v>
      </c>
      <c r="C170">
        <v>33</v>
      </c>
      <c r="D170" t="b">
        <v>1</v>
      </c>
      <c r="E170">
        <v>19</v>
      </c>
      <c r="F170">
        <v>5</v>
      </c>
      <c r="G170" s="1">
        <v>44176.808973032406</v>
      </c>
      <c r="H170">
        <v>644.03211164474396</v>
      </c>
    </row>
    <row r="171" spans="1:8" x14ac:dyDescent="0.3">
      <c r="A171" t="s">
        <v>9</v>
      </c>
      <c r="B171">
        <v>54</v>
      </c>
      <c r="C171">
        <v>10</v>
      </c>
      <c r="D171" t="b">
        <v>1</v>
      </c>
      <c r="E171">
        <v>20</v>
      </c>
      <c r="F171">
        <v>5</v>
      </c>
      <c r="G171" s="1">
        <v>44176.811713888892</v>
      </c>
      <c r="H171">
        <v>236.80952167510901</v>
      </c>
    </row>
    <row r="172" spans="1:8" x14ac:dyDescent="0.3">
      <c r="A172" t="s">
        <v>8</v>
      </c>
      <c r="B172">
        <v>11</v>
      </c>
      <c r="C172">
        <v>53</v>
      </c>
      <c r="D172" t="b">
        <v>1</v>
      </c>
      <c r="E172">
        <v>21</v>
      </c>
      <c r="F172">
        <v>5</v>
      </c>
      <c r="G172" s="1">
        <v>44176.815083067129</v>
      </c>
      <c r="H172">
        <v>291.097213029861</v>
      </c>
    </row>
    <row r="173" spans="1:8" x14ac:dyDescent="0.3">
      <c r="A173" t="s">
        <v>9</v>
      </c>
      <c r="B173">
        <v>45</v>
      </c>
      <c r="C173">
        <v>19</v>
      </c>
      <c r="D173" t="b">
        <v>1</v>
      </c>
      <c r="E173">
        <v>22</v>
      </c>
      <c r="F173">
        <v>5</v>
      </c>
      <c r="G173" s="1">
        <v>44176.8217224537</v>
      </c>
      <c r="H173">
        <v>573.64165782928399</v>
      </c>
    </row>
    <row r="174" spans="1:8" x14ac:dyDescent="0.3">
      <c r="A174" t="s">
        <v>9</v>
      </c>
      <c r="B174">
        <v>40</v>
      </c>
      <c r="C174">
        <v>24</v>
      </c>
      <c r="D174" t="b">
        <v>1</v>
      </c>
      <c r="E174">
        <v>23</v>
      </c>
      <c r="F174">
        <v>5</v>
      </c>
      <c r="G174" s="1">
        <v>44176.823763703702</v>
      </c>
      <c r="H174">
        <v>176.36335968971201</v>
      </c>
    </row>
    <row r="175" spans="1:8" x14ac:dyDescent="0.3">
      <c r="A175" t="s">
        <v>8</v>
      </c>
      <c r="B175">
        <v>18</v>
      </c>
      <c r="C175">
        <v>46</v>
      </c>
      <c r="D175" t="b">
        <v>1</v>
      </c>
      <c r="E175">
        <v>24</v>
      </c>
      <c r="F175">
        <v>5</v>
      </c>
      <c r="G175" s="1">
        <v>44176.826307905096</v>
      </c>
      <c r="H175">
        <v>219.81745862960801</v>
      </c>
    </row>
    <row r="176" spans="1:8" x14ac:dyDescent="0.3">
      <c r="A176" t="s">
        <v>9</v>
      </c>
      <c r="B176">
        <v>40</v>
      </c>
      <c r="C176">
        <v>24</v>
      </c>
      <c r="D176" t="b">
        <v>1</v>
      </c>
      <c r="E176">
        <v>25</v>
      </c>
      <c r="F176">
        <v>5</v>
      </c>
      <c r="G176" s="1">
        <v>44176.831383726851</v>
      </c>
      <c r="H176">
        <v>438.55182051658602</v>
      </c>
    </row>
    <row r="177" spans="1:8" x14ac:dyDescent="0.3">
      <c r="A177" t="s">
        <v>10</v>
      </c>
      <c r="B177">
        <v>32</v>
      </c>
      <c r="C177">
        <v>32</v>
      </c>
      <c r="D177" t="b">
        <v>0</v>
      </c>
      <c r="E177">
        <v>1</v>
      </c>
      <c r="F177">
        <v>5</v>
      </c>
      <c r="G177" s="1">
        <v>44176.838828541666</v>
      </c>
      <c r="H177">
        <v>643.23185038566498</v>
      </c>
    </row>
    <row r="178" spans="1:8" x14ac:dyDescent="0.3">
      <c r="A178" t="s">
        <v>9</v>
      </c>
      <c r="B178">
        <v>34</v>
      </c>
      <c r="C178">
        <v>30</v>
      </c>
      <c r="D178" t="b">
        <v>0</v>
      </c>
      <c r="E178">
        <v>2</v>
      </c>
      <c r="F178">
        <v>5</v>
      </c>
      <c r="G178" s="1">
        <v>44176.843510081017</v>
      </c>
      <c r="H178">
        <v>404.48441886901799</v>
      </c>
    </row>
    <row r="179" spans="1:8" x14ac:dyDescent="0.3">
      <c r="A179" t="s">
        <v>8</v>
      </c>
      <c r="B179">
        <v>18</v>
      </c>
      <c r="C179">
        <v>46</v>
      </c>
      <c r="D179" t="b">
        <v>0</v>
      </c>
      <c r="E179">
        <v>3</v>
      </c>
      <c r="F179">
        <v>5</v>
      </c>
      <c r="G179" s="1">
        <v>44176.848536782411</v>
      </c>
      <c r="H179">
        <v>434.30762934684702</v>
      </c>
    </row>
    <row r="180" spans="1:8" x14ac:dyDescent="0.3">
      <c r="A180" t="s">
        <v>9</v>
      </c>
      <c r="B180">
        <v>34</v>
      </c>
      <c r="C180">
        <v>30</v>
      </c>
      <c r="D180" t="b">
        <v>0</v>
      </c>
      <c r="E180">
        <v>4</v>
      </c>
      <c r="F180">
        <v>5</v>
      </c>
      <c r="G180" s="1">
        <v>44176.85501269676</v>
      </c>
      <c r="H180">
        <v>559.51840472221295</v>
      </c>
    </row>
    <row r="181" spans="1:8" x14ac:dyDescent="0.3">
      <c r="A181" t="s">
        <v>8</v>
      </c>
      <c r="B181">
        <v>11</v>
      </c>
      <c r="C181">
        <v>53</v>
      </c>
      <c r="D181" t="b">
        <v>0</v>
      </c>
      <c r="E181">
        <v>5</v>
      </c>
      <c r="F181">
        <v>5</v>
      </c>
      <c r="G181" s="1">
        <v>44176.866573159721</v>
      </c>
      <c r="H181">
        <v>998.82313919067303</v>
      </c>
    </row>
    <row r="182" spans="1:8" x14ac:dyDescent="0.3">
      <c r="A182" t="s">
        <v>9</v>
      </c>
      <c r="B182">
        <v>52</v>
      </c>
      <c r="C182">
        <v>12</v>
      </c>
      <c r="D182" t="b">
        <v>0</v>
      </c>
      <c r="E182">
        <v>6</v>
      </c>
      <c r="F182">
        <v>5</v>
      </c>
      <c r="G182" s="1">
        <v>44176.869257939812</v>
      </c>
      <c r="H182">
        <v>231.96394228935199</v>
      </c>
    </row>
    <row r="183" spans="1:8" x14ac:dyDescent="0.3">
      <c r="A183" t="s">
        <v>8</v>
      </c>
      <c r="B183">
        <v>10</v>
      </c>
      <c r="C183">
        <v>54</v>
      </c>
      <c r="D183" t="b">
        <v>0</v>
      </c>
      <c r="E183">
        <v>7</v>
      </c>
      <c r="F183">
        <v>5</v>
      </c>
      <c r="G183" s="1">
        <v>44176.876974953702</v>
      </c>
      <c r="H183">
        <v>666.74985432624806</v>
      </c>
    </row>
    <row r="184" spans="1:8" x14ac:dyDescent="0.3">
      <c r="A184" t="s">
        <v>8</v>
      </c>
      <c r="B184">
        <v>10</v>
      </c>
      <c r="C184">
        <v>54</v>
      </c>
      <c r="D184" t="b">
        <v>0</v>
      </c>
      <c r="E184">
        <v>8</v>
      </c>
      <c r="F184">
        <v>5</v>
      </c>
      <c r="G184" s="1">
        <v>44176.883135069445</v>
      </c>
      <c r="H184">
        <v>532.23289918899502</v>
      </c>
    </row>
    <row r="185" spans="1:8" x14ac:dyDescent="0.3">
      <c r="A185" t="s">
        <v>8</v>
      </c>
      <c r="B185">
        <v>11</v>
      </c>
      <c r="C185">
        <v>53</v>
      </c>
      <c r="D185" t="b">
        <v>0</v>
      </c>
      <c r="E185">
        <v>9</v>
      </c>
      <c r="F185">
        <v>5</v>
      </c>
      <c r="G185" s="1">
        <v>44176.895385046293</v>
      </c>
      <c r="H185">
        <v>1058.3981778621601</v>
      </c>
    </row>
    <row r="186" spans="1:8" x14ac:dyDescent="0.3">
      <c r="A186" t="s">
        <v>9</v>
      </c>
      <c r="B186">
        <v>52</v>
      </c>
      <c r="C186">
        <v>12</v>
      </c>
      <c r="D186" t="b">
        <v>0</v>
      </c>
      <c r="E186">
        <v>10</v>
      </c>
      <c r="F186">
        <v>5</v>
      </c>
      <c r="G186" s="1">
        <v>44176.897858171295</v>
      </c>
      <c r="H186">
        <v>213.67669248580901</v>
      </c>
    </row>
    <row r="187" spans="1:8" x14ac:dyDescent="0.3">
      <c r="A187" t="s">
        <v>8</v>
      </c>
      <c r="B187">
        <v>10</v>
      </c>
      <c r="C187">
        <v>54</v>
      </c>
      <c r="D187" t="b">
        <v>0</v>
      </c>
      <c r="E187">
        <v>11</v>
      </c>
      <c r="F187">
        <v>5</v>
      </c>
      <c r="G187" s="1">
        <v>44176.904835127316</v>
      </c>
      <c r="H187">
        <v>602.80894660949696</v>
      </c>
    </row>
    <row r="188" spans="1:8" x14ac:dyDescent="0.3">
      <c r="A188" t="s">
        <v>8</v>
      </c>
      <c r="B188">
        <v>10</v>
      </c>
      <c r="C188">
        <v>54</v>
      </c>
      <c r="D188" t="b">
        <v>0</v>
      </c>
      <c r="E188">
        <v>12</v>
      </c>
      <c r="F188">
        <v>5</v>
      </c>
      <c r="G188" s="1">
        <v>44176.910155231482</v>
      </c>
      <c r="H188">
        <v>459.65618801116898</v>
      </c>
    </row>
    <row r="189" spans="1:8" x14ac:dyDescent="0.3">
      <c r="A189" t="s">
        <v>8</v>
      </c>
      <c r="B189">
        <v>11</v>
      </c>
      <c r="C189">
        <v>53</v>
      </c>
      <c r="D189" t="b">
        <v>0</v>
      </c>
      <c r="E189">
        <v>13</v>
      </c>
      <c r="F189">
        <v>5</v>
      </c>
      <c r="G189" s="1">
        <v>44176.921002060182</v>
      </c>
      <c r="H189">
        <v>937.16489052772499</v>
      </c>
    </row>
    <row r="190" spans="1:8" x14ac:dyDescent="0.3">
      <c r="A190" t="s">
        <v>9</v>
      </c>
      <c r="B190">
        <v>52</v>
      </c>
      <c r="C190">
        <v>12</v>
      </c>
      <c r="D190" t="b">
        <v>0</v>
      </c>
      <c r="E190">
        <v>14</v>
      </c>
      <c r="F190">
        <v>5</v>
      </c>
      <c r="G190" s="1">
        <v>44176.923111805554</v>
      </c>
      <c r="H190">
        <v>182.28260231018001</v>
      </c>
    </row>
    <row r="191" spans="1:8" x14ac:dyDescent="0.3">
      <c r="A191" t="s">
        <v>8</v>
      </c>
      <c r="B191">
        <v>10</v>
      </c>
      <c r="C191">
        <v>54</v>
      </c>
      <c r="D191" t="b">
        <v>0</v>
      </c>
      <c r="E191">
        <v>15</v>
      </c>
      <c r="F191">
        <v>5</v>
      </c>
      <c r="G191" s="1">
        <v>44176.929435902777</v>
      </c>
      <c r="H191">
        <v>546.40095925331104</v>
      </c>
    </row>
    <row r="192" spans="1:8" x14ac:dyDescent="0.3">
      <c r="A192" t="s">
        <v>8</v>
      </c>
      <c r="B192">
        <v>10</v>
      </c>
      <c r="C192">
        <v>54</v>
      </c>
      <c r="D192" t="b">
        <v>0</v>
      </c>
      <c r="E192">
        <v>16</v>
      </c>
      <c r="F192">
        <v>5</v>
      </c>
      <c r="G192" s="1">
        <v>44176.934900439817</v>
      </c>
      <c r="H192">
        <v>472.13487982749899</v>
      </c>
    </row>
    <row r="193" spans="1:8" x14ac:dyDescent="0.3">
      <c r="A193" t="s">
        <v>8</v>
      </c>
      <c r="B193">
        <v>11</v>
      </c>
      <c r="C193">
        <v>53</v>
      </c>
      <c r="D193" t="b">
        <v>0</v>
      </c>
      <c r="E193">
        <v>17</v>
      </c>
      <c r="F193">
        <v>5</v>
      </c>
      <c r="G193" s="1">
        <v>44176.947166481485</v>
      </c>
      <c r="H193">
        <v>1059.7847609519899</v>
      </c>
    </row>
    <row r="194" spans="1:8" x14ac:dyDescent="0.3">
      <c r="A194" t="s">
        <v>9</v>
      </c>
      <c r="B194">
        <v>52</v>
      </c>
      <c r="C194">
        <v>12</v>
      </c>
      <c r="D194" t="b">
        <v>0</v>
      </c>
      <c r="E194">
        <v>18</v>
      </c>
      <c r="F194">
        <v>5</v>
      </c>
      <c r="G194" s="1">
        <v>44176.949464328703</v>
      </c>
      <c r="H194">
        <v>198.53345656394899</v>
      </c>
    </row>
    <row r="195" spans="1:8" x14ac:dyDescent="0.3">
      <c r="A195" t="s">
        <v>8</v>
      </c>
      <c r="B195">
        <v>10</v>
      </c>
      <c r="C195">
        <v>54</v>
      </c>
      <c r="D195" t="b">
        <v>0</v>
      </c>
      <c r="E195">
        <v>19</v>
      </c>
      <c r="F195">
        <v>5</v>
      </c>
      <c r="G195" s="1">
        <v>44176.955670474534</v>
      </c>
      <c r="H195">
        <v>536.21059536933899</v>
      </c>
    </row>
    <row r="196" spans="1:8" x14ac:dyDescent="0.3">
      <c r="A196" t="s">
        <v>8</v>
      </c>
      <c r="B196">
        <v>10</v>
      </c>
      <c r="C196">
        <v>54</v>
      </c>
      <c r="D196" t="b">
        <v>0</v>
      </c>
      <c r="E196">
        <v>20</v>
      </c>
      <c r="F196">
        <v>5</v>
      </c>
      <c r="G196" s="1">
        <v>44176.960865613422</v>
      </c>
      <c r="H196">
        <v>448.858823776245</v>
      </c>
    </row>
    <row r="197" spans="1:8" x14ac:dyDescent="0.3">
      <c r="A197" t="s">
        <v>8</v>
      </c>
      <c r="B197">
        <v>11</v>
      </c>
      <c r="C197">
        <v>53</v>
      </c>
      <c r="D197" t="b">
        <v>0</v>
      </c>
      <c r="E197">
        <v>21</v>
      </c>
      <c r="F197">
        <v>5</v>
      </c>
      <c r="G197" s="1">
        <v>44176.971214652775</v>
      </c>
      <c r="H197">
        <v>894.15745329856804</v>
      </c>
    </row>
    <row r="198" spans="1:8" x14ac:dyDescent="0.3">
      <c r="A198" t="s">
        <v>9</v>
      </c>
      <c r="B198">
        <v>52</v>
      </c>
      <c r="C198">
        <v>12</v>
      </c>
      <c r="D198" t="b">
        <v>0</v>
      </c>
      <c r="E198">
        <v>22</v>
      </c>
      <c r="F198">
        <v>5</v>
      </c>
      <c r="G198" s="1">
        <v>44176.973338425923</v>
      </c>
      <c r="H198">
        <v>183.493505001068</v>
      </c>
    </row>
    <row r="199" spans="1:8" x14ac:dyDescent="0.3">
      <c r="A199" t="s">
        <v>8</v>
      </c>
      <c r="B199">
        <v>10</v>
      </c>
      <c r="C199">
        <v>54</v>
      </c>
      <c r="D199" t="b">
        <v>0</v>
      </c>
      <c r="E199">
        <v>23</v>
      </c>
      <c r="F199">
        <v>5</v>
      </c>
      <c r="G199" s="1">
        <v>44176.979539340275</v>
      </c>
      <c r="H199">
        <v>535.75842928886402</v>
      </c>
    </row>
    <row r="200" spans="1:8" x14ac:dyDescent="0.3">
      <c r="A200" t="s">
        <v>8</v>
      </c>
      <c r="B200">
        <v>10</v>
      </c>
      <c r="C200">
        <v>54</v>
      </c>
      <c r="D200" t="b">
        <v>0</v>
      </c>
      <c r="E200">
        <v>24</v>
      </c>
      <c r="F200">
        <v>5</v>
      </c>
      <c r="G200" s="1">
        <v>44176.984544837964</v>
      </c>
      <c r="H200">
        <v>432.47342729568402</v>
      </c>
    </row>
    <row r="201" spans="1:8" x14ac:dyDescent="0.3">
      <c r="A201" t="s">
        <v>8</v>
      </c>
      <c r="B201">
        <v>11</v>
      </c>
      <c r="C201">
        <v>53</v>
      </c>
      <c r="D201" t="b">
        <v>0</v>
      </c>
      <c r="E201">
        <v>25</v>
      </c>
      <c r="F201">
        <v>5</v>
      </c>
      <c r="G201" s="1">
        <v>44176.994864548615</v>
      </c>
      <c r="H201">
        <v>891.62215423583905</v>
      </c>
    </row>
    <row r="202" spans="1:8" x14ac:dyDescent="0.3">
      <c r="A202" t="s">
        <v>8</v>
      </c>
      <c r="B202">
        <v>15</v>
      </c>
      <c r="C202">
        <v>48</v>
      </c>
      <c r="D202" t="b">
        <v>1</v>
      </c>
      <c r="E202">
        <v>1</v>
      </c>
      <c r="F202">
        <v>6</v>
      </c>
      <c r="G202" s="1">
        <v>44177.018695266204</v>
      </c>
      <c r="H202">
        <v>2058.9740219116202</v>
      </c>
    </row>
    <row r="203" spans="1:8" x14ac:dyDescent="0.3">
      <c r="A203" t="s">
        <v>8</v>
      </c>
      <c r="B203">
        <v>13</v>
      </c>
      <c r="C203">
        <v>51</v>
      </c>
      <c r="D203" t="b">
        <v>1</v>
      </c>
      <c r="E203">
        <v>2</v>
      </c>
      <c r="F203">
        <v>6</v>
      </c>
      <c r="G203" s="1">
        <v>44177.041097465277</v>
      </c>
      <c r="H203">
        <v>1935.5502042770299</v>
      </c>
    </row>
    <row r="204" spans="1:8" x14ac:dyDescent="0.3">
      <c r="A204" t="s">
        <v>8</v>
      </c>
      <c r="B204">
        <v>18</v>
      </c>
      <c r="C204">
        <v>46</v>
      </c>
      <c r="D204" t="b">
        <v>1</v>
      </c>
      <c r="E204">
        <v>3</v>
      </c>
      <c r="F204">
        <v>6</v>
      </c>
      <c r="G204" s="1">
        <v>44177.060187673611</v>
      </c>
      <c r="H204">
        <v>1649.3931074142399</v>
      </c>
    </row>
    <row r="205" spans="1:8" x14ac:dyDescent="0.3">
      <c r="A205" t="s">
        <v>8</v>
      </c>
      <c r="B205">
        <v>20</v>
      </c>
      <c r="C205">
        <v>44</v>
      </c>
      <c r="D205" t="b">
        <v>1</v>
      </c>
      <c r="E205">
        <v>4</v>
      </c>
      <c r="F205">
        <v>6</v>
      </c>
      <c r="G205" s="1">
        <v>44177.103187581015</v>
      </c>
      <c r="H205">
        <v>3715.1919634342098</v>
      </c>
    </row>
    <row r="206" spans="1:8" x14ac:dyDescent="0.3">
      <c r="A206" t="s">
        <v>8</v>
      </c>
      <c r="B206">
        <v>20</v>
      </c>
      <c r="C206">
        <v>44</v>
      </c>
      <c r="D206" t="b">
        <v>1</v>
      </c>
      <c r="E206">
        <v>5</v>
      </c>
      <c r="F206">
        <v>6</v>
      </c>
      <c r="G206" s="1">
        <v>44177.139114861115</v>
      </c>
      <c r="H206">
        <v>3104.1167075633998</v>
      </c>
    </row>
    <row r="207" spans="1:8" x14ac:dyDescent="0.3">
      <c r="A207" t="s">
        <v>9</v>
      </c>
      <c r="B207">
        <v>40</v>
      </c>
      <c r="C207">
        <v>24</v>
      </c>
      <c r="D207" t="b">
        <v>1</v>
      </c>
      <c r="E207">
        <v>6</v>
      </c>
      <c r="F207">
        <v>6</v>
      </c>
      <c r="G207" s="1">
        <v>44177.146719826385</v>
      </c>
      <c r="H207">
        <v>657.06826257705598</v>
      </c>
    </row>
    <row r="208" spans="1:8" x14ac:dyDescent="0.3">
      <c r="A208" t="s">
        <v>8</v>
      </c>
      <c r="B208">
        <v>18</v>
      </c>
      <c r="C208">
        <v>46</v>
      </c>
      <c r="D208" t="b">
        <v>1</v>
      </c>
      <c r="E208">
        <v>7</v>
      </c>
      <c r="F208">
        <v>6</v>
      </c>
      <c r="G208" s="1">
        <v>44177.157290092589</v>
      </c>
      <c r="H208">
        <v>913.27038693428005</v>
      </c>
    </row>
    <row r="209" spans="1:8" x14ac:dyDescent="0.3">
      <c r="A209" t="s">
        <v>9</v>
      </c>
      <c r="B209">
        <v>39</v>
      </c>
      <c r="C209">
        <v>25</v>
      </c>
      <c r="D209" t="b">
        <v>1</v>
      </c>
      <c r="E209">
        <v>8</v>
      </c>
      <c r="F209">
        <v>6</v>
      </c>
      <c r="G209" s="1">
        <v>44177.178222569448</v>
      </c>
      <c r="H209">
        <v>1808.56525564193</v>
      </c>
    </row>
    <row r="210" spans="1:8" x14ac:dyDescent="0.3">
      <c r="A210" t="s">
        <v>8</v>
      </c>
      <c r="B210">
        <v>10</v>
      </c>
      <c r="C210">
        <v>54</v>
      </c>
      <c r="D210" t="b">
        <v>1</v>
      </c>
      <c r="E210">
        <v>9</v>
      </c>
      <c r="F210">
        <v>6</v>
      </c>
      <c r="G210" s="1">
        <v>44177.196618182868</v>
      </c>
      <c r="H210">
        <v>1589.38121223449</v>
      </c>
    </row>
    <row r="211" spans="1:8" x14ac:dyDescent="0.3">
      <c r="A211" t="s">
        <v>8</v>
      </c>
      <c r="B211">
        <v>16</v>
      </c>
      <c r="C211">
        <v>48</v>
      </c>
      <c r="D211" t="b">
        <v>1</v>
      </c>
      <c r="E211">
        <v>10</v>
      </c>
      <c r="F211">
        <v>6</v>
      </c>
      <c r="G211" s="1">
        <v>44177.214601111111</v>
      </c>
      <c r="H211">
        <v>1553.72509479522</v>
      </c>
    </row>
    <row r="212" spans="1:8" x14ac:dyDescent="0.3">
      <c r="A212" t="s">
        <v>9</v>
      </c>
      <c r="B212">
        <v>39</v>
      </c>
      <c r="C212">
        <v>25</v>
      </c>
      <c r="D212" t="b">
        <v>1</v>
      </c>
      <c r="E212">
        <v>11</v>
      </c>
      <c r="F212">
        <v>6</v>
      </c>
      <c r="G212" s="1">
        <v>44177.226778530094</v>
      </c>
      <c r="H212">
        <v>1052.1294424533801</v>
      </c>
    </row>
    <row r="213" spans="1:8" x14ac:dyDescent="0.3">
      <c r="A213" t="s">
        <v>8</v>
      </c>
      <c r="B213">
        <v>17</v>
      </c>
      <c r="C213">
        <v>47</v>
      </c>
      <c r="D213" t="b">
        <v>1</v>
      </c>
      <c r="E213">
        <v>12</v>
      </c>
      <c r="F213">
        <v>6</v>
      </c>
      <c r="G213" s="1">
        <v>44177.23459803241</v>
      </c>
      <c r="H213">
        <v>675.60316562652497</v>
      </c>
    </row>
    <row r="214" spans="1:8" x14ac:dyDescent="0.3">
      <c r="A214" t="s">
        <v>9</v>
      </c>
      <c r="B214">
        <v>47</v>
      </c>
      <c r="C214">
        <v>17</v>
      </c>
      <c r="D214" t="b">
        <v>1</v>
      </c>
      <c r="E214">
        <v>13</v>
      </c>
      <c r="F214">
        <v>6</v>
      </c>
      <c r="G214" s="1">
        <v>44177.254268240744</v>
      </c>
      <c r="H214">
        <v>1699.50694465637</v>
      </c>
    </row>
    <row r="215" spans="1:8" x14ac:dyDescent="0.3">
      <c r="A215" t="s">
        <v>9</v>
      </c>
      <c r="B215">
        <v>39</v>
      </c>
      <c r="C215">
        <v>25</v>
      </c>
      <c r="D215" t="b">
        <v>1</v>
      </c>
      <c r="E215">
        <v>14</v>
      </c>
      <c r="F215">
        <v>6</v>
      </c>
      <c r="G215" s="1">
        <v>44177.271914942132</v>
      </c>
      <c r="H215">
        <v>1524.67337203025</v>
      </c>
    </row>
    <row r="216" spans="1:8" x14ac:dyDescent="0.3">
      <c r="A216" t="s">
        <v>9</v>
      </c>
      <c r="B216">
        <v>47</v>
      </c>
      <c r="C216">
        <v>17</v>
      </c>
      <c r="D216" t="b">
        <v>1</v>
      </c>
      <c r="E216">
        <v>15</v>
      </c>
      <c r="F216">
        <v>6</v>
      </c>
      <c r="G216" s="1">
        <v>44177.285014247682</v>
      </c>
      <c r="H216">
        <v>1131.7793865203801</v>
      </c>
    </row>
    <row r="217" spans="1:8" x14ac:dyDescent="0.3">
      <c r="A217" t="s">
        <v>8</v>
      </c>
      <c r="B217">
        <v>20</v>
      </c>
      <c r="C217">
        <v>44</v>
      </c>
      <c r="D217" t="b">
        <v>0</v>
      </c>
      <c r="E217">
        <v>1</v>
      </c>
      <c r="F217">
        <v>6</v>
      </c>
      <c r="G217" s="1">
        <v>44177.393499907404</v>
      </c>
      <c r="H217">
        <v>2031.2549099922101</v>
      </c>
    </row>
    <row r="218" spans="1:8" x14ac:dyDescent="0.3">
      <c r="A218" t="s">
        <v>8</v>
      </c>
      <c r="B218">
        <v>18</v>
      </c>
      <c r="C218">
        <v>46</v>
      </c>
      <c r="D218" t="b">
        <v>0</v>
      </c>
      <c r="E218">
        <v>2</v>
      </c>
      <c r="F218">
        <v>6</v>
      </c>
      <c r="G218" s="1">
        <v>44177.408858831019</v>
      </c>
      <c r="H218">
        <v>1327.0101292133299</v>
      </c>
    </row>
    <row r="219" spans="1:8" x14ac:dyDescent="0.3">
      <c r="A219" t="s">
        <v>9</v>
      </c>
      <c r="B219">
        <v>37</v>
      </c>
      <c r="C219">
        <v>27</v>
      </c>
      <c r="D219" t="b">
        <v>0</v>
      </c>
      <c r="E219">
        <v>3</v>
      </c>
      <c r="F219">
        <v>6</v>
      </c>
      <c r="G219" s="1">
        <v>44177.424352118054</v>
      </c>
      <c r="H219">
        <v>1338.6197142601</v>
      </c>
    </row>
    <row r="220" spans="1:8" x14ac:dyDescent="0.3">
      <c r="A220" t="s">
        <v>8</v>
      </c>
      <c r="B220">
        <v>28</v>
      </c>
      <c r="C220">
        <v>36</v>
      </c>
      <c r="D220" t="b">
        <v>0</v>
      </c>
      <c r="E220">
        <v>4</v>
      </c>
      <c r="F220">
        <v>6</v>
      </c>
      <c r="G220" s="1">
        <v>44177.437164328701</v>
      </c>
      <c r="H220">
        <v>1106.97466135025</v>
      </c>
    </row>
    <row r="221" spans="1:8" x14ac:dyDescent="0.3">
      <c r="A221" t="s">
        <v>8</v>
      </c>
      <c r="B221">
        <v>14</v>
      </c>
      <c r="C221">
        <v>50</v>
      </c>
      <c r="D221" t="b">
        <v>0</v>
      </c>
      <c r="E221">
        <v>5</v>
      </c>
      <c r="F221">
        <v>6</v>
      </c>
      <c r="G221" s="1">
        <v>44177.448742430555</v>
      </c>
      <c r="H221">
        <v>1000.34730410575</v>
      </c>
    </row>
    <row r="222" spans="1:8" x14ac:dyDescent="0.3">
      <c r="A222" t="s">
        <v>8</v>
      </c>
      <c r="B222">
        <v>20</v>
      </c>
      <c r="C222">
        <v>44</v>
      </c>
      <c r="D222" t="b">
        <v>0</v>
      </c>
      <c r="E222">
        <v>6</v>
      </c>
      <c r="F222">
        <v>6</v>
      </c>
      <c r="G222" s="1">
        <v>44177.492643726851</v>
      </c>
      <c r="H222">
        <v>3793.0715854167902</v>
      </c>
    </row>
    <row r="223" spans="1:8" x14ac:dyDescent="0.3">
      <c r="A223" t="s">
        <v>8</v>
      </c>
      <c r="B223">
        <v>20</v>
      </c>
      <c r="C223">
        <v>44</v>
      </c>
      <c r="D223" t="b">
        <v>0</v>
      </c>
      <c r="E223">
        <v>7</v>
      </c>
      <c r="F223">
        <v>6</v>
      </c>
      <c r="G223" s="1">
        <v>44177.522194594909</v>
      </c>
      <c r="H223">
        <v>2553.1952056884702</v>
      </c>
    </row>
    <row r="224" spans="1:8" x14ac:dyDescent="0.3">
      <c r="A224" t="s">
        <v>8</v>
      </c>
      <c r="B224">
        <v>27</v>
      </c>
      <c r="C224">
        <v>37</v>
      </c>
      <c r="D224" t="b">
        <v>0</v>
      </c>
      <c r="E224">
        <v>8</v>
      </c>
      <c r="F224">
        <v>6</v>
      </c>
      <c r="G224" s="1">
        <v>44177.540566215277</v>
      </c>
      <c r="H224">
        <v>1587.3071370124801</v>
      </c>
    </row>
    <row r="225" spans="1:8" x14ac:dyDescent="0.3">
      <c r="A225" t="s">
        <v>8</v>
      </c>
      <c r="B225">
        <v>17</v>
      </c>
      <c r="C225">
        <v>47</v>
      </c>
      <c r="D225" t="b">
        <v>0</v>
      </c>
      <c r="E225">
        <v>9</v>
      </c>
      <c r="F225">
        <v>6</v>
      </c>
      <c r="G225" s="1">
        <v>44177.553207916666</v>
      </c>
      <c r="H225">
        <v>1092.2420213222499</v>
      </c>
    </row>
    <row r="226" spans="1:8" x14ac:dyDescent="0.3">
      <c r="A226" t="s">
        <v>8</v>
      </c>
      <c r="B226">
        <v>10</v>
      </c>
      <c r="C226">
        <v>54</v>
      </c>
      <c r="D226" t="b">
        <v>0</v>
      </c>
      <c r="E226">
        <v>10</v>
      </c>
      <c r="F226">
        <v>6</v>
      </c>
      <c r="G226" s="1">
        <v>44177.572910833333</v>
      </c>
      <c r="H226">
        <v>1702.33072161674</v>
      </c>
    </row>
    <row r="227" spans="1:8" x14ac:dyDescent="0.3">
      <c r="A227" t="s">
        <v>8</v>
      </c>
      <c r="B227">
        <v>13</v>
      </c>
      <c r="C227">
        <v>51</v>
      </c>
      <c r="D227" t="b">
        <v>0</v>
      </c>
      <c r="E227">
        <v>11</v>
      </c>
      <c r="F227">
        <v>6</v>
      </c>
      <c r="G227" s="1">
        <v>44177.594978275461</v>
      </c>
      <c r="H227">
        <v>1906.62633347511</v>
      </c>
    </row>
    <row r="228" spans="1:8" x14ac:dyDescent="0.3">
      <c r="A228" t="s">
        <v>8</v>
      </c>
      <c r="B228">
        <v>16</v>
      </c>
      <c r="C228">
        <v>48</v>
      </c>
      <c r="D228" t="b">
        <v>0</v>
      </c>
      <c r="E228">
        <v>12</v>
      </c>
      <c r="F228">
        <v>6</v>
      </c>
      <c r="G228" s="1">
        <v>44177.608722870369</v>
      </c>
      <c r="H228">
        <v>1187.53230333328</v>
      </c>
    </row>
    <row r="229" spans="1:8" x14ac:dyDescent="0.3">
      <c r="A229" t="s">
        <v>8</v>
      </c>
      <c r="B229">
        <v>22</v>
      </c>
      <c r="C229">
        <v>42</v>
      </c>
      <c r="D229" t="b">
        <v>0</v>
      </c>
      <c r="E229">
        <v>13</v>
      </c>
      <c r="F229">
        <v>6</v>
      </c>
      <c r="G229" s="1">
        <v>44177.633014918982</v>
      </c>
      <c r="H229">
        <v>2098.83222436904</v>
      </c>
    </row>
    <row r="230" spans="1:8" x14ac:dyDescent="0.3">
      <c r="A230" t="s">
        <v>9</v>
      </c>
      <c r="B230">
        <v>37</v>
      </c>
      <c r="C230">
        <v>27</v>
      </c>
      <c r="D230" t="b">
        <v>0</v>
      </c>
      <c r="E230">
        <v>14</v>
      </c>
      <c r="F230">
        <v>6</v>
      </c>
      <c r="G230" s="1">
        <v>44177.655210509256</v>
      </c>
      <c r="H230">
        <v>1917.6986436843799</v>
      </c>
    </row>
    <row r="231" spans="1:8" x14ac:dyDescent="0.3">
      <c r="A231" t="s">
        <v>9</v>
      </c>
      <c r="B231">
        <v>39</v>
      </c>
      <c r="C231">
        <v>24</v>
      </c>
      <c r="D231" t="b">
        <v>0</v>
      </c>
      <c r="E231">
        <v>15</v>
      </c>
      <c r="F231">
        <v>6</v>
      </c>
      <c r="G231" s="1">
        <v>44177.665275578707</v>
      </c>
      <c r="H231">
        <v>869.62179327011097</v>
      </c>
    </row>
  </sheetData>
  <mergeCells count="6">
    <mergeCell ref="Z1:AB1"/>
    <mergeCell ref="K1:M1"/>
    <mergeCell ref="N1:P1"/>
    <mergeCell ref="Q1:S1"/>
    <mergeCell ref="T1:V1"/>
    <mergeCell ref="W1:Y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EC49E-360F-4AEC-8F0E-E37DD3436CAD}">
  <dimension ref="A1:T18"/>
  <sheetViews>
    <sheetView tabSelected="1" workbookViewId="0">
      <selection activeCell="N15" sqref="N15:R15"/>
    </sheetView>
  </sheetViews>
  <sheetFormatPr defaultRowHeight="14" x14ac:dyDescent="0.3"/>
  <cols>
    <col min="1" max="1" width="23.75" customWidth="1"/>
    <col min="2" max="2" width="11.33203125" bestFit="1" customWidth="1"/>
    <col min="3" max="3" width="6.83203125" bestFit="1" customWidth="1"/>
    <col min="4" max="4" width="6.75" bestFit="1" customWidth="1"/>
    <col min="5" max="5" width="5.33203125" bestFit="1" customWidth="1"/>
    <col min="6" max="6" width="16.83203125" bestFit="1" customWidth="1"/>
    <col min="7" max="8" width="7.5" bestFit="1" customWidth="1"/>
    <col min="9" max="9" width="6.83203125" bestFit="1" customWidth="1"/>
    <col min="10" max="10" width="6.75" bestFit="1" customWidth="1"/>
    <col min="11" max="11" width="5.33203125" bestFit="1" customWidth="1"/>
    <col min="12" max="12" width="9.33203125" customWidth="1"/>
    <col min="13" max="13" width="6.75" bestFit="1" customWidth="1"/>
    <col min="14" max="14" width="8.83203125" bestFit="1" customWidth="1"/>
    <col min="15" max="15" width="6.83203125" bestFit="1" customWidth="1"/>
    <col min="16" max="16" width="6.75" bestFit="1" customWidth="1"/>
    <col min="17" max="17" width="5.33203125" bestFit="1" customWidth="1"/>
    <col min="18" max="18" width="6.83203125" bestFit="1" customWidth="1"/>
    <col min="19" max="19" width="6.75" bestFit="1" customWidth="1"/>
    <col min="20" max="20" width="5.33203125" customWidth="1"/>
  </cols>
  <sheetData>
    <row r="1" spans="1:20" ht="19" x14ac:dyDescent="0.4">
      <c r="A1" s="39" t="s">
        <v>18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</row>
    <row r="2" spans="1:20" x14ac:dyDescent="0.3">
      <c r="A2" s="42" t="s">
        <v>14</v>
      </c>
      <c r="B2" s="2" t="s">
        <v>5</v>
      </c>
      <c r="C2" s="38">
        <v>2</v>
      </c>
      <c r="D2" s="38"/>
      <c r="E2" s="38"/>
      <c r="F2" s="38">
        <v>3</v>
      </c>
      <c r="G2" s="38"/>
      <c r="H2" s="38"/>
      <c r="I2" s="38">
        <v>4</v>
      </c>
      <c r="J2" s="38"/>
      <c r="K2" s="38"/>
      <c r="L2" s="38">
        <v>5</v>
      </c>
      <c r="M2" s="38"/>
      <c r="N2" s="38"/>
      <c r="O2" s="38">
        <v>6</v>
      </c>
      <c r="P2" s="38"/>
      <c r="Q2" s="38"/>
      <c r="R2" s="38" t="s">
        <v>13</v>
      </c>
      <c r="S2" s="38"/>
      <c r="T2" s="38"/>
    </row>
    <row r="3" spans="1:20" ht="14.5" thickBot="1" x14ac:dyDescent="0.35">
      <c r="A3" s="43"/>
      <c r="B3" s="22" t="s">
        <v>12</v>
      </c>
      <c r="C3" s="22" t="s">
        <v>9</v>
      </c>
      <c r="D3" s="22" t="s">
        <v>8</v>
      </c>
      <c r="E3" s="22" t="s">
        <v>10</v>
      </c>
      <c r="F3" s="22" t="s">
        <v>9</v>
      </c>
      <c r="G3" s="22" t="s">
        <v>8</v>
      </c>
      <c r="H3" s="22" t="s">
        <v>10</v>
      </c>
      <c r="I3" s="22" t="s">
        <v>9</v>
      </c>
      <c r="J3" s="22" t="s">
        <v>8</v>
      </c>
      <c r="K3" s="22" t="s">
        <v>10</v>
      </c>
      <c r="L3" s="22" t="s">
        <v>9</v>
      </c>
      <c r="M3" s="22" t="s">
        <v>8</v>
      </c>
      <c r="N3" s="22" t="s">
        <v>10</v>
      </c>
      <c r="O3" s="22" t="s">
        <v>9</v>
      </c>
      <c r="P3" s="22" t="s">
        <v>8</v>
      </c>
      <c r="Q3" s="22" t="s">
        <v>10</v>
      </c>
      <c r="R3" s="22" t="s">
        <v>9</v>
      </c>
      <c r="S3" s="22" t="s">
        <v>8</v>
      </c>
      <c r="T3" s="22" t="s">
        <v>10</v>
      </c>
    </row>
    <row r="4" spans="1:20" x14ac:dyDescent="0.3">
      <c r="A4" s="44" t="s">
        <v>15</v>
      </c>
      <c r="B4" s="14" t="b">
        <v>1</v>
      </c>
      <c r="C4" s="15">
        <f>SimpleEvaluation!K3</f>
        <v>0.3</v>
      </c>
      <c r="D4" s="16">
        <f>SimpleEvaluation!L3</f>
        <v>0.2</v>
      </c>
      <c r="E4" s="17">
        <f>SimpleEvaluation!M3</f>
        <v>0</v>
      </c>
      <c r="F4" s="15">
        <f>SimpleEvaluation!N3</f>
        <v>0.2</v>
      </c>
      <c r="G4" s="16">
        <f>SimpleEvaluation!O3</f>
        <v>0.26</v>
      </c>
      <c r="H4" s="17">
        <f>SimpleEvaluation!P3</f>
        <v>0.04</v>
      </c>
      <c r="I4" s="15">
        <f>SimpleEvaluation!Q3</f>
        <v>0.26</v>
      </c>
      <c r="J4" s="16">
        <f>SimpleEvaluation!R3</f>
        <v>0.24</v>
      </c>
      <c r="K4" s="17">
        <f>SimpleEvaluation!S3</f>
        <v>0</v>
      </c>
      <c r="L4" s="15">
        <f>SimpleEvaluation!T3</f>
        <v>0.36</v>
      </c>
      <c r="M4" s="16">
        <f>SimpleEvaluation!U3</f>
        <v>0.14000000000000001</v>
      </c>
      <c r="N4" s="17">
        <f>SimpleEvaluation!V3</f>
        <v>0</v>
      </c>
      <c r="O4" s="15">
        <f>SimpleEvaluation!W3</f>
        <v>0.26666666666666666</v>
      </c>
      <c r="P4" s="16">
        <f>SimpleEvaluation!X3</f>
        <v>0.16666666666666666</v>
      </c>
      <c r="Q4" s="17">
        <f>SimpleEvaluation!Y3</f>
        <v>0.04</v>
      </c>
      <c r="R4" s="15">
        <f>SimpleEvaluation!Z3</f>
        <v>0.27826086956521739</v>
      </c>
      <c r="S4" s="16">
        <f>SimpleEvaluation!AA3</f>
        <v>0.20434782608695654</v>
      </c>
      <c r="T4" s="17">
        <f>SimpleEvaluation!AB3</f>
        <v>1.7391304347826087E-2</v>
      </c>
    </row>
    <row r="5" spans="1:20" x14ac:dyDescent="0.3">
      <c r="A5" s="44"/>
      <c r="B5" s="4" t="b">
        <v>0</v>
      </c>
      <c r="C5" s="7">
        <f>SimpleEvaluation!K4</f>
        <v>0.28000000000000003</v>
      </c>
      <c r="D5" s="5">
        <f>SimpleEvaluation!L4</f>
        <v>0.22</v>
      </c>
      <c r="E5" s="9">
        <f>SimpleEvaluation!M4</f>
        <v>0</v>
      </c>
      <c r="F5" s="7">
        <f>SimpleEvaluation!N4</f>
        <v>0.1</v>
      </c>
      <c r="G5" s="5">
        <f>SimpleEvaluation!O4</f>
        <v>0.4</v>
      </c>
      <c r="H5" s="9">
        <f>SimpleEvaluation!P4</f>
        <v>0</v>
      </c>
      <c r="I5" s="7">
        <f>SimpleEvaluation!Q4</f>
        <v>0.24</v>
      </c>
      <c r="J5" s="5">
        <f>SimpleEvaluation!R4</f>
        <v>0.22</v>
      </c>
      <c r="K5" s="9">
        <f>SimpleEvaluation!S4</f>
        <v>0.04</v>
      </c>
      <c r="L5" s="7">
        <f>SimpleEvaluation!T4</f>
        <v>0.26</v>
      </c>
      <c r="M5" s="5">
        <f>SimpleEvaluation!U4</f>
        <v>0.2</v>
      </c>
      <c r="N5" s="9">
        <f>SimpleEvaluation!V4</f>
        <v>0.04</v>
      </c>
      <c r="O5" s="7">
        <f>SimpleEvaluation!W4</f>
        <v>0.2</v>
      </c>
      <c r="P5" s="5">
        <f>SimpleEvaluation!X4</f>
        <v>0.26666666666666666</v>
      </c>
      <c r="Q5" s="9">
        <f>SimpleEvaluation!Y4</f>
        <v>3.3333333333333333E-2</v>
      </c>
      <c r="R5" s="7">
        <f>SimpleEvaluation!Z4</f>
        <v>0.21739130434782608</v>
      </c>
      <c r="S5" s="5">
        <f>SimpleEvaluation!AA4</f>
        <v>0.2608695652173913</v>
      </c>
      <c r="T5" s="9">
        <f>SimpleEvaluation!AB4</f>
        <v>2.1739130434782608E-2</v>
      </c>
    </row>
    <row r="6" spans="1:20" ht="14.5" thickBot="1" x14ac:dyDescent="0.35">
      <c r="A6" s="45"/>
      <c r="B6" s="18" t="s">
        <v>11</v>
      </c>
      <c r="C6" s="19">
        <f>SimpleEvaluation!K5</f>
        <v>0.58000000000000007</v>
      </c>
      <c r="D6" s="20">
        <f>SimpleEvaluation!L5</f>
        <v>0.42000000000000004</v>
      </c>
      <c r="E6" s="21">
        <f>SimpleEvaluation!M5</f>
        <v>0</v>
      </c>
      <c r="F6" s="19">
        <f>SimpleEvaluation!N5</f>
        <v>0.30000000000000004</v>
      </c>
      <c r="G6" s="20">
        <f>SimpleEvaluation!O5</f>
        <v>0.66</v>
      </c>
      <c r="H6" s="21">
        <f>SimpleEvaluation!P5</f>
        <v>0.04</v>
      </c>
      <c r="I6" s="19">
        <f>SimpleEvaluation!Q5</f>
        <v>0.5</v>
      </c>
      <c r="J6" s="20">
        <f>SimpleEvaluation!R5</f>
        <v>0.45999999999999996</v>
      </c>
      <c r="K6" s="21">
        <f>SimpleEvaluation!S5</f>
        <v>0.04</v>
      </c>
      <c r="L6" s="19">
        <f>SimpleEvaluation!T5</f>
        <v>0.62</v>
      </c>
      <c r="M6" s="20">
        <f>SimpleEvaluation!U5</f>
        <v>0.34</v>
      </c>
      <c r="N6" s="21">
        <f>SimpleEvaluation!V5</f>
        <v>0.04</v>
      </c>
      <c r="O6" s="19">
        <f>SimpleEvaluation!W5</f>
        <v>0.46666666666666667</v>
      </c>
      <c r="P6" s="20">
        <f>SimpleEvaluation!X5</f>
        <v>0.43333333333333335</v>
      </c>
      <c r="Q6" s="21">
        <f>SimpleEvaluation!Y5</f>
        <v>7.3333333333333334E-2</v>
      </c>
      <c r="R6" s="19">
        <f>SimpleEvaluation!Z5</f>
        <v>0.4956521739130435</v>
      </c>
      <c r="S6" s="20">
        <f>SimpleEvaluation!AA5</f>
        <v>0.4652173913043478</v>
      </c>
      <c r="T6" s="21">
        <f>SimpleEvaluation!AB5</f>
        <v>3.9130434782608692E-2</v>
      </c>
    </row>
    <row r="7" spans="1:20" ht="14.5" thickTop="1" x14ac:dyDescent="0.3">
      <c r="A7" s="46" t="s">
        <v>16</v>
      </c>
      <c r="B7" s="14" t="b">
        <v>1</v>
      </c>
      <c r="C7" s="15">
        <f>TilesCornersEvaluation!K3</f>
        <v>0.38</v>
      </c>
      <c r="D7" s="16">
        <f>TilesCornersEvaluation!L3</f>
        <v>0.12</v>
      </c>
      <c r="E7" s="17">
        <f>TilesCornersEvaluation!M3</f>
        <v>0</v>
      </c>
      <c r="F7" s="15">
        <f>TilesCornersEvaluation!N3</f>
        <v>0.2</v>
      </c>
      <c r="G7" s="16">
        <f>TilesCornersEvaluation!O3</f>
        <v>0.3</v>
      </c>
      <c r="H7" s="17">
        <f>TilesCornersEvaluation!P3</f>
        <v>0</v>
      </c>
      <c r="I7" s="15">
        <f>TilesCornersEvaluation!Q3</f>
        <v>0.22</v>
      </c>
      <c r="J7" s="16">
        <f>TilesCornersEvaluation!R3</f>
        <v>0.28000000000000003</v>
      </c>
      <c r="K7" s="17">
        <f>TilesCornersEvaluation!S3</f>
        <v>0</v>
      </c>
      <c r="L7" s="15">
        <f>TilesCornersEvaluation!T3</f>
        <v>0.26</v>
      </c>
      <c r="M7" s="16">
        <f>TilesCornersEvaluation!U3</f>
        <v>0.24</v>
      </c>
      <c r="N7" s="17">
        <f>TilesCornersEvaluation!V3</f>
        <v>0</v>
      </c>
      <c r="O7" s="15">
        <f>TilesCornersEvaluation!W3</f>
        <v>0.2</v>
      </c>
      <c r="P7" s="16">
        <f>TilesCornersEvaluation!X3</f>
        <v>0.3</v>
      </c>
      <c r="Q7" s="17">
        <f>TilesCornersEvaluation!Y3</f>
        <v>0</v>
      </c>
      <c r="R7" s="15">
        <f>TilesCornersEvaluation!Z3</f>
        <v>0.2565217391304348</v>
      </c>
      <c r="S7" s="16">
        <f>TilesCornersEvaluation!AA3</f>
        <v>0.24347826086956523</v>
      </c>
      <c r="T7" s="17">
        <f>TilesCornersEvaluation!AB3</f>
        <v>0</v>
      </c>
    </row>
    <row r="8" spans="1:20" x14ac:dyDescent="0.3">
      <c r="A8" s="47"/>
      <c r="B8" s="4" t="b">
        <v>0</v>
      </c>
      <c r="C8" s="7">
        <f>TilesCornersEvaluation!K4</f>
        <v>0.12</v>
      </c>
      <c r="D8" s="5">
        <f>TilesCornersEvaluation!L4</f>
        <v>0.32</v>
      </c>
      <c r="E8" s="9">
        <f>TilesCornersEvaluation!M4</f>
        <v>0.06</v>
      </c>
      <c r="F8" s="7">
        <f>TilesCornersEvaluation!N4</f>
        <v>0.04</v>
      </c>
      <c r="G8" s="5">
        <f>TilesCornersEvaluation!O4</f>
        <v>0.44</v>
      </c>
      <c r="H8" s="9">
        <f>TilesCornersEvaluation!P4</f>
        <v>0.02</v>
      </c>
      <c r="I8" s="7">
        <f>TilesCornersEvaluation!Q4</f>
        <v>0.1</v>
      </c>
      <c r="J8" s="5">
        <f>TilesCornersEvaluation!R4</f>
        <v>0.4</v>
      </c>
      <c r="K8" s="9">
        <f>TilesCornersEvaluation!S4</f>
        <v>0</v>
      </c>
      <c r="L8" s="7">
        <f>TilesCornersEvaluation!T4</f>
        <v>0.16</v>
      </c>
      <c r="M8" s="5">
        <f>TilesCornersEvaluation!U4</f>
        <v>0.34</v>
      </c>
      <c r="N8" s="9">
        <f>TilesCornersEvaluation!V4</f>
        <v>0</v>
      </c>
      <c r="O8" s="7">
        <f>TilesCornersEvaluation!W4</f>
        <v>0.23333333333333334</v>
      </c>
      <c r="P8" s="5">
        <f>TilesCornersEvaluation!X4</f>
        <v>0.26666666666666666</v>
      </c>
      <c r="Q8" s="9">
        <f>TilesCornersEvaluation!Y4</f>
        <v>0</v>
      </c>
      <c r="R8" s="7">
        <f>TilesCornersEvaluation!Z4</f>
        <v>0.12173913043478261</v>
      </c>
      <c r="S8" s="5">
        <f>TilesCornersEvaluation!AA4</f>
        <v>0.36086956521739133</v>
      </c>
      <c r="T8" s="9">
        <f>TilesCornersEvaluation!AB4</f>
        <v>1.7391304347826087E-2</v>
      </c>
    </row>
    <row r="9" spans="1:20" ht="14.5" thickBot="1" x14ac:dyDescent="0.35">
      <c r="A9" s="48"/>
      <c r="B9" s="18" t="s">
        <v>11</v>
      </c>
      <c r="C9" s="19">
        <f>TilesCornersEvaluation!K5</f>
        <v>0.5</v>
      </c>
      <c r="D9" s="20">
        <f>TilesCornersEvaluation!L5</f>
        <v>0.44</v>
      </c>
      <c r="E9" s="21">
        <f>TilesCornersEvaluation!M5</f>
        <v>0.06</v>
      </c>
      <c r="F9" s="19">
        <f>TilesCornersEvaluation!N5</f>
        <v>0.24000000000000002</v>
      </c>
      <c r="G9" s="20">
        <f>TilesCornersEvaluation!O5</f>
        <v>0.74</v>
      </c>
      <c r="H9" s="21">
        <f>TilesCornersEvaluation!P5</f>
        <v>0.02</v>
      </c>
      <c r="I9" s="19">
        <f>TilesCornersEvaluation!Q5</f>
        <v>0.32</v>
      </c>
      <c r="J9" s="20">
        <f>TilesCornersEvaluation!R5</f>
        <v>0.68</v>
      </c>
      <c r="K9" s="21">
        <f>TilesCornersEvaluation!S5</f>
        <v>0</v>
      </c>
      <c r="L9" s="19">
        <f>TilesCornersEvaluation!T5</f>
        <v>0.42000000000000004</v>
      </c>
      <c r="M9" s="20">
        <f>TilesCornersEvaluation!U5</f>
        <v>0.58000000000000007</v>
      </c>
      <c r="N9" s="21">
        <f>TilesCornersEvaluation!V5</f>
        <v>0</v>
      </c>
      <c r="O9" s="19">
        <f>TilesCornersEvaluation!W5</f>
        <v>0.43333333333333335</v>
      </c>
      <c r="P9" s="20">
        <f>TilesCornersEvaluation!X5</f>
        <v>0.56666666666666665</v>
      </c>
      <c r="Q9" s="21">
        <f>TilesCornersEvaluation!Y5</f>
        <v>0</v>
      </c>
      <c r="R9" s="19">
        <f>TilesCornersEvaluation!Z5</f>
        <v>0.37826086956521743</v>
      </c>
      <c r="S9" s="20">
        <f>TilesCornersEvaluation!AA5</f>
        <v>0.60434782608695659</v>
      </c>
      <c r="T9" s="21">
        <f>TilesCornersEvaluation!AB5</f>
        <v>1.7391304347826087E-2</v>
      </c>
    </row>
    <row r="10" spans="1:20" ht="14.5" thickTop="1" x14ac:dyDescent="0.3">
      <c r="A10" s="46" t="s">
        <v>17</v>
      </c>
      <c r="B10" s="14" t="b">
        <v>1</v>
      </c>
      <c r="C10" s="15">
        <f>TilesCornersAdjEvaluation!K3</f>
        <v>0.4</v>
      </c>
      <c r="D10" s="16">
        <f>TilesCornersAdjEvaluation!L3</f>
        <v>0.1</v>
      </c>
      <c r="E10" s="17">
        <f>TilesCornersAdjEvaluation!M3</f>
        <v>0</v>
      </c>
      <c r="F10" s="15">
        <f>TilesCornersAdjEvaluation!N3</f>
        <v>0.24</v>
      </c>
      <c r="G10" s="16">
        <f>TilesCornersAdjEvaluation!O3</f>
        <v>0.26</v>
      </c>
      <c r="H10" s="17">
        <f>TilesCornersAdjEvaluation!P3</f>
        <v>0</v>
      </c>
      <c r="I10" s="15">
        <f>TilesCornersAdjEvaluation!Q3</f>
        <v>0.2</v>
      </c>
      <c r="J10" s="16">
        <f>TilesCornersAdjEvaluation!R3</f>
        <v>0.3</v>
      </c>
      <c r="K10" s="17">
        <f>TilesCornersAdjEvaluation!S3</f>
        <v>0</v>
      </c>
      <c r="L10" s="15">
        <f>TilesCornersAdjEvaluation!T3</f>
        <v>0.24</v>
      </c>
      <c r="M10" s="16">
        <f>TilesCornersAdjEvaluation!U3</f>
        <v>0.26</v>
      </c>
      <c r="N10" s="17">
        <f>TilesCornersAdjEvaluation!V3</f>
        <v>0</v>
      </c>
      <c r="O10" s="15">
        <f>TilesCornersAdjEvaluation!W3</f>
        <v>0.2</v>
      </c>
      <c r="P10" s="16">
        <f>TilesCornersAdjEvaluation!X3</f>
        <v>0.3</v>
      </c>
      <c r="Q10" s="17">
        <f>TilesCornersAdjEvaluation!Y3</f>
        <v>0</v>
      </c>
      <c r="R10" s="15">
        <f>TilesCornersAdjEvaluation!Z3</f>
        <v>0.2608695652173913</v>
      </c>
      <c r="S10" s="16">
        <f>TilesCornersAdjEvaluation!AA3</f>
        <v>0.2391304347826087</v>
      </c>
      <c r="T10" s="17">
        <f>TilesCornersAdjEvaluation!AB3</f>
        <v>0</v>
      </c>
    </row>
    <row r="11" spans="1:20" x14ac:dyDescent="0.3">
      <c r="A11" s="47"/>
      <c r="B11" s="4" t="b">
        <v>0</v>
      </c>
      <c r="C11" s="7">
        <f>TilesCornersAdjEvaluation!K4</f>
        <v>0.14000000000000001</v>
      </c>
      <c r="D11" s="5">
        <f>TilesCornersAdjEvaluation!L4</f>
        <v>0.3</v>
      </c>
      <c r="E11" s="9">
        <f>TilesCornersAdjEvaluation!M4</f>
        <v>0.06</v>
      </c>
      <c r="F11" s="7">
        <f>TilesCornersAdjEvaluation!N4</f>
        <v>0.18</v>
      </c>
      <c r="G11" s="5">
        <f>TilesCornersAdjEvaluation!O4</f>
        <v>0.32</v>
      </c>
      <c r="H11" s="9">
        <f>TilesCornersAdjEvaluation!P4</f>
        <v>0</v>
      </c>
      <c r="I11" s="7">
        <f>TilesCornersAdjEvaluation!Q4</f>
        <v>0.08</v>
      </c>
      <c r="J11" s="5">
        <f>TilesCornersAdjEvaluation!R4</f>
        <v>0.42</v>
      </c>
      <c r="K11" s="9">
        <f>TilesCornersAdjEvaluation!S4</f>
        <v>0</v>
      </c>
      <c r="L11" s="7">
        <f>TilesCornersAdjEvaluation!T4</f>
        <v>0.14000000000000001</v>
      </c>
      <c r="M11" s="5">
        <f>TilesCornersAdjEvaluation!U4</f>
        <v>0.34</v>
      </c>
      <c r="N11" s="9">
        <f>TilesCornersAdjEvaluation!V4</f>
        <v>0.02</v>
      </c>
      <c r="O11" s="7">
        <f>TilesCornersAdjEvaluation!W4</f>
        <v>0.1</v>
      </c>
      <c r="P11" s="5">
        <f>TilesCornersAdjEvaluation!X4</f>
        <v>0.4</v>
      </c>
      <c r="Q11" s="9">
        <f>TilesCornersAdjEvaluation!Y4</f>
        <v>0</v>
      </c>
      <c r="R11" s="7">
        <f>TilesCornersAdjEvaluation!Z4</f>
        <v>0.13043478260869565</v>
      </c>
      <c r="S11" s="5">
        <f>TilesCornersAdjEvaluation!AA4</f>
        <v>0.35217391304347828</v>
      </c>
      <c r="T11" s="9">
        <f>TilesCornersAdjEvaluation!AB4</f>
        <v>1.7391304347826087E-2</v>
      </c>
    </row>
    <row r="12" spans="1:20" ht="14.5" thickBot="1" x14ac:dyDescent="0.35">
      <c r="A12" s="48"/>
      <c r="B12" s="18" t="s">
        <v>11</v>
      </c>
      <c r="C12" s="19">
        <f>TilesCornersAdjEvaluation!K5</f>
        <v>0.54</v>
      </c>
      <c r="D12" s="20">
        <f>TilesCornersAdjEvaluation!L5</f>
        <v>0.4</v>
      </c>
      <c r="E12" s="21">
        <f>TilesCornersAdjEvaluation!M5</f>
        <v>0.06</v>
      </c>
      <c r="F12" s="19">
        <f>TilesCornersAdjEvaluation!N5</f>
        <v>0.42</v>
      </c>
      <c r="G12" s="20">
        <f>TilesCornersAdjEvaluation!O5</f>
        <v>0.58000000000000007</v>
      </c>
      <c r="H12" s="21">
        <f>TilesCornersAdjEvaluation!P5</f>
        <v>0</v>
      </c>
      <c r="I12" s="19">
        <f>TilesCornersAdjEvaluation!Q5</f>
        <v>0.28000000000000003</v>
      </c>
      <c r="J12" s="20">
        <f>TilesCornersAdjEvaluation!R5</f>
        <v>0.72</v>
      </c>
      <c r="K12" s="21">
        <f>TilesCornersAdjEvaluation!S5</f>
        <v>0</v>
      </c>
      <c r="L12" s="19">
        <f>TilesCornersAdjEvaluation!T5</f>
        <v>0.38</v>
      </c>
      <c r="M12" s="20">
        <f>TilesCornersAdjEvaluation!U5</f>
        <v>0.60000000000000009</v>
      </c>
      <c r="N12" s="21">
        <f>TilesCornersAdjEvaluation!V5</f>
        <v>0.02</v>
      </c>
      <c r="O12" s="19">
        <f>TilesCornersAdjEvaluation!W5</f>
        <v>0.30000000000000004</v>
      </c>
      <c r="P12" s="20">
        <f>TilesCornersAdjEvaluation!X5</f>
        <v>0.7</v>
      </c>
      <c r="Q12" s="21">
        <f>TilesCornersAdjEvaluation!Y5</f>
        <v>0</v>
      </c>
      <c r="R12" s="19">
        <f>TilesCornersAdjEvaluation!Z5</f>
        <v>0.39130434782608692</v>
      </c>
      <c r="S12" s="20">
        <f>TilesCornersAdjEvaluation!AA5</f>
        <v>0.59130434782608698</v>
      </c>
      <c r="T12" s="21">
        <f>TilesCornersAdjEvaluation!AB5</f>
        <v>1.7391304347826087E-2</v>
      </c>
    </row>
    <row r="13" spans="1:20" ht="14.5" thickTop="1" x14ac:dyDescent="0.3"/>
    <row r="14" spans="1:20" ht="19" x14ac:dyDescent="0.4">
      <c r="A14" s="40" t="s">
        <v>19</v>
      </c>
      <c r="B14" s="40"/>
      <c r="C14" s="40"/>
      <c r="D14" s="40"/>
      <c r="E14" s="24"/>
      <c r="F14" s="40" t="s">
        <v>19</v>
      </c>
      <c r="G14" s="40"/>
      <c r="H14" s="40"/>
      <c r="I14" s="40"/>
      <c r="J14" s="24"/>
      <c r="K14" s="24"/>
      <c r="L14" s="40" t="s">
        <v>20</v>
      </c>
      <c r="M14" s="40"/>
      <c r="N14" s="40"/>
      <c r="O14" s="40"/>
      <c r="P14" s="40"/>
      <c r="Q14" s="40"/>
      <c r="R14" s="40"/>
      <c r="S14" s="24"/>
      <c r="T14" s="24"/>
    </row>
    <row r="15" spans="1:20" ht="28" customHeight="1" x14ac:dyDescent="0.3">
      <c r="A15" s="25" t="s">
        <v>14</v>
      </c>
      <c r="B15" s="25" t="s">
        <v>9</v>
      </c>
      <c r="C15" s="25" t="s">
        <v>8</v>
      </c>
      <c r="D15" s="25" t="s">
        <v>10</v>
      </c>
      <c r="F15" s="25" t="s">
        <v>14</v>
      </c>
      <c r="G15" s="25" t="s">
        <v>9</v>
      </c>
      <c r="H15" s="25" t="s">
        <v>8</v>
      </c>
      <c r="I15" s="25" t="s">
        <v>10</v>
      </c>
      <c r="J15" s="25" t="s">
        <v>13</v>
      </c>
      <c r="L15" s="41" t="s">
        <v>21</v>
      </c>
      <c r="M15" s="41"/>
      <c r="N15" s="49" t="s">
        <v>22</v>
      </c>
      <c r="O15" s="49"/>
      <c r="P15" s="49"/>
      <c r="Q15" s="49"/>
      <c r="R15" s="49"/>
    </row>
    <row r="16" spans="1:20" ht="14" customHeight="1" x14ac:dyDescent="0.3">
      <c r="A16" s="25" t="s">
        <v>15</v>
      </c>
      <c r="B16" s="27">
        <f>SimpleEvaluation!J8</f>
        <v>0.4956521739130435</v>
      </c>
      <c r="C16" s="28">
        <f>SimpleEvaluation!K8</f>
        <v>0.4652173913043478</v>
      </c>
      <c r="D16" s="29">
        <f>SimpleEvaluation!L8</f>
        <v>3.9130434782608699E-2</v>
      </c>
      <c r="F16" s="25" t="s">
        <v>15</v>
      </c>
      <c r="G16" s="32">
        <f>SimpleEvaluation!N8</f>
        <v>318.97461756070379</v>
      </c>
      <c r="H16" s="33">
        <f>SimpleEvaluation!O8</f>
        <v>413.91834382921667</v>
      </c>
      <c r="I16" s="34">
        <f>SimpleEvaluation!P8</f>
        <v>572.0814698272269</v>
      </c>
      <c r="J16" s="35">
        <f>SimpleEvaluation!Q8</f>
        <v>373.0482713917022</v>
      </c>
      <c r="L16" s="41" t="s">
        <v>23</v>
      </c>
      <c r="M16" s="41"/>
      <c r="N16" s="50" t="str">
        <f>CONCATENATE(ROUND(SUM(Table4[ExecTime],Table3[ExecTime],Table1[ExecTime]),0)," seconds - ",ROUND(SUM(Table4[ExecTime],Table3[ExecTime],Table1[ExecTime])/60,0), " minutes - ", ROUND(SUM(Table4[ExecTime],Table3[ExecTime],Table1[ExecTime])/(60*60),0), " hours")</f>
        <v>249870 seconds - 4165 minutes - 69 hours</v>
      </c>
      <c r="O16" s="50"/>
      <c r="P16" s="50"/>
      <c r="Q16" s="50"/>
      <c r="R16" s="50"/>
    </row>
    <row r="17" spans="1:18" ht="28" x14ac:dyDescent="0.3">
      <c r="A17" s="26" t="s">
        <v>16</v>
      </c>
      <c r="B17" s="27">
        <f>TilesCornersEvaluation!J8</f>
        <v>0.37826086956521737</v>
      </c>
      <c r="C17" s="28">
        <f>TilesCornersEvaluation!K8</f>
        <v>0.60434782608695647</v>
      </c>
      <c r="D17" s="29">
        <f>TilesCornersEvaluation!L8</f>
        <v>1.7391304347826087E-2</v>
      </c>
      <c r="F17" s="26" t="s">
        <v>16</v>
      </c>
      <c r="G17" s="32">
        <f>TilesCornersEvaluation!N8</f>
        <v>455.66132033008171</v>
      </c>
      <c r="H17" s="33">
        <f>TilesCornersEvaluation!O8</f>
        <v>313.19848710684408</v>
      </c>
      <c r="I17" s="34">
        <f>TilesCornersEvaluation!P8</f>
        <v>5.9495406150817622</v>
      </c>
      <c r="J17" s="35">
        <f>TilesCornersEvaluation!Q8</f>
        <v>361.74314234360349</v>
      </c>
      <c r="L17" s="41"/>
      <c r="M17" s="41"/>
      <c r="N17" s="50"/>
      <c r="O17" s="50"/>
      <c r="P17" s="50"/>
      <c r="Q17" s="50"/>
      <c r="R17" s="50"/>
    </row>
    <row r="18" spans="1:18" ht="42" x14ac:dyDescent="0.3">
      <c r="A18" s="26" t="s">
        <v>17</v>
      </c>
      <c r="B18" s="27">
        <f>TilesCornersAdjEvaluation!J8</f>
        <v>0.39130434782608697</v>
      </c>
      <c r="C18" s="28">
        <f>TilesCornersAdjEvaluation!K8</f>
        <v>0.59130434782608698</v>
      </c>
      <c r="D18" s="29">
        <f>TilesCornersAdjEvaluation!L8</f>
        <v>1.7391304347826087E-2</v>
      </c>
      <c r="F18" s="26" t="s">
        <v>17</v>
      </c>
      <c r="G18" s="32">
        <f>TilesCornersAdjEvaluation!N8</f>
        <v>227.46140011416486</v>
      </c>
      <c r="H18" s="33">
        <f>TilesCornersAdjEvaluation!O8</f>
        <v>439.28158050600138</v>
      </c>
      <c r="I18" s="34">
        <f>TilesCornersAdjEvaluation!P8</f>
        <v>163.63046264648415</v>
      </c>
      <c r="J18" s="35">
        <f>TilesCornersAdjEvaluation!Q8</f>
        <v>351.60149047685644</v>
      </c>
      <c r="L18" s="41" t="s">
        <v>24</v>
      </c>
      <c r="M18" s="41"/>
      <c r="N18" s="49" t="s">
        <v>25</v>
      </c>
      <c r="O18" s="49"/>
      <c r="P18" s="49"/>
      <c r="Q18" s="49"/>
      <c r="R18" s="49"/>
    </row>
  </sheetData>
  <mergeCells count="20">
    <mergeCell ref="L16:M17"/>
    <mergeCell ref="N16:R17"/>
    <mergeCell ref="L18:M18"/>
    <mergeCell ref="N18:R18"/>
    <mergeCell ref="L14:R14"/>
    <mergeCell ref="A1:T1"/>
    <mergeCell ref="A14:D14"/>
    <mergeCell ref="F14:I14"/>
    <mergeCell ref="L15:M15"/>
    <mergeCell ref="N15:R15"/>
    <mergeCell ref="F2:H2"/>
    <mergeCell ref="I2:K2"/>
    <mergeCell ref="L2:N2"/>
    <mergeCell ref="O2:Q2"/>
    <mergeCell ref="R2:T2"/>
    <mergeCell ref="A2:A3"/>
    <mergeCell ref="A4:A6"/>
    <mergeCell ref="A7:A9"/>
    <mergeCell ref="A10:A12"/>
    <mergeCell ref="C2:E2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C9DA91A9746A4CADE5D41CB35F7C93" ma:contentTypeVersion="13" ma:contentTypeDescription="Create a new document." ma:contentTypeScope="" ma:versionID="246b4a102eb21fd7bf501ce3dbe07494">
  <xsd:schema xmlns:xsd="http://www.w3.org/2001/XMLSchema" xmlns:xs="http://www.w3.org/2001/XMLSchema" xmlns:p="http://schemas.microsoft.com/office/2006/metadata/properties" xmlns:ns3="e7396711-2759-4f9e-9c6b-d935db4f1b1c" xmlns:ns4="55d8c50a-542c-4e74-92af-90488b9e995f" targetNamespace="http://schemas.microsoft.com/office/2006/metadata/properties" ma:root="true" ma:fieldsID="8f59a254e3655068173660e220232bfe" ns3:_="" ns4:_="">
    <xsd:import namespace="e7396711-2759-4f9e-9c6b-d935db4f1b1c"/>
    <xsd:import namespace="55d8c50a-542c-4e74-92af-90488b9e995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396711-2759-4f9e-9c6b-d935db4f1b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d8c50a-542c-4e74-92af-90488b9e995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4B71AD-A374-4973-A4C1-B3EC165C49BE}">
  <ds:schemaRefs>
    <ds:schemaRef ds:uri="e7396711-2759-4f9e-9c6b-d935db4f1b1c"/>
    <ds:schemaRef ds:uri="http://purl.org/dc/terms/"/>
    <ds:schemaRef ds:uri="55d8c50a-542c-4e74-92af-90488b9e995f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5020D38-A0CF-48BC-A6F5-FBF150E316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63D7DA-37B5-4CC7-834E-FAC47C3794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396711-2759-4f9e-9c6b-d935db4f1b1c"/>
    <ds:schemaRef ds:uri="55d8c50a-542c-4e74-92af-90488b9e99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SimpleEvaluation</vt:lpstr>
      <vt:lpstr>TilesCornersEvaluation</vt:lpstr>
      <vt:lpstr>TilesCornersAdjEvaluation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 Koilakos</dc:creator>
  <cp:lastModifiedBy>Panagiotis</cp:lastModifiedBy>
  <dcterms:created xsi:type="dcterms:W3CDTF">2020-12-09T20:46:54Z</dcterms:created>
  <dcterms:modified xsi:type="dcterms:W3CDTF">2020-12-12T18:19:56Z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0x0101008FC9DA91A9746A4CADE5D41CB35F7C93</vt:lpwstr>
  </property>
</Properties>
</file>